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Šárka Goldmannová\Documents\ZVZ - Šternberk - Příkopy\ZPŘ Příkopy-FINAL vyhlášení\"/>
    </mc:Choice>
  </mc:AlternateContent>
  <bookViews>
    <workbookView xWindow="0" yWindow="0" windowWidth="11178" windowHeight="8796"/>
  </bookViews>
  <sheets>
    <sheet name="Rekapitulace stavby" sheetId="1" r:id="rId1"/>
    <sheet name="1-1 - SO 101 -Komunikace-..." sheetId="2" r:id="rId2"/>
    <sheet name="2-1 - SO 301 Vodovodní řad" sheetId="3" r:id="rId3"/>
    <sheet name="2-2 - SO 301.1 - Vodovodn..." sheetId="4" r:id="rId4"/>
    <sheet name="3-1 - SO 302 -Kanalizace" sheetId="5" r:id="rId5"/>
    <sheet name="3-2 - SO 302.1 -Kanalizač..." sheetId="6" r:id="rId6"/>
    <sheet name="4-1 - SO 401 Veřejné osvě..." sheetId="7" r:id="rId7"/>
    <sheet name="5-1 - SO 801 - Vegetační ..." sheetId="8" r:id="rId8"/>
    <sheet name="6 - VON - VEDLEJŠÍ A OSTA..." sheetId="9" r:id="rId9"/>
    <sheet name="6-1 - ON.1 Ostatní náklady" sheetId="10" r:id="rId10"/>
    <sheet name="6-2 - VRN.1 Vedlejší rozp..." sheetId="11" r:id="rId11"/>
  </sheets>
  <definedNames>
    <definedName name="_xlnm._FilterDatabase" localSheetId="1" hidden="1">'1-1 - SO 101 -Komunikace-...'!$C$130:$K$1497</definedName>
    <definedName name="_xlnm._FilterDatabase" localSheetId="2" hidden="1">'2-1 - SO 301 Vodovodní řad'!$C$129:$K$899</definedName>
    <definedName name="_xlnm._FilterDatabase" localSheetId="3" hidden="1">'2-2 - SO 301.1 - Vodovodn...'!$C$126:$K$407</definedName>
    <definedName name="_xlnm._FilterDatabase" localSheetId="4" hidden="1">'3-1 - SO 302 -Kanalizace'!$C$129:$K$551</definedName>
    <definedName name="_xlnm._FilterDatabase" localSheetId="5" hidden="1">'3-2 - SO 302.1 -Kanalizač...'!$C$131:$K$673</definedName>
    <definedName name="_xlnm._FilterDatabase" localSheetId="6" hidden="1">'4-1 - SO 401 Veřejné osvě...'!$C$129:$K$301</definedName>
    <definedName name="_xlnm._FilterDatabase" localSheetId="7" hidden="1">'5-1 - SO 801 - Vegetační ...'!$C$123:$K$470</definedName>
    <definedName name="_xlnm._FilterDatabase" localSheetId="8" hidden="1">'6 - VON - VEDLEJŠÍ A OSTA...'!$C$119:$K$204</definedName>
    <definedName name="_xlnm._FilterDatabase" localSheetId="9" hidden="1">'6-1 - ON.1 Ostatní náklady'!$C$120:$K$175</definedName>
    <definedName name="_xlnm._FilterDatabase" localSheetId="10" hidden="1">'6-2 - VRN.1 Vedlejší rozp...'!$C$124:$K$224</definedName>
    <definedName name="_xlnm.Print_Titles" localSheetId="1">'1-1 - SO 101 -Komunikace-...'!$130:$130</definedName>
    <definedName name="_xlnm.Print_Titles" localSheetId="2">'2-1 - SO 301 Vodovodní řad'!$129:$129</definedName>
    <definedName name="_xlnm.Print_Titles" localSheetId="3">'2-2 - SO 301.1 - Vodovodn...'!$126:$126</definedName>
    <definedName name="_xlnm.Print_Titles" localSheetId="4">'3-1 - SO 302 -Kanalizace'!$129:$129</definedName>
    <definedName name="_xlnm.Print_Titles" localSheetId="5">'3-2 - SO 302.1 -Kanalizač...'!$131:$131</definedName>
    <definedName name="_xlnm.Print_Titles" localSheetId="6">'4-1 - SO 401 Veřejné osvě...'!$129:$129</definedName>
    <definedName name="_xlnm.Print_Titles" localSheetId="7">'5-1 - SO 801 - Vegetační ...'!$123:$123</definedName>
    <definedName name="_xlnm.Print_Titles" localSheetId="8">'6 - VON - VEDLEJŠÍ A OSTA...'!$119:$119</definedName>
    <definedName name="_xlnm.Print_Titles" localSheetId="9">'6-1 - ON.1 Ostatní náklady'!$120:$120</definedName>
    <definedName name="_xlnm.Print_Titles" localSheetId="10">'6-2 - VRN.1 Vedlejší rozp...'!$124:$124</definedName>
    <definedName name="_xlnm.Print_Titles" localSheetId="0">'Rekapitulace stavby'!$92:$92</definedName>
    <definedName name="_xlnm.Print_Area" localSheetId="1">'1-1 - SO 101 -Komunikace-...'!$C$4:$J$41,'1-1 - SO 101 -Komunikace-...'!$C$50:$J$76,'1-1 - SO 101 -Komunikace-...'!$C$82:$J$110,'1-1 - SO 101 -Komunikace-...'!$C$116:$K$1497</definedName>
    <definedName name="_xlnm.Print_Area" localSheetId="2">'2-1 - SO 301 Vodovodní řad'!$C$4:$J$41,'2-1 - SO 301 Vodovodní řad'!$C$50:$J$76,'2-1 - SO 301 Vodovodní řad'!$C$82:$J$109,'2-1 - SO 301 Vodovodní řad'!$C$115:$K$899</definedName>
    <definedName name="_xlnm.Print_Area" localSheetId="3">'2-2 - SO 301.1 - Vodovodn...'!$C$4:$J$41,'2-2 - SO 301.1 - Vodovodn...'!$C$50:$J$76,'2-2 - SO 301.1 - Vodovodn...'!$C$82:$J$106,'2-2 - SO 301.1 - Vodovodn...'!$C$112:$K$407</definedName>
    <definedName name="_xlnm.Print_Area" localSheetId="4">'3-1 - SO 302 -Kanalizace'!$C$4:$J$41,'3-1 - SO 302 -Kanalizace'!$C$50:$J$76,'3-1 - SO 302 -Kanalizace'!$C$82:$J$109,'3-1 - SO 302 -Kanalizace'!$C$115:$K$551</definedName>
    <definedName name="_xlnm.Print_Area" localSheetId="5">'3-2 - SO 302.1 -Kanalizač...'!$C$4:$J$41,'3-2 - SO 302.1 -Kanalizač...'!$C$50:$J$76,'3-2 - SO 302.1 -Kanalizač...'!$C$82:$J$111,'3-2 - SO 302.1 -Kanalizač...'!$C$117:$K$673</definedName>
    <definedName name="_xlnm.Print_Area" localSheetId="6">'4-1 - SO 401 Veřejné osvě...'!$C$4:$J$41,'4-1 - SO 401 Veřejné osvě...'!$C$50:$J$76,'4-1 - SO 401 Veřejné osvě...'!$C$82:$J$109,'4-1 - SO 401 Veřejné osvě...'!$C$115:$K$301</definedName>
    <definedName name="_xlnm.Print_Area" localSheetId="7">'5-1 - SO 801 - Vegetační ...'!$C$4:$J$41,'5-1 - SO 801 - Vegetační ...'!$C$50:$J$76,'5-1 - SO 801 - Vegetační ...'!$C$82:$J$103,'5-1 - SO 801 - Vegetační ...'!$C$109:$K$470</definedName>
    <definedName name="_xlnm.Print_Area" localSheetId="8">'6 - VON - VEDLEJŠÍ A OSTA...'!$C$4:$J$39,'6 - VON - VEDLEJŠÍ A OSTA...'!$C$49:$J$75,'6 - VON - VEDLEJŠÍ A OSTA...'!$C$81:$J$101,'6 - VON - VEDLEJŠÍ A OSTA...'!$C$107:$K$204</definedName>
    <definedName name="_xlnm.Print_Area" localSheetId="9">'6-1 - ON.1 Ostatní náklady'!$C$4:$J$41,'6-1 - ON.1 Ostatní náklady'!$C$50:$J$76,'6-1 - ON.1 Ostatní náklady'!$C$82:$J$100,'6-1 - ON.1 Ostatní náklady'!$C$106:$K$175</definedName>
    <definedName name="_xlnm.Print_Area" localSheetId="10">'6-2 - VRN.1 Vedlejší rozp...'!$C$4:$J$41,'6-2 - VRN.1 Vedlejší rozp...'!$C$50:$J$76,'6-2 - VRN.1 Vedlejší rozp...'!$C$82:$J$104,'6-2 - VRN.1 Vedlejší rozp...'!$C$110:$K$224</definedName>
    <definedName name="_xlnm.Print_Area" localSheetId="0">'Rekapitulace stavby'!$D$4:$AO$76,'Rekapitulace stavby'!$C$82:$AQ$111</definedName>
  </definedNames>
  <calcPr calcId="162913"/>
</workbook>
</file>

<file path=xl/calcChain.xml><?xml version="1.0" encoding="utf-8"?>
<calcChain xmlns="http://schemas.openxmlformats.org/spreadsheetml/2006/main">
  <c r="J39" i="11" l="1"/>
  <c r="J38" i="11"/>
  <c r="AY110" i="1" s="1"/>
  <c r="J37" i="11"/>
  <c r="AX110" i="1"/>
  <c r="BI221" i="11"/>
  <c r="BH221" i="11"/>
  <c r="BG221" i="11"/>
  <c r="BF221" i="11"/>
  <c r="T221" i="11"/>
  <c r="R221" i="11"/>
  <c r="P221" i="11"/>
  <c r="BK221" i="11"/>
  <c r="J221" i="11"/>
  <c r="BE221" i="11"/>
  <c r="BI215" i="11"/>
  <c r="BH215" i="11"/>
  <c r="BG215" i="11"/>
  <c r="BF215" i="11"/>
  <c r="T215" i="11"/>
  <c r="R215" i="11"/>
  <c r="P215" i="11"/>
  <c r="BK215" i="11"/>
  <c r="J215" i="11"/>
  <c r="BE215" i="11"/>
  <c r="BI210" i="11"/>
  <c r="BH210" i="11"/>
  <c r="BG210" i="11"/>
  <c r="BF210" i="11"/>
  <c r="T210" i="11"/>
  <c r="R210" i="11"/>
  <c r="P210" i="11"/>
  <c r="BK210" i="11"/>
  <c r="J210" i="11"/>
  <c r="BE210" i="11" s="1"/>
  <c r="BI204" i="11"/>
  <c r="BH204" i="11"/>
  <c r="BG204" i="11"/>
  <c r="BF204" i="11"/>
  <c r="T204" i="11"/>
  <c r="R204" i="11"/>
  <c r="P204" i="11"/>
  <c r="BK204" i="11"/>
  <c r="J204" i="11"/>
  <c r="BE204" i="11"/>
  <c r="BI200" i="11"/>
  <c r="BH200" i="11"/>
  <c r="BG200" i="11"/>
  <c r="BF200" i="11"/>
  <c r="T200" i="11"/>
  <c r="R200" i="11"/>
  <c r="P200" i="11"/>
  <c r="BK200" i="11"/>
  <c r="J200" i="11"/>
  <c r="BE200" i="11"/>
  <c r="BI196" i="11"/>
  <c r="BH196" i="11"/>
  <c r="BG196" i="11"/>
  <c r="BF196" i="11"/>
  <c r="T196" i="11"/>
  <c r="R196" i="11"/>
  <c r="P196" i="11"/>
  <c r="BK196" i="11"/>
  <c r="BK181" i="11" s="1"/>
  <c r="J181" i="11" s="1"/>
  <c r="J103" i="11" s="1"/>
  <c r="J196" i="11"/>
  <c r="BE196" i="11"/>
  <c r="BI192" i="11"/>
  <c r="BH192" i="11"/>
  <c r="BG192" i="11"/>
  <c r="BF192" i="11"/>
  <c r="T192" i="11"/>
  <c r="T181" i="11" s="1"/>
  <c r="R192" i="11"/>
  <c r="R181" i="11" s="1"/>
  <c r="P192" i="11"/>
  <c r="BK192" i="11"/>
  <c r="J192" i="11"/>
  <c r="BE192" i="11"/>
  <c r="BI187" i="11"/>
  <c r="BH187" i="11"/>
  <c r="BG187" i="11"/>
  <c r="BF187" i="11"/>
  <c r="T187" i="11"/>
  <c r="R187" i="11"/>
  <c r="P187" i="11"/>
  <c r="BK187" i="11"/>
  <c r="J187" i="11"/>
  <c r="BE187" i="11"/>
  <c r="BI182" i="11"/>
  <c r="BH182" i="11"/>
  <c r="BG182" i="11"/>
  <c r="BF182" i="11"/>
  <c r="T182" i="11"/>
  <c r="R182" i="11"/>
  <c r="P182" i="11"/>
  <c r="P181" i="11"/>
  <c r="BK182" i="11"/>
  <c r="J182" i="11"/>
  <c r="BE182" i="11" s="1"/>
  <c r="BI176" i="11"/>
  <c r="BH176" i="11"/>
  <c r="BG176" i="11"/>
  <c r="BF176" i="11"/>
  <c r="T176" i="11"/>
  <c r="R176" i="11"/>
  <c r="P176" i="11"/>
  <c r="BK176" i="11"/>
  <c r="J176" i="11"/>
  <c r="BE176" i="11"/>
  <c r="BI171" i="11"/>
  <c r="BH171" i="11"/>
  <c r="BG171" i="11"/>
  <c r="BF171" i="11"/>
  <c r="T171" i="11"/>
  <c r="R171" i="11"/>
  <c r="P171" i="11"/>
  <c r="P165" i="11" s="1"/>
  <c r="P126" i="11" s="1"/>
  <c r="P125" i="11" s="1"/>
  <c r="AU110" i="1" s="1"/>
  <c r="BK171" i="11"/>
  <c r="J171" i="11"/>
  <c r="BE171" i="11"/>
  <c r="BI166" i="11"/>
  <c r="BH166" i="11"/>
  <c r="BG166" i="11"/>
  <c r="BF166" i="11"/>
  <c r="T166" i="11"/>
  <c r="T165" i="11"/>
  <c r="R166" i="11"/>
  <c r="R165" i="11"/>
  <c r="P166" i="11"/>
  <c r="BK166" i="11"/>
  <c r="J166" i="11"/>
  <c r="BE166" i="11" s="1"/>
  <c r="BI160" i="11"/>
  <c r="BH160" i="11"/>
  <c r="BG160" i="11"/>
  <c r="BF160" i="11"/>
  <c r="T160" i="11"/>
  <c r="T143" i="11" s="1"/>
  <c r="R160" i="11"/>
  <c r="P160" i="11"/>
  <c r="BK160" i="11"/>
  <c r="J160" i="11"/>
  <c r="BE160" i="11"/>
  <c r="BI155" i="11"/>
  <c r="BH155" i="11"/>
  <c r="BG155" i="11"/>
  <c r="F37" i="11" s="1"/>
  <c r="BB110" i="1" s="1"/>
  <c r="BF155" i="11"/>
  <c r="T155" i="11"/>
  <c r="R155" i="11"/>
  <c r="P155" i="11"/>
  <c r="BK155" i="11"/>
  <c r="J155" i="11"/>
  <c r="BE155" i="11"/>
  <c r="BI150" i="11"/>
  <c r="F39" i="11" s="1"/>
  <c r="BD110" i="1" s="1"/>
  <c r="BH150" i="11"/>
  <c r="BG150" i="11"/>
  <c r="BF150" i="11"/>
  <c r="T150" i="11"/>
  <c r="R150" i="11"/>
  <c r="P150" i="11"/>
  <c r="BK150" i="11"/>
  <c r="J150" i="11"/>
  <c r="BE150" i="11"/>
  <c r="BI144" i="11"/>
  <c r="BH144" i="11"/>
  <c r="BG144" i="11"/>
  <c r="BF144" i="11"/>
  <c r="T144" i="11"/>
  <c r="R144" i="11"/>
  <c r="R143" i="11"/>
  <c r="P144" i="11"/>
  <c r="P143" i="11"/>
  <c r="BK144" i="11"/>
  <c r="BK143" i="11"/>
  <c r="J143" i="11" s="1"/>
  <c r="J144" i="11"/>
  <c r="BE144" i="11"/>
  <c r="J101" i="11"/>
  <c r="BI137" i="11"/>
  <c r="BH137" i="11"/>
  <c r="BG137" i="11"/>
  <c r="BF137" i="11"/>
  <c r="T137" i="11"/>
  <c r="T136" i="11"/>
  <c r="R137" i="11"/>
  <c r="R136" i="11"/>
  <c r="P137" i="11"/>
  <c r="P136" i="11"/>
  <c r="BK137" i="11"/>
  <c r="BK136" i="11"/>
  <c r="J136" i="11" s="1"/>
  <c r="J137" i="11"/>
  <c r="BE137" i="11"/>
  <c r="J100" i="11"/>
  <c r="BI131" i="11"/>
  <c r="BH131" i="11"/>
  <c r="BG131" i="11"/>
  <c r="BF131" i="11"/>
  <c r="T131" i="11"/>
  <c r="R131" i="11"/>
  <c r="P131" i="11"/>
  <c r="BK131" i="11"/>
  <c r="J131" i="11"/>
  <c r="BE131" i="11"/>
  <c r="BI127" i="11"/>
  <c r="BH127" i="11"/>
  <c r="BG127" i="11"/>
  <c r="BF127" i="11"/>
  <c r="T127" i="11"/>
  <c r="R127" i="11"/>
  <c r="P127" i="11"/>
  <c r="BK127" i="11"/>
  <c r="J127" i="11"/>
  <c r="BE127" i="11"/>
  <c r="J122" i="11"/>
  <c r="J121" i="11"/>
  <c r="F121" i="11"/>
  <c r="F119" i="11"/>
  <c r="E117" i="11"/>
  <c r="J94" i="11"/>
  <c r="J93" i="11"/>
  <c r="F93" i="11"/>
  <c r="F91" i="11"/>
  <c r="E89" i="11"/>
  <c r="J20" i="11"/>
  <c r="E20" i="11"/>
  <c r="F122" i="11"/>
  <c r="F94" i="11"/>
  <c r="J19" i="11"/>
  <c r="J14" i="11"/>
  <c r="J119" i="11" s="1"/>
  <c r="E7" i="11"/>
  <c r="E113" i="11" s="1"/>
  <c r="E85" i="11"/>
  <c r="J39" i="10"/>
  <c r="J38" i="10"/>
  <c r="AY109" i="1"/>
  <c r="J37" i="10"/>
  <c r="AX109" i="1"/>
  <c r="BI172" i="10"/>
  <c r="BH172" i="10"/>
  <c r="BG172" i="10"/>
  <c r="BF172" i="10"/>
  <c r="T172" i="10"/>
  <c r="R172" i="10"/>
  <c r="P172" i="10"/>
  <c r="BK172" i="10"/>
  <c r="J172" i="10"/>
  <c r="BE172" i="10"/>
  <c r="BI167" i="10"/>
  <c r="BH167" i="10"/>
  <c r="BG167" i="10"/>
  <c r="BF167" i="10"/>
  <c r="T167" i="10"/>
  <c r="R167" i="10"/>
  <c r="P167" i="10"/>
  <c r="BK167" i="10"/>
  <c r="J167" i="10"/>
  <c r="BE167" i="10"/>
  <c r="BI162" i="10"/>
  <c r="BH162" i="10"/>
  <c r="BG162" i="10"/>
  <c r="BF162" i="10"/>
  <c r="T162" i="10"/>
  <c r="R162" i="10"/>
  <c r="P162" i="10"/>
  <c r="BK162" i="10"/>
  <c r="J162" i="10"/>
  <c r="BE162" i="10"/>
  <c r="BI157" i="10"/>
  <c r="BH157" i="10"/>
  <c r="BG157" i="10"/>
  <c r="BF157" i="10"/>
  <c r="T157" i="10"/>
  <c r="R157" i="10"/>
  <c r="P157" i="10"/>
  <c r="BK157" i="10"/>
  <c r="J157" i="10"/>
  <c r="BE157" i="10" s="1"/>
  <c r="BI152" i="10"/>
  <c r="BH152" i="10"/>
  <c r="BG152" i="10"/>
  <c r="BF152" i="10"/>
  <c r="T152" i="10"/>
  <c r="R152" i="10"/>
  <c r="P152" i="10"/>
  <c r="BK152" i="10"/>
  <c r="J152" i="10"/>
  <c r="BE152" i="10"/>
  <c r="BI147" i="10"/>
  <c r="BH147" i="10"/>
  <c r="BG147" i="10"/>
  <c r="BF147" i="10"/>
  <c r="T147" i="10"/>
  <c r="R147" i="10"/>
  <c r="P147" i="10"/>
  <c r="BK147" i="10"/>
  <c r="J147" i="10"/>
  <c r="BE147" i="10"/>
  <c r="BI142" i="10"/>
  <c r="BH142" i="10"/>
  <c r="BG142" i="10"/>
  <c r="BF142" i="10"/>
  <c r="T142" i="10"/>
  <c r="R142" i="10"/>
  <c r="P142" i="10"/>
  <c r="BK142" i="10"/>
  <c r="J142" i="10"/>
  <c r="BE142" i="10"/>
  <c r="BI137" i="10"/>
  <c r="BH137" i="10"/>
  <c r="BG137" i="10"/>
  <c r="BF137" i="10"/>
  <c r="T137" i="10"/>
  <c r="R137" i="10"/>
  <c r="R122" i="10" s="1"/>
  <c r="R121" i="10" s="1"/>
  <c r="P137" i="10"/>
  <c r="BK137" i="10"/>
  <c r="J137" i="10"/>
  <c r="BE137" i="10" s="1"/>
  <c r="BI133" i="10"/>
  <c r="BH133" i="10"/>
  <c r="BG133" i="10"/>
  <c r="BF133" i="10"/>
  <c r="J36" i="10" s="1"/>
  <c r="AW109" i="1" s="1"/>
  <c r="T133" i="10"/>
  <c r="R133" i="10"/>
  <c r="P133" i="10"/>
  <c r="BK133" i="10"/>
  <c r="J133" i="10"/>
  <c r="BE133" i="10"/>
  <c r="BI128" i="10"/>
  <c r="BH128" i="10"/>
  <c r="BG128" i="10"/>
  <c r="BF128" i="10"/>
  <c r="T128" i="10"/>
  <c r="R128" i="10"/>
  <c r="P128" i="10"/>
  <c r="BK128" i="10"/>
  <c r="J128" i="10"/>
  <c r="BE128" i="10"/>
  <c r="J35" i="10" s="1"/>
  <c r="AV109" i="1" s="1"/>
  <c r="BI123" i="10"/>
  <c r="F39" i="10" s="1"/>
  <c r="BD109" i="1" s="1"/>
  <c r="BH123" i="10"/>
  <c r="BG123" i="10"/>
  <c r="F37" i="10"/>
  <c r="BB109" i="1" s="1"/>
  <c r="BF123" i="10"/>
  <c r="T123" i="10"/>
  <c r="T122" i="10"/>
  <c r="T121" i="10" s="1"/>
  <c r="R123" i="10"/>
  <c r="P123" i="10"/>
  <c r="P122" i="10" s="1"/>
  <c r="P121" i="10" s="1"/>
  <c r="AU109" i="1" s="1"/>
  <c r="BK123" i="10"/>
  <c r="J123" i="10"/>
  <c r="BE123" i="10"/>
  <c r="J118" i="10"/>
  <c r="J117" i="10"/>
  <c r="F117" i="10"/>
  <c r="F115" i="10"/>
  <c r="E113" i="10"/>
  <c r="J94" i="10"/>
  <c r="J93" i="10"/>
  <c r="F93" i="10"/>
  <c r="F91" i="10"/>
  <c r="E89" i="10"/>
  <c r="J20" i="10"/>
  <c r="E20" i="10"/>
  <c r="F118" i="10" s="1"/>
  <c r="J19" i="10"/>
  <c r="J14" i="10"/>
  <c r="E7" i="10"/>
  <c r="E109" i="10" s="1"/>
  <c r="J37" i="9"/>
  <c r="J36" i="9"/>
  <c r="AY108" i="1"/>
  <c r="J35" i="9"/>
  <c r="AX108" i="1"/>
  <c r="BI200" i="9"/>
  <c r="BH200" i="9"/>
  <c r="BG200" i="9"/>
  <c r="BF200" i="9"/>
  <c r="T200" i="9"/>
  <c r="R200" i="9"/>
  <c r="R185" i="9" s="1"/>
  <c r="P200" i="9"/>
  <c r="BK200" i="9"/>
  <c r="J200" i="9"/>
  <c r="BE200" i="9" s="1"/>
  <c r="BI195" i="9"/>
  <c r="BH195" i="9"/>
  <c r="BG195" i="9"/>
  <c r="BF195" i="9"/>
  <c r="T195" i="9"/>
  <c r="R195" i="9"/>
  <c r="P195" i="9"/>
  <c r="P185" i="9" s="1"/>
  <c r="BK195" i="9"/>
  <c r="J195" i="9"/>
  <c r="BE195" i="9"/>
  <c r="BI191" i="9"/>
  <c r="BH191" i="9"/>
  <c r="BG191" i="9"/>
  <c r="BF191" i="9"/>
  <c r="T191" i="9"/>
  <c r="R191" i="9"/>
  <c r="P191" i="9"/>
  <c r="BK191" i="9"/>
  <c r="J191" i="9"/>
  <c r="BE191" i="9"/>
  <c r="BI186" i="9"/>
  <c r="BH186" i="9"/>
  <c r="BG186" i="9"/>
  <c r="BF186" i="9"/>
  <c r="T186" i="9"/>
  <c r="T185" i="9" s="1"/>
  <c r="R186" i="9"/>
  <c r="P186" i="9"/>
  <c r="BK186" i="9"/>
  <c r="BK185" i="9" s="1"/>
  <c r="J185" i="9" s="1"/>
  <c r="J100" i="9" s="1"/>
  <c r="J186" i="9"/>
  <c r="BE186" i="9"/>
  <c r="BI179" i="9"/>
  <c r="BH179" i="9"/>
  <c r="BG179" i="9"/>
  <c r="BF179" i="9"/>
  <c r="T179" i="9"/>
  <c r="R179" i="9"/>
  <c r="P179" i="9"/>
  <c r="BK179" i="9"/>
  <c r="J179" i="9"/>
  <c r="BE179" i="9"/>
  <c r="BI175" i="9"/>
  <c r="BH175" i="9"/>
  <c r="BG175" i="9"/>
  <c r="BF175" i="9"/>
  <c r="T175" i="9"/>
  <c r="R175" i="9"/>
  <c r="R154" i="9" s="1"/>
  <c r="P175" i="9"/>
  <c r="BK175" i="9"/>
  <c r="J175" i="9"/>
  <c r="BE175" i="9"/>
  <c r="BI169" i="9"/>
  <c r="BH169" i="9"/>
  <c r="BG169" i="9"/>
  <c r="BF169" i="9"/>
  <c r="T169" i="9"/>
  <c r="R169" i="9"/>
  <c r="P169" i="9"/>
  <c r="BK169" i="9"/>
  <c r="J169" i="9"/>
  <c r="BE169" i="9"/>
  <c r="BI164" i="9"/>
  <c r="BH164" i="9"/>
  <c r="BG164" i="9"/>
  <c r="BF164" i="9"/>
  <c r="T164" i="9"/>
  <c r="R164" i="9"/>
  <c r="P164" i="9"/>
  <c r="BK164" i="9"/>
  <c r="J164" i="9"/>
  <c r="BE164" i="9"/>
  <c r="BI159" i="9"/>
  <c r="BH159" i="9"/>
  <c r="BG159" i="9"/>
  <c r="BF159" i="9"/>
  <c r="T159" i="9"/>
  <c r="R159" i="9"/>
  <c r="P159" i="9"/>
  <c r="BK159" i="9"/>
  <c r="J159" i="9"/>
  <c r="BE159" i="9"/>
  <c r="BI155" i="9"/>
  <c r="BH155" i="9"/>
  <c r="BG155" i="9"/>
  <c r="BF155" i="9"/>
  <c r="T155" i="9"/>
  <c r="T154" i="9"/>
  <c r="R155" i="9"/>
  <c r="P155" i="9"/>
  <c r="P154" i="9" s="1"/>
  <c r="BK155" i="9"/>
  <c r="J155" i="9"/>
  <c r="BE155" i="9" s="1"/>
  <c r="BI149" i="9"/>
  <c r="BH149" i="9"/>
  <c r="BG149" i="9"/>
  <c r="BF149" i="9"/>
  <c r="T149" i="9"/>
  <c r="T138" i="9" s="1"/>
  <c r="T121" i="9" s="1"/>
  <c r="T120" i="9" s="1"/>
  <c r="R149" i="9"/>
  <c r="R138" i="9" s="1"/>
  <c r="P149" i="9"/>
  <c r="BK149" i="9"/>
  <c r="J149" i="9"/>
  <c r="BE149" i="9"/>
  <c r="BI144" i="9"/>
  <c r="BH144" i="9"/>
  <c r="BG144" i="9"/>
  <c r="BF144" i="9"/>
  <c r="T144" i="9"/>
  <c r="R144" i="9"/>
  <c r="P144" i="9"/>
  <c r="BK144" i="9"/>
  <c r="BK138" i="9" s="1"/>
  <c r="J138" i="9" s="1"/>
  <c r="J98" i="9" s="1"/>
  <c r="J144" i="9"/>
  <c r="BE144" i="9"/>
  <c r="BI139" i="9"/>
  <c r="BH139" i="9"/>
  <c r="BG139" i="9"/>
  <c r="BF139" i="9"/>
  <c r="T139" i="9"/>
  <c r="R139" i="9"/>
  <c r="P139" i="9"/>
  <c r="P138" i="9"/>
  <c r="BK139" i="9"/>
  <c r="J139" i="9"/>
  <c r="BE139" i="9" s="1"/>
  <c r="BI133" i="9"/>
  <c r="BH133" i="9"/>
  <c r="F36" i="9" s="1"/>
  <c r="BC108" i="1" s="1"/>
  <c r="BG133" i="9"/>
  <c r="BF133" i="9"/>
  <c r="T133" i="9"/>
  <c r="R133" i="9"/>
  <c r="P133" i="9"/>
  <c r="BK133" i="9"/>
  <c r="J133" i="9"/>
  <c r="BE133" i="9"/>
  <c r="BI128" i="9"/>
  <c r="BH128" i="9"/>
  <c r="BG128" i="9"/>
  <c r="F35" i="9" s="1"/>
  <c r="BB108" i="1" s="1"/>
  <c r="BF128" i="9"/>
  <c r="T128" i="9"/>
  <c r="R128" i="9"/>
  <c r="P128" i="9"/>
  <c r="P122" i="9" s="1"/>
  <c r="BK128" i="9"/>
  <c r="BK122" i="9" s="1"/>
  <c r="J128" i="9"/>
  <c r="BE128" i="9"/>
  <c r="BI123" i="9"/>
  <c r="F37" i="9" s="1"/>
  <c r="BD108" i="1" s="1"/>
  <c r="BH123" i="9"/>
  <c r="BG123" i="9"/>
  <c r="BF123" i="9"/>
  <c r="T123" i="9"/>
  <c r="T122" i="9"/>
  <c r="R123" i="9"/>
  <c r="R122" i="9" s="1"/>
  <c r="P123" i="9"/>
  <c r="BK123" i="9"/>
  <c r="J123" i="9"/>
  <c r="BE123" i="9" s="1"/>
  <c r="J117" i="9"/>
  <c r="J116" i="9"/>
  <c r="F116" i="9"/>
  <c r="F114" i="9"/>
  <c r="E112" i="9"/>
  <c r="J91" i="9"/>
  <c r="J90" i="9"/>
  <c r="F90" i="9"/>
  <c r="F88" i="9"/>
  <c r="E86" i="9"/>
  <c r="J18" i="9"/>
  <c r="E18" i="9"/>
  <c r="F117" i="9" s="1"/>
  <c r="J17" i="9"/>
  <c r="J12" i="9"/>
  <c r="E7" i="9"/>
  <c r="E110" i="9" s="1"/>
  <c r="J39" i="8"/>
  <c r="J38" i="8"/>
  <c r="AY106" i="1"/>
  <c r="J37" i="8"/>
  <c r="AX106" i="1" s="1"/>
  <c r="BI469" i="8"/>
  <c r="BH469" i="8"/>
  <c r="BG469" i="8"/>
  <c r="BF469" i="8"/>
  <c r="T469" i="8"/>
  <c r="R469" i="8"/>
  <c r="P469" i="8"/>
  <c r="BK469" i="8"/>
  <c r="J469" i="8"/>
  <c r="BE469" i="8" s="1"/>
  <c r="BI465" i="8"/>
  <c r="BH465" i="8"/>
  <c r="BG465" i="8"/>
  <c r="BF465" i="8"/>
  <c r="T465" i="8"/>
  <c r="R465" i="8"/>
  <c r="P465" i="8"/>
  <c r="BK465" i="8"/>
  <c r="J465" i="8"/>
  <c r="BE465" i="8"/>
  <c r="BI461" i="8"/>
  <c r="BH461" i="8"/>
  <c r="BG461" i="8"/>
  <c r="BF461" i="8"/>
  <c r="T461" i="8"/>
  <c r="R461" i="8"/>
  <c r="P461" i="8"/>
  <c r="BK461" i="8"/>
  <c r="J461" i="8"/>
  <c r="BE461" i="8"/>
  <c r="BI456" i="8"/>
  <c r="BH456" i="8"/>
  <c r="BG456" i="8"/>
  <c r="BF456" i="8"/>
  <c r="T456" i="8"/>
  <c r="R456" i="8"/>
  <c r="P456" i="8"/>
  <c r="BK456" i="8"/>
  <c r="J456" i="8"/>
  <c r="BE456" i="8" s="1"/>
  <c r="BI450" i="8"/>
  <c r="BH450" i="8"/>
  <c r="BG450" i="8"/>
  <c r="BF450" i="8"/>
  <c r="T450" i="8"/>
  <c r="R450" i="8"/>
  <c r="P450" i="8"/>
  <c r="BK450" i="8"/>
  <c r="J450" i="8"/>
  <c r="BE450" i="8" s="1"/>
  <c r="BI445" i="8"/>
  <c r="BH445" i="8"/>
  <c r="BG445" i="8"/>
  <c r="BF445" i="8"/>
  <c r="T445" i="8"/>
  <c r="R445" i="8"/>
  <c r="P445" i="8"/>
  <c r="BK445" i="8"/>
  <c r="J445" i="8"/>
  <c r="BE445" i="8"/>
  <c r="BI441" i="8"/>
  <c r="BH441" i="8"/>
  <c r="BG441" i="8"/>
  <c r="BF441" i="8"/>
  <c r="T441" i="8"/>
  <c r="R441" i="8"/>
  <c r="P441" i="8"/>
  <c r="BK441" i="8"/>
  <c r="J441" i="8"/>
  <c r="BE441" i="8"/>
  <c r="BI435" i="8"/>
  <c r="BH435" i="8"/>
  <c r="BG435" i="8"/>
  <c r="BF435" i="8"/>
  <c r="T435" i="8"/>
  <c r="R435" i="8"/>
  <c r="P435" i="8"/>
  <c r="BK435" i="8"/>
  <c r="BK423" i="8" s="1"/>
  <c r="J423" i="8" s="1"/>
  <c r="J102" i="8" s="1"/>
  <c r="J435" i="8"/>
  <c r="BE435" i="8"/>
  <c r="BI428" i="8"/>
  <c r="BH428" i="8"/>
  <c r="BG428" i="8"/>
  <c r="BF428" i="8"/>
  <c r="T428" i="8"/>
  <c r="T423" i="8" s="1"/>
  <c r="R428" i="8"/>
  <c r="P428" i="8"/>
  <c r="BK428" i="8"/>
  <c r="J428" i="8"/>
  <c r="BE428" i="8" s="1"/>
  <c r="BI424" i="8"/>
  <c r="BH424" i="8"/>
  <c r="BG424" i="8"/>
  <c r="BF424" i="8"/>
  <c r="T424" i="8"/>
  <c r="R424" i="8"/>
  <c r="P424" i="8"/>
  <c r="P423" i="8" s="1"/>
  <c r="BK424" i="8"/>
  <c r="J424" i="8"/>
  <c r="BE424" i="8"/>
  <c r="BI421" i="8"/>
  <c r="BH421" i="8"/>
  <c r="BG421" i="8"/>
  <c r="BF421" i="8"/>
  <c r="T421" i="8"/>
  <c r="R421" i="8"/>
  <c r="P421" i="8"/>
  <c r="BK421" i="8"/>
  <c r="J421" i="8"/>
  <c r="BE421" i="8"/>
  <c r="BI417" i="8"/>
  <c r="BH417" i="8"/>
  <c r="BG417" i="8"/>
  <c r="BF417" i="8"/>
  <c r="T417" i="8"/>
  <c r="R417" i="8"/>
  <c r="P417" i="8"/>
  <c r="BK417" i="8"/>
  <c r="J417" i="8"/>
  <c r="BE417" i="8"/>
  <c r="BI413" i="8"/>
  <c r="BH413" i="8"/>
  <c r="BG413" i="8"/>
  <c r="BF413" i="8"/>
  <c r="T413" i="8"/>
  <c r="R413" i="8"/>
  <c r="P413" i="8"/>
  <c r="BK413" i="8"/>
  <c r="BK127" i="8" s="1"/>
  <c r="J413" i="8"/>
  <c r="BE413" i="8"/>
  <c r="BI409" i="8"/>
  <c r="BH409" i="8"/>
  <c r="BG409" i="8"/>
  <c r="BF409" i="8"/>
  <c r="T409" i="8"/>
  <c r="R409" i="8"/>
  <c r="P409" i="8"/>
  <c r="BK409" i="8"/>
  <c r="J409" i="8"/>
  <c r="BE409" i="8" s="1"/>
  <c r="BI405" i="8"/>
  <c r="BH405" i="8"/>
  <c r="BG405" i="8"/>
  <c r="BF405" i="8"/>
  <c r="T405" i="8"/>
  <c r="R405" i="8"/>
  <c r="P405" i="8"/>
  <c r="BK405" i="8"/>
  <c r="J405" i="8"/>
  <c r="BE405" i="8"/>
  <c r="BI392" i="8"/>
  <c r="BH392" i="8"/>
  <c r="BG392" i="8"/>
  <c r="BF392" i="8"/>
  <c r="T392" i="8"/>
  <c r="R392" i="8"/>
  <c r="P392" i="8"/>
  <c r="BK392" i="8"/>
  <c r="J392" i="8"/>
  <c r="BE392" i="8"/>
  <c r="BI379" i="8"/>
  <c r="BH379" i="8"/>
  <c r="BG379" i="8"/>
  <c r="BF379" i="8"/>
  <c r="T379" i="8"/>
  <c r="R379" i="8"/>
  <c r="P379" i="8"/>
  <c r="BK379" i="8"/>
  <c r="J379" i="8"/>
  <c r="BE379" i="8"/>
  <c r="BI366" i="8"/>
  <c r="BH366" i="8"/>
  <c r="BG366" i="8"/>
  <c r="BF366" i="8"/>
  <c r="T366" i="8"/>
  <c r="R366" i="8"/>
  <c r="P366" i="8"/>
  <c r="BK366" i="8"/>
  <c r="J366" i="8"/>
  <c r="BE366" i="8" s="1"/>
  <c r="BI352" i="8"/>
  <c r="BH352" i="8"/>
  <c r="BG352" i="8"/>
  <c r="BF352" i="8"/>
  <c r="T352" i="8"/>
  <c r="R352" i="8"/>
  <c r="P352" i="8"/>
  <c r="BK352" i="8"/>
  <c r="J352" i="8"/>
  <c r="BE352" i="8"/>
  <c r="BI338" i="8"/>
  <c r="BH338" i="8"/>
  <c r="BG338" i="8"/>
  <c r="BF338" i="8"/>
  <c r="T338" i="8"/>
  <c r="R338" i="8"/>
  <c r="P338" i="8"/>
  <c r="BK338" i="8"/>
  <c r="J338" i="8"/>
  <c r="BE338" i="8"/>
  <c r="BI325" i="8"/>
  <c r="BH325" i="8"/>
  <c r="BG325" i="8"/>
  <c r="BF325" i="8"/>
  <c r="T325" i="8"/>
  <c r="R325" i="8"/>
  <c r="P325" i="8"/>
  <c r="BK325" i="8"/>
  <c r="J325" i="8"/>
  <c r="BE325" i="8"/>
  <c r="BI311" i="8"/>
  <c r="BH311" i="8"/>
  <c r="BG311" i="8"/>
  <c r="BF311" i="8"/>
  <c r="T311" i="8"/>
  <c r="R311" i="8"/>
  <c r="P311" i="8"/>
  <c r="BK311" i="8"/>
  <c r="J311" i="8"/>
  <c r="BE311" i="8" s="1"/>
  <c r="BI298" i="8"/>
  <c r="BH298" i="8"/>
  <c r="BG298" i="8"/>
  <c r="BF298" i="8"/>
  <c r="T298" i="8"/>
  <c r="R298" i="8"/>
  <c r="P298" i="8"/>
  <c r="BK298" i="8"/>
  <c r="J298" i="8"/>
  <c r="BE298" i="8"/>
  <c r="BI287" i="8"/>
  <c r="BH287" i="8"/>
  <c r="BG287" i="8"/>
  <c r="BF287" i="8"/>
  <c r="T287" i="8"/>
  <c r="R287" i="8"/>
  <c r="P287" i="8"/>
  <c r="BK287" i="8"/>
  <c r="J287" i="8"/>
  <c r="BE287" i="8"/>
  <c r="BI276" i="8"/>
  <c r="BH276" i="8"/>
  <c r="BG276" i="8"/>
  <c r="BF276" i="8"/>
  <c r="T276" i="8"/>
  <c r="R276" i="8"/>
  <c r="P276" i="8"/>
  <c r="BK276" i="8"/>
  <c r="J276" i="8"/>
  <c r="BE276" i="8"/>
  <c r="BI264" i="8"/>
  <c r="BH264" i="8"/>
  <c r="BG264" i="8"/>
  <c r="BF264" i="8"/>
  <c r="T264" i="8"/>
  <c r="R264" i="8"/>
  <c r="P264" i="8"/>
  <c r="BK264" i="8"/>
  <c r="J264" i="8"/>
  <c r="BE264" i="8" s="1"/>
  <c r="BI251" i="8"/>
  <c r="BH251" i="8"/>
  <c r="BG251" i="8"/>
  <c r="BF251" i="8"/>
  <c r="T251" i="8"/>
  <c r="R251" i="8"/>
  <c r="P251" i="8"/>
  <c r="BK251" i="8"/>
  <c r="J251" i="8"/>
  <c r="BE251" i="8"/>
  <c r="BI239" i="8"/>
  <c r="BH239" i="8"/>
  <c r="BG239" i="8"/>
  <c r="BF239" i="8"/>
  <c r="T239" i="8"/>
  <c r="R239" i="8"/>
  <c r="P239" i="8"/>
  <c r="BK239" i="8"/>
  <c r="J239" i="8"/>
  <c r="BE239" i="8"/>
  <c r="BI226" i="8"/>
  <c r="BH226" i="8"/>
  <c r="BG226" i="8"/>
  <c r="BF226" i="8"/>
  <c r="T226" i="8"/>
  <c r="R226" i="8"/>
  <c r="P226" i="8"/>
  <c r="BK226" i="8"/>
  <c r="J226" i="8"/>
  <c r="BE226" i="8"/>
  <c r="BI213" i="8"/>
  <c r="BH213" i="8"/>
  <c r="BG213" i="8"/>
  <c r="BF213" i="8"/>
  <c r="T213" i="8"/>
  <c r="R213" i="8"/>
  <c r="P213" i="8"/>
  <c r="BK213" i="8"/>
  <c r="J213" i="8"/>
  <c r="BE213" i="8" s="1"/>
  <c r="BI202" i="8"/>
  <c r="BH202" i="8"/>
  <c r="BG202" i="8"/>
  <c r="BF202" i="8"/>
  <c r="T202" i="8"/>
  <c r="R202" i="8"/>
  <c r="P202" i="8"/>
  <c r="BK202" i="8"/>
  <c r="J202" i="8"/>
  <c r="BE202" i="8"/>
  <c r="BI190" i="8"/>
  <c r="BH190" i="8"/>
  <c r="BG190" i="8"/>
  <c r="BF190" i="8"/>
  <c r="T190" i="8"/>
  <c r="R190" i="8"/>
  <c r="P190" i="8"/>
  <c r="BK190" i="8"/>
  <c r="J190" i="8"/>
  <c r="BE190" i="8"/>
  <c r="BI176" i="8"/>
  <c r="BH176" i="8"/>
  <c r="BG176" i="8"/>
  <c r="BF176" i="8"/>
  <c r="T176" i="8"/>
  <c r="R176" i="8"/>
  <c r="P176" i="8"/>
  <c r="BK176" i="8"/>
  <c r="J176" i="8"/>
  <c r="BE176" i="8"/>
  <c r="BI162" i="8"/>
  <c r="BH162" i="8"/>
  <c r="BG162" i="8"/>
  <c r="BF162" i="8"/>
  <c r="T162" i="8"/>
  <c r="R162" i="8"/>
  <c r="P162" i="8"/>
  <c r="BK162" i="8"/>
  <c r="J162" i="8"/>
  <c r="BE162" i="8" s="1"/>
  <c r="BI150" i="8"/>
  <c r="BH150" i="8"/>
  <c r="BG150" i="8"/>
  <c r="BF150" i="8"/>
  <c r="T150" i="8"/>
  <c r="R150" i="8"/>
  <c r="P150" i="8"/>
  <c r="P127" i="8" s="1"/>
  <c r="P126" i="8" s="1"/>
  <c r="BK150" i="8"/>
  <c r="J150" i="8"/>
  <c r="BE150" i="8"/>
  <c r="BI139" i="8"/>
  <c r="BH139" i="8"/>
  <c r="BG139" i="8"/>
  <c r="BF139" i="8"/>
  <c r="T139" i="8"/>
  <c r="R139" i="8"/>
  <c r="P139" i="8"/>
  <c r="BK139" i="8"/>
  <c r="J139" i="8"/>
  <c r="BE139" i="8"/>
  <c r="BI128" i="8"/>
  <c r="F39" i="8" s="1"/>
  <c r="BD106" i="1" s="1"/>
  <c r="BH128" i="8"/>
  <c r="BG128" i="8"/>
  <c r="F37" i="8"/>
  <c r="BB106" i="1" s="1"/>
  <c r="BF128" i="8"/>
  <c r="T128" i="8"/>
  <c r="T127" i="8"/>
  <c r="T126" i="8" s="1"/>
  <c r="T125" i="8" s="1"/>
  <c r="T124" i="8" s="1"/>
  <c r="R128" i="8"/>
  <c r="P128" i="8"/>
  <c r="BK128" i="8"/>
  <c r="J128" i="8"/>
  <c r="BE128" i="8"/>
  <c r="J121" i="8"/>
  <c r="J120" i="8"/>
  <c r="F120" i="8"/>
  <c r="F118" i="8"/>
  <c r="E116" i="8"/>
  <c r="J94" i="8"/>
  <c r="J93" i="8"/>
  <c r="F93" i="8"/>
  <c r="F91" i="8"/>
  <c r="E89" i="8"/>
  <c r="J20" i="8"/>
  <c r="E20" i="8"/>
  <c r="J19" i="8"/>
  <c r="J14" i="8"/>
  <c r="J118" i="8" s="1"/>
  <c r="E7" i="8"/>
  <c r="E85" i="8" s="1"/>
  <c r="E112" i="8"/>
  <c r="J39" i="7"/>
  <c r="J38" i="7"/>
  <c r="AY104" i="1" s="1"/>
  <c r="J37" i="7"/>
  <c r="AX104" i="1"/>
  <c r="BI299" i="7"/>
  <c r="BH299" i="7"/>
  <c r="BG299" i="7"/>
  <c r="BF299" i="7"/>
  <c r="T299" i="7"/>
  <c r="R299" i="7"/>
  <c r="P299" i="7"/>
  <c r="BK299" i="7"/>
  <c r="J299" i="7"/>
  <c r="BE299" i="7"/>
  <c r="BI296" i="7"/>
  <c r="BH296" i="7"/>
  <c r="BG296" i="7"/>
  <c r="BF296" i="7"/>
  <c r="T296" i="7"/>
  <c r="R296" i="7"/>
  <c r="P296" i="7"/>
  <c r="P292" i="7" s="1"/>
  <c r="P291" i="7" s="1"/>
  <c r="BK296" i="7"/>
  <c r="J296" i="7"/>
  <c r="BE296" i="7"/>
  <c r="BI293" i="7"/>
  <c r="BH293" i="7"/>
  <c r="BG293" i="7"/>
  <c r="BF293" i="7"/>
  <c r="T293" i="7"/>
  <c r="T292" i="7"/>
  <c r="T291" i="7" s="1"/>
  <c r="R293" i="7"/>
  <c r="R292" i="7"/>
  <c r="R291" i="7" s="1"/>
  <c r="P293" i="7"/>
  <c r="BK293" i="7"/>
  <c r="J293" i="7"/>
  <c r="BE293" i="7"/>
  <c r="BI288" i="7"/>
  <c r="BH288" i="7"/>
  <c r="BG288" i="7"/>
  <c r="BF288" i="7"/>
  <c r="T288" i="7"/>
  <c r="R288" i="7"/>
  <c r="P288" i="7"/>
  <c r="BK288" i="7"/>
  <c r="J288" i="7"/>
  <c r="BE288" i="7"/>
  <c r="BI285" i="7"/>
  <c r="BH285" i="7"/>
  <c r="BG285" i="7"/>
  <c r="BF285" i="7"/>
  <c r="T285" i="7"/>
  <c r="R285" i="7"/>
  <c r="P285" i="7"/>
  <c r="BK285" i="7"/>
  <c r="J285" i="7"/>
  <c r="BE285" i="7" s="1"/>
  <c r="BI282" i="7"/>
  <c r="BH282" i="7"/>
  <c r="BG282" i="7"/>
  <c r="BF282" i="7"/>
  <c r="T282" i="7"/>
  <c r="R282" i="7"/>
  <c r="P282" i="7"/>
  <c r="BK282" i="7"/>
  <c r="J282" i="7"/>
  <c r="BE282" i="7"/>
  <c r="BI279" i="7"/>
  <c r="BH279" i="7"/>
  <c r="BG279" i="7"/>
  <c r="BF279" i="7"/>
  <c r="T279" i="7"/>
  <c r="R279" i="7"/>
  <c r="P279" i="7"/>
  <c r="BK279" i="7"/>
  <c r="J279" i="7"/>
  <c r="BE279" i="7"/>
  <c r="BI276" i="7"/>
  <c r="BH276" i="7"/>
  <c r="BG276" i="7"/>
  <c r="BF276" i="7"/>
  <c r="T276" i="7"/>
  <c r="R276" i="7"/>
  <c r="P276" i="7"/>
  <c r="BK276" i="7"/>
  <c r="J276" i="7"/>
  <c r="BE276" i="7"/>
  <c r="BI272" i="7"/>
  <c r="BH272" i="7"/>
  <c r="BG272" i="7"/>
  <c r="BF272" i="7"/>
  <c r="T272" i="7"/>
  <c r="R272" i="7"/>
  <c r="P272" i="7"/>
  <c r="BK272" i="7"/>
  <c r="J272" i="7"/>
  <c r="BE272" i="7"/>
  <c r="BI268" i="7"/>
  <c r="BH268" i="7"/>
  <c r="BG268" i="7"/>
  <c r="BF268" i="7"/>
  <c r="T268" i="7"/>
  <c r="R268" i="7"/>
  <c r="P268" i="7"/>
  <c r="BK268" i="7"/>
  <c r="J268" i="7"/>
  <c r="BE268" i="7"/>
  <c r="BI265" i="7"/>
  <c r="BH265" i="7"/>
  <c r="BG265" i="7"/>
  <c r="BF265" i="7"/>
  <c r="T265" i="7"/>
  <c r="R265" i="7"/>
  <c r="P265" i="7"/>
  <c r="BK265" i="7"/>
  <c r="J265" i="7"/>
  <c r="BE265" i="7"/>
  <c r="BI262" i="7"/>
  <c r="BH262" i="7"/>
  <c r="BG262" i="7"/>
  <c r="BF262" i="7"/>
  <c r="T262" i="7"/>
  <c r="R262" i="7"/>
  <c r="P262" i="7"/>
  <c r="BK262" i="7"/>
  <c r="J262" i="7"/>
  <c r="BE262" i="7"/>
  <c r="BI259" i="7"/>
  <c r="BH259" i="7"/>
  <c r="BG259" i="7"/>
  <c r="BF259" i="7"/>
  <c r="T259" i="7"/>
  <c r="R259" i="7"/>
  <c r="P259" i="7"/>
  <c r="BK259" i="7"/>
  <c r="J259" i="7"/>
  <c r="BE259" i="7"/>
  <c r="BI256" i="7"/>
  <c r="BH256" i="7"/>
  <c r="BG256" i="7"/>
  <c r="BF256" i="7"/>
  <c r="T256" i="7"/>
  <c r="R256" i="7"/>
  <c r="P256" i="7"/>
  <c r="BK256" i="7"/>
  <c r="J256" i="7"/>
  <c r="BE256" i="7"/>
  <c r="BI253" i="7"/>
  <c r="BH253" i="7"/>
  <c r="BG253" i="7"/>
  <c r="BF253" i="7"/>
  <c r="T253" i="7"/>
  <c r="R253" i="7"/>
  <c r="P253" i="7"/>
  <c r="BK253" i="7"/>
  <c r="J253" i="7"/>
  <c r="BE253" i="7"/>
  <c r="BI250" i="7"/>
  <c r="BH250" i="7"/>
  <c r="BG250" i="7"/>
  <c r="BF250" i="7"/>
  <c r="T250" i="7"/>
  <c r="R250" i="7"/>
  <c r="P250" i="7"/>
  <c r="BK250" i="7"/>
  <c r="J250" i="7"/>
  <c r="BE250" i="7"/>
  <c r="BI247" i="7"/>
  <c r="BH247" i="7"/>
  <c r="BG247" i="7"/>
  <c r="BF247" i="7"/>
  <c r="T247" i="7"/>
  <c r="R247" i="7"/>
  <c r="P247" i="7"/>
  <c r="BK247" i="7"/>
  <c r="J247" i="7"/>
  <c r="BE247" i="7"/>
  <c r="BI244" i="7"/>
  <c r="BH244" i="7"/>
  <c r="BG244" i="7"/>
  <c r="BF244" i="7"/>
  <c r="T244" i="7"/>
  <c r="R244" i="7"/>
  <c r="P244" i="7"/>
  <c r="BK244" i="7"/>
  <c r="J244" i="7"/>
  <c r="BE244" i="7"/>
  <c r="BI241" i="7"/>
  <c r="BH241" i="7"/>
  <c r="BG241" i="7"/>
  <c r="BF241" i="7"/>
  <c r="T241" i="7"/>
  <c r="R241" i="7"/>
  <c r="P241" i="7"/>
  <c r="BK241" i="7"/>
  <c r="J241" i="7"/>
  <c r="BE241" i="7"/>
  <c r="BI238" i="7"/>
  <c r="BH238" i="7"/>
  <c r="BG238" i="7"/>
  <c r="BF238" i="7"/>
  <c r="T238" i="7"/>
  <c r="R238" i="7"/>
  <c r="P238" i="7"/>
  <c r="BK238" i="7"/>
  <c r="J238" i="7"/>
  <c r="BE238" i="7"/>
  <c r="BI235" i="7"/>
  <c r="BH235" i="7"/>
  <c r="BG235" i="7"/>
  <c r="BF235" i="7"/>
  <c r="T235" i="7"/>
  <c r="R235" i="7"/>
  <c r="P235" i="7"/>
  <c r="BK235" i="7"/>
  <c r="J235" i="7"/>
  <c r="BE235" i="7"/>
  <c r="BI232" i="7"/>
  <c r="BH232" i="7"/>
  <c r="BG232" i="7"/>
  <c r="BF232" i="7"/>
  <c r="T232" i="7"/>
  <c r="R232" i="7"/>
  <c r="P232" i="7"/>
  <c r="BK232" i="7"/>
  <c r="J232" i="7"/>
  <c r="BE232" i="7"/>
  <c r="BI229" i="7"/>
  <c r="BH229" i="7"/>
  <c r="BG229" i="7"/>
  <c r="BF229" i="7"/>
  <c r="T229" i="7"/>
  <c r="R229" i="7"/>
  <c r="P229" i="7"/>
  <c r="BK229" i="7"/>
  <c r="J229" i="7"/>
  <c r="BE229" i="7"/>
  <c r="BI226" i="7"/>
  <c r="BH226" i="7"/>
  <c r="BG226" i="7"/>
  <c r="BF226" i="7"/>
  <c r="T226" i="7"/>
  <c r="R226" i="7"/>
  <c r="P226" i="7"/>
  <c r="BK226" i="7"/>
  <c r="BK213" i="7" s="1"/>
  <c r="J213" i="7" s="1"/>
  <c r="J106" i="7" s="1"/>
  <c r="J226" i="7"/>
  <c r="BE226" i="7"/>
  <c r="BI223" i="7"/>
  <c r="BH223" i="7"/>
  <c r="BG223" i="7"/>
  <c r="BF223" i="7"/>
  <c r="T223" i="7"/>
  <c r="R223" i="7"/>
  <c r="R213" i="7" s="1"/>
  <c r="P223" i="7"/>
  <c r="BK223" i="7"/>
  <c r="J223" i="7"/>
  <c r="BE223" i="7"/>
  <c r="BI220" i="7"/>
  <c r="BH220" i="7"/>
  <c r="BG220" i="7"/>
  <c r="BF220" i="7"/>
  <c r="T220" i="7"/>
  <c r="R220" i="7"/>
  <c r="P220" i="7"/>
  <c r="P213" i="7" s="1"/>
  <c r="BK220" i="7"/>
  <c r="J220" i="7"/>
  <c r="BE220" i="7"/>
  <c r="BI217" i="7"/>
  <c r="BH217" i="7"/>
  <c r="BG217" i="7"/>
  <c r="BF217" i="7"/>
  <c r="T217" i="7"/>
  <c r="T213" i="7" s="1"/>
  <c r="R217" i="7"/>
  <c r="P217" i="7"/>
  <c r="BK217" i="7"/>
  <c r="J217" i="7"/>
  <c r="BE217" i="7"/>
  <c r="BI214" i="7"/>
  <c r="BH214" i="7"/>
  <c r="BG214" i="7"/>
  <c r="BF214" i="7"/>
  <c r="T214" i="7"/>
  <c r="R214" i="7"/>
  <c r="P214" i="7"/>
  <c r="BK214" i="7"/>
  <c r="J214" i="7"/>
  <c r="BE214" i="7"/>
  <c r="BI209" i="7"/>
  <c r="BH209" i="7"/>
  <c r="BG209" i="7"/>
  <c r="BF209" i="7"/>
  <c r="T209" i="7"/>
  <c r="R209" i="7"/>
  <c r="P209" i="7"/>
  <c r="BK209" i="7"/>
  <c r="J209" i="7"/>
  <c r="BE209" i="7"/>
  <c r="BI206" i="7"/>
  <c r="BH206" i="7"/>
  <c r="BG206" i="7"/>
  <c r="BF206" i="7"/>
  <c r="T206" i="7"/>
  <c r="R206" i="7"/>
  <c r="P206" i="7"/>
  <c r="BK206" i="7"/>
  <c r="J206" i="7"/>
  <c r="BE206" i="7"/>
  <c r="BI202" i="7"/>
  <c r="BH202" i="7"/>
  <c r="BG202" i="7"/>
  <c r="BF202" i="7"/>
  <c r="T202" i="7"/>
  <c r="R202" i="7"/>
  <c r="P202" i="7"/>
  <c r="BK202" i="7"/>
  <c r="J202" i="7"/>
  <c r="BE202" i="7"/>
  <c r="BI199" i="7"/>
  <c r="BH199" i="7"/>
  <c r="BG199" i="7"/>
  <c r="BF199" i="7"/>
  <c r="T199" i="7"/>
  <c r="R199" i="7"/>
  <c r="P199" i="7"/>
  <c r="BK199" i="7"/>
  <c r="J199" i="7"/>
  <c r="BE199" i="7"/>
  <c r="BI196" i="7"/>
  <c r="BH196" i="7"/>
  <c r="BG196" i="7"/>
  <c r="BF196" i="7"/>
  <c r="T196" i="7"/>
  <c r="R196" i="7"/>
  <c r="P196" i="7"/>
  <c r="BK196" i="7"/>
  <c r="J196" i="7"/>
  <c r="BE196" i="7"/>
  <c r="BI192" i="7"/>
  <c r="BH192" i="7"/>
  <c r="BG192" i="7"/>
  <c r="BF192" i="7"/>
  <c r="T192" i="7"/>
  <c r="R192" i="7"/>
  <c r="P192" i="7"/>
  <c r="BK192" i="7"/>
  <c r="J192" i="7"/>
  <c r="BE192" i="7"/>
  <c r="BI189" i="7"/>
  <c r="BH189" i="7"/>
  <c r="BG189" i="7"/>
  <c r="BF189" i="7"/>
  <c r="T189" i="7"/>
  <c r="R189" i="7"/>
  <c r="P189" i="7"/>
  <c r="BK189" i="7"/>
  <c r="J189" i="7"/>
  <c r="BE189" i="7"/>
  <c r="BI186" i="7"/>
  <c r="BH186" i="7"/>
  <c r="BG186" i="7"/>
  <c r="BF186" i="7"/>
  <c r="T186" i="7"/>
  <c r="R186" i="7"/>
  <c r="P186" i="7"/>
  <c r="BK186" i="7"/>
  <c r="J186" i="7"/>
  <c r="BE186" i="7"/>
  <c r="BI183" i="7"/>
  <c r="BH183" i="7"/>
  <c r="BG183" i="7"/>
  <c r="BF183" i="7"/>
  <c r="T183" i="7"/>
  <c r="R183" i="7"/>
  <c r="P183" i="7"/>
  <c r="BK183" i="7"/>
  <c r="J183" i="7"/>
  <c r="BE183" i="7"/>
  <c r="BI180" i="7"/>
  <c r="BH180" i="7"/>
  <c r="BG180" i="7"/>
  <c r="BF180" i="7"/>
  <c r="T180" i="7"/>
  <c r="R180" i="7"/>
  <c r="P180" i="7"/>
  <c r="BK180" i="7"/>
  <c r="J180" i="7"/>
  <c r="BE180" i="7"/>
  <c r="BI177" i="7"/>
  <c r="BH177" i="7"/>
  <c r="BG177" i="7"/>
  <c r="BF177" i="7"/>
  <c r="T177" i="7"/>
  <c r="R177" i="7"/>
  <c r="P177" i="7"/>
  <c r="BK177" i="7"/>
  <c r="J177" i="7"/>
  <c r="BE177" i="7"/>
  <c r="BI174" i="7"/>
  <c r="BH174" i="7"/>
  <c r="BG174" i="7"/>
  <c r="BF174" i="7"/>
  <c r="T174" i="7"/>
  <c r="R174" i="7"/>
  <c r="P174" i="7"/>
  <c r="BK174" i="7"/>
  <c r="J174" i="7"/>
  <c r="BE174" i="7"/>
  <c r="BI171" i="7"/>
  <c r="BH171" i="7"/>
  <c r="BG171" i="7"/>
  <c r="BF171" i="7"/>
  <c r="T171" i="7"/>
  <c r="R171" i="7"/>
  <c r="P171" i="7"/>
  <c r="BK171" i="7"/>
  <c r="J171" i="7"/>
  <c r="BE171" i="7"/>
  <c r="BI168" i="7"/>
  <c r="BH168" i="7"/>
  <c r="BG168" i="7"/>
  <c r="BF168" i="7"/>
  <c r="T168" i="7"/>
  <c r="R168" i="7"/>
  <c r="P168" i="7"/>
  <c r="BK168" i="7"/>
  <c r="J168" i="7"/>
  <c r="BE168" i="7"/>
  <c r="BI165" i="7"/>
  <c r="BH165" i="7"/>
  <c r="BG165" i="7"/>
  <c r="BF165" i="7"/>
  <c r="T165" i="7"/>
  <c r="R165" i="7"/>
  <c r="P165" i="7"/>
  <c r="BK165" i="7"/>
  <c r="J165" i="7"/>
  <c r="BE165" i="7"/>
  <c r="BI162" i="7"/>
  <c r="BH162" i="7"/>
  <c r="BG162" i="7"/>
  <c r="BF162" i="7"/>
  <c r="T162" i="7"/>
  <c r="R162" i="7"/>
  <c r="P162" i="7"/>
  <c r="BK162" i="7"/>
  <c r="J162" i="7"/>
  <c r="BE162" i="7"/>
  <c r="BI159" i="7"/>
  <c r="BH159" i="7"/>
  <c r="BG159" i="7"/>
  <c r="BF159" i="7"/>
  <c r="T159" i="7"/>
  <c r="R159" i="7"/>
  <c r="P159" i="7"/>
  <c r="P146" i="7" s="1"/>
  <c r="P145" i="7" s="1"/>
  <c r="BK159" i="7"/>
  <c r="BK146" i="7" s="1"/>
  <c r="BK145" i="7" s="1"/>
  <c r="J145" i="7" s="1"/>
  <c r="J104" i="7" s="1"/>
  <c r="J159" i="7"/>
  <c r="BE159" i="7"/>
  <c r="BI156" i="7"/>
  <c r="BH156" i="7"/>
  <c r="BG156" i="7"/>
  <c r="BF156" i="7"/>
  <c r="T156" i="7"/>
  <c r="R156" i="7"/>
  <c r="P156" i="7"/>
  <c r="BK156" i="7"/>
  <c r="J156" i="7"/>
  <c r="BE156" i="7"/>
  <c r="BI153" i="7"/>
  <c r="BH153" i="7"/>
  <c r="BG153" i="7"/>
  <c r="F37" i="7" s="1"/>
  <c r="BB104" i="1" s="1"/>
  <c r="BF153" i="7"/>
  <c r="J36" i="7" s="1"/>
  <c r="AW104" i="1" s="1"/>
  <c r="T153" i="7"/>
  <c r="R153" i="7"/>
  <c r="P153" i="7"/>
  <c r="BK153" i="7"/>
  <c r="J153" i="7"/>
  <c r="BE153" i="7"/>
  <c r="BI150" i="7"/>
  <c r="BH150" i="7"/>
  <c r="BG150" i="7"/>
  <c r="BF150" i="7"/>
  <c r="T150" i="7"/>
  <c r="T146" i="7" s="1"/>
  <c r="R150" i="7"/>
  <c r="P150" i="7"/>
  <c r="BK150" i="7"/>
  <c r="J150" i="7"/>
  <c r="BE150" i="7"/>
  <c r="BI147" i="7"/>
  <c r="BH147" i="7"/>
  <c r="BG147" i="7"/>
  <c r="BF147" i="7"/>
  <c r="T147" i="7"/>
  <c r="R147" i="7"/>
  <c r="R146" i="7" s="1"/>
  <c r="P147" i="7"/>
  <c r="BK147" i="7"/>
  <c r="J147" i="7"/>
  <c r="BE147" i="7"/>
  <c r="BI142" i="7"/>
  <c r="BH142" i="7"/>
  <c r="BG142" i="7"/>
  <c r="BF142" i="7"/>
  <c r="T142" i="7"/>
  <c r="T141" i="7"/>
  <c r="R142" i="7"/>
  <c r="R141" i="7"/>
  <c r="P142" i="7"/>
  <c r="P141" i="7"/>
  <c r="P136" i="7" s="1"/>
  <c r="BK142" i="7"/>
  <c r="BK141" i="7"/>
  <c r="J141" i="7"/>
  <c r="J103" i="7" s="1"/>
  <c r="J142" i="7"/>
  <c r="BE142" i="7" s="1"/>
  <c r="BI138" i="7"/>
  <c r="F39" i="7" s="1"/>
  <c r="BD104" i="1" s="1"/>
  <c r="BH138" i="7"/>
  <c r="BG138" i="7"/>
  <c r="BF138" i="7"/>
  <c r="T138" i="7"/>
  <c r="T137" i="7"/>
  <c r="T136" i="7" s="1"/>
  <c r="R138" i="7"/>
  <c r="R137" i="7"/>
  <c r="R136" i="7"/>
  <c r="P138" i="7"/>
  <c r="P137" i="7"/>
  <c r="BK138" i="7"/>
  <c r="BK137" i="7" s="1"/>
  <c r="J138" i="7"/>
  <c r="BE138" i="7"/>
  <c r="BI133" i="7"/>
  <c r="BH133" i="7"/>
  <c r="BG133" i="7"/>
  <c r="BF133" i="7"/>
  <c r="F36" i="7" s="1"/>
  <c r="BA104" i="1" s="1"/>
  <c r="T133" i="7"/>
  <c r="T132" i="7"/>
  <c r="T131" i="7" s="1"/>
  <c r="R133" i="7"/>
  <c r="R132" i="7"/>
  <c r="R131" i="7" s="1"/>
  <c r="P133" i="7"/>
  <c r="P132" i="7"/>
  <c r="P131" i="7" s="1"/>
  <c r="BK133" i="7"/>
  <c r="BK132" i="7" s="1"/>
  <c r="J133" i="7"/>
  <c r="BE133" i="7"/>
  <c r="J127" i="7"/>
  <c r="J126" i="7"/>
  <c r="F126" i="7"/>
  <c r="F124" i="7"/>
  <c r="E122" i="7"/>
  <c r="J94" i="7"/>
  <c r="J93" i="7"/>
  <c r="F93" i="7"/>
  <c r="F91" i="7"/>
  <c r="E89" i="7"/>
  <c r="J20" i="7"/>
  <c r="E20" i="7"/>
  <c r="F127" i="7"/>
  <c r="F94" i="7"/>
  <c r="J19" i="7"/>
  <c r="J14" i="7"/>
  <c r="J124" i="7"/>
  <c r="J91" i="7"/>
  <c r="E7" i="7"/>
  <c r="E118" i="7"/>
  <c r="E85" i="7"/>
  <c r="J39" i="6"/>
  <c r="J38" i="6"/>
  <c r="AY102" i="1"/>
  <c r="J37" i="6"/>
  <c r="AX102" i="1"/>
  <c r="BI669" i="6"/>
  <c r="BH669" i="6"/>
  <c r="BG669" i="6"/>
  <c r="BF669" i="6"/>
  <c r="T669" i="6"/>
  <c r="T668" i="6"/>
  <c r="R669" i="6"/>
  <c r="R668" i="6"/>
  <c r="P669" i="6"/>
  <c r="P668" i="6"/>
  <c r="BK669" i="6"/>
  <c r="BK668" i="6"/>
  <c r="J668" i="6" s="1"/>
  <c r="J110" i="6" s="1"/>
  <c r="J669" i="6"/>
  <c r="BE669" i="6"/>
  <c r="BI665" i="6"/>
  <c r="BH665" i="6"/>
  <c r="BG665" i="6"/>
  <c r="BF665" i="6"/>
  <c r="T665" i="6"/>
  <c r="R665" i="6"/>
  <c r="P665" i="6"/>
  <c r="P660" i="6" s="1"/>
  <c r="P659" i="6" s="1"/>
  <c r="BK665" i="6"/>
  <c r="J665" i="6"/>
  <c r="BE665" i="6"/>
  <c r="BI661" i="6"/>
  <c r="BH661" i="6"/>
  <c r="BG661" i="6"/>
  <c r="BF661" i="6"/>
  <c r="T661" i="6"/>
  <c r="T660" i="6" s="1"/>
  <c r="T659" i="6" s="1"/>
  <c r="R661" i="6"/>
  <c r="R660" i="6"/>
  <c r="R659" i="6"/>
  <c r="P661" i="6"/>
  <c r="BK661" i="6"/>
  <c r="BK660" i="6" s="1"/>
  <c r="J661" i="6"/>
  <c r="BE661" i="6"/>
  <c r="BI656" i="6"/>
  <c r="BH656" i="6"/>
  <c r="BG656" i="6"/>
  <c r="BF656" i="6"/>
  <c r="T656" i="6"/>
  <c r="R656" i="6"/>
  <c r="P656" i="6"/>
  <c r="BK656" i="6"/>
  <c r="BK652" i="6" s="1"/>
  <c r="J652" i="6" s="1"/>
  <c r="J107" i="6" s="1"/>
  <c r="J656" i="6"/>
  <c r="BE656" i="6"/>
  <c r="BI653" i="6"/>
  <c r="BH653" i="6"/>
  <c r="BG653" i="6"/>
  <c r="BF653" i="6"/>
  <c r="T653" i="6"/>
  <c r="T652" i="6" s="1"/>
  <c r="R653" i="6"/>
  <c r="R652" i="6"/>
  <c r="P653" i="6"/>
  <c r="P652" i="6"/>
  <c r="BK653" i="6"/>
  <c r="J653" i="6"/>
  <c r="BE653" i="6" s="1"/>
  <c r="BI648" i="6"/>
  <c r="BH648" i="6"/>
  <c r="BG648" i="6"/>
  <c r="BF648" i="6"/>
  <c r="T648" i="6"/>
  <c r="R648" i="6"/>
  <c r="P648" i="6"/>
  <c r="BK648" i="6"/>
  <c r="J648" i="6"/>
  <c r="BE648" i="6"/>
  <c r="BI643" i="6"/>
  <c r="BH643" i="6"/>
  <c r="BG643" i="6"/>
  <c r="BF643" i="6"/>
  <c r="T643" i="6"/>
  <c r="R643" i="6"/>
  <c r="P643" i="6"/>
  <c r="BK643" i="6"/>
  <c r="J643" i="6"/>
  <c r="BE643" i="6"/>
  <c r="BI639" i="6"/>
  <c r="BH639" i="6"/>
  <c r="BG639" i="6"/>
  <c r="BF639" i="6"/>
  <c r="T639" i="6"/>
  <c r="R639" i="6"/>
  <c r="P639" i="6"/>
  <c r="BK639" i="6"/>
  <c r="J639" i="6"/>
  <c r="BE639" i="6"/>
  <c r="BI634" i="6"/>
  <c r="BH634" i="6"/>
  <c r="BG634" i="6"/>
  <c r="BF634" i="6"/>
  <c r="T634" i="6"/>
  <c r="R634" i="6"/>
  <c r="P634" i="6"/>
  <c r="BK634" i="6"/>
  <c r="J634" i="6"/>
  <c r="BE634" i="6"/>
  <c r="BI629" i="6"/>
  <c r="BH629" i="6"/>
  <c r="BG629" i="6"/>
  <c r="BF629" i="6"/>
  <c r="T629" i="6"/>
  <c r="R629" i="6"/>
  <c r="P629" i="6"/>
  <c r="BK629" i="6"/>
  <c r="J629" i="6"/>
  <c r="BE629" i="6"/>
  <c r="BI624" i="6"/>
  <c r="BH624" i="6"/>
  <c r="BG624" i="6"/>
  <c r="BF624" i="6"/>
  <c r="T624" i="6"/>
  <c r="R624" i="6"/>
  <c r="P624" i="6"/>
  <c r="P618" i="6" s="1"/>
  <c r="BK624" i="6"/>
  <c r="J624" i="6"/>
  <c r="BE624" i="6"/>
  <c r="BI619" i="6"/>
  <c r="BH619" i="6"/>
  <c r="BG619" i="6"/>
  <c r="BF619" i="6"/>
  <c r="T619" i="6"/>
  <c r="T618" i="6"/>
  <c r="R619" i="6"/>
  <c r="P619" i="6"/>
  <c r="BK619" i="6"/>
  <c r="J619" i="6"/>
  <c r="BE619" i="6" s="1"/>
  <c r="BI611" i="6"/>
  <c r="BH611" i="6"/>
  <c r="BG611" i="6"/>
  <c r="BF611" i="6"/>
  <c r="T611" i="6"/>
  <c r="R611" i="6"/>
  <c r="P611" i="6"/>
  <c r="BK611" i="6"/>
  <c r="J611" i="6"/>
  <c r="BE611" i="6"/>
  <c r="BI605" i="6"/>
  <c r="BH605" i="6"/>
  <c r="BG605" i="6"/>
  <c r="BF605" i="6"/>
  <c r="T605" i="6"/>
  <c r="R605" i="6"/>
  <c r="P605" i="6"/>
  <c r="BK605" i="6"/>
  <c r="J605" i="6"/>
  <c r="BE605" i="6"/>
  <c r="BI598" i="6"/>
  <c r="BH598" i="6"/>
  <c r="BG598" i="6"/>
  <c r="BF598" i="6"/>
  <c r="T598" i="6"/>
  <c r="R598" i="6"/>
  <c r="P598" i="6"/>
  <c r="BK598" i="6"/>
  <c r="J598" i="6"/>
  <c r="BE598" i="6"/>
  <c r="BI592" i="6"/>
  <c r="BH592" i="6"/>
  <c r="BG592" i="6"/>
  <c r="BF592" i="6"/>
  <c r="T592" i="6"/>
  <c r="R592" i="6"/>
  <c r="P592" i="6"/>
  <c r="BK592" i="6"/>
  <c r="J592" i="6"/>
  <c r="BE592" i="6" s="1"/>
  <c r="BI586" i="6"/>
  <c r="BH586" i="6"/>
  <c r="BG586" i="6"/>
  <c r="BF586" i="6"/>
  <c r="T586" i="6"/>
  <c r="R586" i="6"/>
  <c r="P586" i="6"/>
  <c r="BK586" i="6"/>
  <c r="J586" i="6"/>
  <c r="BE586" i="6"/>
  <c r="BI580" i="6"/>
  <c r="BH580" i="6"/>
  <c r="BG580" i="6"/>
  <c r="BF580" i="6"/>
  <c r="T580" i="6"/>
  <c r="R580" i="6"/>
  <c r="P580" i="6"/>
  <c r="BK580" i="6"/>
  <c r="J580" i="6"/>
  <c r="BE580" i="6"/>
  <c r="BI574" i="6"/>
  <c r="BH574" i="6"/>
  <c r="BG574" i="6"/>
  <c r="BF574" i="6"/>
  <c r="T574" i="6"/>
  <c r="R574" i="6"/>
  <c r="P574" i="6"/>
  <c r="BK574" i="6"/>
  <c r="J574" i="6"/>
  <c r="BE574" i="6"/>
  <c r="BI568" i="6"/>
  <c r="BH568" i="6"/>
  <c r="BG568" i="6"/>
  <c r="BF568" i="6"/>
  <c r="T568" i="6"/>
  <c r="R568" i="6"/>
  <c r="P568" i="6"/>
  <c r="BK568" i="6"/>
  <c r="J568" i="6"/>
  <c r="BE568" i="6"/>
  <c r="BI561" i="6"/>
  <c r="BH561" i="6"/>
  <c r="BG561" i="6"/>
  <c r="BF561" i="6"/>
  <c r="T561" i="6"/>
  <c r="R561" i="6"/>
  <c r="P561" i="6"/>
  <c r="BK561" i="6"/>
  <c r="J561" i="6"/>
  <c r="BE561" i="6"/>
  <c r="BI555" i="6"/>
  <c r="BH555" i="6"/>
  <c r="BG555" i="6"/>
  <c r="BF555" i="6"/>
  <c r="T555" i="6"/>
  <c r="R555" i="6"/>
  <c r="P555" i="6"/>
  <c r="BK555" i="6"/>
  <c r="J555" i="6"/>
  <c r="BE555" i="6"/>
  <c r="BI549" i="6"/>
  <c r="BH549" i="6"/>
  <c r="BG549" i="6"/>
  <c r="BF549" i="6"/>
  <c r="T549" i="6"/>
  <c r="R549" i="6"/>
  <c r="P549" i="6"/>
  <c r="BK549" i="6"/>
  <c r="J549" i="6"/>
  <c r="BE549" i="6"/>
  <c r="BI543" i="6"/>
  <c r="BH543" i="6"/>
  <c r="BG543" i="6"/>
  <c r="BF543" i="6"/>
  <c r="T543" i="6"/>
  <c r="R543" i="6"/>
  <c r="P543" i="6"/>
  <c r="P536" i="6" s="1"/>
  <c r="BK543" i="6"/>
  <c r="J543" i="6"/>
  <c r="BE543" i="6"/>
  <c r="BI537" i="6"/>
  <c r="BH537" i="6"/>
  <c r="BG537" i="6"/>
  <c r="BF537" i="6"/>
  <c r="T537" i="6"/>
  <c r="T536" i="6"/>
  <c r="R537" i="6"/>
  <c r="P537" i="6"/>
  <c r="BK537" i="6"/>
  <c r="J537" i="6"/>
  <c r="BE537" i="6" s="1"/>
  <c r="BI531" i="6"/>
  <c r="BH531" i="6"/>
  <c r="BG531" i="6"/>
  <c r="BF531" i="6"/>
  <c r="T531" i="6"/>
  <c r="R531" i="6"/>
  <c r="P531" i="6"/>
  <c r="BK531" i="6"/>
  <c r="J531" i="6"/>
  <c r="BE531" i="6"/>
  <c r="BI526" i="6"/>
  <c r="BH526" i="6"/>
  <c r="BG526" i="6"/>
  <c r="BF526" i="6"/>
  <c r="T526" i="6"/>
  <c r="R526" i="6"/>
  <c r="P526" i="6"/>
  <c r="BK526" i="6"/>
  <c r="J526" i="6"/>
  <c r="BE526" i="6"/>
  <c r="BI521" i="6"/>
  <c r="BH521" i="6"/>
  <c r="BG521" i="6"/>
  <c r="BF521" i="6"/>
  <c r="T521" i="6"/>
  <c r="R521" i="6"/>
  <c r="P521" i="6"/>
  <c r="BK521" i="6"/>
  <c r="J521" i="6"/>
  <c r="BE521" i="6"/>
  <c r="BI516" i="6"/>
  <c r="BH516" i="6"/>
  <c r="BG516" i="6"/>
  <c r="BF516" i="6"/>
  <c r="T516" i="6"/>
  <c r="R516" i="6"/>
  <c r="P516" i="6"/>
  <c r="BK516" i="6"/>
  <c r="J516" i="6"/>
  <c r="BE516" i="6"/>
  <c r="BI505" i="6"/>
  <c r="BH505" i="6"/>
  <c r="BG505" i="6"/>
  <c r="BF505" i="6"/>
  <c r="T505" i="6"/>
  <c r="R505" i="6"/>
  <c r="P505" i="6"/>
  <c r="BK505" i="6"/>
  <c r="J505" i="6"/>
  <c r="BE505" i="6"/>
  <c r="BI500" i="6"/>
  <c r="BH500" i="6"/>
  <c r="BG500" i="6"/>
  <c r="BF500" i="6"/>
  <c r="T500" i="6"/>
  <c r="R500" i="6"/>
  <c r="P500" i="6"/>
  <c r="BK500" i="6"/>
  <c r="J500" i="6"/>
  <c r="BE500" i="6"/>
  <c r="BI495" i="6"/>
  <c r="BH495" i="6"/>
  <c r="BG495" i="6"/>
  <c r="BF495" i="6"/>
  <c r="T495" i="6"/>
  <c r="R495" i="6"/>
  <c r="P495" i="6"/>
  <c r="BK495" i="6"/>
  <c r="J495" i="6"/>
  <c r="BE495" i="6"/>
  <c r="BI490" i="6"/>
  <c r="BH490" i="6"/>
  <c r="BG490" i="6"/>
  <c r="BF490" i="6"/>
  <c r="T490" i="6"/>
  <c r="R490" i="6"/>
  <c r="P490" i="6"/>
  <c r="BK490" i="6"/>
  <c r="J490" i="6"/>
  <c r="BE490" i="6"/>
  <c r="BI485" i="6"/>
  <c r="BH485" i="6"/>
  <c r="BG485" i="6"/>
  <c r="BF485" i="6"/>
  <c r="T485" i="6"/>
  <c r="R485" i="6"/>
  <c r="P485" i="6"/>
  <c r="BK485" i="6"/>
  <c r="J485" i="6"/>
  <c r="BE485" i="6"/>
  <c r="BI480" i="6"/>
  <c r="BH480" i="6"/>
  <c r="BG480" i="6"/>
  <c r="BF480" i="6"/>
  <c r="T480" i="6"/>
  <c r="R480" i="6"/>
  <c r="P480" i="6"/>
  <c r="BK480" i="6"/>
  <c r="J480" i="6"/>
  <c r="BE480" i="6"/>
  <c r="BI475" i="6"/>
  <c r="BH475" i="6"/>
  <c r="BG475" i="6"/>
  <c r="BF475" i="6"/>
  <c r="T475" i="6"/>
  <c r="R475" i="6"/>
  <c r="P475" i="6"/>
  <c r="BK475" i="6"/>
  <c r="J475" i="6"/>
  <c r="BE475" i="6"/>
  <c r="BI470" i="6"/>
  <c r="BH470" i="6"/>
  <c r="BG470" i="6"/>
  <c r="BF470" i="6"/>
  <c r="T470" i="6"/>
  <c r="R470" i="6"/>
  <c r="P470" i="6"/>
  <c r="BK470" i="6"/>
  <c r="J470" i="6"/>
  <c r="BE470" i="6"/>
  <c r="BI449" i="6"/>
  <c r="BH449" i="6"/>
  <c r="BG449" i="6"/>
  <c r="BF449" i="6"/>
  <c r="T449" i="6"/>
  <c r="R449" i="6"/>
  <c r="P449" i="6"/>
  <c r="BK449" i="6"/>
  <c r="J449" i="6"/>
  <c r="BE449" i="6"/>
  <c r="BI445" i="6"/>
  <c r="BH445" i="6"/>
  <c r="BG445" i="6"/>
  <c r="BF445" i="6"/>
  <c r="T445" i="6"/>
  <c r="R445" i="6"/>
  <c r="P445" i="6"/>
  <c r="BK445" i="6"/>
  <c r="J445" i="6"/>
  <c r="BE445" i="6"/>
  <c r="BI441" i="6"/>
  <c r="BH441" i="6"/>
  <c r="BG441" i="6"/>
  <c r="BF441" i="6"/>
  <c r="T441" i="6"/>
  <c r="R441" i="6"/>
  <c r="P441" i="6"/>
  <c r="BK441" i="6"/>
  <c r="J441" i="6"/>
  <c r="BE441" i="6"/>
  <c r="BI436" i="6"/>
  <c r="BH436" i="6"/>
  <c r="BG436" i="6"/>
  <c r="BF436" i="6"/>
  <c r="T436" i="6"/>
  <c r="R436" i="6"/>
  <c r="P436" i="6"/>
  <c r="P430" i="6" s="1"/>
  <c r="BK436" i="6"/>
  <c r="BK430" i="6" s="1"/>
  <c r="J430" i="6" s="1"/>
  <c r="J104" i="6" s="1"/>
  <c r="J436" i="6"/>
  <c r="BE436" i="6"/>
  <c r="BI431" i="6"/>
  <c r="BH431" i="6"/>
  <c r="BG431" i="6"/>
  <c r="BF431" i="6"/>
  <c r="T431" i="6"/>
  <c r="T430" i="6"/>
  <c r="R431" i="6"/>
  <c r="P431" i="6"/>
  <c r="BK431" i="6"/>
  <c r="J431" i="6"/>
  <c r="BE431" i="6" s="1"/>
  <c r="BI425" i="6"/>
  <c r="BH425" i="6"/>
  <c r="BG425" i="6"/>
  <c r="BF425" i="6"/>
  <c r="T425" i="6"/>
  <c r="T424" i="6"/>
  <c r="R425" i="6"/>
  <c r="R424" i="6" s="1"/>
  <c r="P425" i="6"/>
  <c r="P424" i="6"/>
  <c r="BK425" i="6"/>
  <c r="BK424" i="6" s="1"/>
  <c r="J424" i="6" s="1"/>
  <c r="J103" i="6" s="1"/>
  <c r="J425" i="6"/>
  <c r="BE425" i="6" s="1"/>
  <c r="BI419" i="6"/>
  <c r="BH419" i="6"/>
  <c r="BG419" i="6"/>
  <c r="BF419" i="6"/>
  <c r="T419" i="6"/>
  <c r="R419" i="6"/>
  <c r="P419" i="6"/>
  <c r="BK419" i="6"/>
  <c r="J419" i="6"/>
  <c r="BE419" i="6"/>
  <c r="BI413" i="6"/>
  <c r="BH413" i="6"/>
  <c r="BG413" i="6"/>
  <c r="BF413" i="6"/>
  <c r="T413" i="6"/>
  <c r="R413" i="6"/>
  <c r="P413" i="6"/>
  <c r="BK413" i="6"/>
  <c r="J413" i="6"/>
  <c r="BE413" i="6"/>
  <c r="BI409" i="6"/>
  <c r="BH409" i="6"/>
  <c r="BG409" i="6"/>
  <c r="BF409" i="6"/>
  <c r="T409" i="6"/>
  <c r="R409" i="6"/>
  <c r="P409" i="6"/>
  <c r="BK409" i="6"/>
  <c r="J409" i="6"/>
  <c r="BE409" i="6"/>
  <c r="BI403" i="6"/>
  <c r="BH403" i="6"/>
  <c r="BG403" i="6"/>
  <c r="BF403" i="6"/>
  <c r="T403" i="6"/>
  <c r="R403" i="6"/>
  <c r="P403" i="6"/>
  <c r="P393" i="6" s="1"/>
  <c r="BK403" i="6"/>
  <c r="BK393" i="6" s="1"/>
  <c r="J393" i="6" s="1"/>
  <c r="J102" i="6" s="1"/>
  <c r="J403" i="6"/>
  <c r="BE403" i="6" s="1"/>
  <c r="BI394" i="6"/>
  <c r="BH394" i="6"/>
  <c r="BG394" i="6"/>
  <c r="BF394" i="6"/>
  <c r="T394" i="6"/>
  <c r="T393" i="6"/>
  <c r="R394" i="6"/>
  <c r="R393" i="6" s="1"/>
  <c r="P394" i="6"/>
  <c r="BK394" i="6"/>
  <c r="J394" i="6"/>
  <c r="BE394" i="6" s="1"/>
  <c r="BI387" i="6"/>
  <c r="BH387" i="6"/>
  <c r="BG387" i="6"/>
  <c r="BF387" i="6"/>
  <c r="T387" i="6"/>
  <c r="T386" i="6"/>
  <c r="R387" i="6"/>
  <c r="R386" i="6" s="1"/>
  <c r="P387" i="6"/>
  <c r="P386" i="6"/>
  <c r="BK387" i="6"/>
  <c r="BK386" i="6" s="1"/>
  <c r="J386" i="6" s="1"/>
  <c r="J101" i="6" s="1"/>
  <c r="J387" i="6"/>
  <c r="BE387" i="6" s="1"/>
  <c r="BI380" i="6"/>
  <c r="BH380" i="6"/>
  <c r="BG380" i="6"/>
  <c r="BF380" i="6"/>
  <c r="T380" i="6"/>
  <c r="R380" i="6"/>
  <c r="P380" i="6"/>
  <c r="BK380" i="6"/>
  <c r="J380" i="6"/>
  <c r="BE380" i="6"/>
  <c r="BI374" i="6"/>
  <c r="BH374" i="6"/>
  <c r="BG374" i="6"/>
  <c r="BF374" i="6"/>
  <c r="T374" i="6"/>
  <c r="R374" i="6"/>
  <c r="P374" i="6"/>
  <c r="BK374" i="6"/>
  <c r="J374" i="6"/>
  <c r="BE374" i="6"/>
  <c r="BI369" i="6"/>
  <c r="BH369" i="6"/>
  <c r="BG369" i="6"/>
  <c r="BF369" i="6"/>
  <c r="T369" i="6"/>
  <c r="R369" i="6"/>
  <c r="P369" i="6"/>
  <c r="BK369" i="6"/>
  <c r="J369" i="6"/>
  <c r="BE369" i="6"/>
  <c r="BI364" i="6"/>
  <c r="BH364" i="6"/>
  <c r="BG364" i="6"/>
  <c r="BF364" i="6"/>
  <c r="T364" i="6"/>
  <c r="R364" i="6"/>
  <c r="P364" i="6"/>
  <c r="BK364" i="6"/>
  <c r="J364" i="6"/>
  <c r="BE364" i="6" s="1"/>
  <c r="BI354" i="6"/>
  <c r="BH354" i="6"/>
  <c r="BG354" i="6"/>
  <c r="BF354" i="6"/>
  <c r="T354" i="6"/>
  <c r="R354" i="6"/>
  <c r="P354" i="6"/>
  <c r="BK354" i="6"/>
  <c r="J354" i="6"/>
  <c r="BE354" i="6"/>
  <c r="BI349" i="6"/>
  <c r="BH349" i="6"/>
  <c r="BG349" i="6"/>
  <c r="BF349" i="6"/>
  <c r="T349" i="6"/>
  <c r="R349" i="6"/>
  <c r="P349" i="6"/>
  <c r="BK349" i="6"/>
  <c r="J349" i="6"/>
  <c r="BE349" i="6"/>
  <c r="BI334" i="6"/>
  <c r="BH334" i="6"/>
  <c r="BG334" i="6"/>
  <c r="BF334" i="6"/>
  <c r="T334" i="6"/>
  <c r="R334" i="6"/>
  <c r="P334" i="6"/>
  <c r="BK334" i="6"/>
  <c r="J334" i="6"/>
  <c r="BE334" i="6"/>
  <c r="BI325" i="6"/>
  <c r="BH325" i="6"/>
  <c r="BG325" i="6"/>
  <c r="BF325" i="6"/>
  <c r="T325" i="6"/>
  <c r="R325" i="6"/>
  <c r="P325" i="6"/>
  <c r="BK325" i="6"/>
  <c r="J325" i="6"/>
  <c r="BE325" i="6"/>
  <c r="BI252" i="6"/>
  <c r="BH252" i="6"/>
  <c r="BG252" i="6"/>
  <c r="BF252" i="6"/>
  <c r="T252" i="6"/>
  <c r="R252" i="6"/>
  <c r="P252" i="6"/>
  <c r="BK252" i="6"/>
  <c r="J252" i="6"/>
  <c r="BE252" i="6"/>
  <c r="BI248" i="6"/>
  <c r="BH248" i="6"/>
  <c r="BG248" i="6"/>
  <c r="BF248" i="6"/>
  <c r="T248" i="6"/>
  <c r="R248" i="6"/>
  <c r="P248" i="6"/>
  <c r="BK248" i="6"/>
  <c r="J248" i="6"/>
  <c r="BE248" i="6"/>
  <c r="BI235" i="6"/>
  <c r="BH235" i="6"/>
  <c r="BG235" i="6"/>
  <c r="BF235" i="6"/>
  <c r="T235" i="6"/>
  <c r="R235" i="6"/>
  <c r="P235" i="6"/>
  <c r="BK235" i="6"/>
  <c r="J235" i="6"/>
  <c r="BE235" i="6"/>
  <c r="BI231" i="6"/>
  <c r="BH231" i="6"/>
  <c r="BG231" i="6"/>
  <c r="BF231" i="6"/>
  <c r="T231" i="6"/>
  <c r="R231" i="6"/>
  <c r="P231" i="6"/>
  <c r="BK231" i="6"/>
  <c r="J231" i="6"/>
  <c r="BE231" i="6"/>
  <c r="BI200" i="6"/>
  <c r="BH200" i="6"/>
  <c r="BG200" i="6"/>
  <c r="BF200" i="6"/>
  <c r="T200" i="6"/>
  <c r="R200" i="6"/>
  <c r="P200" i="6"/>
  <c r="BK200" i="6"/>
  <c r="J200" i="6"/>
  <c r="BE200" i="6"/>
  <c r="BI194" i="6"/>
  <c r="BH194" i="6"/>
  <c r="BG194" i="6"/>
  <c r="F37" i="6" s="1"/>
  <c r="BB102" i="1" s="1"/>
  <c r="BF194" i="6"/>
  <c r="T194" i="6"/>
  <c r="R194" i="6"/>
  <c r="P194" i="6"/>
  <c r="BK194" i="6"/>
  <c r="J194" i="6"/>
  <c r="BE194" i="6"/>
  <c r="BI155" i="6"/>
  <c r="F39" i="6" s="1"/>
  <c r="BD102" i="1" s="1"/>
  <c r="BH155" i="6"/>
  <c r="BG155" i="6"/>
  <c r="BF155" i="6"/>
  <c r="T155" i="6"/>
  <c r="R155" i="6"/>
  <c r="P155" i="6"/>
  <c r="BK155" i="6"/>
  <c r="J155" i="6"/>
  <c r="BE155" i="6"/>
  <c r="BI147" i="6"/>
  <c r="BH147" i="6"/>
  <c r="BG147" i="6"/>
  <c r="BF147" i="6"/>
  <c r="T147" i="6"/>
  <c r="R147" i="6"/>
  <c r="P147" i="6"/>
  <c r="P134" i="6" s="1"/>
  <c r="BK147" i="6"/>
  <c r="J147" i="6"/>
  <c r="BE147" i="6"/>
  <c r="BI141" i="6"/>
  <c r="BH141" i="6"/>
  <c r="BG141" i="6"/>
  <c r="BF141" i="6"/>
  <c r="T141" i="6"/>
  <c r="T134" i="6" s="1"/>
  <c r="R141" i="6"/>
  <c r="R134" i="6" s="1"/>
  <c r="P141" i="6"/>
  <c r="BK141" i="6"/>
  <c r="J141" i="6"/>
  <c r="BE141" i="6"/>
  <c r="BI135" i="6"/>
  <c r="BH135" i="6"/>
  <c r="BG135" i="6"/>
  <c r="BF135" i="6"/>
  <c r="T135" i="6"/>
  <c r="R135" i="6"/>
  <c r="P135" i="6"/>
  <c r="BK135" i="6"/>
  <c r="J135" i="6"/>
  <c r="BE135" i="6"/>
  <c r="J129" i="6"/>
  <c r="J128" i="6"/>
  <c r="F128" i="6"/>
  <c r="F126" i="6"/>
  <c r="E124" i="6"/>
  <c r="J94" i="6"/>
  <c r="J93" i="6"/>
  <c r="F93" i="6"/>
  <c r="F91" i="6"/>
  <c r="E89" i="6"/>
  <c r="J20" i="6"/>
  <c r="E20" i="6"/>
  <c r="F129" i="6"/>
  <c r="F94" i="6"/>
  <c r="J19" i="6"/>
  <c r="J14" i="6"/>
  <c r="J126" i="6" s="1"/>
  <c r="J91" i="6"/>
  <c r="E7" i="6"/>
  <c r="E120" i="6"/>
  <c r="E85" i="6"/>
  <c r="J39" i="5"/>
  <c r="J38" i="5"/>
  <c r="AY101" i="1"/>
  <c r="J37" i="5"/>
  <c r="AX101" i="1"/>
  <c r="BI547" i="5"/>
  <c r="BH547" i="5"/>
  <c r="BG547" i="5"/>
  <c r="BF547" i="5"/>
  <c r="T547" i="5"/>
  <c r="T546" i="5"/>
  <c r="T545" i="5" s="1"/>
  <c r="R547" i="5"/>
  <c r="R546" i="5" s="1"/>
  <c r="R545" i="5" s="1"/>
  <c r="P547" i="5"/>
  <c r="P546" i="5"/>
  <c r="P545" i="5" s="1"/>
  <c r="BK547" i="5"/>
  <c r="BK546" i="5" s="1"/>
  <c r="J547" i="5"/>
  <c r="BE547" i="5"/>
  <c r="BI542" i="5"/>
  <c r="BH542" i="5"/>
  <c r="BG542" i="5"/>
  <c r="BF542" i="5"/>
  <c r="T542" i="5"/>
  <c r="R542" i="5"/>
  <c r="R538" i="5" s="1"/>
  <c r="P542" i="5"/>
  <c r="BK542" i="5"/>
  <c r="J542" i="5"/>
  <c r="BE542" i="5"/>
  <c r="BI539" i="5"/>
  <c r="BH539" i="5"/>
  <c r="BG539" i="5"/>
  <c r="BF539" i="5"/>
  <c r="T539" i="5"/>
  <c r="T538" i="5" s="1"/>
  <c r="R539" i="5"/>
  <c r="P539" i="5"/>
  <c r="P538" i="5"/>
  <c r="BK539" i="5"/>
  <c r="BK538" i="5"/>
  <c r="J538" i="5" s="1"/>
  <c r="J106" i="5" s="1"/>
  <c r="J539" i="5"/>
  <c r="BE539" i="5"/>
  <c r="BI534" i="5"/>
  <c r="BH534" i="5"/>
  <c r="BG534" i="5"/>
  <c r="BF534" i="5"/>
  <c r="T534" i="5"/>
  <c r="R534" i="5"/>
  <c r="P534" i="5"/>
  <c r="BK534" i="5"/>
  <c r="J534" i="5"/>
  <c r="BE534" i="5"/>
  <c r="BI530" i="5"/>
  <c r="BH530" i="5"/>
  <c r="BG530" i="5"/>
  <c r="BF530" i="5"/>
  <c r="T530" i="5"/>
  <c r="R530" i="5"/>
  <c r="P530" i="5"/>
  <c r="BK530" i="5"/>
  <c r="J530" i="5"/>
  <c r="BE530" i="5"/>
  <c r="BI526" i="5"/>
  <c r="BH526" i="5"/>
  <c r="BG526" i="5"/>
  <c r="BF526" i="5"/>
  <c r="T526" i="5"/>
  <c r="R526" i="5"/>
  <c r="R521" i="5" s="1"/>
  <c r="P526" i="5"/>
  <c r="P521" i="5" s="1"/>
  <c r="BK526" i="5"/>
  <c r="BK521" i="5" s="1"/>
  <c r="J521" i="5" s="1"/>
  <c r="J105" i="5" s="1"/>
  <c r="J526" i="5"/>
  <c r="BE526" i="5"/>
  <c r="BI522" i="5"/>
  <c r="BH522" i="5"/>
  <c r="BG522" i="5"/>
  <c r="BF522" i="5"/>
  <c r="T522" i="5"/>
  <c r="T521" i="5"/>
  <c r="R522" i="5"/>
  <c r="P522" i="5"/>
  <c r="BK522" i="5"/>
  <c r="J522" i="5"/>
  <c r="BE522" i="5" s="1"/>
  <c r="BI517" i="5"/>
  <c r="BH517" i="5"/>
  <c r="BG517" i="5"/>
  <c r="BF517" i="5"/>
  <c r="T517" i="5"/>
  <c r="R517" i="5"/>
  <c r="P517" i="5"/>
  <c r="BK517" i="5"/>
  <c r="J517" i="5"/>
  <c r="BE517" i="5"/>
  <c r="BI512" i="5"/>
  <c r="BH512" i="5"/>
  <c r="BG512" i="5"/>
  <c r="BF512" i="5"/>
  <c r="T512" i="5"/>
  <c r="R512" i="5"/>
  <c r="P512" i="5"/>
  <c r="BK512" i="5"/>
  <c r="J512" i="5"/>
  <c r="BE512" i="5"/>
  <c r="BI506" i="5"/>
  <c r="BH506" i="5"/>
  <c r="BG506" i="5"/>
  <c r="BF506" i="5"/>
  <c r="T506" i="5"/>
  <c r="R506" i="5"/>
  <c r="P506" i="5"/>
  <c r="BK506" i="5"/>
  <c r="J506" i="5"/>
  <c r="BE506" i="5"/>
  <c r="BI501" i="5"/>
  <c r="BH501" i="5"/>
  <c r="BG501" i="5"/>
  <c r="BF501" i="5"/>
  <c r="T501" i="5"/>
  <c r="R501" i="5"/>
  <c r="P501" i="5"/>
  <c r="BK501" i="5"/>
  <c r="J501" i="5"/>
  <c r="BE501" i="5"/>
  <c r="BI497" i="5"/>
  <c r="BH497" i="5"/>
  <c r="BG497" i="5"/>
  <c r="BF497" i="5"/>
  <c r="T497" i="5"/>
  <c r="R497" i="5"/>
  <c r="P497" i="5"/>
  <c r="BK497" i="5"/>
  <c r="J497" i="5"/>
  <c r="BE497" i="5"/>
  <c r="BI492" i="5"/>
  <c r="BH492" i="5"/>
  <c r="BG492" i="5"/>
  <c r="BF492" i="5"/>
  <c r="T492" i="5"/>
  <c r="R492" i="5"/>
  <c r="P492" i="5"/>
  <c r="BK492" i="5"/>
  <c r="J492" i="5"/>
  <c r="BE492" i="5"/>
  <c r="BI487" i="5"/>
  <c r="BH487" i="5"/>
  <c r="BG487" i="5"/>
  <c r="BF487" i="5"/>
  <c r="T487" i="5"/>
  <c r="R487" i="5"/>
  <c r="P487" i="5"/>
  <c r="BK487" i="5"/>
  <c r="J487" i="5"/>
  <c r="BE487" i="5"/>
  <c r="BI482" i="5"/>
  <c r="BH482" i="5"/>
  <c r="BG482" i="5"/>
  <c r="BF482" i="5"/>
  <c r="T482" i="5"/>
  <c r="R482" i="5"/>
  <c r="P482" i="5"/>
  <c r="BK482" i="5"/>
  <c r="J482" i="5"/>
  <c r="BE482" i="5"/>
  <c r="BI477" i="5"/>
  <c r="BH477" i="5"/>
  <c r="BG477" i="5"/>
  <c r="BF477" i="5"/>
  <c r="T477" i="5"/>
  <c r="R477" i="5"/>
  <c r="P477" i="5"/>
  <c r="BK477" i="5"/>
  <c r="J477" i="5"/>
  <c r="BE477" i="5"/>
  <c r="BI472" i="5"/>
  <c r="BH472" i="5"/>
  <c r="BG472" i="5"/>
  <c r="BF472" i="5"/>
  <c r="T472" i="5"/>
  <c r="R472" i="5"/>
  <c r="P472" i="5"/>
  <c r="BK472" i="5"/>
  <c r="J472" i="5"/>
  <c r="BE472" i="5"/>
  <c r="BI467" i="5"/>
  <c r="BH467" i="5"/>
  <c r="BG467" i="5"/>
  <c r="BF467" i="5"/>
  <c r="T467" i="5"/>
  <c r="R467" i="5"/>
  <c r="P467" i="5"/>
  <c r="BK467" i="5"/>
  <c r="J467" i="5"/>
  <c r="BE467" i="5"/>
  <c r="BI462" i="5"/>
  <c r="BH462" i="5"/>
  <c r="BG462" i="5"/>
  <c r="BF462" i="5"/>
  <c r="T462" i="5"/>
  <c r="R462" i="5"/>
  <c r="P462" i="5"/>
  <c r="BK462" i="5"/>
  <c r="J462" i="5"/>
  <c r="BE462" i="5"/>
  <c r="BI456" i="5"/>
  <c r="BH456" i="5"/>
  <c r="BG456" i="5"/>
  <c r="BF456" i="5"/>
  <c r="T456" i="5"/>
  <c r="R456" i="5"/>
  <c r="P456" i="5"/>
  <c r="BK456" i="5"/>
  <c r="J456" i="5"/>
  <c r="BE456" i="5"/>
  <c r="BI451" i="5"/>
  <c r="BH451" i="5"/>
  <c r="BG451" i="5"/>
  <c r="BF451" i="5"/>
  <c r="T451" i="5"/>
  <c r="R451" i="5"/>
  <c r="P451" i="5"/>
  <c r="BK451" i="5"/>
  <c r="J451" i="5"/>
  <c r="BE451" i="5"/>
  <c r="BI447" i="5"/>
  <c r="BH447" i="5"/>
  <c r="BG447" i="5"/>
  <c r="BF447" i="5"/>
  <c r="T447" i="5"/>
  <c r="R447" i="5"/>
  <c r="P447" i="5"/>
  <c r="BK447" i="5"/>
  <c r="J447" i="5"/>
  <c r="BE447" i="5"/>
  <c r="BI442" i="5"/>
  <c r="BH442" i="5"/>
  <c r="BG442" i="5"/>
  <c r="BF442" i="5"/>
  <c r="T442" i="5"/>
  <c r="R442" i="5"/>
  <c r="P442" i="5"/>
  <c r="BK442" i="5"/>
  <c r="BK414" i="5" s="1"/>
  <c r="J414" i="5" s="1"/>
  <c r="J104" i="5" s="1"/>
  <c r="J442" i="5"/>
  <c r="BE442" i="5"/>
  <c r="BI438" i="5"/>
  <c r="BH438" i="5"/>
  <c r="BG438" i="5"/>
  <c r="BF438" i="5"/>
  <c r="T438" i="5"/>
  <c r="T414" i="5" s="1"/>
  <c r="R438" i="5"/>
  <c r="R414" i="5" s="1"/>
  <c r="P438" i="5"/>
  <c r="BK438" i="5"/>
  <c r="J438" i="5"/>
  <c r="BE438" i="5"/>
  <c r="BI433" i="5"/>
  <c r="BH433" i="5"/>
  <c r="BG433" i="5"/>
  <c r="BF433" i="5"/>
  <c r="T433" i="5"/>
  <c r="R433" i="5"/>
  <c r="P433" i="5"/>
  <c r="BK433" i="5"/>
  <c r="J433" i="5"/>
  <c r="BE433" i="5"/>
  <c r="BI424" i="5"/>
  <c r="BH424" i="5"/>
  <c r="BG424" i="5"/>
  <c r="BF424" i="5"/>
  <c r="T424" i="5"/>
  <c r="R424" i="5"/>
  <c r="P424" i="5"/>
  <c r="BK424" i="5"/>
  <c r="J424" i="5"/>
  <c r="BE424" i="5"/>
  <c r="BI415" i="5"/>
  <c r="BH415" i="5"/>
  <c r="BG415" i="5"/>
  <c r="BF415" i="5"/>
  <c r="T415" i="5"/>
  <c r="R415" i="5"/>
  <c r="P415" i="5"/>
  <c r="P414" i="5" s="1"/>
  <c r="BK415" i="5"/>
  <c r="J415" i="5"/>
  <c r="BE415" i="5"/>
  <c r="BI409" i="5"/>
  <c r="BH409" i="5"/>
  <c r="BG409" i="5"/>
  <c r="BF409" i="5"/>
  <c r="T409" i="5"/>
  <c r="T408" i="5"/>
  <c r="R409" i="5"/>
  <c r="R408" i="5"/>
  <c r="P409" i="5"/>
  <c r="P408" i="5" s="1"/>
  <c r="BK409" i="5"/>
  <c r="BK408" i="5"/>
  <c r="J408" i="5" s="1"/>
  <c r="J409" i="5"/>
  <c r="BE409" i="5"/>
  <c r="J103" i="5"/>
  <c r="BI404" i="5"/>
  <c r="BH404" i="5"/>
  <c r="BG404" i="5"/>
  <c r="BF404" i="5"/>
  <c r="T404" i="5"/>
  <c r="R404" i="5"/>
  <c r="P404" i="5"/>
  <c r="BK404" i="5"/>
  <c r="J404" i="5"/>
  <c r="BE404" i="5"/>
  <c r="BI398" i="5"/>
  <c r="BH398" i="5"/>
  <c r="BG398" i="5"/>
  <c r="BF398" i="5"/>
  <c r="T398" i="5"/>
  <c r="R398" i="5"/>
  <c r="P398" i="5"/>
  <c r="BK398" i="5"/>
  <c r="J398" i="5"/>
  <c r="BE398" i="5"/>
  <c r="BI394" i="5"/>
  <c r="BH394" i="5"/>
  <c r="BG394" i="5"/>
  <c r="BF394" i="5"/>
  <c r="T394" i="5"/>
  <c r="R394" i="5"/>
  <c r="P394" i="5"/>
  <c r="BK394" i="5"/>
  <c r="J394" i="5"/>
  <c r="BE394" i="5"/>
  <c r="BI390" i="5"/>
  <c r="BH390" i="5"/>
  <c r="BG390" i="5"/>
  <c r="BF390" i="5"/>
  <c r="T390" i="5"/>
  <c r="R390" i="5"/>
  <c r="P390" i="5"/>
  <c r="BK390" i="5"/>
  <c r="J390" i="5"/>
  <c r="BE390" i="5"/>
  <c r="BI386" i="5"/>
  <c r="BH386" i="5"/>
  <c r="BG386" i="5"/>
  <c r="BF386" i="5"/>
  <c r="T386" i="5"/>
  <c r="R386" i="5"/>
  <c r="P386" i="5"/>
  <c r="P354" i="5" s="1"/>
  <c r="BK386" i="5"/>
  <c r="BK354" i="5" s="1"/>
  <c r="J354" i="5" s="1"/>
  <c r="J102" i="5" s="1"/>
  <c r="J386" i="5"/>
  <c r="BE386" i="5"/>
  <c r="BI375" i="5"/>
  <c r="BH375" i="5"/>
  <c r="BG375" i="5"/>
  <c r="BF375" i="5"/>
  <c r="T375" i="5"/>
  <c r="T354" i="5" s="1"/>
  <c r="R375" i="5"/>
  <c r="R354" i="5" s="1"/>
  <c r="P375" i="5"/>
  <c r="BK375" i="5"/>
  <c r="J375" i="5"/>
  <c r="BE375" i="5"/>
  <c r="BI369" i="5"/>
  <c r="BH369" i="5"/>
  <c r="BG369" i="5"/>
  <c r="BF369" i="5"/>
  <c r="T369" i="5"/>
  <c r="R369" i="5"/>
  <c r="P369" i="5"/>
  <c r="BK369" i="5"/>
  <c r="J369" i="5"/>
  <c r="BE369" i="5"/>
  <c r="BI364" i="5"/>
  <c r="BH364" i="5"/>
  <c r="BG364" i="5"/>
  <c r="BF364" i="5"/>
  <c r="T364" i="5"/>
  <c r="R364" i="5"/>
  <c r="P364" i="5"/>
  <c r="BK364" i="5"/>
  <c r="J364" i="5"/>
  <c r="BE364" i="5"/>
  <c r="BI355" i="5"/>
  <c r="BH355" i="5"/>
  <c r="BG355" i="5"/>
  <c r="BF355" i="5"/>
  <c r="T355" i="5"/>
  <c r="R355" i="5"/>
  <c r="P355" i="5"/>
  <c r="BK355" i="5"/>
  <c r="J355" i="5"/>
  <c r="BE355" i="5"/>
  <c r="BI350" i="5"/>
  <c r="BH350" i="5"/>
  <c r="BG350" i="5"/>
  <c r="BF350" i="5"/>
  <c r="T350" i="5"/>
  <c r="R350" i="5"/>
  <c r="P350" i="5"/>
  <c r="BK350" i="5"/>
  <c r="J350" i="5"/>
  <c r="BE350" i="5"/>
  <c r="BI346" i="5"/>
  <c r="BH346" i="5"/>
  <c r="BG346" i="5"/>
  <c r="BF346" i="5"/>
  <c r="T346" i="5"/>
  <c r="R346" i="5"/>
  <c r="P346" i="5"/>
  <c r="BK346" i="5"/>
  <c r="J346" i="5"/>
  <c r="BE346" i="5"/>
  <c r="BI342" i="5"/>
  <c r="BH342" i="5"/>
  <c r="BG342" i="5"/>
  <c r="BF342" i="5"/>
  <c r="T342" i="5"/>
  <c r="R342" i="5"/>
  <c r="P342" i="5"/>
  <c r="BK342" i="5"/>
  <c r="J342" i="5"/>
  <c r="BE342" i="5"/>
  <c r="BI338" i="5"/>
  <c r="BH338" i="5"/>
  <c r="BG338" i="5"/>
  <c r="BF338" i="5"/>
  <c r="T338" i="5"/>
  <c r="R338" i="5"/>
  <c r="R326" i="5" s="1"/>
  <c r="P338" i="5"/>
  <c r="BK338" i="5"/>
  <c r="J338" i="5"/>
  <c r="BE338" i="5"/>
  <c r="BI332" i="5"/>
  <c r="BH332" i="5"/>
  <c r="BG332" i="5"/>
  <c r="BF332" i="5"/>
  <c r="T332" i="5"/>
  <c r="R332" i="5"/>
  <c r="P332" i="5"/>
  <c r="P326" i="5" s="1"/>
  <c r="BK332" i="5"/>
  <c r="BK326" i="5" s="1"/>
  <c r="J326" i="5" s="1"/>
  <c r="J101" i="5" s="1"/>
  <c r="J332" i="5"/>
  <c r="BE332" i="5"/>
  <c r="BI327" i="5"/>
  <c r="BH327" i="5"/>
  <c r="BG327" i="5"/>
  <c r="BF327" i="5"/>
  <c r="T327" i="5"/>
  <c r="T326" i="5"/>
  <c r="R327" i="5"/>
  <c r="P327" i="5"/>
  <c r="BK327" i="5"/>
  <c r="J327" i="5"/>
  <c r="BE327" i="5" s="1"/>
  <c r="BI318" i="5"/>
  <c r="BH318" i="5"/>
  <c r="BG318" i="5"/>
  <c r="BF318" i="5"/>
  <c r="T318" i="5"/>
  <c r="R318" i="5"/>
  <c r="P318" i="5"/>
  <c r="BK318" i="5"/>
  <c r="J318" i="5"/>
  <c r="BE318" i="5"/>
  <c r="BI312" i="5"/>
  <c r="BH312" i="5"/>
  <c r="BG312" i="5"/>
  <c r="BF312" i="5"/>
  <c r="T312" i="5"/>
  <c r="R312" i="5"/>
  <c r="P312" i="5"/>
  <c r="BK312" i="5"/>
  <c r="J312" i="5"/>
  <c r="BE312" i="5"/>
  <c r="BI307" i="5"/>
  <c r="BH307" i="5"/>
  <c r="BG307" i="5"/>
  <c r="BF307" i="5"/>
  <c r="T307" i="5"/>
  <c r="R307" i="5"/>
  <c r="P307" i="5"/>
  <c r="BK307" i="5"/>
  <c r="J307" i="5"/>
  <c r="BE307" i="5"/>
  <c r="BI301" i="5"/>
  <c r="BH301" i="5"/>
  <c r="BG301" i="5"/>
  <c r="BF301" i="5"/>
  <c r="T301" i="5"/>
  <c r="R301" i="5"/>
  <c r="P301" i="5"/>
  <c r="BK301" i="5"/>
  <c r="J301" i="5"/>
  <c r="BE301" i="5"/>
  <c r="BI288" i="5"/>
  <c r="BH288" i="5"/>
  <c r="BG288" i="5"/>
  <c r="BF288" i="5"/>
  <c r="T288" i="5"/>
  <c r="R288" i="5"/>
  <c r="P288" i="5"/>
  <c r="BK288" i="5"/>
  <c r="J288" i="5"/>
  <c r="BE288" i="5"/>
  <c r="BI283" i="5"/>
  <c r="BH283" i="5"/>
  <c r="BG283" i="5"/>
  <c r="BF283" i="5"/>
  <c r="T283" i="5"/>
  <c r="R283" i="5"/>
  <c r="P283" i="5"/>
  <c r="BK283" i="5"/>
  <c r="J283" i="5"/>
  <c r="BE283" i="5"/>
  <c r="BI274" i="5"/>
  <c r="BH274" i="5"/>
  <c r="BG274" i="5"/>
  <c r="BF274" i="5"/>
  <c r="T274" i="5"/>
  <c r="R274" i="5"/>
  <c r="P274" i="5"/>
  <c r="BK274" i="5"/>
  <c r="J274" i="5"/>
  <c r="BE274" i="5"/>
  <c r="BI266" i="5"/>
  <c r="BH266" i="5"/>
  <c r="BG266" i="5"/>
  <c r="BF266" i="5"/>
  <c r="T266" i="5"/>
  <c r="R266" i="5"/>
  <c r="P266" i="5"/>
  <c r="BK266" i="5"/>
  <c r="J266" i="5"/>
  <c r="BE266" i="5"/>
  <c r="BI251" i="5"/>
  <c r="BH251" i="5"/>
  <c r="BG251" i="5"/>
  <c r="BF251" i="5"/>
  <c r="T251" i="5"/>
  <c r="R251" i="5"/>
  <c r="P251" i="5"/>
  <c r="BK251" i="5"/>
  <c r="J251" i="5"/>
  <c r="BE251" i="5"/>
  <c r="BI246" i="5"/>
  <c r="BH246" i="5"/>
  <c r="BG246" i="5"/>
  <c r="BF246" i="5"/>
  <c r="T246" i="5"/>
  <c r="R246" i="5"/>
  <c r="P246" i="5"/>
  <c r="BK246" i="5"/>
  <c r="J246" i="5"/>
  <c r="BE246" i="5"/>
  <c r="BI241" i="5"/>
  <c r="BH241" i="5"/>
  <c r="BG241" i="5"/>
  <c r="BF241" i="5"/>
  <c r="T241" i="5"/>
  <c r="R241" i="5"/>
  <c r="P241" i="5"/>
  <c r="BK241" i="5"/>
  <c r="J241" i="5"/>
  <c r="BE241" i="5"/>
  <c r="BI237" i="5"/>
  <c r="BH237" i="5"/>
  <c r="BG237" i="5"/>
  <c r="BF237" i="5"/>
  <c r="T237" i="5"/>
  <c r="R237" i="5"/>
  <c r="P237" i="5"/>
  <c r="BK237" i="5"/>
  <c r="J237" i="5"/>
  <c r="BE237" i="5"/>
  <c r="BI215" i="5"/>
  <c r="BH215" i="5"/>
  <c r="BG215" i="5"/>
  <c r="BF215" i="5"/>
  <c r="T215" i="5"/>
  <c r="R215" i="5"/>
  <c r="P215" i="5"/>
  <c r="BK215" i="5"/>
  <c r="J215" i="5"/>
  <c r="BE215" i="5"/>
  <c r="BI209" i="5"/>
  <c r="BH209" i="5"/>
  <c r="BG209" i="5"/>
  <c r="BF209" i="5"/>
  <c r="T209" i="5"/>
  <c r="R209" i="5"/>
  <c r="P209" i="5"/>
  <c r="BK209" i="5"/>
  <c r="J209" i="5"/>
  <c r="BE209" i="5"/>
  <c r="BI203" i="5"/>
  <c r="BH203" i="5"/>
  <c r="BG203" i="5"/>
  <c r="BF203" i="5"/>
  <c r="T203" i="5"/>
  <c r="R203" i="5"/>
  <c r="P203" i="5"/>
  <c r="BK203" i="5"/>
  <c r="J203" i="5"/>
  <c r="BE203" i="5"/>
  <c r="BI178" i="5"/>
  <c r="BH178" i="5"/>
  <c r="BG178" i="5"/>
  <c r="BF178" i="5"/>
  <c r="T178" i="5"/>
  <c r="R178" i="5"/>
  <c r="P178" i="5"/>
  <c r="BK178" i="5"/>
  <c r="J178" i="5"/>
  <c r="BE178" i="5"/>
  <c r="BI165" i="5"/>
  <c r="BH165" i="5"/>
  <c r="BG165" i="5"/>
  <c r="BF165" i="5"/>
  <c r="T165" i="5"/>
  <c r="R165" i="5"/>
  <c r="P165" i="5"/>
  <c r="BK165" i="5"/>
  <c r="J165" i="5"/>
  <c r="BE165" i="5"/>
  <c r="BI157" i="5"/>
  <c r="BH157" i="5"/>
  <c r="BG157" i="5"/>
  <c r="F37" i="5" s="1"/>
  <c r="BB101" i="1" s="1"/>
  <c r="BF157" i="5"/>
  <c r="T157" i="5"/>
  <c r="R157" i="5"/>
  <c r="P157" i="5"/>
  <c r="BK157" i="5"/>
  <c r="J157" i="5"/>
  <c r="BE157" i="5"/>
  <c r="BI151" i="5"/>
  <c r="BH151" i="5"/>
  <c r="BG151" i="5"/>
  <c r="BF151" i="5"/>
  <c r="T151" i="5"/>
  <c r="R151" i="5"/>
  <c r="P151" i="5"/>
  <c r="BK151" i="5"/>
  <c r="J151" i="5"/>
  <c r="BE151" i="5"/>
  <c r="BI145" i="5"/>
  <c r="BH145" i="5"/>
  <c r="BG145" i="5"/>
  <c r="BF145" i="5"/>
  <c r="T145" i="5"/>
  <c r="R145" i="5"/>
  <c r="P145" i="5"/>
  <c r="P132" i="5" s="1"/>
  <c r="BK145" i="5"/>
  <c r="J145" i="5"/>
  <c r="BE145" i="5"/>
  <c r="BI139" i="5"/>
  <c r="BH139" i="5"/>
  <c r="BG139" i="5"/>
  <c r="BF139" i="5"/>
  <c r="T139" i="5"/>
  <c r="T132" i="5" s="1"/>
  <c r="R139" i="5"/>
  <c r="R132" i="5" s="1"/>
  <c r="P139" i="5"/>
  <c r="BK139" i="5"/>
  <c r="J139" i="5"/>
  <c r="BE139" i="5"/>
  <c r="BI133" i="5"/>
  <c r="F39" i="5" s="1"/>
  <c r="BD101" i="1" s="1"/>
  <c r="BH133" i="5"/>
  <c r="BG133" i="5"/>
  <c r="BF133" i="5"/>
  <c r="T133" i="5"/>
  <c r="R133" i="5"/>
  <c r="P133" i="5"/>
  <c r="BK133" i="5"/>
  <c r="J133" i="5"/>
  <c r="BE133" i="5"/>
  <c r="J127" i="5"/>
  <c r="J126" i="5"/>
  <c r="F126" i="5"/>
  <c r="F124" i="5"/>
  <c r="E122" i="5"/>
  <c r="J94" i="5"/>
  <c r="J93" i="5"/>
  <c r="F93" i="5"/>
  <c r="F91" i="5"/>
  <c r="E89" i="5"/>
  <c r="J20" i="5"/>
  <c r="E20" i="5"/>
  <c r="F127" i="5"/>
  <c r="F94" i="5"/>
  <c r="J19" i="5"/>
  <c r="J14" i="5"/>
  <c r="J124" i="5"/>
  <c r="J91" i="5"/>
  <c r="E7" i="5"/>
  <c r="E118" i="5" s="1"/>
  <c r="E85" i="5"/>
  <c r="J39" i="4"/>
  <c r="J38" i="4"/>
  <c r="AY99" i="1"/>
  <c r="J37" i="4"/>
  <c r="AX99" i="1"/>
  <c r="BI405" i="4"/>
  <c r="BH405" i="4"/>
  <c r="BG405" i="4"/>
  <c r="BF405" i="4"/>
  <c r="T405" i="4"/>
  <c r="R405" i="4"/>
  <c r="P405" i="4"/>
  <c r="BK405" i="4"/>
  <c r="J405" i="4"/>
  <c r="BE405" i="4"/>
  <c r="BI402" i="4"/>
  <c r="BH402" i="4"/>
  <c r="BG402" i="4"/>
  <c r="BF402" i="4"/>
  <c r="T402" i="4"/>
  <c r="T401" i="4"/>
  <c r="R402" i="4"/>
  <c r="R401" i="4"/>
  <c r="P402" i="4"/>
  <c r="P401" i="4"/>
  <c r="BK402" i="4"/>
  <c r="BK401" i="4" s="1"/>
  <c r="J401" i="4" s="1"/>
  <c r="J105" i="4" s="1"/>
  <c r="J402" i="4"/>
  <c r="BE402" i="4" s="1"/>
  <c r="BI398" i="4"/>
  <c r="BH398" i="4"/>
  <c r="BG398" i="4"/>
  <c r="BF398" i="4"/>
  <c r="T398" i="4"/>
  <c r="T397" i="4"/>
  <c r="R398" i="4"/>
  <c r="R397" i="4" s="1"/>
  <c r="P398" i="4"/>
  <c r="P397" i="4"/>
  <c r="BK398" i="4"/>
  <c r="BK397" i="4" s="1"/>
  <c r="J397" i="4" s="1"/>
  <c r="J104" i="4" s="1"/>
  <c r="J398" i="4"/>
  <c r="BE398" i="4" s="1"/>
  <c r="BI393" i="4"/>
  <c r="BH393" i="4"/>
  <c r="BG393" i="4"/>
  <c r="BF393" i="4"/>
  <c r="T393" i="4"/>
  <c r="R393" i="4"/>
  <c r="P393" i="4"/>
  <c r="BK393" i="4"/>
  <c r="J393" i="4"/>
  <c r="BE393" i="4"/>
  <c r="BI389" i="4"/>
  <c r="BH389" i="4"/>
  <c r="BG389" i="4"/>
  <c r="BF389" i="4"/>
  <c r="T389" i="4"/>
  <c r="R389" i="4"/>
  <c r="P389" i="4"/>
  <c r="BK389" i="4"/>
  <c r="J389" i="4"/>
  <c r="BE389" i="4"/>
  <c r="BI385" i="4"/>
  <c r="BH385" i="4"/>
  <c r="BG385" i="4"/>
  <c r="BF385" i="4"/>
  <c r="T385" i="4"/>
  <c r="R385" i="4"/>
  <c r="R332" i="4" s="1"/>
  <c r="P385" i="4"/>
  <c r="BK385" i="4"/>
  <c r="J385" i="4"/>
  <c r="BE385" i="4"/>
  <c r="BI381" i="4"/>
  <c r="BH381" i="4"/>
  <c r="BG381" i="4"/>
  <c r="BF381" i="4"/>
  <c r="T381" i="4"/>
  <c r="R381" i="4"/>
  <c r="P381" i="4"/>
  <c r="BK381" i="4"/>
  <c r="J381" i="4"/>
  <c r="BE381" i="4" s="1"/>
  <c r="BI376" i="4"/>
  <c r="BH376" i="4"/>
  <c r="BG376" i="4"/>
  <c r="BF376" i="4"/>
  <c r="T376" i="4"/>
  <c r="R376" i="4"/>
  <c r="P376" i="4"/>
  <c r="BK376" i="4"/>
  <c r="J376" i="4"/>
  <c r="BE376" i="4"/>
  <c r="BI370" i="4"/>
  <c r="BH370" i="4"/>
  <c r="BG370" i="4"/>
  <c r="BF370" i="4"/>
  <c r="T370" i="4"/>
  <c r="R370" i="4"/>
  <c r="P370" i="4"/>
  <c r="BK370" i="4"/>
  <c r="J370" i="4"/>
  <c r="BE370" i="4"/>
  <c r="BI364" i="4"/>
  <c r="BH364" i="4"/>
  <c r="BG364" i="4"/>
  <c r="BF364" i="4"/>
  <c r="T364" i="4"/>
  <c r="R364" i="4"/>
  <c r="P364" i="4"/>
  <c r="BK364" i="4"/>
  <c r="J364" i="4"/>
  <c r="BE364" i="4"/>
  <c r="BI360" i="4"/>
  <c r="BH360" i="4"/>
  <c r="BG360" i="4"/>
  <c r="BF360" i="4"/>
  <c r="T360" i="4"/>
  <c r="R360" i="4"/>
  <c r="P360" i="4"/>
  <c r="BK360" i="4"/>
  <c r="J360" i="4"/>
  <c r="BE360" i="4"/>
  <c r="BI355" i="4"/>
  <c r="BH355" i="4"/>
  <c r="BG355" i="4"/>
  <c r="BF355" i="4"/>
  <c r="T355" i="4"/>
  <c r="R355" i="4"/>
  <c r="P355" i="4"/>
  <c r="BK355" i="4"/>
  <c r="J355" i="4"/>
  <c r="BE355" i="4"/>
  <c r="BI351" i="4"/>
  <c r="BH351" i="4"/>
  <c r="BG351" i="4"/>
  <c r="BF351" i="4"/>
  <c r="T351" i="4"/>
  <c r="R351" i="4"/>
  <c r="P351" i="4"/>
  <c r="P332" i="4" s="1"/>
  <c r="BK351" i="4"/>
  <c r="J351" i="4"/>
  <c r="BE351" i="4"/>
  <c r="BI347" i="4"/>
  <c r="BH347" i="4"/>
  <c r="BG347" i="4"/>
  <c r="BF347" i="4"/>
  <c r="T347" i="4"/>
  <c r="T332" i="4" s="1"/>
  <c r="R347" i="4"/>
  <c r="P347" i="4"/>
  <c r="BK347" i="4"/>
  <c r="J347" i="4"/>
  <c r="BE347" i="4"/>
  <c r="BI342" i="4"/>
  <c r="BH342" i="4"/>
  <c r="BG342" i="4"/>
  <c r="BF342" i="4"/>
  <c r="T342" i="4"/>
  <c r="R342" i="4"/>
  <c r="P342" i="4"/>
  <c r="BK342" i="4"/>
  <c r="J342" i="4"/>
  <c r="BE342" i="4"/>
  <c r="BI338" i="4"/>
  <c r="BH338" i="4"/>
  <c r="BG338" i="4"/>
  <c r="BF338" i="4"/>
  <c r="T338" i="4"/>
  <c r="R338" i="4"/>
  <c r="P338" i="4"/>
  <c r="BK338" i="4"/>
  <c r="J338" i="4"/>
  <c r="BE338" i="4"/>
  <c r="BI333" i="4"/>
  <c r="BH333" i="4"/>
  <c r="BG333" i="4"/>
  <c r="BF333" i="4"/>
  <c r="T333" i="4"/>
  <c r="R333" i="4"/>
  <c r="P333" i="4"/>
  <c r="BK333" i="4"/>
  <c r="J333" i="4"/>
  <c r="BE333" i="4"/>
  <c r="BI327" i="4"/>
  <c r="BH327" i="4"/>
  <c r="BG327" i="4"/>
  <c r="BF327" i="4"/>
  <c r="T327" i="4"/>
  <c r="R327" i="4"/>
  <c r="P327" i="4"/>
  <c r="BK327" i="4"/>
  <c r="J327" i="4"/>
  <c r="BE327" i="4"/>
  <c r="BI322" i="4"/>
  <c r="BH322" i="4"/>
  <c r="BG322" i="4"/>
  <c r="BF322" i="4"/>
  <c r="T322" i="4"/>
  <c r="R322" i="4"/>
  <c r="P322" i="4"/>
  <c r="BK322" i="4"/>
  <c r="J322" i="4"/>
  <c r="BE322" i="4"/>
  <c r="BI317" i="4"/>
  <c r="BH317" i="4"/>
  <c r="BG317" i="4"/>
  <c r="BF317" i="4"/>
  <c r="T317" i="4"/>
  <c r="R317" i="4"/>
  <c r="P317" i="4"/>
  <c r="BK317" i="4"/>
  <c r="J317" i="4"/>
  <c r="BE317" i="4"/>
  <c r="BI313" i="4"/>
  <c r="BH313" i="4"/>
  <c r="BG313" i="4"/>
  <c r="BF313" i="4"/>
  <c r="T313" i="4"/>
  <c r="R313" i="4"/>
  <c r="P313" i="4"/>
  <c r="BK313" i="4"/>
  <c r="J313" i="4"/>
  <c r="BE313" i="4"/>
  <c r="BI309" i="4"/>
  <c r="BH309" i="4"/>
  <c r="BG309" i="4"/>
  <c r="BF309" i="4"/>
  <c r="T309" i="4"/>
  <c r="R309" i="4"/>
  <c r="P309" i="4"/>
  <c r="BK309" i="4"/>
  <c r="J309" i="4"/>
  <c r="BE309" i="4"/>
  <c r="BI305" i="4"/>
  <c r="BH305" i="4"/>
  <c r="BG305" i="4"/>
  <c r="BF305" i="4"/>
  <c r="T305" i="4"/>
  <c r="R305" i="4"/>
  <c r="P305" i="4"/>
  <c r="BK305" i="4"/>
  <c r="J305" i="4"/>
  <c r="BE305" i="4"/>
  <c r="BI299" i="4"/>
  <c r="BH299" i="4"/>
  <c r="BG299" i="4"/>
  <c r="BF299" i="4"/>
  <c r="T299" i="4"/>
  <c r="R299" i="4"/>
  <c r="P299" i="4"/>
  <c r="BK299" i="4"/>
  <c r="J299" i="4"/>
  <c r="BE299" i="4"/>
  <c r="BI295" i="4"/>
  <c r="BH295" i="4"/>
  <c r="BG295" i="4"/>
  <c r="BF295" i="4"/>
  <c r="T295" i="4"/>
  <c r="R295" i="4"/>
  <c r="P295" i="4"/>
  <c r="BK295" i="4"/>
  <c r="J295" i="4"/>
  <c r="BE295" i="4"/>
  <c r="BI291" i="4"/>
  <c r="BH291" i="4"/>
  <c r="BG291" i="4"/>
  <c r="BF291" i="4"/>
  <c r="T291" i="4"/>
  <c r="R291" i="4"/>
  <c r="P291" i="4"/>
  <c r="BK291" i="4"/>
  <c r="J291" i="4"/>
  <c r="BE291" i="4"/>
  <c r="BI287" i="4"/>
  <c r="BH287" i="4"/>
  <c r="BG287" i="4"/>
  <c r="BF287" i="4"/>
  <c r="T287" i="4"/>
  <c r="R287" i="4"/>
  <c r="P287" i="4"/>
  <c r="BK287" i="4"/>
  <c r="J287" i="4"/>
  <c r="BE287" i="4"/>
  <c r="BI281" i="4"/>
  <c r="BH281" i="4"/>
  <c r="BG281" i="4"/>
  <c r="BF281" i="4"/>
  <c r="T281" i="4"/>
  <c r="R281" i="4"/>
  <c r="P281" i="4"/>
  <c r="BK281" i="4"/>
  <c r="J281" i="4"/>
  <c r="BE281" i="4"/>
  <c r="BI277" i="4"/>
  <c r="BH277" i="4"/>
  <c r="BG277" i="4"/>
  <c r="BF277" i="4"/>
  <c r="T277" i="4"/>
  <c r="R277" i="4"/>
  <c r="P277" i="4"/>
  <c r="BK277" i="4"/>
  <c r="J277" i="4"/>
  <c r="BE277" i="4"/>
  <c r="BI273" i="4"/>
  <c r="BH273" i="4"/>
  <c r="BG273" i="4"/>
  <c r="BF273" i="4"/>
  <c r="T273" i="4"/>
  <c r="R273" i="4"/>
  <c r="P273" i="4"/>
  <c r="BK273" i="4"/>
  <c r="J273" i="4"/>
  <c r="BE273" i="4"/>
  <c r="BI269" i="4"/>
  <c r="BH269" i="4"/>
  <c r="BG269" i="4"/>
  <c r="BF269" i="4"/>
  <c r="T269" i="4"/>
  <c r="R269" i="4"/>
  <c r="P269" i="4"/>
  <c r="BK269" i="4"/>
  <c r="J269" i="4"/>
  <c r="BE269" i="4"/>
  <c r="BI265" i="4"/>
  <c r="BH265" i="4"/>
  <c r="BG265" i="4"/>
  <c r="BF265" i="4"/>
  <c r="T265" i="4"/>
  <c r="R265" i="4"/>
  <c r="P265" i="4"/>
  <c r="BK265" i="4"/>
  <c r="J265" i="4"/>
  <c r="BE265" i="4"/>
  <c r="BI261" i="4"/>
  <c r="BH261" i="4"/>
  <c r="BG261" i="4"/>
  <c r="BF261" i="4"/>
  <c r="T261" i="4"/>
  <c r="R261" i="4"/>
  <c r="P261" i="4"/>
  <c r="BK261" i="4"/>
  <c r="J261" i="4"/>
  <c r="BE261" i="4"/>
  <c r="BI257" i="4"/>
  <c r="BH257" i="4"/>
  <c r="BG257" i="4"/>
  <c r="BF257" i="4"/>
  <c r="T257" i="4"/>
  <c r="R257" i="4"/>
  <c r="P257" i="4"/>
  <c r="P233" i="4" s="1"/>
  <c r="BK257" i="4"/>
  <c r="BK233" i="4" s="1"/>
  <c r="J233" i="4" s="1"/>
  <c r="J257" i="4"/>
  <c r="BE257" i="4"/>
  <c r="BI253" i="4"/>
  <c r="BH253" i="4"/>
  <c r="BG253" i="4"/>
  <c r="BF253" i="4"/>
  <c r="T253" i="4"/>
  <c r="T233" i="4" s="1"/>
  <c r="R253" i="4"/>
  <c r="P253" i="4"/>
  <c r="BK253" i="4"/>
  <c r="J253" i="4"/>
  <c r="BE253" i="4"/>
  <c r="BI249" i="4"/>
  <c r="BH249" i="4"/>
  <c r="BG249" i="4"/>
  <c r="BF249" i="4"/>
  <c r="T249" i="4"/>
  <c r="R249" i="4"/>
  <c r="P249" i="4"/>
  <c r="BK249" i="4"/>
  <c r="J249" i="4"/>
  <c r="BE249" i="4"/>
  <c r="BI245" i="4"/>
  <c r="BH245" i="4"/>
  <c r="BG245" i="4"/>
  <c r="BF245" i="4"/>
  <c r="T245" i="4"/>
  <c r="R245" i="4"/>
  <c r="P245" i="4"/>
  <c r="BK245" i="4"/>
  <c r="J245" i="4"/>
  <c r="BE245" i="4"/>
  <c r="BI234" i="4"/>
  <c r="BH234" i="4"/>
  <c r="BG234" i="4"/>
  <c r="BF234" i="4"/>
  <c r="T234" i="4"/>
  <c r="R234" i="4"/>
  <c r="R233" i="4"/>
  <c r="P234" i="4"/>
  <c r="BK234" i="4"/>
  <c r="J234" i="4"/>
  <c r="BE234" i="4"/>
  <c r="J102" i="4"/>
  <c r="BI226" i="4"/>
  <c r="BH226" i="4"/>
  <c r="BG226" i="4"/>
  <c r="BF226" i="4"/>
  <c r="T226" i="4"/>
  <c r="T225" i="4"/>
  <c r="R226" i="4"/>
  <c r="R225" i="4"/>
  <c r="P226" i="4"/>
  <c r="P225" i="4"/>
  <c r="BK226" i="4"/>
  <c r="BK225" i="4"/>
  <c r="J225" i="4" s="1"/>
  <c r="J226" i="4"/>
  <c r="BE226" i="4"/>
  <c r="J101" i="4"/>
  <c r="BI219" i="4"/>
  <c r="BH219" i="4"/>
  <c r="BG219" i="4"/>
  <c r="BF219" i="4"/>
  <c r="T219" i="4"/>
  <c r="R219" i="4"/>
  <c r="P219" i="4"/>
  <c r="BK219" i="4"/>
  <c r="J219" i="4"/>
  <c r="BE219" i="4"/>
  <c r="BI213" i="4"/>
  <c r="BH213" i="4"/>
  <c r="BG213" i="4"/>
  <c r="BF213" i="4"/>
  <c r="T213" i="4"/>
  <c r="R213" i="4"/>
  <c r="P213" i="4"/>
  <c r="BK213" i="4"/>
  <c r="J213" i="4"/>
  <c r="BE213" i="4"/>
  <c r="BI208" i="4"/>
  <c r="BH208" i="4"/>
  <c r="BG208" i="4"/>
  <c r="BF208" i="4"/>
  <c r="T208" i="4"/>
  <c r="R208" i="4"/>
  <c r="P208" i="4"/>
  <c r="BK208" i="4"/>
  <c r="J208" i="4"/>
  <c r="BE208" i="4"/>
  <c r="BI203" i="4"/>
  <c r="BH203" i="4"/>
  <c r="BG203" i="4"/>
  <c r="BF203" i="4"/>
  <c r="T203" i="4"/>
  <c r="R203" i="4"/>
  <c r="P203" i="4"/>
  <c r="BK203" i="4"/>
  <c r="J203" i="4"/>
  <c r="BE203" i="4"/>
  <c r="BI196" i="4"/>
  <c r="BH196" i="4"/>
  <c r="BG196" i="4"/>
  <c r="BF196" i="4"/>
  <c r="T196" i="4"/>
  <c r="R196" i="4"/>
  <c r="P196" i="4"/>
  <c r="BK196" i="4"/>
  <c r="J196" i="4"/>
  <c r="BE196" i="4"/>
  <c r="BI190" i="4"/>
  <c r="BH190" i="4"/>
  <c r="BG190" i="4"/>
  <c r="BF190" i="4"/>
  <c r="T190" i="4"/>
  <c r="R190" i="4"/>
  <c r="P190" i="4"/>
  <c r="BK190" i="4"/>
  <c r="J190" i="4"/>
  <c r="BE190" i="4"/>
  <c r="BI180" i="4"/>
  <c r="BH180" i="4"/>
  <c r="BG180" i="4"/>
  <c r="BF180" i="4"/>
  <c r="T180" i="4"/>
  <c r="R180" i="4"/>
  <c r="P180" i="4"/>
  <c r="BK180" i="4"/>
  <c r="J180" i="4"/>
  <c r="BE180" i="4"/>
  <c r="BI175" i="4"/>
  <c r="BH175" i="4"/>
  <c r="BG175" i="4"/>
  <c r="BF175" i="4"/>
  <c r="T175" i="4"/>
  <c r="R175" i="4"/>
  <c r="P175" i="4"/>
  <c r="BK175" i="4"/>
  <c r="J175" i="4"/>
  <c r="BE175" i="4"/>
  <c r="BI171" i="4"/>
  <c r="BH171" i="4"/>
  <c r="BG171" i="4"/>
  <c r="BF171" i="4"/>
  <c r="T171" i="4"/>
  <c r="R171" i="4"/>
  <c r="P171" i="4"/>
  <c r="BK171" i="4"/>
  <c r="J171" i="4"/>
  <c r="BE171" i="4"/>
  <c r="BI164" i="4"/>
  <c r="BH164" i="4"/>
  <c r="BG164" i="4"/>
  <c r="BF164" i="4"/>
  <c r="T164" i="4"/>
  <c r="R164" i="4"/>
  <c r="P164" i="4"/>
  <c r="BK164" i="4"/>
  <c r="J164" i="4"/>
  <c r="BE164" i="4"/>
  <c r="BI158" i="4"/>
  <c r="BH158" i="4"/>
  <c r="BG158" i="4"/>
  <c r="F37" i="4" s="1"/>
  <c r="BB99" i="1" s="1"/>
  <c r="BF158" i="4"/>
  <c r="T158" i="4"/>
  <c r="R158" i="4"/>
  <c r="P158" i="4"/>
  <c r="BK158" i="4"/>
  <c r="J158" i="4"/>
  <c r="BE158" i="4"/>
  <c r="BI151" i="4"/>
  <c r="BH151" i="4"/>
  <c r="BG151" i="4"/>
  <c r="BF151" i="4"/>
  <c r="T151" i="4"/>
  <c r="R151" i="4"/>
  <c r="P151" i="4"/>
  <c r="BK151" i="4"/>
  <c r="J151" i="4"/>
  <c r="BE151" i="4"/>
  <c r="BI142" i="4"/>
  <c r="BH142" i="4"/>
  <c r="BG142" i="4"/>
  <c r="BF142" i="4"/>
  <c r="T142" i="4"/>
  <c r="R142" i="4"/>
  <c r="P142" i="4"/>
  <c r="P129" i="4" s="1"/>
  <c r="BK142" i="4"/>
  <c r="J142" i="4"/>
  <c r="BE142" i="4"/>
  <c r="BI136" i="4"/>
  <c r="F39" i="4" s="1"/>
  <c r="BH136" i="4"/>
  <c r="BG136" i="4"/>
  <c r="BF136" i="4"/>
  <c r="T136" i="4"/>
  <c r="T129" i="4" s="1"/>
  <c r="R136" i="4"/>
  <c r="P136" i="4"/>
  <c r="BK136" i="4"/>
  <c r="J136" i="4"/>
  <c r="BE136" i="4"/>
  <c r="BI130" i="4"/>
  <c r="BD99" i="1"/>
  <c r="BH130" i="4"/>
  <c r="BG130" i="4"/>
  <c r="BF130" i="4"/>
  <c r="J36" i="4"/>
  <c r="AW99" i="1" s="1"/>
  <c r="T130" i="4"/>
  <c r="R130" i="4"/>
  <c r="R129" i="4"/>
  <c r="P130" i="4"/>
  <c r="BK130" i="4"/>
  <c r="J130" i="4"/>
  <c r="BE130" i="4"/>
  <c r="J124" i="4"/>
  <c r="J123" i="4"/>
  <c r="F123" i="4"/>
  <c r="F121" i="4"/>
  <c r="E119" i="4"/>
  <c r="J94" i="4"/>
  <c r="J93" i="4"/>
  <c r="F93" i="4"/>
  <c r="F91" i="4"/>
  <c r="E89" i="4"/>
  <c r="J20" i="4"/>
  <c r="E20" i="4"/>
  <c r="F124" i="4"/>
  <c r="F94" i="4"/>
  <c r="J19" i="4"/>
  <c r="J14" i="4"/>
  <c r="J121" i="4"/>
  <c r="J91" i="4"/>
  <c r="E7" i="4"/>
  <c r="E115" i="4"/>
  <c r="E85" i="4"/>
  <c r="J39" i="3"/>
  <c r="J38" i="3"/>
  <c r="AY98" i="1"/>
  <c r="J37" i="3"/>
  <c r="AX98" i="1" s="1"/>
  <c r="BI897" i="3"/>
  <c r="BH897" i="3"/>
  <c r="BG897" i="3"/>
  <c r="BF897" i="3"/>
  <c r="T897" i="3"/>
  <c r="R897" i="3"/>
  <c r="R893" i="3" s="1"/>
  <c r="P897" i="3"/>
  <c r="BK897" i="3"/>
  <c r="BK893" i="3" s="1"/>
  <c r="J897" i="3"/>
  <c r="BE897" i="3"/>
  <c r="BI894" i="3"/>
  <c r="BH894" i="3"/>
  <c r="BG894" i="3"/>
  <c r="BF894" i="3"/>
  <c r="T894" i="3"/>
  <c r="T893" i="3" s="1"/>
  <c r="R894" i="3"/>
  <c r="P894" i="3"/>
  <c r="P893" i="3"/>
  <c r="BK894" i="3"/>
  <c r="J893" i="3"/>
  <c r="J108" i="3" s="1"/>
  <c r="J894" i="3"/>
  <c r="BE894" i="3" s="1"/>
  <c r="BI890" i="3"/>
  <c r="BH890" i="3"/>
  <c r="BG890" i="3"/>
  <c r="BF890" i="3"/>
  <c r="T890" i="3"/>
  <c r="R890" i="3"/>
  <c r="P890" i="3"/>
  <c r="BK890" i="3"/>
  <c r="J890" i="3"/>
  <c r="BE890" i="3" s="1"/>
  <c r="BI887" i="3"/>
  <c r="BH887" i="3"/>
  <c r="BG887" i="3"/>
  <c r="F37" i="3" s="1"/>
  <c r="BB98" i="1" s="1"/>
  <c r="BB97" i="1" s="1"/>
  <c r="AX97" i="1" s="1"/>
  <c r="BF887" i="3"/>
  <c r="T887" i="3"/>
  <c r="R887" i="3"/>
  <c r="P887" i="3"/>
  <c r="BK887" i="3"/>
  <c r="J887" i="3"/>
  <c r="BE887" i="3"/>
  <c r="BI883" i="3"/>
  <c r="F39" i="3" s="1"/>
  <c r="BD98" i="1" s="1"/>
  <c r="BD97" i="1" s="1"/>
  <c r="BH883" i="3"/>
  <c r="BG883" i="3"/>
  <c r="BF883" i="3"/>
  <c r="T883" i="3"/>
  <c r="T879" i="3" s="1"/>
  <c r="R883" i="3"/>
  <c r="P883" i="3"/>
  <c r="BK883" i="3"/>
  <c r="J883" i="3"/>
  <c r="BE883" i="3" s="1"/>
  <c r="BI880" i="3"/>
  <c r="BH880" i="3"/>
  <c r="BG880" i="3"/>
  <c r="BF880" i="3"/>
  <c r="T880" i="3"/>
  <c r="R880" i="3"/>
  <c r="R879" i="3" s="1"/>
  <c r="P880" i="3"/>
  <c r="P879" i="3" s="1"/>
  <c r="BK880" i="3"/>
  <c r="BK879" i="3" s="1"/>
  <c r="J879" i="3" s="1"/>
  <c r="J107" i="3" s="1"/>
  <c r="J880" i="3"/>
  <c r="BE880" i="3" s="1"/>
  <c r="BI876" i="3"/>
  <c r="BH876" i="3"/>
  <c r="BG876" i="3"/>
  <c r="BF876" i="3"/>
  <c r="T876" i="3"/>
  <c r="R876" i="3"/>
  <c r="P876" i="3"/>
  <c r="BK876" i="3"/>
  <c r="J876" i="3"/>
  <c r="BE876" i="3"/>
  <c r="BI872" i="3"/>
  <c r="BH872" i="3"/>
  <c r="BG872" i="3"/>
  <c r="BF872" i="3"/>
  <c r="T872" i="3"/>
  <c r="R872" i="3"/>
  <c r="R868" i="3" s="1"/>
  <c r="P872" i="3"/>
  <c r="BK872" i="3"/>
  <c r="BK868" i="3" s="1"/>
  <c r="J868" i="3" s="1"/>
  <c r="J106" i="3" s="1"/>
  <c r="J872" i="3"/>
  <c r="BE872" i="3"/>
  <c r="BI869" i="3"/>
  <c r="BH869" i="3"/>
  <c r="BG869" i="3"/>
  <c r="BF869" i="3"/>
  <c r="T869" i="3"/>
  <c r="T868" i="3"/>
  <c r="R869" i="3"/>
  <c r="P869" i="3"/>
  <c r="P868" i="3"/>
  <c r="BK869" i="3"/>
  <c r="J869" i="3"/>
  <c r="BE869" i="3" s="1"/>
  <c r="BI864" i="3"/>
  <c r="BH864" i="3"/>
  <c r="BG864" i="3"/>
  <c r="BF864" i="3"/>
  <c r="T864" i="3"/>
  <c r="R864" i="3"/>
  <c r="P864" i="3"/>
  <c r="BK864" i="3"/>
  <c r="J864" i="3"/>
  <c r="BE864" i="3"/>
  <c r="BI859" i="3"/>
  <c r="BH859" i="3"/>
  <c r="BG859" i="3"/>
  <c r="BF859" i="3"/>
  <c r="T859" i="3"/>
  <c r="R859" i="3"/>
  <c r="P859" i="3"/>
  <c r="BK859" i="3"/>
  <c r="J859" i="3"/>
  <c r="BE859" i="3"/>
  <c r="BI855" i="3"/>
  <c r="BH855" i="3"/>
  <c r="BG855" i="3"/>
  <c r="BF855" i="3"/>
  <c r="T855" i="3"/>
  <c r="R855" i="3"/>
  <c r="P855" i="3"/>
  <c r="BK855" i="3"/>
  <c r="J855" i="3"/>
  <c r="BE855" i="3"/>
  <c r="BI850" i="3"/>
  <c r="BH850" i="3"/>
  <c r="BG850" i="3"/>
  <c r="BF850" i="3"/>
  <c r="T850" i="3"/>
  <c r="R850" i="3"/>
  <c r="P850" i="3"/>
  <c r="BK850" i="3"/>
  <c r="J850" i="3"/>
  <c r="BE850" i="3"/>
  <c r="BI846" i="3"/>
  <c r="BH846" i="3"/>
  <c r="BG846" i="3"/>
  <c r="BF846" i="3"/>
  <c r="T846" i="3"/>
  <c r="R846" i="3"/>
  <c r="P846" i="3"/>
  <c r="BK846" i="3"/>
  <c r="J846" i="3"/>
  <c r="BE846" i="3"/>
  <c r="BI840" i="3"/>
  <c r="BH840" i="3"/>
  <c r="BG840" i="3"/>
  <c r="BF840" i="3"/>
  <c r="T840" i="3"/>
  <c r="R840" i="3"/>
  <c r="P840" i="3"/>
  <c r="BK840" i="3"/>
  <c r="J840" i="3"/>
  <c r="BE840" i="3"/>
  <c r="BI834" i="3"/>
  <c r="BH834" i="3"/>
  <c r="BG834" i="3"/>
  <c r="BF834" i="3"/>
  <c r="T834" i="3"/>
  <c r="R834" i="3"/>
  <c r="P834" i="3"/>
  <c r="BK834" i="3"/>
  <c r="J834" i="3"/>
  <c r="BE834" i="3"/>
  <c r="BI829" i="3"/>
  <c r="BH829" i="3"/>
  <c r="BG829" i="3"/>
  <c r="BF829" i="3"/>
  <c r="T829" i="3"/>
  <c r="R829" i="3"/>
  <c r="P829" i="3"/>
  <c r="BK829" i="3"/>
  <c r="J829" i="3"/>
  <c r="BE829" i="3"/>
  <c r="BI824" i="3"/>
  <c r="BH824" i="3"/>
  <c r="BG824" i="3"/>
  <c r="BF824" i="3"/>
  <c r="T824" i="3"/>
  <c r="R824" i="3"/>
  <c r="P824" i="3"/>
  <c r="BK824" i="3"/>
  <c r="J824" i="3"/>
  <c r="BE824" i="3"/>
  <c r="BI817" i="3"/>
  <c r="BH817" i="3"/>
  <c r="BG817" i="3"/>
  <c r="BF817" i="3"/>
  <c r="T817" i="3"/>
  <c r="R817" i="3"/>
  <c r="P817" i="3"/>
  <c r="BK817" i="3"/>
  <c r="J817" i="3"/>
  <c r="BE817" i="3"/>
  <c r="BI810" i="3"/>
  <c r="BH810" i="3"/>
  <c r="BG810" i="3"/>
  <c r="BF810" i="3"/>
  <c r="T810" i="3"/>
  <c r="R810" i="3"/>
  <c r="P810" i="3"/>
  <c r="BK810" i="3"/>
  <c r="J810" i="3"/>
  <c r="BE810" i="3"/>
  <c r="BI805" i="3"/>
  <c r="BH805" i="3"/>
  <c r="BG805" i="3"/>
  <c r="BF805" i="3"/>
  <c r="T805" i="3"/>
  <c r="R805" i="3"/>
  <c r="P805" i="3"/>
  <c r="BK805" i="3"/>
  <c r="J805" i="3"/>
  <c r="BE805" i="3"/>
  <c r="BI796" i="3"/>
  <c r="BH796" i="3"/>
  <c r="BG796" i="3"/>
  <c r="BF796" i="3"/>
  <c r="T796" i="3"/>
  <c r="R796" i="3"/>
  <c r="P796" i="3"/>
  <c r="BK796" i="3"/>
  <c r="J796" i="3"/>
  <c r="BE796" i="3"/>
  <c r="BI791" i="3"/>
  <c r="BH791" i="3"/>
  <c r="BG791" i="3"/>
  <c r="BF791" i="3"/>
  <c r="T791" i="3"/>
  <c r="R791" i="3"/>
  <c r="P791" i="3"/>
  <c r="BK791" i="3"/>
  <c r="J791" i="3"/>
  <c r="BE791" i="3"/>
  <c r="BI786" i="3"/>
  <c r="BH786" i="3"/>
  <c r="BG786" i="3"/>
  <c r="BF786" i="3"/>
  <c r="T786" i="3"/>
  <c r="R786" i="3"/>
  <c r="P786" i="3"/>
  <c r="BK786" i="3"/>
  <c r="J786" i="3"/>
  <c r="BE786" i="3"/>
  <c r="BI781" i="3"/>
  <c r="BH781" i="3"/>
  <c r="BG781" i="3"/>
  <c r="BF781" i="3"/>
  <c r="T781" i="3"/>
  <c r="R781" i="3"/>
  <c r="P781" i="3"/>
  <c r="BK781" i="3"/>
  <c r="J781" i="3"/>
  <c r="BE781" i="3"/>
  <c r="BI776" i="3"/>
  <c r="BH776" i="3"/>
  <c r="BG776" i="3"/>
  <c r="BF776" i="3"/>
  <c r="T776" i="3"/>
  <c r="R776" i="3"/>
  <c r="P776" i="3"/>
  <c r="BK776" i="3"/>
  <c r="J776" i="3"/>
  <c r="BE776" i="3"/>
  <c r="BI770" i="3"/>
  <c r="BH770" i="3"/>
  <c r="BG770" i="3"/>
  <c r="BF770" i="3"/>
  <c r="T770" i="3"/>
  <c r="R770" i="3"/>
  <c r="P770" i="3"/>
  <c r="BK770" i="3"/>
  <c r="J770" i="3"/>
  <c r="BE770" i="3"/>
  <c r="BI766" i="3"/>
  <c r="BH766" i="3"/>
  <c r="BG766" i="3"/>
  <c r="BF766" i="3"/>
  <c r="T766" i="3"/>
  <c r="R766" i="3"/>
  <c r="P766" i="3"/>
  <c r="BK766" i="3"/>
  <c r="J766" i="3"/>
  <c r="BE766" i="3"/>
  <c r="BI762" i="3"/>
  <c r="BH762" i="3"/>
  <c r="BG762" i="3"/>
  <c r="BF762" i="3"/>
  <c r="T762" i="3"/>
  <c r="R762" i="3"/>
  <c r="P762" i="3"/>
  <c r="BK762" i="3"/>
  <c r="J762" i="3"/>
  <c r="BE762" i="3"/>
  <c r="BI756" i="3"/>
  <c r="BH756" i="3"/>
  <c r="BG756" i="3"/>
  <c r="BF756" i="3"/>
  <c r="T756" i="3"/>
  <c r="R756" i="3"/>
  <c r="P756" i="3"/>
  <c r="BK756" i="3"/>
  <c r="J756" i="3"/>
  <c r="BE756" i="3"/>
  <c r="BI752" i="3"/>
  <c r="BH752" i="3"/>
  <c r="BG752" i="3"/>
  <c r="BF752" i="3"/>
  <c r="T752" i="3"/>
  <c r="R752" i="3"/>
  <c r="P752" i="3"/>
  <c r="BK752" i="3"/>
  <c r="J752" i="3"/>
  <c r="BE752" i="3"/>
  <c r="BI748" i="3"/>
  <c r="BH748" i="3"/>
  <c r="BG748" i="3"/>
  <c r="BF748" i="3"/>
  <c r="T748" i="3"/>
  <c r="R748" i="3"/>
  <c r="P748" i="3"/>
  <c r="BK748" i="3"/>
  <c r="J748" i="3"/>
  <c r="BE748" i="3"/>
  <c r="BI742" i="3"/>
  <c r="BH742" i="3"/>
  <c r="BG742" i="3"/>
  <c r="BF742" i="3"/>
  <c r="T742" i="3"/>
  <c r="R742" i="3"/>
  <c r="P742" i="3"/>
  <c r="BK742" i="3"/>
  <c r="J742" i="3"/>
  <c r="BE742" i="3"/>
  <c r="BI738" i="3"/>
  <c r="BH738" i="3"/>
  <c r="BG738" i="3"/>
  <c r="BF738" i="3"/>
  <c r="T738" i="3"/>
  <c r="R738" i="3"/>
  <c r="P738" i="3"/>
  <c r="BK738" i="3"/>
  <c r="J738" i="3"/>
  <c r="BE738" i="3"/>
  <c r="BI734" i="3"/>
  <c r="BH734" i="3"/>
  <c r="BG734" i="3"/>
  <c r="BF734" i="3"/>
  <c r="T734" i="3"/>
  <c r="R734" i="3"/>
  <c r="P734" i="3"/>
  <c r="BK734" i="3"/>
  <c r="J734" i="3"/>
  <c r="BE734" i="3"/>
  <c r="BI728" i="3"/>
  <c r="BH728" i="3"/>
  <c r="BG728" i="3"/>
  <c r="BF728" i="3"/>
  <c r="T728" i="3"/>
  <c r="R728" i="3"/>
  <c r="P728" i="3"/>
  <c r="BK728" i="3"/>
  <c r="J728" i="3"/>
  <c r="BE728" i="3"/>
  <c r="BI724" i="3"/>
  <c r="BH724" i="3"/>
  <c r="BG724" i="3"/>
  <c r="BF724" i="3"/>
  <c r="T724" i="3"/>
  <c r="R724" i="3"/>
  <c r="P724" i="3"/>
  <c r="BK724" i="3"/>
  <c r="J724" i="3"/>
  <c r="BE724" i="3"/>
  <c r="BI720" i="3"/>
  <c r="BH720" i="3"/>
  <c r="BG720" i="3"/>
  <c r="BF720" i="3"/>
  <c r="T720" i="3"/>
  <c r="R720" i="3"/>
  <c r="R713" i="3" s="1"/>
  <c r="P720" i="3"/>
  <c r="BK720" i="3"/>
  <c r="J720" i="3"/>
  <c r="BE720" i="3"/>
  <c r="BI714" i="3"/>
  <c r="BH714" i="3"/>
  <c r="BG714" i="3"/>
  <c r="BF714" i="3"/>
  <c r="T714" i="3"/>
  <c r="T713" i="3"/>
  <c r="R714" i="3"/>
  <c r="P714" i="3"/>
  <c r="P713" i="3"/>
  <c r="BK714" i="3"/>
  <c r="BK713" i="3"/>
  <c r="J713" i="3" s="1"/>
  <c r="J105" i="3" s="1"/>
  <c r="J714" i="3"/>
  <c r="BE714" i="3" s="1"/>
  <c r="BI708" i="3"/>
  <c r="BH708" i="3"/>
  <c r="BG708" i="3"/>
  <c r="BF708" i="3"/>
  <c r="T708" i="3"/>
  <c r="R708" i="3"/>
  <c r="P708" i="3"/>
  <c r="BK708" i="3"/>
  <c r="J708" i="3"/>
  <c r="BE708" i="3"/>
  <c r="BI703" i="3"/>
  <c r="BH703" i="3"/>
  <c r="BG703" i="3"/>
  <c r="BF703" i="3"/>
  <c r="T703" i="3"/>
  <c r="R703" i="3"/>
  <c r="P703" i="3"/>
  <c r="BK703" i="3"/>
  <c r="J703" i="3"/>
  <c r="BE703" i="3"/>
  <c r="BI698" i="3"/>
  <c r="BH698" i="3"/>
  <c r="BG698" i="3"/>
  <c r="BF698" i="3"/>
  <c r="T698" i="3"/>
  <c r="R698" i="3"/>
  <c r="P698" i="3"/>
  <c r="BK698" i="3"/>
  <c r="J698" i="3"/>
  <c r="BE698" i="3"/>
  <c r="BI694" i="3"/>
  <c r="BH694" i="3"/>
  <c r="BG694" i="3"/>
  <c r="BF694" i="3"/>
  <c r="T694" i="3"/>
  <c r="R694" i="3"/>
  <c r="P694" i="3"/>
  <c r="BK694" i="3"/>
  <c r="J694" i="3"/>
  <c r="BE694" i="3"/>
  <c r="BI689" i="3"/>
  <c r="BH689" i="3"/>
  <c r="BG689" i="3"/>
  <c r="BF689" i="3"/>
  <c r="T689" i="3"/>
  <c r="R689" i="3"/>
  <c r="P689" i="3"/>
  <c r="BK689" i="3"/>
  <c r="J689" i="3"/>
  <c r="BE689" i="3"/>
  <c r="BI684" i="3"/>
  <c r="BH684" i="3"/>
  <c r="BG684" i="3"/>
  <c r="BF684" i="3"/>
  <c r="T684" i="3"/>
  <c r="R684" i="3"/>
  <c r="P684" i="3"/>
  <c r="BK684" i="3"/>
  <c r="J684" i="3"/>
  <c r="BE684" i="3"/>
  <c r="BI679" i="3"/>
  <c r="BH679" i="3"/>
  <c r="BG679" i="3"/>
  <c r="BF679" i="3"/>
  <c r="T679" i="3"/>
  <c r="R679" i="3"/>
  <c r="P679" i="3"/>
  <c r="BK679" i="3"/>
  <c r="J679" i="3"/>
  <c r="BE679" i="3"/>
  <c r="BI675" i="3"/>
  <c r="BH675" i="3"/>
  <c r="BG675" i="3"/>
  <c r="BF675" i="3"/>
  <c r="T675" i="3"/>
  <c r="R675" i="3"/>
  <c r="P675" i="3"/>
  <c r="BK675" i="3"/>
  <c r="J675" i="3"/>
  <c r="BE675" i="3"/>
  <c r="BI669" i="3"/>
  <c r="BH669" i="3"/>
  <c r="BG669" i="3"/>
  <c r="BF669" i="3"/>
  <c r="T669" i="3"/>
  <c r="R669" i="3"/>
  <c r="P669" i="3"/>
  <c r="BK669" i="3"/>
  <c r="J669" i="3"/>
  <c r="BE669" i="3"/>
  <c r="BI665" i="3"/>
  <c r="BH665" i="3"/>
  <c r="BG665" i="3"/>
  <c r="BF665" i="3"/>
  <c r="T665" i="3"/>
  <c r="R665" i="3"/>
  <c r="P665" i="3"/>
  <c r="BK665" i="3"/>
  <c r="J665" i="3"/>
  <c r="BE665" i="3"/>
  <c r="BI661" i="3"/>
  <c r="BH661" i="3"/>
  <c r="BG661" i="3"/>
  <c r="BF661" i="3"/>
  <c r="T661" i="3"/>
  <c r="R661" i="3"/>
  <c r="P661" i="3"/>
  <c r="BK661" i="3"/>
  <c r="J661" i="3"/>
  <c r="BE661" i="3"/>
  <c r="BI657" i="3"/>
  <c r="BH657" i="3"/>
  <c r="BG657" i="3"/>
  <c r="BF657" i="3"/>
  <c r="T657" i="3"/>
  <c r="R657" i="3"/>
  <c r="P657" i="3"/>
  <c r="BK657" i="3"/>
  <c r="J657" i="3"/>
  <c r="BE657" i="3"/>
  <c r="BI653" i="3"/>
  <c r="BH653" i="3"/>
  <c r="BG653" i="3"/>
  <c r="BF653" i="3"/>
  <c r="T653" i="3"/>
  <c r="R653" i="3"/>
  <c r="P653" i="3"/>
  <c r="BK653" i="3"/>
  <c r="J653" i="3"/>
  <c r="BE653" i="3"/>
  <c r="BI648" i="3"/>
  <c r="BH648" i="3"/>
  <c r="BG648" i="3"/>
  <c r="BF648" i="3"/>
  <c r="T648" i="3"/>
  <c r="R648" i="3"/>
  <c r="P648" i="3"/>
  <c r="BK648" i="3"/>
  <c r="J648" i="3"/>
  <c r="BE648" i="3"/>
  <c r="BI644" i="3"/>
  <c r="BH644" i="3"/>
  <c r="BG644" i="3"/>
  <c r="BF644" i="3"/>
  <c r="T644" i="3"/>
  <c r="R644" i="3"/>
  <c r="P644" i="3"/>
  <c r="BK644" i="3"/>
  <c r="J644" i="3"/>
  <c r="BE644" i="3"/>
  <c r="BI638" i="3"/>
  <c r="BH638" i="3"/>
  <c r="BG638" i="3"/>
  <c r="BF638" i="3"/>
  <c r="T638" i="3"/>
  <c r="R638" i="3"/>
  <c r="P638" i="3"/>
  <c r="BK638" i="3"/>
  <c r="J638" i="3"/>
  <c r="BE638" i="3"/>
  <c r="BI634" i="3"/>
  <c r="BH634" i="3"/>
  <c r="BG634" i="3"/>
  <c r="BF634" i="3"/>
  <c r="T634" i="3"/>
  <c r="R634" i="3"/>
  <c r="P634" i="3"/>
  <c r="BK634" i="3"/>
  <c r="J634" i="3"/>
  <c r="BE634" i="3"/>
  <c r="BI630" i="3"/>
  <c r="BH630" i="3"/>
  <c r="BG630" i="3"/>
  <c r="BF630" i="3"/>
  <c r="T630" i="3"/>
  <c r="R630" i="3"/>
  <c r="P630" i="3"/>
  <c r="BK630" i="3"/>
  <c r="J630" i="3"/>
  <c r="BE630" i="3"/>
  <c r="BI626" i="3"/>
  <c r="BH626" i="3"/>
  <c r="BG626" i="3"/>
  <c r="BF626" i="3"/>
  <c r="T626" i="3"/>
  <c r="R626" i="3"/>
  <c r="P626" i="3"/>
  <c r="BK626" i="3"/>
  <c r="J626" i="3"/>
  <c r="BE626" i="3"/>
  <c r="BI621" i="3"/>
  <c r="BH621" i="3"/>
  <c r="BG621" i="3"/>
  <c r="BF621" i="3"/>
  <c r="T621" i="3"/>
  <c r="R621" i="3"/>
  <c r="P621" i="3"/>
  <c r="BK621" i="3"/>
  <c r="J621" i="3"/>
  <c r="BE621" i="3"/>
  <c r="BI617" i="3"/>
  <c r="BH617" i="3"/>
  <c r="BG617" i="3"/>
  <c r="BF617" i="3"/>
  <c r="T617" i="3"/>
  <c r="R617" i="3"/>
  <c r="P617" i="3"/>
  <c r="BK617" i="3"/>
  <c r="J617" i="3"/>
  <c r="BE617" i="3"/>
  <c r="BI612" i="3"/>
  <c r="BH612" i="3"/>
  <c r="BG612" i="3"/>
  <c r="BF612" i="3"/>
  <c r="T612" i="3"/>
  <c r="R612" i="3"/>
  <c r="P612" i="3"/>
  <c r="BK612" i="3"/>
  <c r="J612" i="3"/>
  <c r="BE612" i="3"/>
  <c r="BI608" i="3"/>
  <c r="BH608" i="3"/>
  <c r="BG608" i="3"/>
  <c r="BF608" i="3"/>
  <c r="T608" i="3"/>
  <c r="R608" i="3"/>
  <c r="R601" i="3" s="1"/>
  <c r="P608" i="3"/>
  <c r="BK608" i="3"/>
  <c r="BK601" i="3" s="1"/>
  <c r="J601" i="3" s="1"/>
  <c r="J104" i="3" s="1"/>
  <c r="J608" i="3"/>
  <c r="BE608" i="3"/>
  <c r="BI602" i="3"/>
  <c r="BH602" i="3"/>
  <c r="BG602" i="3"/>
  <c r="BF602" i="3"/>
  <c r="T602" i="3"/>
  <c r="T601" i="3"/>
  <c r="R602" i="3"/>
  <c r="P602" i="3"/>
  <c r="P601" i="3"/>
  <c r="BK602" i="3"/>
  <c r="J602" i="3"/>
  <c r="BE602" i="3" s="1"/>
  <c r="BI597" i="3"/>
  <c r="BH597" i="3"/>
  <c r="BG597" i="3"/>
  <c r="BF597" i="3"/>
  <c r="T597" i="3"/>
  <c r="R597" i="3"/>
  <c r="P597" i="3"/>
  <c r="BK597" i="3"/>
  <c r="J597" i="3"/>
  <c r="BE597" i="3"/>
  <c r="BI593" i="3"/>
  <c r="BH593" i="3"/>
  <c r="BG593" i="3"/>
  <c r="BF593" i="3"/>
  <c r="T593" i="3"/>
  <c r="R593" i="3"/>
  <c r="P593" i="3"/>
  <c r="BK593" i="3"/>
  <c r="J593" i="3"/>
  <c r="BE593" i="3"/>
  <c r="BI589" i="3"/>
  <c r="BH589" i="3"/>
  <c r="BG589" i="3"/>
  <c r="BF589" i="3"/>
  <c r="T589" i="3"/>
  <c r="R589" i="3"/>
  <c r="P589" i="3"/>
  <c r="BK589" i="3"/>
  <c r="J589" i="3"/>
  <c r="BE589" i="3"/>
  <c r="BI585" i="3"/>
  <c r="BH585" i="3"/>
  <c r="BG585" i="3"/>
  <c r="BF585" i="3"/>
  <c r="T585" i="3"/>
  <c r="R585" i="3"/>
  <c r="P585" i="3"/>
  <c r="BK585" i="3"/>
  <c r="J585" i="3"/>
  <c r="BE585" i="3"/>
  <c r="BI581" i="3"/>
  <c r="BH581" i="3"/>
  <c r="BG581" i="3"/>
  <c r="BF581" i="3"/>
  <c r="T581" i="3"/>
  <c r="R581" i="3"/>
  <c r="P581" i="3"/>
  <c r="BK581" i="3"/>
  <c r="J581" i="3"/>
  <c r="BE581" i="3"/>
  <c r="BI577" i="3"/>
  <c r="BH577" i="3"/>
  <c r="BG577" i="3"/>
  <c r="BF577" i="3"/>
  <c r="T577" i="3"/>
  <c r="R577" i="3"/>
  <c r="P577" i="3"/>
  <c r="BK577" i="3"/>
  <c r="J577" i="3"/>
  <c r="BE577" i="3"/>
  <c r="BI573" i="3"/>
  <c r="BH573" i="3"/>
  <c r="BG573" i="3"/>
  <c r="BF573" i="3"/>
  <c r="T573" i="3"/>
  <c r="R573" i="3"/>
  <c r="P573" i="3"/>
  <c r="BK573" i="3"/>
  <c r="J573" i="3"/>
  <c r="BE573" i="3"/>
  <c r="BI554" i="3"/>
  <c r="BH554" i="3"/>
  <c r="BG554" i="3"/>
  <c r="BF554" i="3"/>
  <c r="T554" i="3"/>
  <c r="R554" i="3"/>
  <c r="P554" i="3"/>
  <c r="BK554" i="3"/>
  <c r="J554" i="3"/>
  <c r="BE554" i="3"/>
  <c r="BI550" i="3"/>
  <c r="BH550" i="3"/>
  <c r="BG550" i="3"/>
  <c r="BF550" i="3"/>
  <c r="T550" i="3"/>
  <c r="R550" i="3"/>
  <c r="P550" i="3"/>
  <c r="BK550" i="3"/>
  <c r="J550" i="3"/>
  <c r="BE550" i="3"/>
  <c r="BI544" i="3"/>
  <c r="BH544" i="3"/>
  <c r="BG544" i="3"/>
  <c r="BF544" i="3"/>
  <c r="T544" i="3"/>
  <c r="R544" i="3"/>
  <c r="P544" i="3"/>
  <c r="BK544" i="3"/>
  <c r="J544" i="3"/>
  <c r="BE544" i="3"/>
  <c r="BI540" i="3"/>
  <c r="BH540" i="3"/>
  <c r="BG540" i="3"/>
  <c r="BF540" i="3"/>
  <c r="T540" i="3"/>
  <c r="R540" i="3"/>
  <c r="P540" i="3"/>
  <c r="BK540" i="3"/>
  <c r="J540" i="3"/>
  <c r="BE540" i="3"/>
  <c r="BI533" i="3"/>
  <c r="BH533" i="3"/>
  <c r="BG533" i="3"/>
  <c r="BF533" i="3"/>
  <c r="T533" i="3"/>
  <c r="R533" i="3"/>
  <c r="P533" i="3"/>
  <c r="BK533" i="3"/>
  <c r="J533" i="3"/>
  <c r="BE533" i="3"/>
  <c r="BI529" i="3"/>
  <c r="BH529" i="3"/>
  <c r="BG529" i="3"/>
  <c r="BF529" i="3"/>
  <c r="T529" i="3"/>
  <c r="R529" i="3"/>
  <c r="P529" i="3"/>
  <c r="BK529" i="3"/>
  <c r="J529" i="3"/>
  <c r="BE529" i="3"/>
  <c r="BI524" i="3"/>
  <c r="BH524" i="3"/>
  <c r="BG524" i="3"/>
  <c r="BF524" i="3"/>
  <c r="T524" i="3"/>
  <c r="R524" i="3"/>
  <c r="P524" i="3"/>
  <c r="BK524" i="3"/>
  <c r="J524" i="3"/>
  <c r="BE524" i="3"/>
  <c r="BI520" i="3"/>
  <c r="BH520" i="3"/>
  <c r="BG520" i="3"/>
  <c r="BF520" i="3"/>
  <c r="T520" i="3"/>
  <c r="R520" i="3"/>
  <c r="P520" i="3"/>
  <c r="BK520" i="3"/>
  <c r="J520" i="3"/>
  <c r="BE520" i="3"/>
  <c r="BI514" i="3"/>
  <c r="BH514" i="3"/>
  <c r="BG514" i="3"/>
  <c r="BF514" i="3"/>
  <c r="T514" i="3"/>
  <c r="R514" i="3"/>
  <c r="P514" i="3"/>
  <c r="BK514" i="3"/>
  <c r="J514" i="3"/>
  <c r="BE514" i="3"/>
  <c r="BI510" i="3"/>
  <c r="BH510" i="3"/>
  <c r="BG510" i="3"/>
  <c r="BF510" i="3"/>
  <c r="T510" i="3"/>
  <c r="R510" i="3"/>
  <c r="P510" i="3"/>
  <c r="BK510" i="3"/>
  <c r="J510" i="3"/>
  <c r="BE510" i="3"/>
  <c r="BI506" i="3"/>
  <c r="BH506" i="3"/>
  <c r="BG506" i="3"/>
  <c r="BF506" i="3"/>
  <c r="T506" i="3"/>
  <c r="R506" i="3"/>
  <c r="P506" i="3"/>
  <c r="BK506" i="3"/>
  <c r="J506" i="3"/>
  <c r="BE506" i="3"/>
  <c r="BI502" i="3"/>
  <c r="BH502" i="3"/>
  <c r="BG502" i="3"/>
  <c r="BF502" i="3"/>
  <c r="T502" i="3"/>
  <c r="R502" i="3"/>
  <c r="P502" i="3"/>
  <c r="BK502" i="3"/>
  <c r="J502" i="3"/>
  <c r="BE502" i="3"/>
  <c r="BI491" i="3"/>
  <c r="BH491" i="3"/>
  <c r="BG491" i="3"/>
  <c r="BF491" i="3"/>
  <c r="T491" i="3"/>
  <c r="R491" i="3"/>
  <c r="P491" i="3"/>
  <c r="BK491" i="3"/>
  <c r="J491" i="3"/>
  <c r="BE491" i="3"/>
  <c r="BI487" i="3"/>
  <c r="BH487" i="3"/>
  <c r="BG487" i="3"/>
  <c r="BF487" i="3"/>
  <c r="T487" i="3"/>
  <c r="R487" i="3"/>
  <c r="P487" i="3"/>
  <c r="BK487" i="3"/>
  <c r="J487" i="3"/>
  <c r="BE487" i="3"/>
  <c r="BI483" i="3"/>
  <c r="BH483" i="3"/>
  <c r="BG483" i="3"/>
  <c r="BF483" i="3"/>
  <c r="T483" i="3"/>
  <c r="R483" i="3"/>
  <c r="P483" i="3"/>
  <c r="BK483" i="3"/>
  <c r="J483" i="3"/>
  <c r="BE483" i="3"/>
  <c r="BI479" i="3"/>
  <c r="BH479" i="3"/>
  <c r="BG479" i="3"/>
  <c r="BF479" i="3"/>
  <c r="T479" i="3"/>
  <c r="R479" i="3"/>
  <c r="P479" i="3"/>
  <c r="BK479" i="3"/>
  <c r="J479" i="3"/>
  <c r="BE479" i="3"/>
  <c r="BI475" i="3"/>
  <c r="BH475" i="3"/>
  <c r="BG475" i="3"/>
  <c r="BF475" i="3"/>
  <c r="T475" i="3"/>
  <c r="R475" i="3"/>
  <c r="P475" i="3"/>
  <c r="BK475" i="3"/>
  <c r="J475" i="3"/>
  <c r="BE475" i="3"/>
  <c r="BI462" i="3"/>
  <c r="BH462" i="3"/>
  <c r="BG462" i="3"/>
  <c r="BF462" i="3"/>
  <c r="T462" i="3"/>
  <c r="R462" i="3"/>
  <c r="P462" i="3"/>
  <c r="BK462" i="3"/>
  <c r="J462" i="3"/>
  <c r="BE462" i="3"/>
  <c r="BI458" i="3"/>
  <c r="BH458" i="3"/>
  <c r="BG458" i="3"/>
  <c r="BF458" i="3"/>
  <c r="T458" i="3"/>
  <c r="R458" i="3"/>
  <c r="P458" i="3"/>
  <c r="BK458" i="3"/>
  <c r="J458" i="3"/>
  <c r="BE458" i="3"/>
  <c r="BI453" i="3"/>
  <c r="BH453" i="3"/>
  <c r="BG453" i="3"/>
  <c r="BF453" i="3"/>
  <c r="T453" i="3"/>
  <c r="R453" i="3"/>
  <c r="P453" i="3"/>
  <c r="BK453" i="3"/>
  <c r="J453" i="3"/>
  <c r="BE453" i="3"/>
  <c r="BI449" i="3"/>
  <c r="BH449" i="3"/>
  <c r="BG449" i="3"/>
  <c r="BF449" i="3"/>
  <c r="T449" i="3"/>
  <c r="R449" i="3"/>
  <c r="R442" i="3" s="1"/>
  <c r="P449" i="3"/>
  <c r="BK449" i="3"/>
  <c r="BK442" i="3" s="1"/>
  <c r="J442" i="3" s="1"/>
  <c r="J103" i="3" s="1"/>
  <c r="J449" i="3"/>
  <c r="BE449" i="3"/>
  <c r="BI443" i="3"/>
  <c r="BH443" i="3"/>
  <c r="BG443" i="3"/>
  <c r="BF443" i="3"/>
  <c r="T443" i="3"/>
  <c r="T442" i="3"/>
  <c r="R443" i="3"/>
  <c r="P443" i="3"/>
  <c r="P442" i="3"/>
  <c r="BK443" i="3"/>
  <c r="J443" i="3"/>
  <c r="BE443" i="3" s="1"/>
  <c r="BI437" i="3"/>
  <c r="BH437" i="3"/>
  <c r="BG437" i="3"/>
  <c r="BF437" i="3"/>
  <c r="T437" i="3"/>
  <c r="R437" i="3"/>
  <c r="P437" i="3"/>
  <c r="BK437" i="3"/>
  <c r="J437" i="3"/>
  <c r="BE437" i="3"/>
  <c r="BI431" i="3"/>
  <c r="BH431" i="3"/>
  <c r="BG431" i="3"/>
  <c r="BF431" i="3"/>
  <c r="T431" i="3"/>
  <c r="R431" i="3"/>
  <c r="P431" i="3"/>
  <c r="BK431" i="3"/>
  <c r="J431" i="3"/>
  <c r="BE431" i="3"/>
  <c r="BI425" i="3"/>
  <c r="BH425" i="3"/>
  <c r="BG425" i="3"/>
  <c r="BF425" i="3"/>
  <c r="T425" i="3"/>
  <c r="R425" i="3"/>
  <c r="P425" i="3"/>
  <c r="BK425" i="3"/>
  <c r="J425" i="3"/>
  <c r="BE425" i="3"/>
  <c r="BI419" i="3"/>
  <c r="BH419" i="3"/>
  <c r="BG419" i="3"/>
  <c r="BF419" i="3"/>
  <c r="T419" i="3"/>
  <c r="R419" i="3"/>
  <c r="P419" i="3"/>
  <c r="BK419" i="3"/>
  <c r="J419" i="3"/>
  <c r="BE419" i="3"/>
  <c r="BI414" i="3"/>
  <c r="BH414" i="3"/>
  <c r="BG414" i="3"/>
  <c r="BF414" i="3"/>
  <c r="T414" i="3"/>
  <c r="R414" i="3"/>
  <c r="R408" i="3" s="1"/>
  <c r="P414" i="3"/>
  <c r="BK414" i="3"/>
  <c r="J414" i="3"/>
  <c r="BE414" i="3"/>
  <c r="BI409" i="3"/>
  <c r="BH409" i="3"/>
  <c r="BG409" i="3"/>
  <c r="BF409" i="3"/>
  <c r="T409" i="3"/>
  <c r="T408" i="3"/>
  <c r="R409" i="3"/>
  <c r="P409" i="3"/>
  <c r="P408" i="3"/>
  <c r="BK409" i="3"/>
  <c r="BK408" i="3"/>
  <c r="J408" i="3" s="1"/>
  <c r="J102" i="3" s="1"/>
  <c r="J409" i="3"/>
  <c r="BE409" i="3" s="1"/>
  <c r="BI398" i="3"/>
  <c r="BH398" i="3"/>
  <c r="BG398" i="3"/>
  <c r="BF398" i="3"/>
  <c r="T398" i="3"/>
  <c r="R398" i="3"/>
  <c r="P398" i="3"/>
  <c r="BK398" i="3"/>
  <c r="J398" i="3"/>
  <c r="BE398" i="3"/>
  <c r="BI392" i="3"/>
  <c r="BH392" i="3"/>
  <c r="BG392" i="3"/>
  <c r="BF392" i="3"/>
  <c r="T392" i="3"/>
  <c r="R392" i="3"/>
  <c r="P392" i="3"/>
  <c r="BK392" i="3"/>
  <c r="BK384" i="3" s="1"/>
  <c r="J384" i="3" s="1"/>
  <c r="J101" i="3" s="1"/>
  <c r="J392" i="3"/>
  <c r="BE392" i="3"/>
  <c r="BI385" i="3"/>
  <c r="BH385" i="3"/>
  <c r="BG385" i="3"/>
  <c r="BF385" i="3"/>
  <c r="T385" i="3"/>
  <c r="T384" i="3"/>
  <c r="R385" i="3"/>
  <c r="R384" i="3"/>
  <c r="P385" i="3"/>
  <c r="P384" i="3"/>
  <c r="BK385" i="3"/>
  <c r="J385" i="3"/>
  <c r="BE385" i="3" s="1"/>
  <c r="BI378" i="3"/>
  <c r="BH378" i="3"/>
  <c r="BG378" i="3"/>
  <c r="BF378" i="3"/>
  <c r="T378" i="3"/>
  <c r="R378" i="3"/>
  <c r="P378" i="3"/>
  <c r="BK378" i="3"/>
  <c r="J378" i="3"/>
  <c r="BE378" i="3"/>
  <c r="BI372" i="3"/>
  <c r="BH372" i="3"/>
  <c r="BG372" i="3"/>
  <c r="BF372" i="3"/>
  <c r="T372" i="3"/>
  <c r="R372" i="3"/>
  <c r="P372" i="3"/>
  <c r="BK372" i="3"/>
  <c r="J372" i="3"/>
  <c r="BE372" i="3"/>
  <c r="BI361" i="3"/>
  <c r="BH361" i="3"/>
  <c r="BG361" i="3"/>
  <c r="BF361" i="3"/>
  <c r="T361" i="3"/>
  <c r="R361" i="3"/>
  <c r="P361" i="3"/>
  <c r="BK361" i="3"/>
  <c r="J361" i="3"/>
  <c r="BE361" i="3"/>
  <c r="BI356" i="3"/>
  <c r="BH356" i="3"/>
  <c r="BG356" i="3"/>
  <c r="BF356" i="3"/>
  <c r="T356" i="3"/>
  <c r="R356" i="3"/>
  <c r="P356" i="3"/>
  <c r="BK356" i="3"/>
  <c r="J356" i="3"/>
  <c r="BE356" i="3"/>
  <c r="BI348" i="3"/>
  <c r="BH348" i="3"/>
  <c r="BG348" i="3"/>
  <c r="BF348" i="3"/>
  <c r="T348" i="3"/>
  <c r="R348" i="3"/>
  <c r="P348" i="3"/>
  <c r="BK348" i="3"/>
  <c r="J348" i="3"/>
  <c r="BE348" i="3"/>
  <c r="BI341" i="3"/>
  <c r="BH341" i="3"/>
  <c r="BG341" i="3"/>
  <c r="BF341" i="3"/>
  <c r="T341" i="3"/>
  <c r="R341" i="3"/>
  <c r="P341" i="3"/>
  <c r="BK341" i="3"/>
  <c r="J341" i="3"/>
  <c r="BE341" i="3"/>
  <c r="BI333" i="3"/>
  <c r="BH333" i="3"/>
  <c r="BG333" i="3"/>
  <c r="BF333" i="3"/>
  <c r="T333" i="3"/>
  <c r="R333" i="3"/>
  <c r="P333" i="3"/>
  <c r="BK333" i="3"/>
  <c r="J333" i="3"/>
  <c r="BE333" i="3"/>
  <c r="BI319" i="3"/>
  <c r="BH319" i="3"/>
  <c r="BG319" i="3"/>
  <c r="BF319" i="3"/>
  <c r="T319" i="3"/>
  <c r="R319" i="3"/>
  <c r="P319" i="3"/>
  <c r="BK319" i="3"/>
  <c r="J319" i="3"/>
  <c r="BE319" i="3"/>
  <c r="BI314" i="3"/>
  <c r="BH314" i="3"/>
  <c r="BG314" i="3"/>
  <c r="BF314" i="3"/>
  <c r="T314" i="3"/>
  <c r="R314" i="3"/>
  <c r="P314" i="3"/>
  <c r="BK314" i="3"/>
  <c r="J314" i="3"/>
  <c r="BE314" i="3"/>
  <c r="BI309" i="3"/>
  <c r="BH309" i="3"/>
  <c r="BG309" i="3"/>
  <c r="BF309" i="3"/>
  <c r="T309" i="3"/>
  <c r="R309" i="3"/>
  <c r="P309" i="3"/>
  <c r="BK309" i="3"/>
  <c r="J309" i="3"/>
  <c r="BE309" i="3"/>
  <c r="BI303" i="3"/>
  <c r="BH303" i="3"/>
  <c r="BG303" i="3"/>
  <c r="BF303" i="3"/>
  <c r="T303" i="3"/>
  <c r="R303" i="3"/>
  <c r="P303" i="3"/>
  <c r="BK303" i="3"/>
  <c r="J303" i="3"/>
  <c r="BE303" i="3"/>
  <c r="BI298" i="3"/>
  <c r="BH298" i="3"/>
  <c r="BG298" i="3"/>
  <c r="BF298" i="3"/>
  <c r="T298" i="3"/>
  <c r="R298" i="3"/>
  <c r="P298" i="3"/>
  <c r="BK298" i="3"/>
  <c r="J298" i="3"/>
  <c r="BE298" i="3"/>
  <c r="BI294" i="3"/>
  <c r="BH294" i="3"/>
  <c r="BG294" i="3"/>
  <c r="BF294" i="3"/>
  <c r="T294" i="3"/>
  <c r="R294" i="3"/>
  <c r="P294" i="3"/>
  <c r="BK294" i="3"/>
  <c r="J294" i="3"/>
  <c r="BE294" i="3"/>
  <c r="BI238" i="3"/>
  <c r="BH238" i="3"/>
  <c r="BG238" i="3"/>
  <c r="BF238" i="3"/>
  <c r="T238" i="3"/>
  <c r="R238" i="3"/>
  <c r="P238" i="3"/>
  <c r="BK238" i="3"/>
  <c r="J238" i="3"/>
  <c r="BE238" i="3"/>
  <c r="BI232" i="3"/>
  <c r="BH232" i="3"/>
  <c r="BG232" i="3"/>
  <c r="BF232" i="3"/>
  <c r="T232" i="3"/>
  <c r="R232" i="3"/>
  <c r="P232" i="3"/>
  <c r="BK232" i="3"/>
  <c r="J232" i="3"/>
  <c r="BE232" i="3"/>
  <c r="BI174" i="3"/>
  <c r="BH174" i="3"/>
  <c r="BG174" i="3"/>
  <c r="BF174" i="3"/>
  <c r="T174" i="3"/>
  <c r="R174" i="3"/>
  <c r="P174" i="3"/>
  <c r="BK174" i="3"/>
  <c r="J174" i="3"/>
  <c r="BE174" i="3"/>
  <c r="BI168" i="3"/>
  <c r="BH168" i="3"/>
  <c r="BG168" i="3"/>
  <c r="BF168" i="3"/>
  <c r="T168" i="3"/>
  <c r="R168" i="3"/>
  <c r="P168" i="3"/>
  <c r="BK168" i="3"/>
  <c r="J168" i="3"/>
  <c r="BE168" i="3"/>
  <c r="BI157" i="3"/>
  <c r="BH157" i="3"/>
  <c r="BG157" i="3"/>
  <c r="BF157" i="3"/>
  <c r="T157" i="3"/>
  <c r="R157" i="3"/>
  <c r="R132" i="3" s="1"/>
  <c r="P157" i="3"/>
  <c r="BK157" i="3"/>
  <c r="J157" i="3"/>
  <c r="BE157" i="3"/>
  <c r="BI151" i="3"/>
  <c r="BH151" i="3"/>
  <c r="BG151" i="3"/>
  <c r="BF151" i="3"/>
  <c r="T151" i="3"/>
  <c r="R151" i="3"/>
  <c r="P151" i="3"/>
  <c r="BK151" i="3"/>
  <c r="J151" i="3"/>
  <c r="BE151" i="3"/>
  <c r="BI145" i="3"/>
  <c r="BH145" i="3"/>
  <c r="BG145" i="3"/>
  <c r="BF145" i="3"/>
  <c r="T145" i="3"/>
  <c r="R145" i="3"/>
  <c r="P145" i="3"/>
  <c r="BK145" i="3"/>
  <c r="J145" i="3"/>
  <c r="BE145" i="3"/>
  <c r="BI139" i="3"/>
  <c r="BH139" i="3"/>
  <c r="BG139" i="3"/>
  <c r="BF139" i="3"/>
  <c r="T139" i="3"/>
  <c r="R139" i="3"/>
  <c r="P139" i="3"/>
  <c r="BK139" i="3"/>
  <c r="J139" i="3"/>
  <c r="BE139" i="3"/>
  <c r="BI133" i="3"/>
  <c r="BH133" i="3"/>
  <c r="F38" i="3" s="1"/>
  <c r="BC98" i="1" s="1"/>
  <c r="BG133" i="3"/>
  <c r="BF133" i="3"/>
  <c r="J36" i="3" s="1"/>
  <c r="AW98" i="1" s="1"/>
  <c r="T133" i="3"/>
  <c r="T132" i="3"/>
  <c r="T131" i="3" s="1"/>
  <c r="T130" i="3" s="1"/>
  <c r="R133" i="3"/>
  <c r="P133" i="3"/>
  <c r="P132" i="3"/>
  <c r="P131" i="3" s="1"/>
  <c r="P130" i="3" s="1"/>
  <c r="AU98" i="1" s="1"/>
  <c r="BK133" i="3"/>
  <c r="BK132" i="3" s="1"/>
  <c r="J133" i="3"/>
  <c r="BE133" i="3" s="1"/>
  <c r="J127" i="3"/>
  <c r="J126" i="3"/>
  <c r="F126" i="3"/>
  <c r="F124" i="3"/>
  <c r="E122" i="3"/>
  <c r="J94" i="3"/>
  <c r="J93" i="3"/>
  <c r="F93" i="3"/>
  <c r="F91" i="3"/>
  <c r="E89" i="3"/>
  <c r="J20" i="3"/>
  <c r="E20" i="3"/>
  <c r="F127" i="3" s="1"/>
  <c r="F94" i="3"/>
  <c r="J19" i="3"/>
  <c r="J14" i="3"/>
  <c r="J124" i="3" s="1"/>
  <c r="E7" i="3"/>
  <c r="E85" i="3" s="1"/>
  <c r="E118" i="3"/>
  <c r="J39" i="2"/>
  <c r="J38" i="2"/>
  <c r="AY96" i="1"/>
  <c r="J37" i="2"/>
  <c r="AX96" i="1"/>
  <c r="BI1493" i="2"/>
  <c r="BH1493" i="2"/>
  <c r="BG1493" i="2"/>
  <c r="BF1493" i="2"/>
  <c r="T1493" i="2"/>
  <c r="R1493" i="2"/>
  <c r="P1493" i="2"/>
  <c r="BK1493" i="2"/>
  <c r="J1493" i="2"/>
  <c r="BE1493" i="2"/>
  <c r="BI1468" i="2"/>
  <c r="BH1468" i="2"/>
  <c r="BG1468" i="2"/>
  <c r="BF1468" i="2"/>
  <c r="T1468" i="2"/>
  <c r="R1468" i="2"/>
  <c r="P1468" i="2"/>
  <c r="BK1468" i="2"/>
  <c r="J1468" i="2"/>
  <c r="BE1468" i="2"/>
  <c r="BI1445" i="2"/>
  <c r="BH1445" i="2"/>
  <c r="BG1445" i="2"/>
  <c r="BF1445" i="2"/>
  <c r="T1445" i="2"/>
  <c r="R1445" i="2"/>
  <c r="P1445" i="2"/>
  <c r="BK1445" i="2"/>
  <c r="J1445" i="2"/>
  <c r="BE1445" i="2"/>
  <c r="BI1422" i="2"/>
  <c r="BH1422" i="2"/>
  <c r="BG1422" i="2"/>
  <c r="BF1422" i="2"/>
  <c r="T1422" i="2"/>
  <c r="R1422" i="2"/>
  <c r="P1422" i="2"/>
  <c r="BK1422" i="2"/>
  <c r="J1422" i="2"/>
  <c r="BE1422" i="2"/>
  <c r="BI1418" i="2"/>
  <c r="BH1418" i="2"/>
  <c r="BG1418" i="2"/>
  <c r="BF1418" i="2"/>
  <c r="T1418" i="2"/>
  <c r="R1418" i="2"/>
  <c r="P1418" i="2"/>
  <c r="BK1418" i="2"/>
  <c r="J1418" i="2"/>
  <c r="BE1418" i="2"/>
  <c r="BI1413" i="2"/>
  <c r="BH1413" i="2"/>
  <c r="BG1413" i="2"/>
  <c r="BF1413" i="2"/>
  <c r="T1413" i="2"/>
  <c r="R1413" i="2"/>
  <c r="P1413" i="2"/>
  <c r="BK1413" i="2"/>
  <c r="J1413" i="2"/>
  <c r="BE1413" i="2"/>
  <c r="BI1408" i="2"/>
  <c r="BH1408" i="2"/>
  <c r="BG1408" i="2"/>
  <c r="BF1408" i="2"/>
  <c r="T1408" i="2"/>
  <c r="R1408" i="2"/>
  <c r="P1408" i="2"/>
  <c r="BK1408" i="2"/>
  <c r="J1408" i="2"/>
  <c r="BE1408" i="2"/>
  <c r="BI1404" i="2"/>
  <c r="BH1404" i="2"/>
  <c r="BG1404" i="2"/>
  <c r="BF1404" i="2"/>
  <c r="T1404" i="2"/>
  <c r="R1404" i="2"/>
  <c r="P1404" i="2"/>
  <c r="BK1404" i="2"/>
  <c r="J1404" i="2"/>
  <c r="BE1404" i="2"/>
  <c r="BI1400" i="2"/>
  <c r="BH1400" i="2"/>
  <c r="BG1400" i="2"/>
  <c r="BF1400" i="2"/>
  <c r="T1400" i="2"/>
  <c r="R1400" i="2"/>
  <c r="P1400" i="2"/>
  <c r="BK1400" i="2"/>
  <c r="J1400" i="2"/>
  <c r="BE1400" i="2"/>
  <c r="BI1395" i="2"/>
  <c r="BH1395" i="2"/>
  <c r="BG1395" i="2"/>
  <c r="BF1395" i="2"/>
  <c r="T1395" i="2"/>
  <c r="R1395" i="2"/>
  <c r="P1395" i="2"/>
  <c r="BK1395" i="2"/>
  <c r="J1395" i="2"/>
  <c r="BE1395" i="2"/>
  <c r="BI1390" i="2"/>
  <c r="BH1390" i="2"/>
  <c r="BG1390" i="2"/>
  <c r="BF1390" i="2"/>
  <c r="T1390" i="2"/>
  <c r="R1390" i="2"/>
  <c r="P1390" i="2"/>
  <c r="BK1390" i="2"/>
  <c r="J1390" i="2"/>
  <c r="BE1390" i="2"/>
  <c r="BI1385" i="2"/>
  <c r="BH1385" i="2"/>
  <c r="BG1385" i="2"/>
  <c r="BF1385" i="2"/>
  <c r="T1385" i="2"/>
  <c r="R1385" i="2"/>
  <c r="P1385" i="2"/>
  <c r="BK1385" i="2"/>
  <c r="J1385" i="2"/>
  <c r="BE1385" i="2"/>
  <c r="BI1381" i="2"/>
  <c r="BH1381" i="2"/>
  <c r="BG1381" i="2"/>
  <c r="BF1381" i="2"/>
  <c r="T1381" i="2"/>
  <c r="R1381" i="2"/>
  <c r="P1381" i="2"/>
  <c r="BK1381" i="2"/>
  <c r="J1381" i="2"/>
  <c r="BE1381" i="2"/>
  <c r="BI1376" i="2"/>
  <c r="BH1376" i="2"/>
  <c r="BG1376" i="2"/>
  <c r="BF1376" i="2"/>
  <c r="T1376" i="2"/>
  <c r="R1376" i="2"/>
  <c r="P1376" i="2"/>
  <c r="BK1376" i="2"/>
  <c r="J1376" i="2"/>
  <c r="BE1376" i="2"/>
  <c r="BI1372" i="2"/>
  <c r="BH1372" i="2"/>
  <c r="BG1372" i="2"/>
  <c r="BF1372" i="2"/>
  <c r="T1372" i="2"/>
  <c r="R1372" i="2"/>
  <c r="P1372" i="2"/>
  <c r="BK1372" i="2"/>
  <c r="J1372" i="2"/>
  <c r="BE1372" i="2"/>
  <c r="BI1368" i="2"/>
  <c r="BH1368" i="2"/>
  <c r="BG1368" i="2"/>
  <c r="BF1368" i="2"/>
  <c r="T1368" i="2"/>
  <c r="R1368" i="2"/>
  <c r="P1368" i="2"/>
  <c r="BK1368" i="2"/>
  <c r="J1368" i="2"/>
  <c r="BE1368" i="2"/>
  <c r="BI1361" i="2"/>
  <c r="BH1361" i="2"/>
  <c r="BG1361" i="2"/>
  <c r="BF1361" i="2"/>
  <c r="T1361" i="2"/>
  <c r="R1361" i="2"/>
  <c r="P1361" i="2"/>
  <c r="BK1361" i="2"/>
  <c r="J1361" i="2"/>
  <c r="BE1361" i="2"/>
  <c r="BI1332" i="2"/>
  <c r="BH1332" i="2"/>
  <c r="BG1332" i="2"/>
  <c r="BF1332" i="2"/>
  <c r="T1332" i="2"/>
  <c r="R1332" i="2"/>
  <c r="P1332" i="2"/>
  <c r="BK1332" i="2"/>
  <c r="J1332" i="2"/>
  <c r="BE1332" i="2"/>
  <c r="BI1284" i="2"/>
  <c r="BH1284" i="2"/>
  <c r="BG1284" i="2"/>
  <c r="BF1284" i="2"/>
  <c r="T1284" i="2"/>
  <c r="R1284" i="2"/>
  <c r="P1284" i="2"/>
  <c r="BK1284" i="2"/>
  <c r="J1284" i="2"/>
  <c r="BE1284" i="2"/>
  <c r="BI1248" i="2"/>
  <c r="BH1248" i="2"/>
  <c r="BG1248" i="2"/>
  <c r="BF1248" i="2"/>
  <c r="T1248" i="2"/>
  <c r="R1248" i="2"/>
  <c r="P1248" i="2"/>
  <c r="BK1248" i="2"/>
  <c r="J1248" i="2"/>
  <c r="BE1248" i="2"/>
  <c r="BI1212" i="2"/>
  <c r="BH1212" i="2"/>
  <c r="BG1212" i="2"/>
  <c r="BF1212" i="2"/>
  <c r="T1212" i="2"/>
  <c r="R1212" i="2"/>
  <c r="P1212" i="2"/>
  <c r="BK1212" i="2"/>
  <c r="J1212" i="2"/>
  <c r="BE1212" i="2"/>
  <c r="BI1207" i="2"/>
  <c r="BH1207" i="2"/>
  <c r="BG1207" i="2"/>
  <c r="BF1207" i="2"/>
  <c r="T1207" i="2"/>
  <c r="R1207" i="2"/>
  <c r="P1207" i="2"/>
  <c r="BK1207" i="2"/>
  <c r="J1207" i="2"/>
  <c r="BE1207" i="2"/>
  <c r="BI1202" i="2"/>
  <c r="BH1202" i="2"/>
  <c r="BG1202" i="2"/>
  <c r="BF1202" i="2"/>
  <c r="T1202" i="2"/>
  <c r="R1202" i="2"/>
  <c r="P1202" i="2"/>
  <c r="BK1202" i="2"/>
  <c r="J1202" i="2"/>
  <c r="BE1202" i="2"/>
  <c r="BI1197" i="2"/>
  <c r="BH1197" i="2"/>
  <c r="BG1197" i="2"/>
  <c r="BF1197" i="2"/>
  <c r="T1197" i="2"/>
  <c r="R1197" i="2"/>
  <c r="P1197" i="2"/>
  <c r="BK1197" i="2"/>
  <c r="J1197" i="2"/>
  <c r="BE1197" i="2"/>
  <c r="BI1183" i="2"/>
  <c r="BH1183" i="2"/>
  <c r="BG1183" i="2"/>
  <c r="BF1183" i="2"/>
  <c r="T1183" i="2"/>
  <c r="R1183" i="2"/>
  <c r="P1183" i="2"/>
  <c r="BK1183" i="2"/>
  <c r="J1183" i="2"/>
  <c r="BE1183" i="2"/>
  <c r="BI1178" i="2"/>
  <c r="BH1178" i="2"/>
  <c r="BG1178" i="2"/>
  <c r="BF1178" i="2"/>
  <c r="T1178" i="2"/>
  <c r="R1178" i="2"/>
  <c r="P1178" i="2"/>
  <c r="BK1178" i="2"/>
  <c r="J1178" i="2"/>
  <c r="BE1178" i="2"/>
  <c r="BI1173" i="2"/>
  <c r="BH1173" i="2"/>
  <c r="BG1173" i="2"/>
  <c r="BF1173" i="2"/>
  <c r="T1173" i="2"/>
  <c r="R1173" i="2"/>
  <c r="P1173" i="2"/>
  <c r="BK1173" i="2"/>
  <c r="J1173" i="2"/>
  <c r="BE1173" i="2"/>
  <c r="BI1169" i="2"/>
  <c r="BH1169" i="2"/>
  <c r="BG1169" i="2"/>
  <c r="BF1169" i="2"/>
  <c r="T1169" i="2"/>
  <c r="R1169" i="2"/>
  <c r="P1169" i="2"/>
  <c r="BK1169" i="2"/>
  <c r="J1169" i="2"/>
  <c r="BE1169" i="2"/>
  <c r="BI1164" i="2"/>
  <c r="BH1164" i="2"/>
  <c r="BG1164" i="2"/>
  <c r="BF1164" i="2"/>
  <c r="T1164" i="2"/>
  <c r="R1164" i="2"/>
  <c r="P1164" i="2"/>
  <c r="BK1164" i="2"/>
  <c r="J1164" i="2"/>
  <c r="BE1164" i="2"/>
  <c r="BI1159" i="2"/>
  <c r="BH1159" i="2"/>
  <c r="BG1159" i="2"/>
  <c r="BF1159" i="2"/>
  <c r="T1159" i="2"/>
  <c r="R1159" i="2"/>
  <c r="P1159" i="2"/>
  <c r="BK1159" i="2"/>
  <c r="J1159" i="2"/>
  <c r="BE1159" i="2"/>
  <c r="BI1154" i="2"/>
  <c r="BH1154" i="2"/>
  <c r="BG1154" i="2"/>
  <c r="BF1154" i="2"/>
  <c r="T1154" i="2"/>
  <c r="R1154" i="2"/>
  <c r="P1154" i="2"/>
  <c r="BK1154" i="2"/>
  <c r="J1154" i="2"/>
  <c r="BE1154" i="2"/>
  <c r="BI1149" i="2"/>
  <c r="BH1149" i="2"/>
  <c r="BG1149" i="2"/>
  <c r="BF1149" i="2"/>
  <c r="T1149" i="2"/>
  <c r="R1149" i="2"/>
  <c r="P1149" i="2"/>
  <c r="BK1149" i="2"/>
  <c r="J1149" i="2"/>
  <c r="BE1149" i="2"/>
  <c r="BI1144" i="2"/>
  <c r="BH1144" i="2"/>
  <c r="BG1144" i="2"/>
  <c r="BF1144" i="2"/>
  <c r="T1144" i="2"/>
  <c r="R1144" i="2"/>
  <c r="P1144" i="2"/>
  <c r="BK1144" i="2"/>
  <c r="J1144" i="2"/>
  <c r="BE1144" i="2"/>
  <c r="BI1136" i="2"/>
  <c r="BH1136" i="2"/>
  <c r="BG1136" i="2"/>
  <c r="BF1136" i="2"/>
  <c r="T1136" i="2"/>
  <c r="R1136" i="2"/>
  <c r="P1136" i="2"/>
  <c r="BK1136" i="2"/>
  <c r="J1136" i="2"/>
  <c r="BE1136" i="2"/>
  <c r="BI1131" i="2"/>
  <c r="BH1131" i="2"/>
  <c r="BG1131" i="2"/>
  <c r="BF1131" i="2"/>
  <c r="T1131" i="2"/>
  <c r="R1131" i="2"/>
  <c r="P1131" i="2"/>
  <c r="BK1131" i="2"/>
  <c r="J1131" i="2"/>
  <c r="BE1131" i="2"/>
  <c r="BI1126" i="2"/>
  <c r="BH1126" i="2"/>
  <c r="BG1126" i="2"/>
  <c r="BF1126" i="2"/>
  <c r="T1126" i="2"/>
  <c r="R1126" i="2"/>
  <c r="P1126" i="2"/>
  <c r="BK1126" i="2"/>
  <c r="J1126" i="2"/>
  <c r="BE1126" i="2"/>
  <c r="BI1115" i="2"/>
  <c r="BH1115" i="2"/>
  <c r="BG1115" i="2"/>
  <c r="BF1115" i="2"/>
  <c r="T1115" i="2"/>
  <c r="R1115" i="2"/>
  <c r="P1115" i="2"/>
  <c r="BK1115" i="2"/>
  <c r="J1115" i="2"/>
  <c r="BE1115" i="2"/>
  <c r="BI1106" i="2"/>
  <c r="BH1106" i="2"/>
  <c r="BG1106" i="2"/>
  <c r="BF1106" i="2"/>
  <c r="T1106" i="2"/>
  <c r="R1106" i="2"/>
  <c r="P1106" i="2"/>
  <c r="BK1106" i="2"/>
  <c r="J1106" i="2"/>
  <c r="BE1106" i="2"/>
  <c r="BI1101" i="2"/>
  <c r="BH1101" i="2"/>
  <c r="BG1101" i="2"/>
  <c r="BF1101" i="2"/>
  <c r="T1101" i="2"/>
  <c r="R1101" i="2"/>
  <c r="P1101" i="2"/>
  <c r="BK1101" i="2"/>
  <c r="J1101" i="2"/>
  <c r="BE1101" i="2"/>
  <c r="BI1096" i="2"/>
  <c r="BH1096" i="2"/>
  <c r="BG1096" i="2"/>
  <c r="BF1096" i="2"/>
  <c r="T1096" i="2"/>
  <c r="R1096" i="2"/>
  <c r="P1096" i="2"/>
  <c r="BK1096" i="2"/>
  <c r="J1096" i="2"/>
  <c r="BE1096" i="2"/>
  <c r="BI1091" i="2"/>
  <c r="BH1091" i="2"/>
  <c r="BG1091" i="2"/>
  <c r="BF1091" i="2"/>
  <c r="T1091" i="2"/>
  <c r="R1091" i="2"/>
  <c r="P1091" i="2"/>
  <c r="BK1091" i="2"/>
  <c r="J1091" i="2"/>
  <c r="BE1091" i="2"/>
  <c r="BI1086" i="2"/>
  <c r="BH1086" i="2"/>
  <c r="BG1086" i="2"/>
  <c r="BF1086" i="2"/>
  <c r="T1086" i="2"/>
  <c r="R1086" i="2"/>
  <c r="P1086" i="2"/>
  <c r="BK1086" i="2"/>
  <c r="J1086" i="2"/>
  <c r="BE1086" i="2"/>
  <c r="BI1081" i="2"/>
  <c r="BH1081" i="2"/>
  <c r="BG1081" i="2"/>
  <c r="BF1081" i="2"/>
  <c r="T1081" i="2"/>
  <c r="T1080" i="2"/>
  <c r="T1079" i="2" s="1"/>
  <c r="R1081" i="2"/>
  <c r="R1080" i="2" s="1"/>
  <c r="R1079" i="2" s="1"/>
  <c r="P1081" i="2"/>
  <c r="P1080" i="2"/>
  <c r="P1079" i="2" s="1"/>
  <c r="BK1081" i="2"/>
  <c r="BK1080" i="2" s="1"/>
  <c r="J1081" i="2"/>
  <c r="BE1081" i="2"/>
  <c r="BI1075" i="2"/>
  <c r="BH1075" i="2"/>
  <c r="BG1075" i="2"/>
  <c r="BF1075" i="2"/>
  <c r="T1075" i="2"/>
  <c r="R1075" i="2"/>
  <c r="P1075" i="2"/>
  <c r="BK1075" i="2"/>
  <c r="J1075" i="2"/>
  <c r="BE1075" i="2"/>
  <c r="BI1071" i="2"/>
  <c r="BH1071" i="2"/>
  <c r="BG1071" i="2"/>
  <c r="BF1071" i="2"/>
  <c r="T1071" i="2"/>
  <c r="R1071" i="2"/>
  <c r="P1071" i="2"/>
  <c r="BK1071" i="2"/>
  <c r="J1071" i="2"/>
  <c r="BE1071" i="2"/>
  <c r="BI1067" i="2"/>
  <c r="BH1067" i="2"/>
  <c r="BG1067" i="2"/>
  <c r="BF1067" i="2"/>
  <c r="T1067" i="2"/>
  <c r="R1067" i="2"/>
  <c r="P1067" i="2"/>
  <c r="BK1067" i="2"/>
  <c r="J1067" i="2"/>
  <c r="BE1067" i="2"/>
  <c r="BI1062" i="2"/>
  <c r="BH1062" i="2"/>
  <c r="BG1062" i="2"/>
  <c r="BF1062" i="2"/>
  <c r="T1062" i="2"/>
  <c r="R1062" i="2"/>
  <c r="P1062" i="2"/>
  <c r="BK1062" i="2"/>
  <c r="J1062" i="2"/>
  <c r="BE1062" i="2"/>
  <c r="BI1058" i="2"/>
  <c r="BH1058" i="2"/>
  <c r="BG1058" i="2"/>
  <c r="BF1058" i="2"/>
  <c r="T1058" i="2"/>
  <c r="R1058" i="2"/>
  <c r="P1058" i="2"/>
  <c r="BK1058" i="2"/>
  <c r="J1058" i="2"/>
  <c r="BE1058" i="2"/>
  <c r="BI1053" i="2"/>
  <c r="BH1053" i="2"/>
  <c r="BG1053" i="2"/>
  <c r="BF1053" i="2"/>
  <c r="T1053" i="2"/>
  <c r="R1053" i="2"/>
  <c r="P1053" i="2"/>
  <c r="BK1053" i="2"/>
  <c r="J1053" i="2"/>
  <c r="BE1053" i="2"/>
  <c r="BI1049" i="2"/>
  <c r="BH1049" i="2"/>
  <c r="BG1049" i="2"/>
  <c r="BF1049" i="2"/>
  <c r="T1049" i="2"/>
  <c r="R1049" i="2"/>
  <c r="P1049" i="2"/>
  <c r="BK1049" i="2"/>
  <c r="J1049" i="2"/>
  <c r="BE1049" i="2"/>
  <c r="BI1043" i="2"/>
  <c r="BH1043" i="2"/>
  <c r="BG1043" i="2"/>
  <c r="BF1043" i="2"/>
  <c r="T1043" i="2"/>
  <c r="R1043" i="2"/>
  <c r="P1043" i="2"/>
  <c r="BK1043" i="2"/>
  <c r="J1043" i="2"/>
  <c r="BE1043" i="2"/>
  <c r="BI1038" i="2"/>
  <c r="BH1038" i="2"/>
  <c r="BG1038" i="2"/>
  <c r="BF1038" i="2"/>
  <c r="T1038" i="2"/>
  <c r="R1038" i="2"/>
  <c r="P1038" i="2"/>
  <c r="BK1038" i="2"/>
  <c r="J1038" i="2"/>
  <c r="BE1038" i="2"/>
  <c r="BI1033" i="2"/>
  <c r="BH1033" i="2"/>
  <c r="BG1033" i="2"/>
  <c r="BF1033" i="2"/>
  <c r="T1033" i="2"/>
  <c r="R1033" i="2"/>
  <c r="P1033" i="2"/>
  <c r="BK1033" i="2"/>
  <c r="J1033" i="2"/>
  <c r="BE1033" i="2"/>
  <c r="BI1029" i="2"/>
  <c r="BH1029" i="2"/>
  <c r="BG1029" i="2"/>
  <c r="BF1029" i="2"/>
  <c r="T1029" i="2"/>
  <c r="R1029" i="2"/>
  <c r="P1029" i="2"/>
  <c r="BK1029" i="2"/>
  <c r="J1029" i="2"/>
  <c r="BE1029" i="2"/>
  <c r="BI1024" i="2"/>
  <c r="BH1024" i="2"/>
  <c r="BG1024" i="2"/>
  <c r="BF1024" i="2"/>
  <c r="T1024" i="2"/>
  <c r="R1024" i="2"/>
  <c r="P1024" i="2"/>
  <c r="BK1024" i="2"/>
  <c r="J1024" i="2"/>
  <c r="BE1024" i="2"/>
  <c r="BI1020" i="2"/>
  <c r="BH1020" i="2"/>
  <c r="BG1020" i="2"/>
  <c r="BF1020" i="2"/>
  <c r="T1020" i="2"/>
  <c r="R1020" i="2"/>
  <c r="P1020" i="2"/>
  <c r="BK1020" i="2"/>
  <c r="J1020" i="2"/>
  <c r="BE1020" i="2"/>
  <c r="BI1016" i="2"/>
  <c r="BH1016" i="2"/>
  <c r="BG1016" i="2"/>
  <c r="BF1016" i="2"/>
  <c r="T1016" i="2"/>
  <c r="R1016" i="2"/>
  <c r="P1016" i="2"/>
  <c r="BK1016" i="2"/>
  <c r="J1016" i="2"/>
  <c r="BE1016" i="2"/>
  <c r="BI1012" i="2"/>
  <c r="BH1012" i="2"/>
  <c r="BG1012" i="2"/>
  <c r="BF1012" i="2"/>
  <c r="T1012" i="2"/>
  <c r="R1012" i="2"/>
  <c r="P1012" i="2"/>
  <c r="BK1012" i="2"/>
  <c r="J1012" i="2"/>
  <c r="BE1012" i="2"/>
  <c r="BI1008" i="2"/>
  <c r="BH1008" i="2"/>
  <c r="BG1008" i="2"/>
  <c r="BF1008" i="2"/>
  <c r="T1008" i="2"/>
  <c r="R1008" i="2"/>
  <c r="P1008" i="2"/>
  <c r="BK1008" i="2"/>
  <c r="J1008" i="2"/>
  <c r="BE1008" i="2"/>
  <c r="BI1004" i="2"/>
  <c r="BH1004" i="2"/>
  <c r="BG1004" i="2"/>
  <c r="BF1004" i="2"/>
  <c r="T1004" i="2"/>
  <c r="R1004" i="2"/>
  <c r="P1004" i="2"/>
  <c r="BK1004" i="2"/>
  <c r="J1004" i="2"/>
  <c r="BE1004" i="2"/>
  <c r="BI997" i="2"/>
  <c r="BH997" i="2"/>
  <c r="BG997" i="2"/>
  <c r="BF997" i="2"/>
  <c r="T997" i="2"/>
  <c r="R997" i="2"/>
  <c r="P997" i="2"/>
  <c r="BK997" i="2"/>
  <c r="J997" i="2"/>
  <c r="BE997" i="2"/>
  <c r="BI993" i="2"/>
  <c r="BH993" i="2"/>
  <c r="BG993" i="2"/>
  <c r="BF993" i="2"/>
  <c r="T993" i="2"/>
  <c r="R993" i="2"/>
  <c r="P993" i="2"/>
  <c r="BK993" i="2"/>
  <c r="J993" i="2"/>
  <c r="BE993" i="2"/>
  <c r="BI986" i="2"/>
  <c r="BH986" i="2"/>
  <c r="BG986" i="2"/>
  <c r="BF986" i="2"/>
  <c r="T986" i="2"/>
  <c r="R986" i="2"/>
  <c r="P986" i="2"/>
  <c r="BK986" i="2"/>
  <c r="J986" i="2"/>
  <c r="BE986" i="2"/>
  <c r="BI975" i="2"/>
  <c r="BH975" i="2"/>
  <c r="BG975" i="2"/>
  <c r="BF975" i="2"/>
  <c r="T975" i="2"/>
  <c r="R975" i="2"/>
  <c r="P975" i="2"/>
  <c r="BK975" i="2"/>
  <c r="J975" i="2"/>
  <c r="BE975" i="2"/>
  <c r="BI971" i="2"/>
  <c r="BH971" i="2"/>
  <c r="BG971" i="2"/>
  <c r="BF971" i="2"/>
  <c r="T971" i="2"/>
  <c r="R971" i="2"/>
  <c r="P971" i="2"/>
  <c r="BK971" i="2"/>
  <c r="J971" i="2"/>
  <c r="BE971" i="2"/>
  <c r="BI967" i="2"/>
  <c r="BH967" i="2"/>
  <c r="BG967" i="2"/>
  <c r="BF967" i="2"/>
  <c r="T967" i="2"/>
  <c r="R967" i="2"/>
  <c r="P967" i="2"/>
  <c r="BK967" i="2"/>
  <c r="J967" i="2"/>
  <c r="BE967" i="2"/>
  <c r="BI963" i="2"/>
  <c r="BH963" i="2"/>
  <c r="BG963" i="2"/>
  <c r="BF963" i="2"/>
  <c r="T963" i="2"/>
  <c r="R963" i="2"/>
  <c r="P963" i="2"/>
  <c r="BK963" i="2"/>
  <c r="J963" i="2"/>
  <c r="BE963" i="2"/>
  <c r="BI958" i="2"/>
  <c r="BH958" i="2"/>
  <c r="BG958" i="2"/>
  <c r="BF958" i="2"/>
  <c r="T958" i="2"/>
  <c r="R958" i="2"/>
  <c r="P958" i="2"/>
  <c r="BK958" i="2"/>
  <c r="J958" i="2"/>
  <c r="BE958" i="2"/>
  <c r="BI953" i="2"/>
  <c r="BH953" i="2"/>
  <c r="BG953" i="2"/>
  <c r="BF953" i="2"/>
  <c r="T953" i="2"/>
  <c r="R953" i="2"/>
  <c r="P953" i="2"/>
  <c r="BK953" i="2"/>
  <c r="BK948" i="2" s="1"/>
  <c r="J948" i="2" s="1"/>
  <c r="J107" i="2" s="1"/>
  <c r="J953" i="2"/>
  <c r="BE953" i="2"/>
  <c r="BI949" i="2"/>
  <c r="BH949" i="2"/>
  <c r="BG949" i="2"/>
  <c r="BF949" i="2"/>
  <c r="T949" i="2"/>
  <c r="T948" i="2"/>
  <c r="R949" i="2"/>
  <c r="R948" i="2"/>
  <c r="P949" i="2"/>
  <c r="P948" i="2"/>
  <c r="BK949" i="2"/>
  <c r="J949" i="2"/>
  <c r="BE949" i="2" s="1"/>
  <c r="BI945" i="2"/>
  <c r="BH945" i="2"/>
  <c r="BG945" i="2"/>
  <c r="BF945" i="2"/>
  <c r="T945" i="2"/>
  <c r="R945" i="2"/>
  <c r="P945" i="2"/>
  <c r="BK945" i="2"/>
  <c r="J945" i="2"/>
  <c r="BE945" i="2"/>
  <c r="BI940" i="2"/>
  <c r="BH940" i="2"/>
  <c r="BG940" i="2"/>
  <c r="BF940" i="2"/>
  <c r="T940" i="2"/>
  <c r="R940" i="2"/>
  <c r="P940" i="2"/>
  <c r="BK940" i="2"/>
  <c r="J940" i="2"/>
  <c r="BE940" i="2"/>
  <c r="BI936" i="2"/>
  <c r="BH936" i="2"/>
  <c r="BG936" i="2"/>
  <c r="BF936" i="2"/>
  <c r="T936" i="2"/>
  <c r="R936" i="2"/>
  <c r="P936" i="2"/>
  <c r="BK936" i="2"/>
  <c r="J936" i="2"/>
  <c r="BE936" i="2"/>
  <c r="BI932" i="2"/>
  <c r="BH932" i="2"/>
  <c r="BG932" i="2"/>
  <c r="BF932" i="2"/>
  <c r="T932" i="2"/>
  <c r="R932" i="2"/>
  <c r="P932" i="2"/>
  <c r="BK932" i="2"/>
  <c r="J932" i="2"/>
  <c r="BE932" i="2"/>
  <c r="BI928" i="2"/>
  <c r="BH928" i="2"/>
  <c r="BG928" i="2"/>
  <c r="BF928" i="2"/>
  <c r="T928" i="2"/>
  <c r="R928" i="2"/>
  <c r="P928" i="2"/>
  <c r="BK928" i="2"/>
  <c r="J928" i="2"/>
  <c r="BE928" i="2"/>
  <c r="BI923" i="2"/>
  <c r="BH923" i="2"/>
  <c r="BG923" i="2"/>
  <c r="BF923" i="2"/>
  <c r="T923" i="2"/>
  <c r="R923" i="2"/>
  <c r="P923" i="2"/>
  <c r="BK923" i="2"/>
  <c r="J923" i="2"/>
  <c r="BE923" i="2"/>
  <c r="BI919" i="2"/>
  <c r="BH919" i="2"/>
  <c r="BG919" i="2"/>
  <c r="BF919" i="2"/>
  <c r="T919" i="2"/>
  <c r="R919" i="2"/>
  <c r="P919" i="2"/>
  <c r="BK919" i="2"/>
  <c r="J919" i="2"/>
  <c r="BE919" i="2"/>
  <c r="BI915" i="2"/>
  <c r="BH915" i="2"/>
  <c r="BG915" i="2"/>
  <c r="BF915" i="2"/>
  <c r="T915" i="2"/>
  <c r="R915" i="2"/>
  <c r="P915" i="2"/>
  <c r="BK915" i="2"/>
  <c r="J915" i="2"/>
  <c r="BE915" i="2"/>
  <c r="BI911" i="2"/>
  <c r="BH911" i="2"/>
  <c r="BG911" i="2"/>
  <c r="BF911" i="2"/>
  <c r="T911" i="2"/>
  <c r="R911" i="2"/>
  <c r="P911" i="2"/>
  <c r="BK911" i="2"/>
  <c r="J911" i="2"/>
  <c r="BE911" i="2"/>
  <c r="BI906" i="2"/>
  <c r="BH906" i="2"/>
  <c r="BG906" i="2"/>
  <c r="BF906" i="2"/>
  <c r="T906" i="2"/>
  <c r="R906" i="2"/>
  <c r="P906" i="2"/>
  <c r="BK906" i="2"/>
  <c r="J906" i="2"/>
  <c r="BE906" i="2"/>
  <c r="BI902" i="2"/>
  <c r="BH902" i="2"/>
  <c r="BG902" i="2"/>
  <c r="BF902" i="2"/>
  <c r="T902" i="2"/>
  <c r="R902" i="2"/>
  <c r="P902" i="2"/>
  <c r="BK902" i="2"/>
  <c r="J902" i="2"/>
  <c r="BE902" i="2"/>
  <c r="BI897" i="2"/>
  <c r="BH897" i="2"/>
  <c r="BG897" i="2"/>
  <c r="BF897" i="2"/>
  <c r="T897" i="2"/>
  <c r="R897" i="2"/>
  <c r="P897" i="2"/>
  <c r="BK897" i="2"/>
  <c r="J897" i="2"/>
  <c r="BE897" i="2"/>
  <c r="BI893" i="2"/>
  <c r="BH893" i="2"/>
  <c r="BG893" i="2"/>
  <c r="BF893" i="2"/>
  <c r="T893" i="2"/>
  <c r="R893" i="2"/>
  <c r="P893" i="2"/>
  <c r="BK893" i="2"/>
  <c r="J893" i="2"/>
  <c r="BE893" i="2"/>
  <c r="BI889" i="2"/>
  <c r="BH889" i="2"/>
  <c r="BG889" i="2"/>
  <c r="BF889" i="2"/>
  <c r="T889" i="2"/>
  <c r="R889" i="2"/>
  <c r="P889" i="2"/>
  <c r="BK889" i="2"/>
  <c r="J889" i="2"/>
  <c r="BE889" i="2"/>
  <c r="BI885" i="2"/>
  <c r="BH885" i="2"/>
  <c r="BG885" i="2"/>
  <c r="BF885" i="2"/>
  <c r="T885" i="2"/>
  <c r="R885" i="2"/>
  <c r="P885" i="2"/>
  <c r="BK885" i="2"/>
  <c r="J885" i="2"/>
  <c r="BE885" i="2"/>
  <c r="BI880" i="2"/>
  <c r="BH880" i="2"/>
  <c r="BG880" i="2"/>
  <c r="BF880" i="2"/>
  <c r="T880" i="2"/>
  <c r="R880" i="2"/>
  <c r="P880" i="2"/>
  <c r="BK880" i="2"/>
  <c r="J880" i="2"/>
  <c r="BE880" i="2"/>
  <c r="BI875" i="2"/>
  <c r="BH875" i="2"/>
  <c r="BG875" i="2"/>
  <c r="BF875" i="2"/>
  <c r="T875" i="2"/>
  <c r="R875" i="2"/>
  <c r="P875" i="2"/>
  <c r="BK875" i="2"/>
  <c r="J875" i="2"/>
  <c r="BE875" i="2"/>
  <c r="BI871" i="2"/>
  <c r="BH871" i="2"/>
  <c r="BG871" i="2"/>
  <c r="BF871" i="2"/>
  <c r="T871" i="2"/>
  <c r="R871" i="2"/>
  <c r="R866" i="2" s="1"/>
  <c r="P871" i="2"/>
  <c r="BK871" i="2"/>
  <c r="J871" i="2"/>
  <c r="BE871" i="2"/>
  <c r="BI867" i="2"/>
  <c r="BH867" i="2"/>
  <c r="BG867" i="2"/>
  <c r="BF867" i="2"/>
  <c r="T867" i="2"/>
  <c r="T866" i="2"/>
  <c r="R867" i="2"/>
  <c r="P867" i="2"/>
  <c r="P866" i="2"/>
  <c r="BK867" i="2"/>
  <c r="BK866" i="2"/>
  <c r="J866" i="2" s="1"/>
  <c r="J106" i="2" s="1"/>
  <c r="J867" i="2"/>
  <c r="BE867" i="2" s="1"/>
  <c r="BI863" i="2"/>
  <c r="BH863" i="2"/>
  <c r="BG863" i="2"/>
  <c r="BF863" i="2"/>
  <c r="T863" i="2"/>
  <c r="R863" i="2"/>
  <c r="P863" i="2"/>
  <c r="BK863" i="2"/>
  <c r="J863" i="2"/>
  <c r="BE863" i="2"/>
  <c r="BI859" i="2"/>
  <c r="BH859" i="2"/>
  <c r="BG859" i="2"/>
  <c r="BF859" i="2"/>
  <c r="T859" i="2"/>
  <c r="R859" i="2"/>
  <c r="P859" i="2"/>
  <c r="BK859" i="2"/>
  <c r="J859" i="2"/>
  <c r="BE859" i="2"/>
  <c r="BI854" i="2"/>
  <c r="BH854" i="2"/>
  <c r="BG854" i="2"/>
  <c r="BF854" i="2"/>
  <c r="T854" i="2"/>
  <c r="R854" i="2"/>
  <c r="P854" i="2"/>
  <c r="BK854" i="2"/>
  <c r="J854" i="2"/>
  <c r="BE854" i="2"/>
  <c r="BI850" i="2"/>
  <c r="BH850" i="2"/>
  <c r="BG850" i="2"/>
  <c r="BF850" i="2"/>
  <c r="T850" i="2"/>
  <c r="R850" i="2"/>
  <c r="P850" i="2"/>
  <c r="BK850" i="2"/>
  <c r="J850" i="2"/>
  <c r="BE850" i="2"/>
  <c r="BI845" i="2"/>
  <c r="BH845" i="2"/>
  <c r="BG845" i="2"/>
  <c r="BF845" i="2"/>
  <c r="T845" i="2"/>
  <c r="R845" i="2"/>
  <c r="P845" i="2"/>
  <c r="BK845" i="2"/>
  <c r="J845" i="2"/>
  <c r="BE845" i="2"/>
  <c r="BI842" i="2"/>
  <c r="BH842" i="2"/>
  <c r="BG842" i="2"/>
  <c r="BF842" i="2"/>
  <c r="T842" i="2"/>
  <c r="R842" i="2"/>
  <c r="P842" i="2"/>
  <c r="BK842" i="2"/>
  <c r="J842" i="2"/>
  <c r="BE842" i="2"/>
  <c r="BI838" i="2"/>
  <c r="BH838" i="2"/>
  <c r="BG838" i="2"/>
  <c r="BF838" i="2"/>
  <c r="T838" i="2"/>
  <c r="R838" i="2"/>
  <c r="P838" i="2"/>
  <c r="BK838" i="2"/>
  <c r="J838" i="2"/>
  <c r="BE838" i="2"/>
  <c r="BI833" i="2"/>
  <c r="BH833" i="2"/>
  <c r="BG833" i="2"/>
  <c r="BF833" i="2"/>
  <c r="T833" i="2"/>
  <c r="R833" i="2"/>
  <c r="P833" i="2"/>
  <c r="BK833" i="2"/>
  <c r="J833" i="2"/>
  <c r="BE833" i="2"/>
  <c r="BI828" i="2"/>
  <c r="BH828" i="2"/>
  <c r="BG828" i="2"/>
  <c r="BF828" i="2"/>
  <c r="T828" i="2"/>
  <c r="R828" i="2"/>
  <c r="P828" i="2"/>
  <c r="BK828" i="2"/>
  <c r="J828" i="2"/>
  <c r="BE828" i="2"/>
  <c r="BI823" i="2"/>
  <c r="BH823" i="2"/>
  <c r="BG823" i="2"/>
  <c r="BF823" i="2"/>
  <c r="T823" i="2"/>
  <c r="R823" i="2"/>
  <c r="P823" i="2"/>
  <c r="BK823" i="2"/>
  <c r="J823" i="2"/>
  <c r="BE823" i="2"/>
  <c r="BI819" i="2"/>
  <c r="BH819" i="2"/>
  <c r="BG819" i="2"/>
  <c r="BF819" i="2"/>
  <c r="T819" i="2"/>
  <c r="R819" i="2"/>
  <c r="P819" i="2"/>
  <c r="BK819" i="2"/>
  <c r="J819" i="2"/>
  <c r="BE819" i="2"/>
  <c r="BI815" i="2"/>
  <c r="BH815" i="2"/>
  <c r="BG815" i="2"/>
  <c r="BF815" i="2"/>
  <c r="T815" i="2"/>
  <c r="R815" i="2"/>
  <c r="P815" i="2"/>
  <c r="BK815" i="2"/>
  <c r="J815" i="2"/>
  <c r="BE815" i="2"/>
  <c r="BI811" i="2"/>
  <c r="BH811" i="2"/>
  <c r="BG811" i="2"/>
  <c r="BF811" i="2"/>
  <c r="T811" i="2"/>
  <c r="R811" i="2"/>
  <c r="P811" i="2"/>
  <c r="BK811" i="2"/>
  <c r="J811" i="2"/>
  <c r="BE811" i="2"/>
  <c r="BI806" i="2"/>
  <c r="BH806" i="2"/>
  <c r="BG806" i="2"/>
  <c r="BF806" i="2"/>
  <c r="T806" i="2"/>
  <c r="R806" i="2"/>
  <c r="P806" i="2"/>
  <c r="BK806" i="2"/>
  <c r="J806" i="2"/>
  <c r="BE806" i="2"/>
  <c r="BI802" i="2"/>
  <c r="BH802" i="2"/>
  <c r="BG802" i="2"/>
  <c r="BF802" i="2"/>
  <c r="T802" i="2"/>
  <c r="R802" i="2"/>
  <c r="P802" i="2"/>
  <c r="BK802" i="2"/>
  <c r="J802" i="2"/>
  <c r="BE802" i="2"/>
  <c r="BI798" i="2"/>
  <c r="BH798" i="2"/>
  <c r="BG798" i="2"/>
  <c r="BF798" i="2"/>
  <c r="T798" i="2"/>
  <c r="R798" i="2"/>
  <c r="P798" i="2"/>
  <c r="BK798" i="2"/>
  <c r="J798" i="2"/>
  <c r="BE798" i="2"/>
  <c r="BI794" i="2"/>
  <c r="BH794" i="2"/>
  <c r="BG794" i="2"/>
  <c r="BF794" i="2"/>
  <c r="T794" i="2"/>
  <c r="R794" i="2"/>
  <c r="P794" i="2"/>
  <c r="BK794" i="2"/>
  <c r="J794" i="2"/>
  <c r="BE794" i="2"/>
  <c r="BI790" i="2"/>
  <c r="BH790" i="2"/>
  <c r="BG790" i="2"/>
  <c r="BF790" i="2"/>
  <c r="T790" i="2"/>
  <c r="R790" i="2"/>
  <c r="P790" i="2"/>
  <c r="BK790" i="2"/>
  <c r="J790" i="2"/>
  <c r="BE790" i="2"/>
  <c r="BI786" i="2"/>
  <c r="BH786" i="2"/>
  <c r="BG786" i="2"/>
  <c r="BF786" i="2"/>
  <c r="T786" i="2"/>
  <c r="R786" i="2"/>
  <c r="P786" i="2"/>
  <c r="BK786" i="2"/>
  <c r="J786" i="2"/>
  <c r="BE786" i="2"/>
  <c r="BI781" i="2"/>
  <c r="BH781" i="2"/>
  <c r="BG781" i="2"/>
  <c r="BF781" i="2"/>
  <c r="T781" i="2"/>
  <c r="R781" i="2"/>
  <c r="P781" i="2"/>
  <c r="BK781" i="2"/>
  <c r="J781" i="2"/>
  <c r="BE781" i="2"/>
  <c r="BI777" i="2"/>
  <c r="BH777" i="2"/>
  <c r="BG777" i="2"/>
  <c r="BF777" i="2"/>
  <c r="T777" i="2"/>
  <c r="R777" i="2"/>
  <c r="P777" i="2"/>
  <c r="BK777" i="2"/>
  <c r="J777" i="2"/>
  <c r="BE777" i="2"/>
  <c r="BI773" i="2"/>
  <c r="BH773" i="2"/>
  <c r="BG773" i="2"/>
  <c r="BF773" i="2"/>
  <c r="T773" i="2"/>
  <c r="R773" i="2"/>
  <c r="P773" i="2"/>
  <c r="BK773" i="2"/>
  <c r="BK767" i="2" s="1"/>
  <c r="J767" i="2" s="1"/>
  <c r="J105" i="2" s="1"/>
  <c r="J773" i="2"/>
  <c r="BE773" i="2"/>
  <c r="BI768" i="2"/>
  <c r="BH768" i="2"/>
  <c r="BG768" i="2"/>
  <c r="BF768" i="2"/>
  <c r="T768" i="2"/>
  <c r="T767" i="2"/>
  <c r="R768" i="2"/>
  <c r="R767" i="2"/>
  <c r="P768" i="2"/>
  <c r="P767" i="2"/>
  <c r="BK768" i="2"/>
  <c r="J768" i="2"/>
  <c r="BE768" i="2" s="1"/>
  <c r="BI765" i="2"/>
  <c r="BH765" i="2"/>
  <c r="BG765" i="2"/>
  <c r="BF765" i="2"/>
  <c r="T765" i="2"/>
  <c r="R765" i="2"/>
  <c r="P765" i="2"/>
  <c r="BK765" i="2"/>
  <c r="J765" i="2"/>
  <c r="BE765" i="2"/>
  <c r="BI755" i="2"/>
  <c r="BH755" i="2"/>
  <c r="BG755" i="2"/>
  <c r="BF755" i="2"/>
  <c r="T755" i="2"/>
  <c r="R755" i="2"/>
  <c r="P755" i="2"/>
  <c r="BK755" i="2"/>
  <c r="J755" i="2"/>
  <c r="BE755" i="2"/>
  <c r="BI741" i="2"/>
  <c r="BH741" i="2"/>
  <c r="BG741" i="2"/>
  <c r="BF741" i="2"/>
  <c r="T741" i="2"/>
  <c r="R741" i="2"/>
  <c r="P741" i="2"/>
  <c r="BK741" i="2"/>
  <c r="J741" i="2"/>
  <c r="BE741" i="2"/>
  <c r="BI737" i="2"/>
  <c r="BH737" i="2"/>
  <c r="BG737" i="2"/>
  <c r="BF737" i="2"/>
  <c r="T737" i="2"/>
  <c r="R737" i="2"/>
  <c r="P737" i="2"/>
  <c r="BK737" i="2"/>
  <c r="J737" i="2"/>
  <c r="BE737" i="2"/>
  <c r="BI732" i="2"/>
  <c r="BH732" i="2"/>
  <c r="BG732" i="2"/>
  <c r="BF732" i="2"/>
  <c r="T732" i="2"/>
  <c r="R732" i="2"/>
  <c r="P732" i="2"/>
  <c r="BK732" i="2"/>
  <c r="J732" i="2"/>
  <c r="BE732" i="2"/>
  <c r="BI728" i="2"/>
  <c r="BH728" i="2"/>
  <c r="BG728" i="2"/>
  <c r="BF728" i="2"/>
  <c r="T728" i="2"/>
  <c r="R728" i="2"/>
  <c r="P728" i="2"/>
  <c r="BK728" i="2"/>
  <c r="J728" i="2"/>
  <c r="BE728" i="2"/>
  <c r="BI724" i="2"/>
  <c r="BH724" i="2"/>
  <c r="BG724" i="2"/>
  <c r="BF724" i="2"/>
  <c r="T724" i="2"/>
  <c r="R724" i="2"/>
  <c r="P724" i="2"/>
  <c r="BK724" i="2"/>
  <c r="J724" i="2"/>
  <c r="BE724" i="2"/>
  <c r="BI720" i="2"/>
  <c r="BH720" i="2"/>
  <c r="BG720" i="2"/>
  <c r="BF720" i="2"/>
  <c r="T720" i="2"/>
  <c r="R720" i="2"/>
  <c r="P720" i="2"/>
  <c r="BK720" i="2"/>
  <c r="J720" i="2"/>
  <c r="BE720" i="2"/>
  <c r="BI715" i="2"/>
  <c r="BH715" i="2"/>
  <c r="BG715" i="2"/>
  <c r="BF715" i="2"/>
  <c r="T715" i="2"/>
  <c r="R715" i="2"/>
  <c r="P715" i="2"/>
  <c r="BK715" i="2"/>
  <c r="J715" i="2"/>
  <c r="BE715" i="2"/>
  <c r="BI710" i="2"/>
  <c r="BH710" i="2"/>
  <c r="BG710" i="2"/>
  <c r="BF710" i="2"/>
  <c r="T710" i="2"/>
  <c r="R710" i="2"/>
  <c r="P710" i="2"/>
  <c r="BK710" i="2"/>
  <c r="J710" i="2"/>
  <c r="BE710" i="2"/>
  <c r="BI706" i="2"/>
  <c r="BH706" i="2"/>
  <c r="BG706" i="2"/>
  <c r="BF706" i="2"/>
  <c r="T706" i="2"/>
  <c r="R706" i="2"/>
  <c r="P706" i="2"/>
  <c r="BK706" i="2"/>
  <c r="J706" i="2"/>
  <c r="BE706" i="2"/>
  <c r="BI702" i="2"/>
  <c r="BH702" i="2"/>
  <c r="BG702" i="2"/>
  <c r="BF702" i="2"/>
  <c r="T702" i="2"/>
  <c r="R702" i="2"/>
  <c r="P702" i="2"/>
  <c r="BK702" i="2"/>
  <c r="J702" i="2"/>
  <c r="BE702" i="2"/>
  <c r="BI698" i="2"/>
  <c r="BH698" i="2"/>
  <c r="BG698" i="2"/>
  <c r="BF698" i="2"/>
  <c r="T698" i="2"/>
  <c r="R698" i="2"/>
  <c r="P698" i="2"/>
  <c r="BK698" i="2"/>
  <c r="J698" i="2"/>
  <c r="BE698" i="2"/>
  <c r="BI693" i="2"/>
  <c r="BH693" i="2"/>
  <c r="BG693" i="2"/>
  <c r="BF693" i="2"/>
  <c r="T693" i="2"/>
  <c r="R693" i="2"/>
  <c r="P693" i="2"/>
  <c r="BK693" i="2"/>
  <c r="J693" i="2"/>
  <c r="BE693" i="2"/>
  <c r="BI689" i="2"/>
  <c r="BH689" i="2"/>
  <c r="BG689" i="2"/>
  <c r="BF689" i="2"/>
  <c r="T689" i="2"/>
  <c r="R689" i="2"/>
  <c r="P689" i="2"/>
  <c r="BK689" i="2"/>
  <c r="J689" i="2"/>
  <c r="BE689" i="2"/>
  <c r="BI684" i="2"/>
  <c r="BH684" i="2"/>
  <c r="BG684" i="2"/>
  <c r="BF684" i="2"/>
  <c r="T684" i="2"/>
  <c r="R684" i="2"/>
  <c r="P684" i="2"/>
  <c r="BK684" i="2"/>
  <c r="J684" i="2"/>
  <c r="BE684" i="2"/>
  <c r="BI680" i="2"/>
  <c r="BH680" i="2"/>
  <c r="BG680" i="2"/>
  <c r="BF680" i="2"/>
  <c r="T680" i="2"/>
  <c r="R680" i="2"/>
  <c r="P680" i="2"/>
  <c r="BK680" i="2"/>
  <c r="J680" i="2"/>
  <c r="BE680" i="2"/>
  <c r="BI675" i="2"/>
  <c r="BH675" i="2"/>
  <c r="BG675" i="2"/>
  <c r="BF675" i="2"/>
  <c r="T675" i="2"/>
  <c r="R675" i="2"/>
  <c r="P675" i="2"/>
  <c r="BK675" i="2"/>
  <c r="J675" i="2"/>
  <c r="BE675" i="2"/>
  <c r="BI671" i="2"/>
  <c r="BH671" i="2"/>
  <c r="BG671" i="2"/>
  <c r="BF671" i="2"/>
  <c r="T671" i="2"/>
  <c r="R671" i="2"/>
  <c r="P671" i="2"/>
  <c r="BK671" i="2"/>
  <c r="J671" i="2"/>
  <c r="BE671" i="2"/>
  <c r="BI667" i="2"/>
  <c r="BH667" i="2"/>
  <c r="BG667" i="2"/>
  <c r="BF667" i="2"/>
  <c r="T667" i="2"/>
  <c r="R667" i="2"/>
  <c r="P667" i="2"/>
  <c r="BK667" i="2"/>
  <c r="J667" i="2"/>
  <c r="BE667" i="2"/>
  <c r="BI663" i="2"/>
  <c r="BH663" i="2"/>
  <c r="BG663" i="2"/>
  <c r="BF663" i="2"/>
  <c r="T663" i="2"/>
  <c r="R663" i="2"/>
  <c r="P663" i="2"/>
  <c r="BK663" i="2"/>
  <c r="J663" i="2"/>
  <c r="BE663" i="2"/>
  <c r="BI656" i="2"/>
  <c r="BH656" i="2"/>
  <c r="BG656" i="2"/>
  <c r="BF656" i="2"/>
  <c r="T656" i="2"/>
  <c r="R656" i="2"/>
  <c r="P656" i="2"/>
  <c r="BK656" i="2"/>
  <c r="J656" i="2"/>
  <c r="BE656" i="2"/>
  <c r="BI649" i="2"/>
  <c r="BH649" i="2"/>
  <c r="BG649" i="2"/>
  <c r="BF649" i="2"/>
  <c r="T649" i="2"/>
  <c r="R649" i="2"/>
  <c r="P649" i="2"/>
  <c r="BK649" i="2"/>
  <c r="J649" i="2"/>
  <c r="BE649" i="2"/>
  <c r="BI644" i="2"/>
  <c r="BH644" i="2"/>
  <c r="BG644" i="2"/>
  <c r="BF644" i="2"/>
  <c r="T644" i="2"/>
  <c r="R644" i="2"/>
  <c r="P644" i="2"/>
  <c r="BK644" i="2"/>
  <c r="J644" i="2"/>
  <c r="BE644" i="2"/>
  <c r="BI639" i="2"/>
  <c r="BH639" i="2"/>
  <c r="BG639" i="2"/>
  <c r="BF639" i="2"/>
  <c r="T639" i="2"/>
  <c r="R639" i="2"/>
  <c r="P639" i="2"/>
  <c r="BK639" i="2"/>
  <c r="J639" i="2"/>
  <c r="BE639" i="2"/>
  <c r="BI634" i="2"/>
  <c r="BH634" i="2"/>
  <c r="BG634" i="2"/>
  <c r="BF634" i="2"/>
  <c r="T634" i="2"/>
  <c r="R634" i="2"/>
  <c r="P634" i="2"/>
  <c r="BK634" i="2"/>
  <c r="J634" i="2"/>
  <c r="BE634" i="2"/>
  <c r="BI628" i="2"/>
  <c r="BH628" i="2"/>
  <c r="BG628" i="2"/>
  <c r="BF628" i="2"/>
  <c r="T628" i="2"/>
  <c r="R628" i="2"/>
  <c r="P628" i="2"/>
  <c r="BK628" i="2"/>
  <c r="J628" i="2"/>
  <c r="BE628" i="2"/>
  <c r="BI623" i="2"/>
  <c r="BH623" i="2"/>
  <c r="BG623" i="2"/>
  <c r="BF623" i="2"/>
  <c r="T623" i="2"/>
  <c r="R623" i="2"/>
  <c r="P623" i="2"/>
  <c r="BK623" i="2"/>
  <c r="J623" i="2"/>
  <c r="BE623" i="2"/>
  <c r="BI616" i="2"/>
  <c r="BH616" i="2"/>
  <c r="BG616" i="2"/>
  <c r="BF616" i="2"/>
  <c r="T616" i="2"/>
  <c r="R616" i="2"/>
  <c r="P616" i="2"/>
  <c r="BK616" i="2"/>
  <c r="J616" i="2"/>
  <c r="BE616" i="2"/>
  <c r="BI608" i="2"/>
  <c r="BH608" i="2"/>
  <c r="BG608" i="2"/>
  <c r="BF608" i="2"/>
  <c r="T608" i="2"/>
  <c r="R608" i="2"/>
  <c r="P608" i="2"/>
  <c r="BK608" i="2"/>
  <c r="J608" i="2"/>
  <c r="BE608" i="2"/>
  <c r="BI603" i="2"/>
  <c r="BH603" i="2"/>
  <c r="BG603" i="2"/>
  <c r="BF603" i="2"/>
  <c r="T603" i="2"/>
  <c r="R603" i="2"/>
  <c r="P603" i="2"/>
  <c r="BK603" i="2"/>
  <c r="J603" i="2"/>
  <c r="BE603" i="2"/>
  <c r="BI595" i="2"/>
  <c r="BH595" i="2"/>
  <c r="BG595" i="2"/>
  <c r="BF595" i="2"/>
  <c r="T595" i="2"/>
  <c r="R595" i="2"/>
  <c r="P595" i="2"/>
  <c r="BK595" i="2"/>
  <c r="BK587" i="2" s="1"/>
  <c r="J587" i="2" s="1"/>
  <c r="J104" i="2" s="1"/>
  <c r="J595" i="2"/>
  <c r="BE595" i="2"/>
  <c r="BI588" i="2"/>
  <c r="BH588" i="2"/>
  <c r="BG588" i="2"/>
  <c r="BF588" i="2"/>
  <c r="T588" i="2"/>
  <c r="T587" i="2"/>
  <c r="R588" i="2"/>
  <c r="R587" i="2"/>
  <c r="P588" i="2"/>
  <c r="P587" i="2"/>
  <c r="BK588" i="2"/>
  <c r="J588" i="2"/>
  <c r="BE588" i="2" s="1"/>
  <c r="BI584" i="2"/>
  <c r="BH584" i="2"/>
  <c r="BG584" i="2"/>
  <c r="BF584" i="2"/>
  <c r="T584" i="2"/>
  <c r="R584" i="2"/>
  <c r="P584" i="2"/>
  <c r="BK584" i="2"/>
  <c r="J584" i="2"/>
  <c r="BE584" i="2"/>
  <c r="BI579" i="2"/>
  <c r="BH579" i="2"/>
  <c r="BG579" i="2"/>
  <c r="BF579" i="2"/>
  <c r="T579" i="2"/>
  <c r="R579" i="2"/>
  <c r="P579" i="2"/>
  <c r="BK579" i="2"/>
  <c r="J579" i="2"/>
  <c r="BE579" i="2"/>
  <c r="BI574" i="2"/>
  <c r="BH574" i="2"/>
  <c r="BG574" i="2"/>
  <c r="BF574" i="2"/>
  <c r="T574" i="2"/>
  <c r="R574" i="2"/>
  <c r="P574" i="2"/>
  <c r="BK574" i="2"/>
  <c r="J574" i="2"/>
  <c r="BE574" i="2"/>
  <c r="BI569" i="2"/>
  <c r="BH569" i="2"/>
  <c r="BG569" i="2"/>
  <c r="BF569" i="2"/>
  <c r="T569" i="2"/>
  <c r="R569" i="2"/>
  <c r="P569" i="2"/>
  <c r="BK569" i="2"/>
  <c r="J569" i="2"/>
  <c r="BE569" i="2"/>
  <c r="BI564" i="2"/>
  <c r="BH564" i="2"/>
  <c r="BG564" i="2"/>
  <c r="BF564" i="2"/>
  <c r="T564" i="2"/>
  <c r="R564" i="2"/>
  <c r="P564" i="2"/>
  <c r="BK564" i="2"/>
  <c r="J564" i="2"/>
  <c r="BE564" i="2"/>
  <c r="BI560" i="2"/>
  <c r="BH560" i="2"/>
  <c r="BG560" i="2"/>
  <c r="BF560" i="2"/>
  <c r="T560" i="2"/>
  <c r="R560" i="2"/>
  <c r="P560" i="2"/>
  <c r="BK560" i="2"/>
  <c r="J560" i="2"/>
  <c r="BE560" i="2"/>
  <c r="BI554" i="2"/>
  <c r="BH554" i="2"/>
  <c r="BG554" i="2"/>
  <c r="BF554" i="2"/>
  <c r="T554" i="2"/>
  <c r="R554" i="2"/>
  <c r="P554" i="2"/>
  <c r="BK554" i="2"/>
  <c r="J554" i="2"/>
  <c r="BE554" i="2"/>
  <c r="BI549" i="2"/>
  <c r="BH549" i="2"/>
  <c r="BG549" i="2"/>
  <c r="BF549" i="2"/>
  <c r="T549" i="2"/>
  <c r="R549" i="2"/>
  <c r="P549" i="2"/>
  <c r="BK549" i="2"/>
  <c r="J549" i="2"/>
  <c r="BE549" i="2"/>
  <c r="BI545" i="2"/>
  <c r="BH545" i="2"/>
  <c r="BG545" i="2"/>
  <c r="BF545" i="2"/>
  <c r="T545" i="2"/>
  <c r="R545" i="2"/>
  <c r="P545" i="2"/>
  <c r="BK545" i="2"/>
  <c r="J545" i="2"/>
  <c r="BE545" i="2"/>
  <c r="BI541" i="2"/>
  <c r="BH541" i="2"/>
  <c r="BG541" i="2"/>
  <c r="BF541" i="2"/>
  <c r="T541" i="2"/>
  <c r="R541" i="2"/>
  <c r="P541" i="2"/>
  <c r="BK541" i="2"/>
  <c r="J541" i="2"/>
  <c r="BE541" i="2"/>
  <c r="BI536" i="2"/>
  <c r="BH536" i="2"/>
  <c r="BG536" i="2"/>
  <c r="BF536" i="2"/>
  <c r="T536" i="2"/>
  <c r="R536" i="2"/>
  <c r="P536" i="2"/>
  <c r="BK536" i="2"/>
  <c r="J536" i="2"/>
  <c r="BE536" i="2"/>
  <c r="BI532" i="2"/>
  <c r="BH532" i="2"/>
  <c r="BG532" i="2"/>
  <c r="BF532" i="2"/>
  <c r="T532" i="2"/>
  <c r="R532" i="2"/>
  <c r="P532" i="2"/>
  <c r="BK532" i="2"/>
  <c r="J532" i="2"/>
  <c r="BE532" i="2"/>
  <c r="BI528" i="2"/>
  <c r="BH528" i="2"/>
  <c r="BG528" i="2"/>
  <c r="BF528" i="2"/>
  <c r="T528" i="2"/>
  <c r="R528" i="2"/>
  <c r="P528" i="2"/>
  <c r="BK528" i="2"/>
  <c r="J528" i="2"/>
  <c r="BE528" i="2"/>
  <c r="BI524" i="2"/>
  <c r="BH524" i="2"/>
  <c r="BG524" i="2"/>
  <c r="BF524" i="2"/>
  <c r="T524" i="2"/>
  <c r="R524" i="2"/>
  <c r="R514" i="2" s="1"/>
  <c r="P524" i="2"/>
  <c r="BK524" i="2"/>
  <c r="J524" i="2"/>
  <c r="BE524" i="2"/>
  <c r="BI519" i="2"/>
  <c r="BH519" i="2"/>
  <c r="BG519" i="2"/>
  <c r="BF519" i="2"/>
  <c r="T519" i="2"/>
  <c r="R519" i="2"/>
  <c r="P519" i="2"/>
  <c r="BK519" i="2"/>
  <c r="BK514" i="2" s="1"/>
  <c r="J514" i="2" s="1"/>
  <c r="J103" i="2" s="1"/>
  <c r="J519" i="2"/>
  <c r="BE519" i="2"/>
  <c r="BI515" i="2"/>
  <c r="BH515" i="2"/>
  <c r="BG515" i="2"/>
  <c r="BF515" i="2"/>
  <c r="T515" i="2"/>
  <c r="T514" i="2"/>
  <c r="R515" i="2"/>
  <c r="P515" i="2"/>
  <c r="P514" i="2"/>
  <c r="BK515" i="2"/>
  <c r="J515" i="2"/>
  <c r="BE515" i="2" s="1"/>
  <c r="BI512" i="2"/>
  <c r="BH512" i="2"/>
  <c r="BG512" i="2"/>
  <c r="BF512" i="2"/>
  <c r="T512" i="2"/>
  <c r="R512" i="2"/>
  <c r="P512" i="2"/>
  <c r="BK512" i="2"/>
  <c r="J512" i="2"/>
  <c r="BE512" i="2"/>
  <c r="BI507" i="2"/>
  <c r="BH507" i="2"/>
  <c r="BG507" i="2"/>
  <c r="BF507" i="2"/>
  <c r="T507" i="2"/>
  <c r="R507" i="2"/>
  <c r="P507" i="2"/>
  <c r="BK507" i="2"/>
  <c r="J507" i="2"/>
  <c r="BE507" i="2"/>
  <c r="BI503" i="2"/>
  <c r="BH503" i="2"/>
  <c r="BG503" i="2"/>
  <c r="BF503" i="2"/>
  <c r="T503" i="2"/>
  <c r="R503" i="2"/>
  <c r="P503" i="2"/>
  <c r="BK503" i="2"/>
  <c r="J503" i="2"/>
  <c r="BE503" i="2"/>
  <c r="BI498" i="2"/>
  <c r="BH498" i="2"/>
  <c r="BG498" i="2"/>
  <c r="BF498" i="2"/>
  <c r="T498" i="2"/>
  <c r="R498" i="2"/>
  <c r="P498" i="2"/>
  <c r="BK498" i="2"/>
  <c r="J498" i="2"/>
  <c r="BE498" i="2"/>
  <c r="BI492" i="2"/>
  <c r="BH492" i="2"/>
  <c r="BG492" i="2"/>
  <c r="BF492" i="2"/>
  <c r="T492" i="2"/>
  <c r="R492" i="2"/>
  <c r="P492" i="2"/>
  <c r="BK492" i="2"/>
  <c r="J492" i="2"/>
  <c r="BE492" i="2"/>
  <c r="BI487" i="2"/>
  <c r="BH487" i="2"/>
  <c r="BG487" i="2"/>
  <c r="BF487" i="2"/>
  <c r="T487" i="2"/>
  <c r="R487" i="2"/>
  <c r="P487" i="2"/>
  <c r="BK487" i="2"/>
  <c r="J487" i="2"/>
  <c r="BE487" i="2"/>
  <c r="BI482" i="2"/>
  <c r="BH482" i="2"/>
  <c r="BG482" i="2"/>
  <c r="BF482" i="2"/>
  <c r="T482" i="2"/>
  <c r="R482" i="2"/>
  <c r="P482" i="2"/>
  <c r="BK482" i="2"/>
  <c r="J482" i="2"/>
  <c r="BE482" i="2"/>
  <c r="BI475" i="2"/>
  <c r="BH475" i="2"/>
  <c r="BG475" i="2"/>
  <c r="BF475" i="2"/>
  <c r="T475" i="2"/>
  <c r="R475" i="2"/>
  <c r="P475" i="2"/>
  <c r="BK475" i="2"/>
  <c r="J475" i="2"/>
  <c r="BE475" i="2"/>
  <c r="BI468" i="2"/>
  <c r="BH468" i="2"/>
  <c r="BG468" i="2"/>
  <c r="BF468" i="2"/>
  <c r="T468" i="2"/>
  <c r="R468" i="2"/>
  <c r="P468" i="2"/>
  <c r="BK468" i="2"/>
  <c r="BK462" i="2" s="1"/>
  <c r="J462" i="2" s="1"/>
  <c r="J102" i="2" s="1"/>
  <c r="J468" i="2"/>
  <c r="BE468" i="2"/>
  <c r="BI463" i="2"/>
  <c r="BH463" i="2"/>
  <c r="BG463" i="2"/>
  <c r="BF463" i="2"/>
  <c r="T463" i="2"/>
  <c r="T462" i="2"/>
  <c r="R463" i="2"/>
  <c r="R462" i="2"/>
  <c r="P463" i="2"/>
  <c r="P462" i="2"/>
  <c r="BK463" i="2"/>
  <c r="J463" i="2"/>
  <c r="BE463" i="2" s="1"/>
  <c r="BI457" i="2"/>
  <c r="BH457" i="2"/>
  <c r="BG457" i="2"/>
  <c r="BF457" i="2"/>
  <c r="T457" i="2"/>
  <c r="R457" i="2"/>
  <c r="P457" i="2"/>
  <c r="BK457" i="2"/>
  <c r="J457" i="2"/>
  <c r="BE457" i="2"/>
  <c r="BI452" i="2"/>
  <c r="BH452" i="2"/>
  <c r="BG452" i="2"/>
  <c r="BF452" i="2"/>
  <c r="T452" i="2"/>
  <c r="R452" i="2"/>
  <c r="P452" i="2"/>
  <c r="BK452" i="2"/>
  <c r="J452" i="2"/>
  <c r="BE452" i="2"/>
  <c r="BI447" i="2"/>
  <c r="BH447" i="2"/>
  <c r="BG447" i="2"/>
  <c r="BF447" i="2"/>
  <c r="T447" i="2"/>
  <c r="R447" i="2"/>
  <c r="P447" i="2"/>
  <c r="BK447" i="2"/>
  <c r="J447" i="2"/>
  <c r="BE447" i="2"/>
  <c r="BI442" i="2"/>
  <c r="BH442" i="2"/>
  <c r="BG442" i="2"/>
  <c r="BF442" i="2"/>
  <c r="T442" i="2"/>
  <c r="R442" i="2"/>
  <c r="P442" i="2"/>
  <c r="BK442" i="2"/>
  <c r="J442" i="2"/>
  <c r="BE442" i="2"/>
  <c r="BI437" i="2"/>
  <c r="BH437" i="2"/>
  <c r="BG437" i="2"/>
  <c r="BF437" i="2"/>
  <c r="T437" i="2"/>
  <c r="R437" i="2"/>
  <c r="P437" i="2"/>
  <c r="BK437" i="2"/>
  <c r="J437" i="2"/>
  <c r="BE437" i="2"/>
  <c r="BI432" i="2"/>
  <c r="BH432" i="2"/>
  <c r="BG432" i="2"/>
  <c r="BF432" i="2"/>
  <c r="T432" i="2"/>
  <c r="R432" i="2"/>
  <c r="P432" i="2"/>
  <c r="BK432" i="2"/>
  <c r="J432" i="2"/>
  <c r="BE432" i="2"/>
  <c r="BI428" i="2"/>
  <c r="BH428" i="2"/>
  <c r="BG428" i="2"/>
  <c r="BF428" i="2"/>
  <c r="T428" i="2"/>
  <c r="R428" i="2"/>
  <c r="P428" i="2"/>
  <c r="BK428" i="2"/>
  <c r="J428" i="2"/>
  <c r="BE428" i="2"/>
  <c r="BI420" i="2"/>
  <c r="BH420" i="2"/>
  <c r="BG420" i="2"/>
  <c r="BF420" i="2"/>
  <c r="T420" i="2"/>
  <c r="R420" i="2"/>
  <c r="P420" i="2"/>
  <c r="BK420" i="2"/>
  <c r="J420" i="2"/>
  <c r="BE420" i="2"/>
  <c r="BI412" i="2"/>
  <c r="BH412" i="2"/>
  <c r="BG412" i="2"/>
  <c r="BF412" i="2"/>
  <c r="T412" i="2"/>
  <c r="R412" i="2"/>
  <c r="P412" i="2"/>
  <c r="BK412" i="2"/>
  <c r="BK401" i="2" s="1"/>
  <c r="J401" i="2" s="1"/>
  <c r="J101" i="2" s="1"/>
  <c r="J412" i="2"/>
  <c r="BE412" i="2"/>
  <c r="BI407" i="2"/>
  <c r="BH407" i="2"/>
  <c r="BG407" i="2"/>
  <c r="BF407" i="2"/>
  <c r="T407" i="2"/>
  <c r="R407" i="2"/>
  <c r="R401" i="2" s="1"/>
  <c r="P407" i="2"/>
  <c r="BK407" i="2"/>
  <c r="J407" i="2"/>
  <c r="BE407" i="2"/>
  <c r="BI402" i="2"/>
  <c r="BH402" i="2"/>
  <c r="BG402" i="2"/>
  <c r="BF402" i="2"/>
  <c r="T402" i="2"/>
  <c r="T401" i="2"/>
  <c r="R402" i="2"/>
  <c r="P402" i="2"/>
  <c r="P401" i="2"/>
  <c r="BK402" i="2"/>
  <c r="J402" i="2"/>
  <c r="BE402" i="2" s="1"/>
  <c r="BI396" i="2"/>
  <c r="BH396" i="2"/>
  <c r="BG396" i="2"/>
  <c r="BF396" i="2"/>
  <c r="T396" i="2"/>
  <c r="R396" i="2"/>
  <c r="P396" i="2"/>
  <c r="BK396" i="2"/>
  <c r="J396" i="2"/>
  <c r="BE396" i="2"/>
  <c r="BI391" i="2"/>
  <c r="BH391" i="2"/>
  <c r="BG391" i="2"/>
  <c r="BF391" i="2"/>
  <c r="T391" i="2"/>
  <c r="R391" i="2"/>
  <c r="P391" i="2"/>
  <c r="BK391" i="2"/>
  <c r="J391" i="2"/>
  <c r="BE391" i="2"/>
  <c r="BI386" i="2"/>
  <c r="BH386" i="2"/>
  <c r="BG386" i="2"/>
  <c r="BF386" i="2"/>
  <c r="T386" i="2"/>
  <c r="R386" i="2"/>
  <c r="P386" i="2"/>
  <c r="BK386" i="2"/>
  <c r="J386" i="2"/>
  <c r="BE386" i="2"/>
  <c r="BI382" i="2"/>
  <c r="BH382" i="2"/>
  <c r="BG382" i="2"/>
  <c r="BF382" i="2"/>
  <c r="T382" i="2"/>
  <c r="R382" i="2"/>
  <c r="P382" i="2"/>
  <c r="BK382" i="2"/>
  <c r="J382" i="2"/>
  <c r="BE382" i="2"/>
  <c r="BI377" i="2"/>
  <c r="BH377" i="2"/>
  <c r="BG377" i="2"/>
  <c r="BF377" i="2"/>
  <c r="T377" i="2"/>
  <c r="R377" i="2"/>
  <c r="P377" i="2"/>
  <c r="BK377" i="2"/>
  <c r="J377" i="2"/>
  <c r="BE377" i="2"/>
  <c r="BI373" i="2"/>
  <c r="BH373" i="2"/>
  <c r="BG373" i="2"/>
  <c r="BF373" i="2"/>
  <c r="T373" i="2"/>
  <c r="R373" i="2"/>
  <c r="P373" i="2"/>
  <c r="BK373" i="2"/>
  <c r="J373" i="2"/>
  <c r="BE373" i="2"/>
  <c r="BI368" i="2"/>
  <c r="BH368" i="2"/>
  <c r="BG368" i="2"/>
  <c r="BF368" i="2"/>
  <c r="T368" i="2"/>
  <c r="R368" i="2"/>
  <c r="P368" i="2"/>
  <c r="BK368" i="2"/>
  <c r="J368" i="2"/>
  <c r="BE368" i="2"/>
  <c r="BI363" i="2"/>
  <c r="BH363" i="2"/>
  <c r="BG363" i="2"/>
  <c r="BF363" i="2"/>
  <c r="T363" i="2"/>
  <c r="R363" i="2"/>
  <c r="P363" i="2"/>
  <c r="BK363" i="2"/>
  <c r="J363" i="2"/>
  <c r="BE363" i="2"/>
  <c r="BI358" i="2"/>
  <c r="BH358" i="2"/>
  <c r="BG358" i="2"/>
  <c r="BF358" i="2"/>
  <c r="T358" i="2"/>
  <c r="R358" i="2"/>
  <c r="P358" i="2"/>
  <c r="BK358" i="2"/>
  <c r="J358" i="2"/>
  <c r="BE358" i="2"/>
  <c r="BI354" i="2"/>
  <c r="BH354" i="2"/>
  <c r="BG354" i="2"/>
  <c r="BF354" i="2"/>
  <c r="T354" i="2"/>
  <c r="R354" i="2"/>
  <c r="P354" i="2"/>
  <c r="BK354" i="2"/>
  <c r="J354" i="2"/>
  <c r="BE354" i="2"/>
  <c r="BI347" i="2"/>
  <c r="BH347" i="2"/>
  <c r="BG347" i="2"/>
  <c r="BF347" i="2"/>
  <c r="T347" i="2"/>
  <c r="R347" i="2"/>
  <c r="P347" i="2"/>
  <c r="BK347" i="2"/>
  <c r="J347" i="2"/>
  <c r="BE347" i="2"/>
  <c r="BI342" i="2"/>
  <c r="BH342" i="2"/>
  <c r="BG342" i="2"/>
  <c r="BF342" i="2"/>
  <c r="T342" i="2"/>
  <c r="R342" i="2"/>
  <c r="P342" i="2"/>
  <c r="BK342" i="2"/>
  <c r="J342" i="2"/>
  <c r="BE342" i="2"/>
  <c r="BI337" i="2"/>
  <c r="BH337" i="2"/>
  <c r="BG337" i="2"/>
  <c r="BF337" i="2"/>
  <c r="T337" i="2"/>
  <c r="R337" i="2"/>
  <c r="P337" i="2"/>
  <c r="BK337" i="2"/>
  <c r="J337" i="2"/>
  <c r="BE337" i="2"/>
  <c r="BI330" i="2"/>
  <c r="BH330" i="2"/>
  <c r="BG330" i="2"/>
  <c r="BF330" i="2"/>
  <c r="T330" i="2"/>
  <c r="R330" i="2"/>
  <c r="P330" i="2"/>
  <c r="BK330" i="2"/>
  <c r="J330" i="2"/>
  <c r="BE330" i="2"/>
  <c r="BI325" i="2"/>
  <c r="BH325" i="2"/>
  <c r="BG325" i="2"/>
  <c r="BF325" i="2"/>
  <c r="T325" i="2"/>
  <c r="R325" i="2"/>
  <c r="P325" i="2"/>
  <c r="BK325" i="2"/>
  <c r="J325" i="2"/>
  <c r="BE325" i="2"/>
  <c r="BI316" i="2"/>
  <c r="BH316" i="2"/>
  <c r="BG316" i="2"/>
  <c r="BF316" i="2"/>
  <c r="T316" i="2"/>
  <c r="R316" i="2"/>
  <c r="P316" i="2"/>
  <c r="BK316" i="2"/>
  <c r="J316" i="2"/>
  <c r="BE316" i="2"/>
  <c r="BI307" i="2"/>
  <c r="BH307" i="2"/>
  <c r="BG307" i="2"/>
  <c r="BF307" i="2"/>
  <c r="T307" i="2"/>
  <c r="R307" i="2"/>
  <c r="P307" i="2"/>
  <c r="BK307" i="2"/>
  <c r="J307" i="2"/>
  <c r="BE307" i="2"/>
  <c r="BI300" i="2"/>
  <c r="BH300" i="2"/>
  <c r="BG300" i="2"/>
  <c r="BF300" i="2"/>
  <c r="T300" i="2"/>
  <c r="R300" i="2"/>
  <c r="P300" i="2"/>
  <c r="BK300" i="2"/>
  <c r="J300" i="2"/>
  <c r="BE300" i="2"/>
  <c r="BI292" i="2"/>
  <c r="BH292" i="2"/>
  <c r="BG292" i="2"/>
  <c r="BF292" i="2"/>
  <c r="T292" i="2"/>
  <c r="R292" i="2"/>
  <c r="P292" i="2"/>
  <c r="BK292" i="2"/>
  <c r="J292" i="2"/>
  <c r="BE292" i="2"/>
  <c r="BI285" i="2"/>
  <c r="BH285" i="2"/>
  <c r="BG285" i="2"/>
  <c r="BF285" i="2"/>
  <c r="T285" i="2"/>
  <c r="R285" i="2"/>
  <c r="P285" i="2"/>
  <c r="BK285" i="2"/>
  <c r="J285" i="2"/>
  <c r="BE285" i="2"/>
  <c r="BI277" i="2"/>
  <c r="BH277" i="2"/>
  <c r="BG277" i="2"/>
  <c r="BF277" i="2"/>
  <c r="T277" i="2"/>
  <c r="R277" i="2"/>
  <c r="P277" i="2"/>
  <c r="BK277" i="2"/>
  <c r="J277" i="2"/>
  <c r="BE277" i="2"/>
  <c r="BI268" i="2"/>
  <c r="BH268" i="2"/>
  <c r="BG268" i="2"/>
  <c r="BF268" i="2"/>
  <c r="T268" i="2"/>
  <c r="R268" i="2"/>
  <c r="P268" i="2"/>
  <c r="BK268" i="2"/>
  <c r="J268" i="2"/>
  <c r="BE268" i="2"/>
  <c r="BI250" i="2"/>
  <c r="BH250" i="2"/>
  <c r="BG250" i="2"/>
  <c r="BF250" i="2"/>
  <c r="T250" i="2"/>
  <c r="R250" i="2"/>
  <c r="P250" i="2"/>
  <c r="BK250" i="2"/>
  <c r="J250" i="2"/>
  <c r="BE250" i="2"/>
  <c r="BI232" i="2"/>
  <c r="BH232" i="2"/>
  <c r="BG232" i="2"/>
  <c r="BF232" i="2"/>
  <c r="T232" i="2"/>
  <c r="R232" i="2"/>
  <c r="P232" i="2"/>
  <c r="BK232" i="2"/>
  <c r="J232" i="2"/>
  <c r="BE232" i="2"/>
  <c r="BI217" i="2"/>
  <c r="BH217" i="2"/>
  <c r="BG217" i="2"/>
  <c r="BF217" i="2"/>
  <c r="T217" i="2"/>
  <c r="R217" i="2"/>
  <c r="P217" i="2"/>
  <c r="BK217" i="2"/>
  <c r="J217" i="2"/>
  <c r="BE217" i="2"/>
  <c r="BI210" i="2"/>
  <c r="BH210" i="2"/>
  <c r="BG210" i="2"/>
  <c r="BF210" i="2"/>
  <c r="T210" i="2"/>
  <c r="R210" i="2"/>
  <c r="P210" i="2"/>
  <c r="BK210" i="2"/>
  <c r="J210" i="2"/>
  <c r="BE210" i="2"/>
  <c r="BI205" i="2"/>
  <c r="BH205" i="2"/>
  <c r="BG205" i="2"/>
  <c r="BF205" i="2"/>
  <c r="T205" i="2"/>
  <c r="R205" i="2"/>
  <c r="P205" i="2"/>
  <c r="BK205" i="2"/>
  <c r="J205" i="2"/>
  <c r="BE205" i="2"/>
  <c r="BI200" i="2"/>
  <c r="BH200" i="2"/>
  <c r="BG200" i="2"/>
  <c r="BF200" i="2"/>
  <c r="T200" i="2"/>
  <c r="R200" i="2"/>
  <c r="P200" i="2"/>
  <c r="BK200" i="2"/>
  <c r="J200" i="2"/>
  <c r="BE200" i="2"/>
  <c r="BI195" i="2"/>
  <c r="BH195" i="2"/>
  <c r="BG195" i="2"/>
  <c r="BF195" i="2"/>
  <c r="T195" i="2"/>
  <c r="R195" i="2"/>
  <c r="P195" i="2"/>
  <c r="BK195" i="2"/>
  <c r="J195" i="2"/>
  <c r="BE195" i="2"/>
  <c r="BI186" i="2"/>
  <c r="BH186" i="2"/>
  <c r="BG186" i="2"/>
  <c r="BF186" i="2"/>
  <c r="T186" i="2"/>
  <c r="R186" i="2"/>
  <c r="P186" i="2"/>
  <c r="BK186" i="2"/>
  <c r="J186" i="2"/>
  <c r="BE186" i="2"/>
  <c r="BI179" i="2"/>
  <c r="BH179" i="2"/>
  <c r="BG179" i="2"/>
  <c r="BF179" i="2"/>
  <c r="T179" i="2"/>
  <c r="R179" i="2"/>
  <c r="P179" i="2"/>
  <c r="BK179" i="2"/>
  <c r="J179" i="2"/>
  <c r="BE179" i="2"/>
  <c r="BI174" i="2"/>
  <c r="BH174" i="2"/>
  <c r="BG174" i="2"/>
  <c r="BF174" i="2"/>
  <c r="T174" i="2"/>
  <c r="R174" i="2"/>
  <c r="P174" i="2"/>
  <c r="BK174" i="2"/>
  <c r="J174" i="2"/>
  <c r="BE174" i="2"/>
  <c r="BI169" i="2"/>
  <c r="BH169" i="2"/>
  <c r="BG169" i="2"/>
  <c r="BF169" i="2"/>
  <c r="T169" i="2"/>
  <c r="R169" i="2"/>
  <c r="P169" i="2"/>
  <c r="BK169" i="2"/>
  <c r="J169" i="2"/>
  <c r="BE169" i="2"/>
  <c r="BI164" i="2"/>
  <c r="BH164" i="2"/>
  <c r="BG164" i="2"/>
  <c r="BF164" i="2"/>
  <c r="T164" i="2"/>
  <c r="R164" i="2"/>
  <c r="P164" i="2"/>
  <c r="BK164" i="2"/>
  <c r="J164" i="2"/>
  <c r="BE164" i="2"/>
  <c r="BI159" i="2"/>
  <c r="BH159" i="2"/>
  <c r="BG159" i="2"/>
  <c r="BF159" i="2"/>
  <c r="T159" i="2"/>
  <c r="R159" i="2"/>
  <c r="P159" i="2"/>
  <c r="BK159" i="2"/>
  <c r="J159" i="2"/>
  <c r="BE159" i="2"/>
  <c r="BI154" i="2"/>
  <c r="BH154" i="2"/>
  <c r="BG154" i="2"/>
  <c r="BF154" i="2"/>
  <c r="T154" i="2"/>
  <c r="R154" i="2"/>
  <c r="R133" i="2" s="1"/>
  <c r="R132" i="2" s="1"/>
  <c r="R131" i="2" s="1"/>
  <c r="P154" i="2"/>
  <c r="BK154" i="2"/>
  <c r="J154" i="2"/>
  <c r="BE154" i="2"/>
  <c r="BI149" i="2"/>
  <c r="BH149" i="2"/>
  <c r="BG149" i="2"/>
  <c r="BF149" i="2"/>
  <c r="T149" i="2"/>
  <c r="R149" i="2"/>
  <c r="P149" i="2"/>
  <c r="BK149" i="2"/>
  <c r="J149" i="2"/>
  <c r="BE149" i="2"/>
  <c r="BI144" i="2"/>
  <c r="BH144" i="2"/>
  <c r="BG144" i="2"/>
  <c r="BF144" i="2"/>
  <c r="T144" i="2"/>
  <c r="R144" i="2"/>
  <c r="P144" i="2"/>
  <c r="BK144" i="2"/>
  <c r="J144" i="2"/>
  <c r="BE144" i="2"/>
  <c r="BI139" i="2"/>
  <c r="BH139" i="2"/>
  <c r="BG139" i="2"/>
  <c r="BF139" i="2"/>
  <c r="T139" i="2"/>
  <c r="R139" i="2"/>
  <c r="P139" i="2"/>
  <c r="BK139" i="2"/>
  <c r="J139" i="2"/>
  <c r="BE139" i="2"/>
  <c r="BI134" i="2"/>
  <c r="F39" i="2"/>
  <c r="BD96" i="1" s="1"/>
  <c r="BD95" i="1" s="1"/>
  <c r="BH134" i="2"/>
  <c r="F38" i="2" s="1"/>
  <c r="BC96" i="1" s="1"/>
  <c r="BC95" i="1" s="1"/>
  <c r="BG134" i="2"/>
  <c r="F37" i="2"/>
  <c r="BB96" i="1" s="1"/>
  <c r="BB95" i="1" s="1"/>
  <c r="BF134" i="2"/>
  <c r="J36" i="2" s="1"/>
  <c r="AW96" i="1" s="1"/>
  <c r="T134" i="2"/>
  <c r="T133" i="2"/>
  <c r="T132" i="2" s="1"/>
  <c r="T131" i="2" s="1"/>
  <c r="R134" i="2"/>
  <c r="P134" i="2"/>
  <c r="P133" i="2"/>
  <c r="BK134" i="2"/>
  <c r="BK133" i="2" s="1"/>
  <c r="J134" i="2"/>
  <c r="BE134" i="2" s="1"/>
  <c r="J128" i="2"/>
  <c r="J127" i="2"/>
  <c r="F127" i="2"/>
  <c r="F125" i="2"/>
  <c r="E123" i="2"/>
  <c r="J94" i="2"/>
  <c r="J93" i="2"/>
  <c r="F93" i="2"/>
  <c r="F91" i="2"/>
  <c r="E89" i="2"/>
  <c r="J20" i="2"/>
  <c r="E20" i="2"/>
  <c r="F128" i="2" s="1"/>
  <c r="F94" i="2"/>
  <c r="J19" i="2"/>
  <c r="J14" i="2"/>
  <c r="J125" i="2" s="1"/>
  <c r="E7" i="2"/>
  <c r="E85" i="2" s="1"/>
  <c r="E119" i="2"/>
  <c r="BD107" i="1"/>
  <c r="BB107" i="1"/>
  <c r="AX107" i="1" s="1"/>
  <c r="AS107" i="1"/>
  <c r="BD105" i="1"/>
  <c r="BB105" i="1"/>
  <c r="AX105" i="1"/>
  <c r="AS105" i="1"/>
  <c r="BD103" i="1"/>
  <c r="BB103" i="1"/>
  <c r="BA103" i="1"/>
  <c r="AW103" i="1" s="1"/>
  <c r="AX103" i="1"/>
  <c r="AS103" i="1"/>
  <c r="BD100" i="1"/>
  <c r="BB100" i="1"/>
  <c r="AX100" i="1"/>
  <c r="AS100" i="1"/>
  <c r="AS94" i="1" s="1"/>
  <c r="AS97" i="1"/>
  <c r="AS95" i="1"/>
  <c r="AT109" i="1"/>
  <c r="L90" i="1"/>
  <c r="AM90" i="1"/>
  <c r="AM89" i="1"/>
  <c r="L89" i="1"/>
  <c r="AM87" i="1"/>
  <c r="L87" i="1"/>
  <c r="L85" i="1"/>
  <c r="L84" i="1"/>
  <c r="AU97" i="1" l="1"/>
  <c r="BK131" i="3"/>
  <c r="J132" i="3"/>
  <c r="J100" i="3" s="1"/>
  <c r="J1080" i="2"/>
  <c r="J109" i="2" s="1"/>
  <c r="BK1079" i="2"/>
  <c r="J1079" i="2" s="1"/>
  <c r="J108" i="2" s="1"/>
  <c r="F35" i="2"/>
  <c r="AZ96" i="1" s="1"/>
  <c r="AZ95" i="1" s="1"/>
  <c r="J35" i="2"/>
  <c r="AV96" i="1" s="1"/>
  <c r="AT96" i="1" s="1"/>
  <c r="R131" i="3"/>
  <c r="R130" i="3" s="1"/>
  <c r="BK132" i="2"/>
  <c r="J133" i="2"/>
  <c r="J100" i="2" s="1"/>
  <c r="R131" i="5"/>
  <c r="R130" i="5" s="1"/>
  <c r="P132" i="2"/>
  <c r="P131" i="2" s="1"/>
  <c r="AU96" i="1" s="1"/>
  <c r="AU95" i="1" s="1"/>
  <c r="BK126" i="8"/>
  <c r="J127" i="8"/>
  <c r="J101" i="8" s="1"/>
  <c r="BB94" i="1"/>
  <c r="AX95" i="1"/>
  <c r="AY95" i="1"/>
  <c r="BD94" i="1"/>
  <c r="W33" i="1" s="1"/>
  <c r="J35" i="3"/>
  <c r="AV98" i="1" s="1"/>
  <c r="AT98" i="1" s="1"/>
  <c r="F35" i="3"/>
  <c r="AZ98" i="1" s="1"/>
  <c r="R128" i="4"/>
  <c r="R127" i="4" s="1"/>
  <c r="J546" i="5"/>
  <c r="J108" i="5" s="1"/>
  <c r="BK545" i="5"/>
  <c r="J545" i="5" s="1"/>
  <c r="J107" i="5" s="1"/>
  <c r="R145" i="7"/>
  <c r="J33" i="9"/>
  <c r="AV108" i="1" s="1"/>
  <c r="F33" i="9"/>
  <c r="AZ108" i="1" s="1"/>
  <c r="F36" i="2"/>
  <c r="BA96" i="1" s="1"/>
  <c r="BA95" i="1" s="1"/>
  <c r="F36" i="3"/>
  <c r="BA98" i="1" s="1"/>
  <c r="BA97" i="1" s="1"/>
  <c r="AW97" i="1" s="1"/>
  <c r="F35" i="4"/>
  <c r="AZ99" i="1" s="1"/>
  <c r="F35" i="5"/>
  <c r="AZ101" i="1" s="1"/>
  <c r="R430" i="6"/>
  <c r="R133" i="6" s="1"/>
  <c r="R132" i="6" s="1"/>
  <c r="J137" i="7"/>
  <c r="J102" i="7" s="1"/>
  <c r="BK136" i="7"/>
  <c r="J136" i="7" s="1"/>
  <c r="J101" i="7" s="1"/>
  <c r="F36" i="8"/>
  <c r="BA106" i="1" s="1"/>
  <c r="BA105" i="1" s="1"/>
  <c r="AW105" i="1" s="1"/>
  <c r="R423" i="8"/>
  <c r="J122" i="9"/>
  <c r="J97" i="9" s="1"/>
  <c r="J34" i="9"/>
  <c r="AW108" i="1" s="1"/>
  <c r="P121" i="9"/>
  <c r="P120" i="9" s="1"/>
  <c r="AU108" i="1" s="1"/>
  <c r="AU107" i="1" s="1"/>
  <c r="BK154" i="9"/>
  <c r="J154" i="9" s="1"/>
  <c r="J99" i="9" s="1"/>
  <c r="F35" i="10"/>
  <c r="AZ109" i="1" s="1"/>
  <c r="J35" i="11"/>
  <c r="AV110" i="1" s="1"/>
  <c r="J660" i="6"/>
  <c r="J109" i="6" s="1"/>
  <c r="BK659" i="6"/>
  <c r="J659" i="6" s="1"/>
  <c r="J108" i="6" s="1"/>
  <c r="J132" i="7"/>
  <c r="J100" i="7" s="1"/>
  <c r="BK131" i="7"/>
  <c r="F94" i="8"/>
  <c r="F121" i="8"/>
  <c r="J88" i="9"/>
  <c r="J114" i="9"/>
  <c r="F34" i="9"/>
  <c r="BA108" i="1" s="1"/>
  <c r="F36" i="10"/>
  <c r="BA109" i="1" s="1"/>
  <c r="J36" i="11"/>
  <c r="AW110" i="1" s="1"/>
  <c r="F36" i="5"/>
  <c r="BA101" i="1" s="1"/>
  <c r="BA100" i="1" s="1"/>
  <c r="AW100" i="1" s="1"/>
  <c r="J35" i="5"/>
  <c r="AV101" i="1" s="1"/>
  <c r="J36" i="5"/>
  <c r="AW101" i="1" s="1"/>
  <c r="T131" i="5"/>
  <c r="T130" i="5" s="1"/>
  <c r="P131" i="5"/>
  <c r="P130" i="5" s="1"/>
  <c r="AU101" i="1" s="1"/>
  <c r="R536" i="6"/>
  <c r="P130" i="7"/>
  <c r="AU104" i="1" s="1"/>
  <c r="AU103" i="1" s="1"/>
  <c r="T145" i="7"/>
  <c r="P125" i="8"/>
  <c r="P124" i="8" s="1"/>
  <c r="AU106" i="1" s="1"/>
  <c r="AU105" i="1" s="1"/>
  <c r="J91" i="10"/>
  <c r="J115" i="10"/>
  <c r="BK132" i="5"/>
  <c r="F38" i="5"/>
  <c r="BC101" i="1" s="1"/>
  <c r="R618" i="6"/>
  <c r="F38" i="7"/>
  <c r="BC104" i="1" s="1"/>
  <c r="BC103" i="1" s="1"/>
  <c r="AY103" i="1" s="1"/>
  <c r="BK292" i="7"/>
  <c r="F38" i="8"/>
  <c r="BC106" i="1" s="1"/>
  <c r="BC105" i="1" s="1"/>
  <c r="AY105" i="1" s="1"/>
  <c r="BK122" i="10"/>
  <c r="BK129" i="4"/>
  <c r="F36" i="4"/>
  <c r="BA99" i="1" s="1"/>
  <c r="BK332" i="4"/>
  <c r="J332" i="4" s="1"/>
  <c r="J103" i="4" s="1"/>
  <c r="F36" i="6"/>
  <c r="BA102" i="1" s="1"/>
  <c r="J35" i="6"/>
  <c r="AV102" i="1" s="1"/>
  <c r="F35" i="6"/>
  <c r="AZ102" i="1" s="1"/>
  <c r="J36" i="6"/>
  <c r="AW102" i="1" s="1"/>
  <c r="BK618" i="6"/>
  <c r="J618" i="6" s="1"/>
  <c r="J106" i="6" s="1"/>
  <c r="R130" i="7"/>
  <c r="J35" i="7"/>
  <c r="AV104" i="1" s="1"/>
  <c r="AT104" i="1" s="1"/>
  <c r="J146" i="7"/>
  <c r="J105" i="7" s="1"/>
  <c r="R121" i="9"/>
  <c r="R120" i="9" s="1"/>
  <c r="F38" i="10"/>
  <c r="BC109" i="1" s="1"/>
  <c r="BC107" i="1" s="1"/>
  <c r="AY107" i="1" s="1"/>
  <c r="BK165" i="11"/>
  <c r="J91" i="2"/>
  <c r="J91" i="3"/>
  <c r="J35" i="4"/>
  <c r="AV99" i="1" s="1"/>
  <c r="AT99" i="1" s="1"/>
  <c r="T133" i="6"/>
  <c r="T132" i="6" s="1"/>
  <c r="P133" i="6"/>
  <c r="P132" i="6" s="1"/>
  <c r="AU102" i="1" s="1"/>
  <c r="R127" i="8"/>
  <c r="R126" i="8" s="1"/>
  <c r="F35" i="8"/>
  <c r="AZ106" i="1" s="1"/>
  <c r="AZ105" i="1" s="1"/>
  <c r="AV105" i="1" s="1"/>
  <c r="AT105" i="1" s="1"/>
  <c r="J36" i="8"/>
  <c r="AW106" i="1" s="1"/>
  <c r="F35" i="11"/>
  <c r="AZ110" i="1" s="1"/>
  <c r="F38" i="11"/>
  <c r="BC110" i="1" s="1"/>
  <c r="F36" i="11"/>
  <c r="BA110" i="1" s="1"/>
  <c r="F38" i="4"/>
  <c r="BC99" i="1" s="1"/>
  <c r="BC97" i="1" s="1"/>
  <c r="T128" i="4"/>
  <c r="T127" i="4" s="1"/>
  <c r="P128" i="4"/>
  <c r="P127" i="4" s="1"/>
  <c r="AU99" i="1" s="1"/>
  <c r="BK134" i="6"/>
  <c r="F38" i="6"/>
  <c r="BC102" i="1" s="1"/>
  <c r="BK536" i="6"/>
  <c r="J536" i="6" s="1"/>
  <c r="J105" i="6" s="1"/>
  <c r="F35" i="7"/>
  <c r="AZ104" i="1" s="1"/>
  <c r="AZ103" i="1" s="1"/>
  <c r="AV103" i="1" s="1"/>
  <c r="AT103" i="1" s="1"/>
  <c r="T130" i="7"/>
  <c r="J35" i="8"/>
  <c r="AV106" i="1" s="1"/>
  <c r="R126" i="11"/>
  <c r="R125" i="11" s="1"/>
  <c r="T126" i="11"/>
  <c r="T125" i="11" s="1"/>
  <c r="J91" i="8"/>
  <c r="F91" i="9"/>
  <c r="F94" i="10"/>
  <c r="E84" i="9"/>
  <c r="E85" i="10"/>
  <c r="J91" i="11"/>
  <c r="AY97" i="1" l="1"/>
  <c r="J131" i="7"/>
  <c r="J99" i="7" s="1"/>
  <c r="AZ97" i="1"/>
  <c r="AV97" i="1" s="1"/>
  <c r="AT97" i="1" s="1"/>
  <c r="BA107" i="1"/>
  <c r="AW107" i="1" s="1"/>
  <c r="BK121" i="9"/>
  <c r="AU94" i="1"/>
  <c r="BA94" i="1"/>
  <c r="AW95" i="1"/>
  <c r="R125" i="8"/>
  <c r="R124" i="8" s="1"/>
  <c r="BC100" i="1"/>
  <c r="AY100" i="1" s="1"/>
  <c r="AU100" i="1"/>
  <c r="AT110" i="1"/>
  <c r="AZ107" i="1"/>
  <c r="AV107" i="1" s="1"/>
  <c r="AT107" i="1" s="1"/>
  <c r="J134" i="6"/>
  <c r="J100" i="6" s="1"/>
  <c r="BK133" i="6"/>
  <c r="AT102" i="1"/>
  <c r="J126" i="8"/>
  <c r="J100" i="8" s="1"/>
  <c r="BK125" i="8"/>
  <c r="AT106" i="1"/>
  <c r="J132" i="5"/>
  <c r="J100" i="5" s="1"/>
  <c r="BK131" i="5"/>
  <c r="AT108" i="1"/>
  <c r="J129" i="4"/>
  <c r="J100" i="4" s="1"/>
  <c r="BK128" i="4"/>
  <c r="J132" i="2"/>
  <c r="J99" i="2" s="1"/>
  <c r="BK131" i="2"/>
  <c r="J131" i="2" s="1"/>
  <c r="J131" i="3"/>
  <c r="J99" i="3" s="1"/>
  <c r="BK130" i="3"/>
  <c r="J130" i="3" s="1"/>
  <c r="J122" i="10"/>
  <c r="J99" i="10" s="1"/>
  <c r="BK121" i="10"/>
  <c r="J121" i="10" s="1"/>
  <c r="AT101" i="1"/>
  <c r="AZ100" i="1"/>
  <c r="AV100" i="1" s="1"/>
  <c r="AT100" i="1" s="1"/>
  <c r="W31" i="1"/>
  <c r="AX94" i="1"/>
  <c r="BK126" i="11"/>
  <c r="J165" i="11"/>
  <c r="J102" i="11" s="1"/>
  <c r="J292" i="7"/>
  <c r="J108" i="7" s="1"/>
  <c r="BK291" i="7"/>
  <c r="J291" i="7" s="1"/>
  <c r="J107" i="7" s="1"/>
  <c r="AZ94" i="1"/>
  <c r="AV95" i="1"/>
  <c r="AT95" i="1" s="1"/>
  <c r="J121" i="9" l="1"/>
  <c r="J96" i="9" s="1"/>
  <c r="BK120" i="9"/>
  <c r="J120" i="9" s="1"/>
  <c r="AV94" i="1"/>
  <c r="W29" i="1"/>
  <c r="J133" i="6"/>
  <c r="J99" i="6" s="1"/>
  <c r="BK132" i="6"/>
  <c r="J132" i="6" s="1"/>
  <c r="J126" i="11"/>
  <c r="J99" i="11" s="1"/>
  <c r="BK125" i="11"/>
  <c r="J125" i="11" s="1"/>
  <c r="W30" i="1"/>
  <c r="AW94" i="1"/>
  <c r="AK30" i="1" s="1"/>
  <c r="J131" i="5"/>
  <c r="J99" i="5" s="1"/>
  <c r="BK130" i="5"/>
  <c r="J130" i="5" s="1"/>
  <c r="J98" i="3"/>
  <c r="J32" i="3"/>
  <c r="J125" i="8"/>
  <c r="J99" i="8" s="1"/>
  <c r="BK124" i="8"/>
  <c r="J124" i="8" s="1"/>
  <c r="BK130" i="7"/>
  <c r="J130" i="7" s="1"/>
  <c r="J98" i="10"/>
  <c r="J32" i="10"/>
  <c r="J32" i="2"/>
  <c r="J98" i="2"/>
  <c r="J128" i="4"/>
  <c r="J99" i="4" s="1"/>
  <c r="BK127" i="4"/>
  <c r="J127" i="4" s="1"/>
  <c r="BC94" i="1"/>
  <c r="J32" i="8" l="1"/>
  <c r="J98" i="8"/>
  <c r="J98" i="4"/>
  <c r="J32" i="4"/>
  <c r="J98" i="5"/>
  <c r="J32" i="5"/>
  <c r="AY94" i="1"/>
  <c r="W32" i="1"/>
  <c r="J41" i="10"/>
  <c r="AG109" i="1"/>
  <c r="AN109" i="1" s="1"/>
  <c r="AK29" i="1"/>
  <c r="AT94" i="1"/>
  <c r="J32" i="11"/>
  <c r="J98" i="11"/>
  <c r="J41" i="3"/>
  <c r="AG98" i="1"/>
  <c r="J41" i="2"/>
  <c r="AG96" i="1"/>
  <c r="J95" i="9"/>
  <c r="J30" i="9"/>
  <c r="J98" i="6"/>
  <c r="J32" i="6"/>
  <c r="J98" i="7"/>
  <c r="J32" i="7"/>
  <c r="AN98" i="1" l="1"/>
  <c r="J41" i="5"/>
  <c r="AG101" i="1"/>
  <c r="J41" i="7"/>
  <c r="AG104" i="1"/>
  <c r="AG110" i="1"/>
  <c r="AN110" i="1" s="1"/>
  <c r="J41" i="11"/>
  <c r="J41" i="4"/>
  <c r="AG99" i="1"/>
  <c r="AN99" i="1" s="1"/>
  <c r="J41" i="6"/>
  <c r="AG102" i="1"/>
  <c r="AN102" i="1" s="1"/>
  <c r="J39" i="9"/>
  <c r="AG108" i="1"/>
  <c r="AN96" i="1"/>
  <c r="AG95" i="1"/>
  <c r="AG106" i="1"/>
  <c r="J41" i="8"/>
  <c r="AG103" i="1" l="1"/>
  <c r="AN103" i="1" s="1"/>
  <c r="AN104" i="1"/>
  <c r="AN95" i="1"/>
  <c r="AG100" i="1"/>
  <c r="AN100" i="1" s="1"/>
  <c r="AN101" i="1"/>
  <c r="AG107" i="1"/>
  <c r="AN107" i="1" s="1"/>
  <c r="AN108" i="1"/>
  <c r="AN106" i="1"/>
  <c r="AG105" i="1"/>
  <c r="AN105" i="1" s="1"/>
  <c r="AG97" i="1"/>
  <c r="AN97" i="1" s="1"/>
  <c r="AG94" i="1" l="1"/>
  <c r="AK26" i="1" l="1"/>
  <c r="AK35" i="1" s="1"/>
  <c r="AN94" i="1"/>
</calcChain>
</file>

<file path=xl/sharedStrings.xml><?xml version="1.0" encoding="utf-8"?>
<sst xmlns="http://schemas.openxmlformats.org/spreadsheetml/2006/main" count="38363" uniqueCount="3705">
  <si>
    <t>Export Komplet</t>
  </si>
  <si>
    <t/>
  </si>
  <si>
    <t>2.0</t>
  </si>
  <si>
    <t>ZAMOK</t>
  </si>
  <si>
    <t>False</t>
  </si>
  <si>
    <t>{57b88370-3eae-46ae-8a64-92b8fd2e542f}</t>
  </si>
  <si>
    <t>0,01</t>
  </si>
  <si>
    <t>21</t>
  </si>
  <si>
    <t>15</t>
  </si>
  <si>
    <t>REKAPITULACE STAVBY</t>
  </si>
  <si>
    <t>v ---  níže se nacházejí doplnkové a pomocné údaje k sestavám  --- v</t>
  </si>
  <si>
    <t>Návod na vyplnění</t>
  </si>
  <si>
    <t>0,001</t>
  </si>
  <si>
    <t>Kód:</t>
  </si>
  <si>
    <t>POSP306-2017</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</si>
  <si>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</si>
  <si>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</si>
  <si>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Šternberk - lokalita Příkopy</t>
  </si>
  <si>
    <t>0,1</t>
  </si>
  <si>
    <t>KSO:</t>
  </si>
  <si>
    <t>822 23</t>
  </si>
  <si>
    <t>CC-CZ:</t>
  </si>
  <si>
    <t>21111</t>
  </si>
  <si>
    <t>1</t>
  </si>
  <si>
    <t>Místo:</t>
  </si>
  <si>
    <t>Šternberk</t>
  </si>
  <si>
    <t>Datum:</t>
  </si>
  <si>
    <t>23. 4. 2017</t>
  </si>
  <si>
    <t>10</t>
  </si>
  <si>
    <t>CZ-CPV:</t>
  </si>
  <si>
    <t>45233142-6</t>
  </si>
  <si>
    <t>CZ-CPA:</t>
  </si>
  <si>
    <t>42.11.10</t>
  </si>
  <si>
    <t>100</t>
  </si>
  <si>
    <t>Zadavatel:</t>
  </si>
  <si>
    <t>IČ:</t>
  </si>
  <si>
    <t>00299529</t>
  </si>
  <si>
    <t>Město Šternberk</t>
  </si>
  <si>
    <t>DIČ:</t>
  </si>
  <si>
    <t>CZ00299529</t>
  </si>
  <si>
    <t>Uchazeč:</t>
  </si>
  <si>
    <t>Vyplň údaj</t>
  </si>
  <si>
    <t>Projektant:</t>
  </si>
  <si>
    <t>45186677</t>
  </si>
  <si>
    <t>ing. Petr Doležel</t>
  </si>
  <si>
    <t>CZ6008091309</t>
  </si>
  <si>
    <t>Zpracovatel:</t>
  </si>
  <si>
    <t xml:space="preserve">ing.Pospíšil Michal          </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</si>
  <si>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</si>
  <si>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</si>
  <si>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</si>
  <si>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</si>
  <si>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</si>
  <si>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</si>
  <si>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</si>
  <si>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</si>
  <si>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</si>
  <si>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</si>
  <si>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</si>
  <si>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</si>
  <si>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</si>
  <si>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</si>
  <si>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</si>
  <si>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</si>
  <si>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</si>
  <si>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</si>
  <si>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</si>
  <si>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</si>
  <si>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</si>
  <si>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</si>
  <si>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</si>
  <si>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</si>
  <si>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</si>
  <si>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</si>
  <si>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</si>
  <si>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</si>
  <si>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</si>
  <si>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</si>
  <si>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</si>
  <si>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</si>
  <si>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</si>
  <si>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</si>
  <si>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</si>
  <si>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</si>
  <si>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</si>
  <si>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</si>
  <si>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</si>
  <si>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</si>
  <si>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</si>
  <si>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</si>
  <si>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</si>
  <si>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</si>
  <si>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</si>
  <si>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</si>
  <si>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</si>
  <si>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SO 101 -Komunikace</t>
  </si>
  <si>
    <t>STA</t>
  </si>
  <si>
    <t>{0492fde0-0791-49c3-ac47-d89b14b5a9d7}</t>
  </si>
  <si>
    <t>2</t>
  </si>
  <si>
    <t>/</t>
  </si>
  <si>
    <t>1-1</t>
  </si>
  <si>
    <t>SO 101 -Komunikace-soupis prací</t>
  </si>
  <si>
    <t>Soupis</t>
  </si>
  <si>
    <t>{7a373ea1-e4b3-422a-bfc9-676d09f39af0}</t>
  </si>
  <si>
    <t>SO 301 - Vodovodní řad</t>
  </si>
  <si>
    <t>{fe297d0c-bbea-4874-ad5e-0b6e2a4d20aa}</t>
  </si>
  <si>
    <t>827 19 39</t>
  </si>
  <si>
    <t>2-1</t>
  </si>
  <si>
    <t>SO 301 Vodovodní řad</t>
  </si>
  <si>
    <t>{ebc80868-c24a-448d-8355-21d560541139}</t>
  </si>
  <si>
    <t>2-2</t>
  </si>
  <si>
    <t>SO 301.1 - Vodovodní přípojky</t>
  </si>
  <si>
    <t>{cdd60e8f-63d3-46eb-88ef-d7be84ecb32c}</t>
  </si>
  <si>
    <t>3</t>
  </si>
  <si>
    <t>SO 302 -Kanalizace</t>
  </si>
  <si>
    <t>{591a8898-5a9a-4960-99db-20f85de0f743}</t>
  </si>
  <si>
    <t>827 29 59</t>
  </si>
  <si>
    <t>3-1</t>
  </si>
  <si>
    <t>{248b3f6b-587f-4821-9868-95782f4ca73a}</t>
  </si>
  <si>
    <t>3-2</t>
  </si>
  <si>
    <t>SO 302.1 -Kanalizační přípojky</t>
  </si>
  <si>
    <t>{cfada2ac-e4a6-49c2-823f-928f6ba6160a}</t>
  </si>
  <si>
    <t>4</t>
  </si>
  <si>
    <t xml:space="preserve">SO 401 Veřejné ovětlení </t>
  </si>
  <si>
    <t>{12363851-f2ff-4dac-9e86-514f6408312c}</t>
  </si>
  <si>
    <t>4-1</t>
  </si>
  <si>
    <t>SO 401 Veřejné osvětlení-soupis prací</t>
  </si>
  <si>
    <t>{f921338d-86b1-4b89-884e-f252d75f0c0c}</t>
  </si>
  <si>
    <t>5</t>
  </si>
  <si>
    <t>SO 801 - Vegetační úpravy</t>
  </si>
  <si>
    <t>{97544daf-3c9d-4d2b-8e2e-c070e799f54d}</t>
  </si>
  <si>
    <t>82327</t>
  </si>
  <si>
    <t>5-1</t>
  </si>
  <si>
    <t>SO 801 - Vegetační úpravy - soupis prací</t>
  </si>
  <si>
    <t>{910587db-a26a-4946-8f0a-ce5020e12d0d}</t>
  </si>
  <si>
    <t>6</t>
  </si>
  <si>
    <t>VON - VEDLEJŠÍ A OSTATNÍ NÁKLADY</t>
  </si>
  <si>
    <t>{c4541671-b761-48dd-9366-3d67fda46f2a}</t>
  </si>
  <si>
    <t>82229</t>
  </si>
  <si>
    <t>###NOINSERT###</t>
  </si>
  <si>
    <t>6-1</t>
  </si>
  <si>
    <t>ON.1 Ostatní náklady</t>
  </si>
  <si>
    <t>{46da1cf9-4312-4c84-b370-18d69e70162b}</t>
  </si>
  <si>
    <t>6-2</t>
  </si>
  <si>
    <t>VRN.1 Vedlejší rozpočtové náklady</t>
  </si>
  <si>
    <t>{e2cfdd27-0075-4d61-9cce-10ea0a93b21b}</t>
  </si>
  <si>
    <t>KRYCÍ LIST SOUPISU PRACÍ</t>
  </si>
  <si>
    <t>Objekt:</t>
  </si>
  <si>
    <t>1 - SO 101 -Komunikace</t>
  </si>
  <si>
    <t>Soupis:</t>
  </si>
  <si>
    <t>1-1 - SO 101 -Komunikace-soupis prací</t>
  </si>
  <si>
    <t>2112</t>
  </si>
  <si>
    <t>REKAPITULACE ČLENĚNÍ SOUPISU PRACÍ</t>
  </si>
  <si>
    <t>Kód dílu - Popis</t>
  </si>
  <si>
    <t>Cena celkem [CZK]</t>
  </si>
  <si>
    <t>Náklady ze soupisu prací</t>
  </si>
  <si>
    <t>-1</t>
  </si>
  <si>
    <t>HSV - Práce a dodávky HSV</t>
  </si>
  <si>
    <t xml:space="preserve">    001 - zemní práce</t>
  </si>
  <si>
    <t xml:space="preserve">    2 - Zakládání</t>
  </si>
  <si>
    <t xml:space="preserve">    3 - Svislé a kompletní konstrukce</t>
  </si>
  <si>
    <t xml:space="preserve">    57 -  Kryty pozemních komunikací letišť a ploch z kameniva nebo živičné</t>
  </si>
  <si>
    <t xml:space="preserve">    059 - kryty poz.komunikací - dlažba</t>
  </si>
  <si>
    <t xml:space="preserve">    81 -  Potrubí z trub betonových</t>
  </si>
  <si>
    <t xml:space="preserve">    87 -  Potrubí z trub plastických a skleněných</t>
  </si>
  <si>
    <t xml:space="preserve">    091 - doplnujici konstrukce</t>
  </si>
  <si>
    <t xml:space="preserve">    9 - Ostatní konstrukce a práce-bourání</t>
  </si>
  <si>
    <t xml:space="preserve">      096 -  bourani a demolice konstrukci</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</si>
  <si>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</si>
  <si>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</si>
  <si>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</si>
  <si>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</si>
  <si>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</si>
  <si>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</si>
  <si>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</si>
  <si>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</si>
  <si>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</si>
  <si>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</si>
  <si>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</si>
  <si>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</si>
  <si>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</si>
  <si>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</si>
  <si>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</si>
  <si>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</si>
  <si>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001</t>
  </si>
  <si>
    <t>zemní práce</t>
  </si>
  <si>
    <t>K</t>
  </si>
  <si>
    <t>111201101</t>
  </si>
  <si>
    <t>Odstranění křovin a stromů průměru kmene do 100 mm i s kořeny z celkové plochy do 1000 m2</t>
  </si>
  <si>
    <t>m2</t>
  </si>
  <si>
    <t>CS ÚRS 2017 01</t>
  </si>
  <si>
    <t>306028571</t>
  </si>
  <si>
    <t>PP</t>
  </si>
  <si>
    <t>Odstranění křovin a stromů s odstraněním kořenů průměru kmene do 100 mm do sklonu terénu 1 : 5, při celkové ploše do 1 000 m2</t>
  </si>
  <si>
    <t>PSC</t>
  </si>
  <si>
    <t xml:space="preserve">Poznámka k souboru cen:_x000D_
1. Cenu -1104 lze použít jestliže se odstranění stromů a křovin neprovádí na holo. 2. Cena -1101 je určena i pro: a) odstraňování křovin a stromů o průměru kmene do 100 mm z ploch, jejichž celková výměra je větší než 1 000 m2 při sklonu terénu strmějším než 1 : 5; b) LTM při jakékoliv celkové ploše jednotlivě přes 30 m2. 3. V ceně jsou započteny i náklady na případné nutné odklizení křovin a stromů na hromady na vzdálenost do 50 m nebo naložení na dopravní prostředek. 4. Průměr kmenů stromů (křovin) se měří 0,15 m nad přilehlým terénem. 5. Množství jednotek se určí samostatně za každý objekt v m2 plochy rovné součtu půdorysných ploch omezených obalovými křivkami korun jednotlivých stromů a křovin, popř. skupin stromů a křovin, jejichž koruny se půdorysně překrývají. Jestliže by byl zmíněný součet ploch větší než půdorysná plocha staveniště, počítá se pouze s plochou staveniště. </t>
  </si>
  <si>
    <t>VV</t>
  </si>
  <si>
    <t>položka výkazu výměr  67</t>
  </si>
  <si>
    <t>111201401</t>
  </si>
  <si>
    <t>Spálení křovin a stromů průměru kmene do 100 mm</t>
  </si>
  <si>
    <t>836762321</t>
  </si>
  <si>
    <t>Spálení odstraněných křovin a stromů na hromadách průměru kmene do 100 mm pro jakoukoliv plochu</t>
  </si>
  <si>
    <t xml:space="preserve">Poznámka k souboru cen:_x000D_
1. V ceně jsou započteny i náklady snesení křovin na hromady, přihrnování, očištění spáleniště, uložení popela a zbytků na hromadu. 2. V ceně nejsou započteny náklady na popř. nutné použití kropícího vozu, tyto se oceňují samostatně. 3. Množství jednotek se určí samostatně za každý objekt v m2 půdorysné plochy, z níž byly křoviny a stromy shromážděny. </t>
  </si>
  <si>
    <t>112151111</t>
  </si>
  <si>
    <t>Směrové kácení stromů s rozřezáním a odvětvením D kmene do 200 mm</t>
  </si>
  <si>
    <t>kus</t>
  </si>
  <si>
    <t>133062036</t>
  </si>
  <si>
    <t>Pokácení stromu směrové v celku s odřezáním kmene a s odvětvením průměru kmene přes 100 do 200 mm</t>
  </si>
  <si>
    <t xml:space="preserve">Poznámka k souboru cen:_x000D_
1. V cenách jsou započteny i náklady na odklizení částí kmene a větví na vzdálenost do 20 m se složením na hromady nebo naložením na dopravní prostředek. 2. V cenách nejsou započteny náklady na: a) odkornění kmenů, tyto práce se oceňují individuálně, b) odvoz ani uložení na skládku, c) odstranění pařezu. 3. Ceny jsou určeny pouze pro pěstební zásahy a rekonstrukce v sadovnických a krajinářských úpravách. 4. Průměr pařezu se měří v místě řezu kmene na základě dvojího na sebe kolmého měření a následného zprůměrování naměřených hodnot nejčastěji ve výšce 0,15m. V případě přítomnosti výrazných kořenových náběhů je měření prováděno nad nimi, nejčastěji v rozmezí 0,15-0,45 m nad povrchem stávajícího terénu. 5. Stromy o průměru kmene na řezné ploše větší než 1500 mm se oceňují individuálně. </t>
  </si>
  <si>
    <t>112151114</t>
  </si>
  <si>
    <t>Směrové kácení stromů s rozřezáním a odvětvením D kmene do 500 mm</t>
  </si>
  <si>
    <t>900540148</t>
  </si>
  <si>
    <t>Pokácení stromu směrové v celku s odřezáním kmene a s odvětvením průměru kmene přes 400 do 500 mm</t>
  </si>
  <si>
    <t>112251211</t>
  </si>
  <si>
    <t>Odstranění pařezů rovině nebo na svahu do 1:5 odfrézováním do hloubky 0,2 m</t>
  </si>
  <si>
    <t>487422806</t>
  </si>
  <si>
    <t>Odstranění pařezu odfrézováním nebo odvrtáním hloubky do 200 mm v rovině nebo na svahu do 1:5</t>
  </si>
  <si>
    <t xml:space="preserve">Poznámka k souboru cen:_x000D_
1. V ceně nejsou započteny náklady na: a) případný odvoz odpadu, tyto se oceňují individuálně, b) zásyp jámy vzniklé frézováním, tyto se oceňují cenami souboru cen 174 11-11.. Zásyp jam po vyfrézovaných pařezech, c) vykopání a vyhrabání nadrcené dřevní hmoty, tyto práce se oceňují cenami souboru cen 122 91-11.. Odstranění vyfrézované dřevní hmoty. 2. Při měření se započítává plocha náběhových kořenů. </t>
  </si>
  <si>
    <t>položka výkazu výměr  69</t>
  </si>
  <si>
    <t>6*(0,1)^2*3,14+2*(0,25)^2*3,14</t>
  </si>
  <si>
    <t>122911111</t>
  </si>
  <si>
    <t>Odstranění vyfrézované dřevní hmoty hloubky do 0,2 m v rovině nebo na svahu do 1:5</t>
  </si>
  <si>
    <t>-901416229</t>
  </si>
  <si>
    <t>Odstranění vyfrézované dřevní hmoty hloubky do 200 mm v rovině nebo na svahu do 1:5</t>
  </si>
  <si>
    <t xml:space="preserve">Poznámka k souboru cen:_x000D_
1. V cenách jsou započteny i náklady na naložení dřevní drti promíchané se zeminou na dopravní prostředek, odvoz na vzdálenost do 20 km a její složení. 2. V cenách nejsou započteny náklady na: a) uložení odpadu na skládku, b) na zásyp jam po pařezech, tyto se oceňují souborem cen 174 11-11.. Zásyp jam po vyfrézovaných pařezech. 3. Ceny jsou určeny pro odstranění vyfrézované dřevní hmoty po odfrézování pařezů. </t>
  </si>
  <si>
    <t>7</t>
  </si>
  <si>
    <t>162301411</t>
  </si>
  <si>
    <t>Vodorovné přemístění kmenů stromů listnatých do 5 km D kmene do 300 mm</t>
  </si>
  <si>
    <t>817130234</t>
  </si>
  <si>
    <t>Vodorovné přemístění větví, kmenů nebo pařezů s naložením, složením a dopravou do 5000 m kmenů stromů listnatých, průměru přes 100 do 300 mm</t>
  </si>
  <si>
    <t xml:space="preserve">Poznámka k souboru cen:_x000D_
1. Průměr kmene i pařezu se měří v místě řezu. 2. Měrná jednotka je 1 strom. </t>
  </si>
  <si>
    <t>položka výkazu výměr  68</t>
  </si>
  <si>
    <t>8</t>
  </si>
  <si>
    <t>162301412</t>
  </si>
  <si>
    <t>Vodorovné přemístění kmenů stromů listnatých do 5 km D kmene do 500 mm</t>
  </si>
  <si>
    <t>-1858141089</t>
  </si>
  <si>
    <t>Vodorovné přemístění větví, kmenů nebo pařezů s naložením, složením a dopravou do 5000 m kmenů stromů listnatých, průměru přes 300 do 500 mm</t>
  </si>
  <si>
    <t>9</t>
  </si>
  <si>
    <t>111301111</t>
  </si>
  <si>
    <t>Sejmutí drnu tl do 100 mm s přemístěním do 50 m nebo naložením na dopravní prostředek</t>
  </si>
  <si>
    <t>-1103105772</t>
  </si>
  <si>
    <t>Sejmutí drnu tl. do 100 mm, v jakékoliv ploše</t>
  </si>
  <si>
    <t xml:space="preserve">Poznámka k souboru cen:_x000D_
1. V cenách jsou započteny i náklady na nařezání, vyrýpnutí, vyzvednutí, přemístění a složení sejmutého drnu na vzdálenost do 50 m nebo s naložením na dopravní prostředek. 2. V ceně nejsou započteny náklady na zálivku před sejmutím drnu. Pro tyto práce lze použít ceny části C02 souboru cen 185 80-43 Zalití rostlin vodou. 3. Ceny jsou určeny jen pro sejmutí drnu pro drnování. 4. Sejmutím drnu se rozumí sejmutí pláství nebo pásů drnu v takové jakosti, aby se jich mohlo použít pro další drnování. 5. Ceny nejsou určeny k pokládce travního drnu (koberce). Tyto práce se oceňují cenami souboru cen 181 4.-11 Založení trávníku 6. Ceny lze použít při zakládání záhonů pro výsadbu rostlin z důvodu snížení profilu terénu. </t>
  </si>
  <si>
    <t>položka výkazu výměr  18</t>
  </si>
  <si>
    <t>900</t>
  </si>
  <si>
    <t>11</t>
  </si>
  <si>
    <t>122202202</t>
  </si>
  <si>
    <t>Odkopávky a prokopávky nezapažené pro silnice objemu do 1000 m3 v hornině tř. 3</t>
  </si>
  <si>
    <t>m3</t>
  </si>
  <si>
    <t>-958590571</t>
  </si>
  <si>
    <t>Odkopávky a prokopávky nezapažené pro silnice s přemístěním výkopku v příčných profilech na vzdálenost do 15 m nebo s naložením na dopravní prostředek v hornině tř. 3 přes 100 do 1 000 m3</t>
  </si>
  <si>
    <t xml:space="preserve">Poznámka k souboru cen:_x000D_
1. Ceny jsou určeny pro vykopávky: a) příkopů pro silnice a to i tehdy, jsou-li vykopávky příkopů prováděny samostatně, b) v zemnících na suchu, jestliže tyto zemníky přímo souvisejí s odkopávkami nebo prokopávkami pro spodní stavbu silnic. Vykopávky v ostatních zemnících se oceňují podle kapitoly. 3*2 Zemníky Všeobecných podmínek tohoto katalogu. c) při zahlubování silnic pro mimoúrovňové křížení a pro vykopávky pod mosty provedenými v předepsaném předstihu. Část vykopávky mezi svislými rovinami proloženými vnějšími hranami mostu se oceňují: - při objemu do 1 000 m3 cenami pro množství do 100 m3 - při objemu přes 1 000 m3 cenami pro množství přes 100 do 1 000 m3. d) pro sejmutí podorničí s přihlédnutím k ustanovení čl. 3112 Všeobecných podmínek katalogu. 2. Ceny nelze použít pro odkopávky a prokopávky v zapažených prostorách; tyto zemní práce se oceňují podle čl. 3116 Všeobecných podmínek tohoto katalogu. 3. V cenách jsou započteny i náklady na vodorovné přemístění výkopku v příčných profilech na přilehlých svazích a příkopech. Vzdálenosti příčného přemístění se nezahrnují do střední vzdálenosti vodorovného přemístění výkopku. 4. Vodorovné přemístění výkopku z výkopiště na násypiště při jakékoliv šířce koruny se nepovažuje za vodorovné přemístění výkopku v příčném profilu, je-li při odkopávce nebo prokopávce mezi výkopištěm a násypištěm v příčném profilu dopravní nebo jiný pruh, na němž projekt vylučuje rušení provozu prováděním zemních prací. Takové přemístění výkopku se oceňuje podle čl. 3162 Všeobecných podmínek tohoto katalogu. 5. Přemístění výkopku v příčných profilech na vzdálenost přes 15 m se oceňuje cenami souboru cen 162 .0-1 . Vodorovné přemístění výkopku části A 01 Společné zemní práce tohoto katalogu </t>
  </si>
  <si>
    <t>položka výkazu výměr  19</t>
  </si>
  <si>
    <t>1009,98-150+1138,64+164+194,72+206,67</t>
  </si>
  <si>
    <t xml:space="preserve">Komunikace -položka výkazu výměr 20 </t>
  </si>
  <si>
    <t>510,47</t>
  </si>
  <si>
    <t>226</t>
  </si>
  <si>
    <t>131201101</t>
  </si>
  <si>
    <t>Hloubení jam nezapažených v hornině tř. 3 objemu do 100 m3</t>
  </si>
  <si>
    <t>330699880</t>
  </si>
  <si>
    <t>Hloubení nezapažených jam a zářezů s urovnáním dna do předepsaného profilu a spádu v hornině tř. 3 do 100 m3</t>
  </si>
  <si>
    <t xml:space="preserve">Poznámka k souboru cen:_x000D_
1. Hloubení jam ve stržích a jam pro základy pro příčná a podélná zpevnění dna a břehů pod obrysem výkopu pro koryta vodotečí při lesnicko-technických melioracích (LTM) zejména vykopávky pro konstrukce těles, stupňů, boků, předprahů, prahů, podháněk, výhonů a pro základy zdí, dlažeb, rovnanin, plůtků a hatí se oceňují cenami příslušnými pro objem výkopů do 100 m3, i když skutečný objem výkopu je větší. 2. Ceny lze použít i pro hloubení nezapažených jam a zářezů pro podzemní vedení, jsou-li tyto práce prováděny z povrchu území. 3. Předepisuje-li projekt hloubit jámy popsané v pozn. č. 1 v hornině 5 až 7 bez použití trhavin, oceňuje se toto hloubení a) v suchu nebo v mokru cenami 138 40-1101, 138 50-1101 a 138 60-1101 Dolamování zapažených nebo nezapažených hloubených vykopávek; b) v tekoucí vodě při jakékoliv její rychlosti individuálně. 4. Hloubení nezapažených jam hloubky přes 16 m se oceňuje individuálně. 5. V cenách jsou započteny i náklady na případné nutné přemístění výkopku ve výkopišti a na přehození výkopku na přilehlém terénu na vzdálenost do 3 m od okraje jámy nebo naložení na dopravní prostředek. 6. Náklady na svislé přemístění výkopku nad 1 m hloubky se určí dle ustanovení článku č. 3161 všeobecných podmínek katalogu. </t>
  </si>
  <si>
    <t>položka výkazu výměr  8</t>
  </si>
  <si>
    <t>51,03</t>
  </si>
  <si>
    <t>položka výkazu výměr  60</t>
  </si>
  <si>
    <t>106,13</t>
  </si>
  <si>
    <t>položka výkazu výměr  52 a výpis vpustí</t>
  </si>
  <si>
    <t>(0,5)^2*3,14*24</t>
  </si>
  <si>
    <t>224</t>
  </si>
  <si>
    <t>132201101</t>
  </si>
  <si>
    <t>Hloubení rýh š do 600 mm v hornině tř. 3 objemu do 100 m3</t>
  </si>
  <si>
    <t>-1069292608</t>
  </si>
  <si>
    <t>Hloubení zapažených i nezapažených rýh šířky do 600 mm s urovnáním dna do předepsaného profilu a spádu v hornině tř. 3 do 100 m3</t>
  </si>
  <si>
    <t xml:space="preserve">Poznámka k souboru cen:_x000D_
1. V cenách jsou započteny i náklady na přehození výkopku na přilehlém terénu na vzdálenost do 3 m od podélné osy rýhy nebo naložení na dopravní prostředek. 2. Ceny jsou určeny pro rýhy: a) šířky přes 200 do 300 mm a hloubky do 750 mm, b) šířky přes 300 do 400 mm a hloubky do 1 000 mm, c) šířky přes 400 do 500 mm a hloubky do 1 250 mm, d) šířky přes 500 do 600 mm a hloubky do 1 500 mm. 3. Náklady na svislé přemístění výkopku nad 1 m hloubky se určí dle ustanovení článku č. 3161 všeobecných podmínek katalogu. </t>
  </si>
  <si>
    <t>položka výkazu výměr  25</t>
  </si>
  <si>
    <t>56,86</t>
  </si>
  <si>
    <t>225</t>
  </si>
  <si>
    <t>132201201</t>
  </si>
  <si>
    <t>Hloubení rýh š do 2000 mm v hornině tř. 3 objemu do 100 m3</t>
  </si>
  <si>
    <t>-129399954</t>
  </si>
  <si>
    <t>Hloubení zapažených i nezapažených rýh šířky přes 600 do 2 000 mm s urovnáním dna do předepsaného profilu a spádu v hornině tř. 3 do 100 m3</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</si>
  <si>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 2. Hloubení rýh při lesnicko-technických melioracích se oceňuje: a) ve stržích cenami platnými pro objem výkopu do 100 m3, i když skutečný objem výkopu je větší,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 3. Náklady na svislé přemístění výkopku nad 1 m hloubky se určí dle ustanovení článku č. 3161 všeobecných podmínek katalogu. 4. Předepisuje-li projekt hloubit rýhy 5 až 7 bez použití trhavin, oceňuje se toto hloubení: a) v suchu nebo mokru cenami 138 40-1201, 138 50-1201 a 138 60-1201 Dolamování hloubených vykopávek, b) v tekoucí vodě při jakékoliv její rychlosti individuálně. 5. Ceny nelze použít pro hloubení rýh a hloubky přes 16 m. Tyto práce se oceňují individuálně. </t>
  </si>
  <si>
    <t>1,65*71*1,1+1,65*6*1,25</t>
  </si>
  <si>
    <t>162602112</t>
  </si>
  <si>
    <t>Vodorovné přemístění drnu bez naložení se složením do 5000 m</t>
  </si>
  <si>
    <t>2055463104</t>
  </si>
  <si>
    <t>Vodorovné přemístění drnu na suchu na vzdálenost přes 4000 do 5000 m</t>
  </si>
  <si>
    <t xml:space="preserve">Poznámka k souboru cen:_x000D_
1. V cenách jsou započteny i náklady na terénní přirážky za jízdu v nepříznivých nebo mimořádně nepříznivých poměrech a složení drnu na hromady. 2. V cenách nejsou započteny náklady na naložení na dopravní prostředek, tyto se oceňují souborem cen 167 10-21 Nakládání drnu. 3. Vzdálenost pro vodorovné přemístění drnu je délka nejhospodárnější dopravní trasy, měřené v její ose, mezi těžištěm plochy z níž se drn snímá a těžištěm plochy určené k drnování. </t>
  </si>
  <si>
    <t>16</t>
  </si>
  <si>
    <t>162601102</t>
  </si>
  <si>
    <t>Vodorovné přemístění do 5000 m výkopku/sypaniny z horniny tř. 1 až 4</t>
  </si>
  <si>
    <t>-589366038</t>
  </si>
  <si>
    <t>Vodorovné přemístění výkopku nebo sypaniny po suchu na obvyklém dopravním prostředku, bez naložení výkopku, avšak se složením bez rozhrnutí z horniny tř. 1 až 4 na vzdálenost přes 4 000 do 5 000 m</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</si>
  <si>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</si>
  <si>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"pro zásyp kontejnerů"70,75-51,03</t>
  </si>
  <si>
    <t>17</t>
  </si>
  <si>
    <t>162701105</t>
  </si>
  <si>
    <t>Vodorovné přemístění do 10000 m výkopku/sypaniny z horniny tř. 1 až 4</t>
  </si>
  <si>
    <t>-586609465</t>
  </si>
  <si>
    <t>Vodorovné přemístění výkopku nebo sypaniny po suchu na obvyklém dopravním prostředku, bez naložení výkopku, avšak se složením bez rozhrnutí z horniny tř. 1 až 4 na vzdálenost přes 9 000 do 10 000 m</t>
  </si>
  <si>
    <t>"pro zásyp kontejnerů-položka výkazu výměr 8"-70,75-51,03</t>
  </si>
  <si>
    <t xml:space="preserve">položka výkazu výměr 20 </t>
  </si>
  <si>
    <t>18</t>
  </si>
  <si>
    <t>162701109</t>
  </si>
  <si>
    <t>Příplatek k vodorovnému přemístění výkopku/sypaniny z horniny tř. 1 až 4 ZKD 1000 m přes 10000 m</t>
  </si>
  <si>
    <t>-1424154095</t>
  </si>
  <si>
    <t>Vodorovné přemístění výkopku nebo sypaniny po suchu na obvyklém dopravním prostředku, bez naložení výkopku, avšak se složením bez rozhrnutí z horniny tř. 1 až 4 na vzdálenost Příplatek k ceně za každých dalších i započatých 1 000 m</t>
  </si>
  <si>
    <t>25 km</t>
  </si>
  <si>
    <t>Mezisoučet</t>
  </si>
  <si>
    <t>3275,77*15</t>
  </si>
  <si>
    <t>19</t>
  </si>
  <si>
    <t>171201211</t>
  </si>
  <si>
    <t>Poplatek za uložení odpadu ze sypaniny na skládce (skládkovné)</t>
  </si>
  <si>
    <t>t</t>
  </si>
  <si>
    <t>1306131989</t>
  </si>
  <si>
    <t>Uložení sypaniny poplatek za uložení sypaniny na skládce (skládkovné)</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</si>
  <si>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</si>
  <si>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3275,77*1,8</t>
  </si>
  <si>
    <t>20</t>
  </si>
  <si>
    <t>167101101</t>
  </si>
  <si>
    <t>Nakládání výkopku z hornin tř. 1 až 4 do 100 m3</t>
  </si>
  <si>
    <t>1827483201</t>
  </si>
  <si>
    <t>Nakládání, skládání a překládání neulehlého výkopku nebo sypaniny nakládání, množství do 100 m3, z hornin tř. 1 až 4</t>
  </si>
  <si>
    <t xml:space="preserve">Poznámka k souboru cen:_x000D_
1. Ceny -1101, -1151, -1102, -1152, -1103, -1153, jsou určeny pro nakládání, skládání a překládání na obvyklý nebo z obvyklého dopravního prostředku. Pro nakládání z lodi nebo na loď jsou určeny ceny -1105 a -1155. 2. Ceny -1105 a -1155 jsou určeny pro nakládání, překládání a vykládání na vzdálenost a) do 20 m vodorovně; vodorovná vzdálenost se měří od těžnice lodi k těžnici druhé lodi, nebo k těžišti hromady na břehu nebo k těžišti dopravního prostředku na suchu,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 3. Množství měrných jednotek se určí v rostlém stavu horniny. </t>
  </si>
  <si>
    <t>položka výkazu výměr 8</t>
  </si>
  <si>
    <t>70,75</t>
  </si>
  <si>
    <t xml:space="preserve">položka výkazu výměr 21 </t>
  </si>
  <si>
    <t>223,45</t>
  </si>
  <si>
    <t>položka výkazu výměr  56</t>
  </si>
  <si>
    <t>1271,85*0,1</t>
  </si>
  <si>
    <t>-2116606147</t>
  </si>
  <si>
    <t>z položky VV č.16</t>
  </si>
  <si>
    <t>90</t>
  </si>
  <si>
    <t>22</t>
  </si>
  <si>
    <t>-986816259</t>
  </si>
  <si>
    <t>položka výkazu výměr 21</t>
  </si>
  <si>
    <t>1271,85*0,1-90</t>
  </si>
  <si>
    <t>23</t>
  </si>
  <si>
    <t>174101101</t>
  </si>
  <si>
    <t>Zásyp jam, šachet rýh nebo kolem objektů sypaninou se zhutněním</t>
  </si>
  <si>
    <t>557352081</t>
  </si>
  <si>
    <t>Zásyp sypaninou z jakékoliv horniny s uložením výkopku ve vrstvách se zhutněním jam, šachet, rýh nebo kolem objektů v těchto vykopávkách</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</si>
  <si>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</si>
  <si>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položka výkazu výměr 60</t>
  </si>
  <si>
    <t>10,05*0,9*2,01*2+2,6*0,9*2,01</t>
  </si>
  <si>
    <t>-(8,25*2,6*1,15-1,82*1,82*1,15*4)</t>
  </si>
  <si>
    <t>24</t>
  </si>
  <si>
    <t>M</t>
  </si>
  <si>
    <t>583439350</t>
  </si>
  <si>
    <t>kamenivo drcené hrubé (Výkleky) frakce 16-32</t>
  </si>
  <si>
    <t>1208784015</t>
  </si>
  <si>
    <t>kamenivo drcené hrubé frakce 16-32</t>
  </si>
  <si>
    <t>31,634*1,9</t>
  </si>
  <si>
    <t>25</t>
  </si>
  <si>
    <t>175101201</t>
  </si>
  <si>
    <t>Obsypání objektu nad přilehlým původním terénem sypaninou bez prohození, uloženou do 3 m</t>
  </si>
  <si>
    <t>-1131189503</t>
  </si>
  <si>
    <t>Obsypání objektů nad přilehlým původním terénem sypaninou z vhodných hornin 1 až 4 nebo materiálem uloženým ve vzdálenosti do 3 m od vnějšího kraje objektu pro jakoukoliv míru zhutnění bez prohození sypaniny</t>
  </si>
  <si>
    <t xml:space="preserve">Poznámka k souboru cen:_x000D_
1. Ceny jsou určeny pro objem obsypu do vzdálenosti 3 m od přilehlého líce objektu nad přilehlým původním terénem. Zásyp pod tímto terénem se oceňuje jako zásyp okolo objektu cenami 174 10-1101, 174 10-1103 nebo 174 20-1101 a 174 20-1103; zbývající obsyp se ocení příslušnými cenami souboru cen 171 . 0-11 Uložení sypaniny do násypů. 2. Ceny platí i pro sypání ochranných valů nebo těch jejich částí, jejichž šířka je v koruně menší než 3 m. Uložení výkopku (sypaniny) do zmíněných valů nebo jejich částí, jejichž šířka v koruně je 3 m a více, se oceňuje cenou 171 20-1101 Uložení sypaniny do nezhutněných násypů. 3. Ceny nelze použít pro obsyp potrubí; tento se oceňuje cenami 175 11-11 Obsyp potrubí ručně, nebo 175 15-11 Obsypání potrubí strojně. 4. V cenách nejsou započteny náklady na: a) svahování obsypu; toto se oceňuje cenami souboru cen 182 . 0-11 Svahování, b) humusování obsypu; toto se oceňuje cenami souboru cen 18 . 30-11 Rozprostření a urovnání ornice, c) osetí obsypu; toto se oceňuje příslušnými cenami souborů cen části A Zřízení konstrukcí katalogu 823-2 Rekultivace. 5. Vzdáleností do 3 m uvedenou v popisu souboru cen se rozumí nejkratší vzdálenost těžiště hromady nebo dočasné skládky, z níž se sypanina odebírá, od vnějšího okraje objektu. Použije-li se pro obsyp objektů sypaniny ze zeminy, kterou je nutno přemisťovat ze vzdálenosti přes 30 m od vnějšího okraje objektu a rozpojovat, oceňuje se toto a) přemístění sypaniny cenami souboru cen 162 . 0-1 . Vodorovné přemístění výkopku, b) rozpojení dle čl. 3172 Všeobecných podmínek katalogu přičemž se vzdálenost 3 m od celkové vzdálenosti neodečítá. 6. Míru zhutnění předepisuje projekt. 7. V cenách nejsou zahrnuty náklady na nakupovanou sypaninu. Tato se oceňuje ve specifikaci. </t>
  </si>
  <si>
    <t>-(0,085)^2*3,14*71</t>
  </si>
  <si>
    <t>-(0,113)^2*3,14*6</t>
  </si>
  <si>
    <t>-(71*1,1*0,15+6*1,25*0,15)</t>
  </si>
  <si>
    <t>-(0,25)^2*3,14*24</t>
  </si>
  <si>
    <t>26</t>
  </si>
  <si>
    <t>583441970</t>
  </si>
  <si>
    <t>štěrkodrť frakce 0-63</t>
  </si>
  <si>
    <t>330958870</t>
  </si>
  <si>
    <t>Kamenivo přírodní drcené hutné pro stavební účely PDK (drobné, hrubé a štěrkodrť) štěrkodrtě ČSN EN 13043 frakce   0-63   MN  Luleč</t>
  </si>
  <si>
    <t>121,839*2</t>
  </si>
  <si>
    <t>27</t>
  </si>
  <si>
    <t>171201101</t>
  </si>
  <si>
    <t>Uložení sypaniny do násypů nezhutněných</t>
  </si>
  <si>
    <t>-632757747</t>
  </si>
  <si>
    <t>Uložení sypaniny do násypů s rozprostřením sypaniny ve vrstvách a s hrubým urovnáním nezhutněných z jakýchkoliv hornin</t>
  </si>
  <si>
    <t xml:space="preserve">Poznámka k souboru cen:_x000D_
1. Ceny lze použít i pro sypaniny odebírané z hald, pro hlušinu apod. 2. Cenu 20-1101 lze použít i pro: a) rozprostření zbylého výkopu na místě po zásypu jam a rýh pro podzemní vedení a zářezů pro podzemní vedení; toto množství se určí v m3 uloženého výkopku, měřeného v rostlém stavu, b) uložení výkopku do násypů pod vodou. 3. Ceny lze použít i pro uložení sypaniny s předepsaným zhutněním na trvalé skládky, do koryt vodotečí a do prohlubní terénu. 4. Cenu 10-1131 lze použít i pro ukládání sypaniny z hornin nesoudržných i soudržných společně bez možnosti jejich roztřídění. 5. Ceny -1121 a -1131 lze použít jen tehdy, jestliže objem násypů, oceňovaných těmito cenami, měřený podle ustanovení čl. 3571 Všeobecných podmínek katalogu nepřesáhne 100 000 m3na objektu. Násypy, jejichž součet objemů přesáhne 100 000 m3 na objektu, se ocení individuálně. 6. Ceny jsou určeny pro míru zhutnění určenou projektem: a) pro ceny -1101 až -1105 v % výsledku zkoušky PS, b) pro ceny -1111 a -1112 relativní ulehlostí I(d), c) pro ceny -1121 a -1131 stanovením technologie. 7. Ceny nelze použít: a) pro uložení sypaniny do hrází; uložení netříděné sypaniny do hrází se oceňuje cenami souboru cen 171 uložení netříděných sypanin do hrází části A 03, případně cenovými normativy podle části A 31, b) pro uložení sypaniny do ochranných valů nebo těch jejich částí, jejichž šířka je menší než 3 m. Toto uložení se oceňuje cenami souboru cen 175 10-11 Obsyp objektů. 8. Cena 20-1101 neplatí pro uložení výkopku nebo ornice při vykopávkách pro podzemní vedení podél hrany výkopu, z něhož byl výkopek získán a to ani tehdy, jestliže se výkopek po vyhození z výkopiště na povrch území ještě dále přemísťuje na hromady . podél výkopu. 9. Horninami soudržnými se rozumějí takové horniny, u nichž zdrojem pevnosti jsou molekulární a chemické vazby mezi částicemi horniny. Jde o horniny, které jsou schopny plastických deformací. 10. Horninami nesoudržnými se rozumějí horniny, u nichž hlavním zdrojem pevnosti ve smyku je pouze tření mezi jednotlivými oddělenými pevnými částicemi horniny. 11. Horninami sypkými se rozumějí horniny III. skupiny podle ČSN 72 1002 se zrnem do 125 mm. Množství zrn velikosti přes 125 mm může být nejvýše 5 % objemu. 12. Horninami kamenitými se rozumějí nestmelené úlomkovité horniny skalní a sypké se zrny přes 125 mm. Množství zrn velikosti přes 125 mm musí být vyšší než 5 % objemu. 13. Ceny pro uložení soudržných hornin lze použít, jestliže jejich přirozená vlhkost při ukládání do násypu není vyšší než 2 % optimální vlhkosti dle zkoušky PS na neredukovaný materiál. Je-li vlhkost při ukládání sypaniny do násypu vyšší, ocení se uložení sypaniny individuálně. 14. Zajišťuje-li se předepsané zhutnění násypu přesypáním podle čl. 120 ČSN 73 3050, ocení se odstranění přesypané části cenami 122 . 0-71 Odkopávky nebo prokopávky při pozemkových úpravách </t>
  </si>
  <si>
    <t>položka výkazu výměr  20</t>
  </si>
  <si>
    <t>28</t>
  </si>
  <si>
    <t>181111111</t>
  </si>
  <si>
    <t>Plošná úprava terénu do 500 m2 zemina tř 1 až 4 nerovnosti do +/- 100 mm v rovinně a svahu do 1:5</t>
  </si>
  <si>
    <t>-1443885796</t>
  </si>
  <si>
    <t>Plošná úprava terénu v zemině tř. 1 až 4 s urovnáním povrchu bez doplnění ornice souvislé plochy do 500 m2 při nerovnostech terénu přes +/-50 do +/- 100 mm v rovině nebo na svahu do 1:5</t>
  </si>
  <si>
    <t xml:space="preserve">Poznámka k souboru cen:_x000D_
1. Ceny jsou určeny pro vyrovnání nerovností neupraveného rostlého nebo ulehlého terénu. 2. Ceny lze použít pro vyrovnání terénu při zakládání trávníku. 3. V cenách nejsou započteny náklady na hutnění, tyto náklady se oceňují cenami souboru cen 215 90-1.. Zhutnění podloží pod násypy z rostlé horniny tř. 1 až 4 katalogu 800-1 Zemní práce. 4. V cenách o sklonu svahu přes 1:1 jsou uvažovány podmínky pro svahy běžně schůdné; bez použití lezeckých technik. V případě použití lezeckých technik se tyto náklady oceňují individuálně. </t>
  </si>
  <si>
    <t>648,5+396,5</t>
  </si>
  <si>
    <t>1271,85</t>
  </si>
  <si>
    <t>29</t>
  </si>
  <si>
    <t>181301101</t>
  </si>
  <si>
    <t>Rozprostření ornice tl vrstvy do 100 mm pl do 500 m2 v rovině nebo ve svahu do 1:5</t>
  </si>
  <si>
    <t>1875387466</t>
  </si>
  <si>
    <t>Rozprostření a urovnání ornice v rovině nebo ve svahu sklonu do 1:5 při souvislé ploše do 500 m2, tl. vrstvy do 100 mm</t>
  </si>
  <si>
    <t xml:space="preserve">Poznámka k souboru cen:_x000D_
1. V ceně jsou započteny i náklady na případné nutné přemístění hromad nebo dočasných skládek na místo spotřeby ze vzdálenosti do 30 m. 2. V ceně nejsou započteny náklady na získání ornice; toto získání se oceňuje cenami souboru cen 121 10-11 Sejmutí ornice. 3. Případné nakládání ornice, v souvislosti s pozn. č. 2 se oceňuje cenami souboru cen 167 10-11 Nakládání, skládání a překládání neulehlého výkopku nebo sypaniny.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 </t>
  </si>
  <si>
    <t>30</t>
  </si>
  <si>
    <t>181411121</t>
  </si>
  <si>
    <t>Založení lučního trávníku výsevem plochy do 1000 m2 v rovině a ve svahu do 1:5</t>
  </si>
  <si>
    <t>-2091867466</t>
  </si>
  <si>
    <t>Založení trávníku na půdě předem připravené plochy do 1000 m2 výsevem včetně utažení lučního v rovině nebo na svahu do 1:5</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</si>
  <si>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</si>
  <si>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31</t>
  </si>
  <si>
    <t>R001-001</t>
  </si>
  <si>
    <t>Dodávka  ornice</t>
  </si>
  <si>
    <t>983918189</t>
  </si>
  <si>
    <t>P</t>
  </si>
  <si>
    <t>Poznámka k položce:_x000D_
2013/1</t>
  </si>
  <si>
    <t>položka výkazu výměr  21</t>
  </si>
  <si>
    <t>32</t>
  </si>
  <si>
    <t>005724700</t>
  </si>
  <si>
    <t>osivo směs travní univerzál</t>
  </si>
  <si>
    <t>kg</t>
  </si>
  <si>
    <t>-1174345656</t>
  </si>
  <si>
    <t>Osiva pícnin směsi travní balení obvykle 25 kg univerzál</t>
  </si>
  <si>
    <t>1271,85*0,015</t>
  </si>
  <si>
    <t>33</t>
  </si>
  <si>
    <t>183403161</t>
  </si>
  <si>
    <t>Obdělání půdy válením v rovině a svahu do 1:5</t>
  </si>
  <si>
    <t>-1664669556</t>
  </si>
  <si>
    <t>Obdělání půdy válením v rovině nebo na svahu do 1:5</t>
  </si>
  <si>
    <t xml:space="preserve">Poznámka k souboru cen:_x000D_
1. Každé opakované obdělání půdy se oceňuje samostatně. 2. Ceny -3114 a -3115 lze použít i pro obdělání půdy aktivními branami. </t>
  </si>
  <si>
    <t>34</t>
  </si>
  <si>
    <t>184802611</t>
  </si>
  <si>
    <t>Chemické odplevelení po založení kultury postřikem na široko v rovině a svahu do 1:5</t>
  </si>
  <si>
    <t>-907737401</t>
  </si>
  <si>
    <t>Chemické odplevelení po založení kultury v rovině nebo na svahu do 1:5 postřikem na široko</t>
  </si>
  <si>
    <t xml:space="preserve">Poznámka k souboru cen:_x000D_
1. Ceny -2613, -2617, -2623, -2627, -2633, -2637, -2643 a -2647 jsou určeny pro odplevelení ploch o ploše do 10 m2 jednotlivě, nebo pro odstranění hnízd plevelů o ploše do 20 m2 jednotlivě vzdálených od sebe nejméně 5 m. 2. Ceny nelze použít pro chemické odplevelení trávníku; tyto práce se oceňují cenami části A02 souboru cen 184 80-2 . Chemické odplevelení před založením kultury. 3. V cenách -2611 až -2614, -2621 až -2624, -2631 až –2634 a -2641 až -2644 jsou započteny i náklady na dovoz vody do 10 km. 4. V cenách o sklonu svahu přes 1:1 jsou uvažovány podmínky pro svahy běžně schůdné; bez použití lezeckých technik. V případě použití lezeckých technik se tyto náklady oceňují individuálně. </t>
  </si>
  <si>
    <t>1271,85*2</t>
  </si>
  <si>
    <t>35</t>
  </si>
  <si>
    <t>185802113</t>
  </si>
  <si>
    <t>Hnojení půdy umělým hnojivem na široko v rovině a svahu do 1:5</t>
  </si>
  <si>
    <t>1666718630</t>
  </si>
  <si>
    <t>Hnojení půdy nebo trávníku v rovině nebo na svahu do 1:5 umělým hnojivem na široko</t>
  </si>
  <si>
    <t xml:space="preserve">Poznámka k souboru cen:_x000D_
1. V cenách jsou započteny i náklady na rozprostření nebo rozdělení hnojiva. 2. V cenách o sklonu svahu přes 1:1 jsou uvažovány podmínky pro svahy běžně schůdné; bez použití lezeckých technik. V případě použití lezeckých technik se tyto náklady oceňují individuálně. </t>
  </si>
  <si>
    <t>1271,85*0,005/1000</t>
  </si>
  <si>
    <t>36</t>
  </si>
  <si>
    <t>25111111R</t>
  </si>
  <si>
    <t>síran amonný(bal. 25 kg)</t>
  </si>
  <si>
    <t>-1935637121</t>
  </si>
  <si>
    <t>síran amonný (bal. 25 kg)</t>
  </si>
  <si>
    <t>1271,85*0,005</t>
  </si>
  <si>
    <t>37</t>
  </si>
  <si>
    <t>185803111</t>
  </si>
  <si>
    <t>Ošetření trávníku shrabáním v rovině a svahu do 1:5</t>
  </si>
  <si>
    <t>1296782573</t>
  </si>
  <si>
    <t>Ošetření trávníku jednorázové v rovině nebo na svahu do 1:5</t>
  </si>
  <si>
    <t xml:space="preserve">Poznámka k souboru cen:_x000D_
1. V cenách nejsou započteny náklady na : a) vypletí; tyto práce se oceňují cenami části C02 souboru cen 185 80-42 Vypletí, b) zalití; tyto práce se oceňují cenami části C02 souboru cen 185 80-43 Zalití rostlin vodou c) chemické odplevelení; tyto práce se oceňují cenami části A02 souboru cen 184 80-22 Chemické odplevelení trávníku, d) hnojení; tyto práce se oceňuji cenami části A02 souboru cen 184 85-11 Hnojení roztokem hnojiva nebo 185 80-21 Hnojení. 2. V cenách jsou započteny i náklady na pokosení se shrabáním, naložením shrabu na dopravní prostředek s odvezením do vzdálenosti 20 km a vyložením shrabu. 3. V cenách o sklonu svahu přes 1:1 jsou uvažovány podmínky pro svahy běžně schůdné; bez použití lezeckých technik. V případě použití lezeckých technik se tyto náklady oceňují individuálně. </t>
  </si>
  <si>
    <t>38</t>
  </si>
  <si>
    <t>185804312</t>
  </si>
  <si>
    <t>Zalití rostlin vodou plocha přes 20 m2</t>
  </si>
  <si>
    <t>1673008479</t>
  </si>
  <si>
    <t>Zalití rostlin vodou plochy záhonů jednotlivě přes 20 m2</t>
  </si>
  <si>
    <t>1271,85*0,002</t>
  </si>
  <si>
    <t>39</t>
  </si>
  <si>
    <t>185851121</t>
  </si>
  <si>
    <t>Dovoz vody pro zálivku rostlin za vzdálenost do 1000 m</t>
  </si>
  <si>
    <t>1689842721</t>
  </si>
  <si>
    <t>Dovoz vody pro zálivku rostlin na vzdálenost do 1000 m</t>
  </si>
  <si>
    <t xml:space="preserve">Poznámka k souboru cen:_x000D_
1. Ceny lze použít pouze tehdy, když není voda dostupná z vodovodního řádu. 2. V cenách jsou započteny i náklady na čerpání vody do cisterny. 3. V cenách nejsou započteny náklady na dodání vody. Tyto náklady se oceňují individuálně. </t>
  </si>
  <si>
    <t>40</t>
  </si>
  <si>
    <t>215901101</t>
  </si>
  <si>
    <t>Zhutnění podloží z hornin soudržných do 92% PS nebo nesoudržných sypkých I(d) do 0,8</t>
  </si>
  <si>
    <t>2035706676</t>
  </si>
  <si>
    <t>Zhutnění podloží pod násypy z rostlé horniny tř. 1 až 4 z hornin soudružných do 92 % PS a nesoudržných sypkých relativní ulehlosti I(d) do 0,8</t>
  </si>
  <si>
    <t xml:space="preserve">Poznámka k souboru cen:_x000D_
1. Cena je určena pro zhutnění ploch vodorovných nebo ve sklonu do 1 : 5, je-li předepsáno zhutnění do hloubky 0,7 m od pláně. 2. Cenu nelze použít pro zhutnění podloží z hornin konzistence kašovité až tekoucí. 3. Míru zhutnění podloží předepisuje projekt. 4. Množství jednotek se určí v m2 půdorysné plochy zhutněného podloží. </t>
  </si>
  <si>
    <t>položka výkazu výměr 22</t>
  </si>
  <si>
    <t>1458,5</t>
  </si>
  <si>
    <t>41</t>
  </si>
  <si>
    <t>181951102</t>
  </si>
  <si>
    <t>Úprava pláně v hornině tř. 1 až 4 se zhutněním</t>
  </si>
  <si>
    <t>1940936159</t>
  </si>
  <si>
    <t>Úprava pláně vyrovnáním výškových rozdílů v hornině tř. 1 až 4 se zhutněním</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</si>
  <si>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</si>
  <si>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položka výkazu výměr 26</t>
  </si>
  <si>
    <t>5277,13</t>
  </si>
  <si>
    <t>Zakládání</t>
  </si>
  <si>
    <t>42</t>
  </si>
  <si>
    <t>271572211</t>
  </si>
  <si>
    <t>Podsyp pod základové konstrukce se zhutněním z netříděného štěrkopísku</t>
  </si>
  <si>
    <t>2070153690</t>
  </si>
  <si>
    <t>Podsyp pod základové konstrukce se zhutněním a urovnáním povrchu ze štěrkopísku netříděného</t>
  </si>
  <si>
    <t xml:space="preserve">Poznámka k souboru cen:_x000D_
1. Ceny slouží pro ocenění násypů pod základové konstrukce tloušťky vrstvy do 300 mm. 2. Násypy s tloušťkou vrstvy přesahující 300 mm se ocení cenami souboru cen 213 31-…. Polštáře zhutněné pod základy v katalogu 800-2 Zvláštní zakládání objektů. </t>
  </si>
  <si>
    <t>2,6*6,24*0,2</t>
  </si>
  <si>
    <t>43</t>
  </si>
  <si>
    <t>274311128</t>
  </si>
  <si>
    <t>Základové pasy, prahy, věnce a ostruhy z betonu prostého C 30/37</t>
  </si>
  <si>
    <t>1336974083</t>
  </si>
  <si>
    <t>Základové konstrukce z betonu prostého pasy, prahy, věnce a ostruhy ve výkopu nebo na hlavách pilot C 30/37</t>
  </si>
  <si>
    <t xml:space="preserve">Poznámka k souboru cen:_x000D_
1. V cenách jsou započteny i náklady na: a) kontrolu bednění před betonáží, vlastní betonáž zejména čerpadlem betonu, rozhrnutí a hutnění betonu požadované konzistence, uhlazení horního povrchu základu s případnou technologickou přestávkou nutnou pro vytvoření založení dříku opěry nebo pilíře, b) ošetření a ochranu čerstvě uloženého betonu. 2. V cenách nejsou započteny náklady na: a) zhutnění podkladní vrstvy nebo vyčištění základové spáry u plošného založení, b) zhotovení vrtací šablony pilot nebo odbourání hlav pilot u základu založeného na pilotách. </t>
  </si>
  <si>
    <t>položka výkazu výměr 58 a výkres oplocení</t>
  </si>
  <si>
    <t>14,66</t>
  </si>
  <si>
    <t>44</t>
  </si>
  <si>
    <t>274354111</t>
  </si>
  <si>
    <t>Bednění základových pasů - zřízení</t>
  </si>
  <si>
    <t>-227000232</t>
  </si>
  <si>
    <t>Bednění základových konstrukcí pasů, prahů, věnců a ostruh zřízení</t>
  </si>
  <si>
    <t xml:space="preserve">Poznámka k souboru cen:_x000D_
1. V ceně -4111 jsou započteny i náklady na založení, sestavení a osazení systémového bednění mobilním jeřábem, nástřik bednění odformovacím postřikem, měsíční nájemné rámů inventárního bednění a spínacích prvků vztažené k ploše bednění, spotřebu výplní rámů bednění z překližek pro nepohledové bednění a distančních prvků. 2. Drobný spotřební materiál (např. hřebíky, vruty, materiál pro vyplnění kuželových otvorů v základu po spínacích tyčích bednění) je započten v režijních nákladech. 3. V ceně -4211 je započteno odbednění a očištění bednění. 4. V cenách nejsou obsaženy náklady na bednění vložky nebo výplně pracovních a dilatačních spár základu. </t>
  </si>
  <si>
    <t>(0,5*0,8*2+0,7*0,8*2)*2</t>
  </si>
  <si>
    <t>49,3*0,8*2+0,3*0,8*2</t>
  </si>
  <si>
    <t>14,2*0,3*2+0,3*0,3*2</t>
  </si>
  <si>
    <t>50,4*0,2+2+0,2*0,1*2</t>
  </si>
  <si>
    <t>45</t>
  </si>
  <si>
    <t>274354211</t>
  </si>
  <si>
    <t>Bednění základových pasů - odstranění</t>
  </si>
  <si>
    <t>1604586307</t>
  </si>
  <si>
    <t>Bednění základových konstrukcí pasů, prahů, věnců a ostruh odstranění bednění</t>
  </si>
  <si>
    <t>46</t>
  </si>
  <si>
    <t>380321553</t>
  </si>
  <si>
    <t>Kompletní konstrukce ČOV, nádrží, vodojemů, žlabů nebo kanálů ze ŽB tř. C 20/25 tl nad 300 mm</t>
  </si>
  <si>
    <t>-1468785618</t>
  </si>
  <si>
    <t>Kompletní konstrukce čistíren odpadních vod, nádrží, vodojemů, kanálů z betonu železového bez výztuže a bednění bez zvýšených nároků na prostředí tř. C 20/25, tl. přes 300 mm</t>
  </si>
  <si>
    <t>8,25*2,6*1,15-1,82*1,82*1,15*4</t>
  </si>
  <si>
    <t>47</t>
  </si>
  <si>
    <t>380356231</t>
  </si>
  <si>
    <t>Bednění kompletních konstrukcí ČOV, nádrží nebo vodojemů neomítaných ploch rovinných zřízení</t>
  </si>
  <si>
    <t>1500147698</t>
  </si>
  <si>
    <t>Bednění kompletních konstrukcí čistíren odpadních vod, nádrží, vodojemů, kanálů konstrukcí neomítaných z betonu prostého nebo železového ploch rovinných zřízení</t>
  </si>
  <si>
    <t xml:space="preserve">Poznámka k souboru cen:_x000D_
1. V případech, kdy konstrukce jsou obsypávány, oceňuje se bednění vnějších neomítaných obsypávaných stěn a) rovinných cenou 380 35-6211 (zřízení) a 380 35-6212 (odstranění), b) zaoblených cenou 380 35-6221 (zřízení) a 380 35-6222 (odstranění). </t>
  </si>
  <si>
    <t>(8,25*2+2,6*2)*1,15</t>
  </si>
  <si>
    <t>48</t>
  </si>
  <si>
    <t>380356232</t>
  </si>
  <si>
    <t>Bednění kompletních konstrukcí ČOV, nádrží nebo vodojemů neomítaných ploch rovinných odstranění</t>
  </si>
  <si>
    <t>-842901102</t>
  </si>
  <si>
    <t>Bednění kompletních konstrukcí čistíren odpadních vod, nádrží, vodojemů, kanálů konstrukcí neomítaných z betonu prostého nebo železového ploch rovinných odstranění</t>
  </si>
  <si>
    <t>49</t>
  </si>
  <si>
    <t>380361006</t>
  </si>
  <si>
    <t>Výztuž kompletních konstrukcí ČOV, nádrží nebo vodojemů z betonářské oceli 10 505</t>
  </si>
  <si>
    <t>-118806571</t>
  </si>
  <si>
    <t>Výztuž kompletních konstrukcí čistíren odpadních vod, nádrží, vodojemů, kanálů z oceli 10 505 (R) nebo BSt 500</t>
  </si>
  <si>
    <t>předpoklad</t>
  </si>
  <si>
    <t>0,2</t>
  </si>
  <si>
    <t>50</t>
  </si>
  <si>
    <t>451315114</t>
  </si>
  <si>
    <t>Podkladní nebo výplňová vrstva z betonu C 12/15 tl do 100 mm</t>
  </si>
  <si>
    <t>508556619</t>
  </si>
  <si>
    <t>Podkladní a výplňové vrstvy z betonu prostého tloušťky do 100 mm, z betonu C 12/15</t>
  </si>
  <si>
    <t xml:space="preserve">Poznámka k souboru cen:_x000D_
1. Cenu lze použít pro podkladní vrstvu z prostého betonu pod základové konstrukce. 2. Příplatek řeší náklady na vícepráce při ruční ukládce pro sklon podkladní vrstvy ve svahu (skluzy u opěry). 3. V cenách jsou započteny náklady na vlastní betonáž, rozhrnutí a případně hutnění betonu požadované konzistence, uhlazení horního povrchu podkladní vrstvy, ošetření a ochranu čerstvě uloženého betonu. 4. V cenách nejsou započteny náklady na: a) zhutnění podloží pod podkladní vrstvy a vyčištění základové spáry, tyto se oceňují cenami katalogu 800-2 Základy a zvláštní zakládání, b) podkladní vrstva ze štěrku hutněného u plošného založení, tyto se oceňují souborem cen 451 57-78 Podkladní a výplňová vrstva z kameniva, c) zhotovení bednění vrtací šablony pilot nebo odbourání hlav pilot ze železobetonu u základu založeného na pilotách. </t>
  </si>
  <si>
    <t xml:space="preserve"> položka výkazu výměr 60</t>
  </si>
  <si>
    <t>2,6*6,24</t>
  </si>
  <si>
    <t>51</t>
  </si>
  <si>
    <t>451351111</t>
  </si>
  <si>
    <t>Bednění podkladní vrtací šablony základu z hranolů a prken hloubky do 300 mm - zřízení</t>
  </si>
  <si>
    <t>-149342823</t>
  </si>
  <si>
    <t>Bednění podkladní vrtací šablony základu z hranolů a prken hloubky do 300 mm zřízení</t>
  </si>
  <si>
    <t xml:space="preserve">Poznámka k souboru cen:_x000D_
1. V cenách jsou započteny náklady založení vnějšího bednění z hranolu a prken na podkladní vrstvě ze štěrku, rozměření polohy vnitřního bednění otvorů pro vrtaní pilot, zhotovení a zajištění polohy vnitřního bednění pro tloušťku vrtací šablony do tloušťky 300 mm, nástřik bednění odformovacím prostředkem, odbednění vrtací šablony. 2. V cenách nejsou započteny náklady na ukládku výztuže ze sítí do vrtací šablony, tyto se oceňují souborem cen 273 36-14 Výztuž základů ze svařovaných sítí. </t>
  </si>
  <si>
    <t>(2,6*2+6,24*2)*0,08</t>
  </si>
  <si>
    <t>52</t>
  </si>
  <si>
    <t>451351211</t>
  </si>
  <si>
    <t>Bednění podkladní vrtací šablony základu z hranolů a prken hloubky do 300 mm - odstranění</t>
  </si>
  <si>
    <t>1330842217</t>
  </si>
  <si>
    <t>Bednění podkladní vrtací šablony základu z hranolů a prken hloubky do 300 mm odstranění</t>
  </si>
  <si>
    <t>Svislé a kompletní konstrukce</t>
  </si>
  <si>
    <t>53</t>
  </si>
  <si>
    <t>279311961</t>
  </si>
  <si>
    <t>Základová zeď z betonu prostého tř. C 25/30</t>
  </si>
  <si>
    <t>-748739978</t>
  </si>
  <si>
    <t>Základové zdi z betonu prostého bez zvláštních nároků na vliv prostředí tř. C 25/30</t>
  </si>
  <si>
    <t xml:space="preserve">Poznámka k souboru cen:_x000D_
1. V ceně příplatku -5911 jsou započteny náklady na technologické opatření a na ztíženou betonáž pod hladinou pažící bentonitové suspenze a na průběžné odčerpávání suspenze s přepouštěním na určité místo do 20 m, popř. do vany nebo do kalové cisterny k odvozu. Odvoz se oceňuje cenami katalogu 800-2 Zvláštní zakládání objektů. 2. Hloubení s použitím bentonitové suspenze se oceňuje katalogem 800-1 Zemní práce. Bednění se neoceňuje. 3. V cenách nejsou započteny náklady na bednění; tyto se oceňují cenami souboru cen 279 35-11 Bednění základových zdí. </t>
  </si>
  <si>
    <t>8,44*0,05</t>
  </si>
  <si>
    <t>54</t>
  </si>
  <si>
    <t>279351101</t>
  </si>
  <si>
    <t>Zřízení bednění základových zdí jednostranné</t>
  </si>
  <si>
    <t>-1443003393</t>
  </si>
  <si>
    <t>Bednění základových zdí svislé nebo šikmé (odkloněné), půdorysně přímé nebo zalomené ve volných nebo zapažených jámách, rýhách, šachtách, včetně případných vzpěr, jednostranné zřízení</t>
  </si>
  <si>
    <t xml:space="preserve">Poznámka k souboru cen:_x000D_
1. Položky -1101, -1102, -1105 a -1106 nelze použít pro bednění výšky přes 4 m při předepsané nepřetržité betonáži konstrukce. Toto bednění se oceňuje individuálně. </t>
  </si>
  <si>
    <t>11*(0,4+0,2)*2*0,05</t>
  </si>
  <si>
    <t>36*(1,2+0,2)*2*0,05</t>
  </si>
  <si>
    <t>(0,6+0,2)*2*0,05</t>
  </si>
  <si>
    <t>55</t>
  </si>
  <si>
    <t>279351102</t>
  </si>
  <si>
    <t>Odstranění bednění základových zdí jednostranné</t>
  </si>
  <si>
    <t>-2131272227</t>
  </si>
  <si>
    <t>Bednění základových zdí svislé nebo šikmé (odkloněné), půdorysně přímé nebo zalomené ve volných nebo zapažených jámách, rýhách, šachtách, včetně případných vzpěr, jednostranné odstranění</t>
  </si>
  <si>
    <t>56</t>
  </si>
  <si>
    <t>31111322R</t>
  </si>
  <si>
    <t>Nosná zeď tl 200 mm ze štípaných tvárnic ztraceného bednění barevných včetně výplně z betonu</t>
  </si>
  <si>
    <t>-1933466277</t>
  </si>
  <si>
    <t>Nadzákladové zdi z tvárnic ztraceného bednění štípaných, včetně výplně z betonu třídy C 25/30 barevných, tloušťky zdiva 200 mm</t>
  </si>
  <si>
    <t xml:space="preserve">Poznámka k souboru cen:_x000D_
1. V cenách jsou započteny i náklady na dodání a uložení betonu 2. V cenách -3212 až -3234 jsou započteny i náklady na doplňkové - rohové tvárnice. 3. V cenách nejsou započteny náklady na dodání a uložení betonářské výztuže; tyto se oceňují cenami souboru cen 31* 36- . . Výztuž nadzákladových zdí. 4. Množství jednotek se určuje v m2 plochy zdiva. </t>
  </si>
  <si>
    <t>285*0,2*0,4</t>
  </si>
  <si>
    <t>57</t>
  </si>
  <si>
    <t>31111323R</t>
  </si>
  <si>
    <t>Nosná zeď tl 200 mm ze hladkých tvárnic ztraceného bednění přírodních včetně výplně z betonu</t>
  </si>
  <si>
    <t>-1125785723</t>
  </si>
  <si>
    <t>Nadzákladové zdi z tvárnic ztraceného bednění hladkých, včetně výplně z betonu třídy C 25/30 přírodních, tloušťky zdiva 200 mm</t>
  </si>
  <si>
    <t>628*0,2*0,4</t>
  </si>
  <si>
    <t>58</t>
  </si>
  <si>
    <t>327361006</t>
  </si>
  <si>
    <t>Výztuž opěrných zdí a valů D 12 mm z betonářské oceli 10 505</t>
  </si>
  <si>
    <t>-1464793215</t>
  </si>
  <si>
    <t>Výztuž opěrných zdí a valů průměru do 12 mm, z oceli 10 505 (R) nebo BSt 500</t>
  </si>
  <si>
    <t xml:space="preserve">Poznámka k souboru cen:_x000D_
1. Ceny lze použít i pro případné výztuže základů opěrných zdí a valů. </t>
  </si>
  <si>
    <t>"12mm"208*2*0,89/1000</t>
  </si>
  <si>
    <t>"6mm"93*1,4*0,22/1000</t>
  </si>
  <si>
    <t>59</t>
  </si>
  <si>
    <t>348101250</t>
  </si>
  <si>
    <t>Osazení vrat a vrátek k oplocení na ocelové sloupky do 10 m2</t>
  </si>
  <si>
    <t>-12549210</t>
  </si>
  <si>
    <t>Montáž vrat a vrátek k oplocení na sloupky ocelové, plochy jednotlivě přes 8 do 10 m2</t>
  </si>
  <si>
    <t xml:space="preserve">Poznámka k souboru cen:_x000D_
1. V cenách nejsou započteny náklady na dodávku vrat a vrátek; tyto se oceňují ve specifikaci. </t>
  </si>
  <si>
    <t>položka výkazu výměr 59</t>
  </si>
  <si>
    <t>60</t>
  </si>
  <si>
    <t>55342342R</t>
  </si>
  <si>
    <t>brána kovová dvoukřídlová 5,0x1,6m Tahokov</t>
  </si>
  <si>
    <t>-906981955</t>
  </si>
  <si>
    <t>61</t>
  </si>
  <si>
    <t>348273911</t>
  </si>
  <si>
    <t>Pant vratový vkládaný do ložných spár plotového sloupku</t>
  </si>
  <si>
    <t>1036226808</t>
  </si>
  <si>
    <t>Ploty z tvárnic betonových kovové doplňky k plotovému zdivu vkládané do ložných spár současně při zdění ostatní vratový pant</t>
  </si>
  <si>
    <t xml:space="preserve">Poznámka k souboru cen:_x000D_
1. Množství jednotek se u: a) plotových zdí určuje v m2 plochy zdiva, b) příplatku za vyztužení sloupku průběžných plotových zdí určuje v m2 plochy zdiva, c) ztužujících věnců průběžných plotových zdí určuje v m délky zdiva, d) plotové stříšky určuje v m délky zdiva, e) plotových sloupků určuje v m výšky jednotlivých sloupků, f) sloupových hlavic určuje v kusech jednotlivých sloupů, g) kovových doplňků plotového zdiva určuje v kusech jednotlivých dílů. 2. Položky -229. jsou určeny pro ocenění ztužujících sloupků u průběžných plotových zdí, jedná se o tzv. ztracené sloupky. 3. Položky -23.. jsou určeny pro ocenění ztužujících věnců u průběžných plotových zdí výšky přes 2 m. </t>
  </si>
  <si>
    <t>62</t>
  </si>
  <si>
    <t>998152111</t>
  </si>
  <si>
    <t>Přesun hmot pro montované zdi a valy v do 12 m</t>
  </si>
  <si>
    <t>834274838</t>
  </si>
  <si>
    <t>Přesun hmot pro zdi a valy samostatné montované z dílců železobetonových nebo z předpjatého betonu vodorovná dopravní vzdálenost do 50 m, pro zdi výšky do 12 m</t>
  </si>
  <si>
    <t xml:space="preserve"> Kryty pozemních komunikací letišť a ploch z kameniva nebo živičné</t>
  </si>
  <si>
    <t>63</t>
  </si>
  <si>
    <t>56468111R</t>
  </si>
  <si>
    <t>Podklad z kameniva hrubého drceného vel. 0-125 mm tl 300 mm</t>
  </si>
  <si>
    <t>602222472</t>
  </si>
  <si>
    <t>Podklad z kameniva hrubého drceného vel. 0-125 mm, s rozprostřením a zhutněním, po zhutnění tl. 300 mm</t>
  </si>
  <si>
    <t>položka výkazu výměr  24</t>
  </si>
  <si>
    <t>64</t>
  </si>
  <si>
    <t>583442300</t>
  </si>
  <si>
    <t>štěrkodrť frakce 0-125 třída B</t>
  </si>
  <si>
    <t>-2111347402</t>
  </si>
  <si>
    <t xml:space="preserve">položka výkazu výměr  24 </t>
  </si>
  <si>
    <t>odečet  materiálu z položky výkazu výměr 19</t>
  </si>
  <si>
    <t>-150*1,9</t>
  </si>
  <si>
    <t>65</t>
  </si>
  <si>
    <t>564752114</t>
  </si>
  <si>
    <t>Podklad z vibrovaného štěrku VŠ tl 180 mm</t>
  </si>
  <si>
    <t>1819719402</t>
  </si>
  <si>
    <t>Podklad nebo kryt z vibrovaného štěrku VŠ s rozprostřením, vlhčením a zhutněním, po zhutnění tl. 180 mm</t>
  </si>
  <si>
    <t>položka výkazu výměr  45</t>
  </si>
  <si>
    <t>1615,41</t>
  </si>
  <si>
    <t>66</t>
  </si>
  <si>
    <t>564811111</t>
  </si>
  <si>
    <t>Podklad ze štěrkodrtě ŠD tl 50 mm</t>
  </si>
  <si>
    <t>-232032025</t>
  </si>
  <si>
    <t>Podklad ze štěrkodrti ŠD s rozprostřením a zhutněním, po zhutnění tl. 50 mm</t>
  </si>
  <si>
    <t>67</t>
  </si>
  <si>
    <t>564851111</t>
  </si>
  <si>
    <t>Podklad ze štěrkodrtě ŠD tl 150 mm</t>
  </si>
  <si>
    <t>-423272333</t>
  </si>
  <si>
    <t>Podklad ze štěrkodrti ŠD s rozprostřením a zhutněním, po zhutnění tl. 150 mm</t>
  </si>
  <si>
    <t>položka výkazu výměr  46</t>
  </si>
  <si>
    <t>1321,5</t>
  </si>
  <si>
    <t>68</t>
  </si>
  <si>
    <t>565231112</t>
  </si>
  <si>
    <t>Podklad ze štěrku částečně zpevněného cementovou maltou ŠCM tl 200 mm</t>
  </si>
  <si>
    <t>-371989772</t>
  </si>
  <si>
    <t>Podklad ze štěrku částečně zpevněného cementovou maltou ŠCM s rozprostřením a s hutněním, po zhutnění tl. 200 mm</t>
  </si>
  <si>
    <t xml:space="preserve">Poznámka k souboru cen:_x000D_
1. ČSN 73 6127-1 připouští pro ŠCM tl. 150-200 mm. 2. V cenách jsou započteny i náklady na: a) ošetření povrchu krytu vodou, b) postřik proti odpařování vody. 3. V cenách nejsou započteny náklady na další postřiky, nátěry nebo mezivrstvy, které se oceňují cenami souborů cen stavebního dílu 57 Kryty pozemních komunikací. </t>
  </si>
  <si>
    <t>položka výkazu výměr  43</t>
  </si>
  <si>
    <t>410,65</t>
  </si>
  <si>
    <t>69</t>
  </si>
  <si>
    <t>564851114</t>
  </si>
  <si>
    <t>Podklad ze štěrkodrtě ŠD tl 180 mm</t>
  </si>
  <si>
    <t>-2140341712</t>
  </si>
  <si>
    <t>Podklad ze štěrkodrti ŠD s rozprostřením a zhutněním, po zhutnění tl. 180 mm</t>
  </si>
  <si>
    <t>položka výkazu výměr  47</t>
  </si>
  <si>
    <t>2032,59</t>
  </si>
  <si>
    <t>70</t>
  </si>
  <si>
    <t>564871116</t>
  </si>
  <si>
    <t>Podklad ze štěrkodrtě ŠD tl. 300 mm</t>
  </si>
  <si>
    <t>-727938245</t>
  </si>
  <si>
    <t>Podklad ze štěrkodrti ŠD s rozprostřením a zhutněním, po zhutnění tl. 300 mm</t>
  </si>
  <si>
    <t>položka výkazu výměr  48</t>
  </si>
  <si>
    <t>1406,56</t>
  </si>
  <si>
    <t>71</t>
  </si>
  <si>
    <t>565221113</t>
  </si>
  <si>
    <t>Podklad ze štěrku částečně zpevněného cementovou maltou ŠCM tl 180 mm</t>
  </si>
  <si>
    <t>-549062904</t>
  </si>
  <si>
    <t>Podklad ze štěrku částečně zpevněného cementovou maltou ŠCM s rozprostřením a s hutněním, po zhutnění tl. 180 mm</t>
  </si>
  <si>
    <t>položka výkazu výměr  44</t>
  </si>
  <si>
    <t>72</t>
  </si>
  <si>
    <t>573211111</t>
  </si>
  <si>
    <t>Postřik živičný spojovací z asfaltu v množství do 0,70 kg/m2</t>
  </si>
  <si>
    <t>1535600441</t>
  </si>
  <si>
    <t>Postřik živičný spojovací bez posypu kamenivem z asfaltu silničního, v množství od 0,50 do 0,70 kg/m2</t>
  </si>
  <si>
    <t>"položka výkazu výměr 33</t>
  </si>
  <si>
    <t>1847</t>
  </si>
  <si>
    <t>položka výkazu výměr  34</t>
  </si>
  <si>
    <t>1772</t>
  </si>
  <si>
    <t>73</t>
  </si>
  <si>
    <t>573111112</t>
  </si>
  <si>
    <t>Postřik živičný infiltrační s posypem z asfaltu množství 1 kg/m2</t>
  </si>
  <si>
    <t>-804797439</t>
  </si>
  <si>
    <t>Postřik živičný infiltrační z asfaltu silničního s posypem kamenivem, v množství 1,00 kg/m2</t>
  </si>
  <si>
    <t>položka výkazu výměr 35</t>
  </si>
  <si>
    <t>1556</t>
  </si>
  <si>
    <t>74</t>
  </si>
  <si>
    <t>565135121</t>
  </si>
  <si>
    <t>Asfaltový beton vrstva podkladní ACP 16 (obalované kamenivo OKS) tl 50 mm š přes 3 m</t>
  </si>
  <si>
    <t>-448663861</t>
  </si>
  <si>
    <t>Asfaltový beton vrstva podkladní ACP 16 (obalované kamenivo střednězrnné - OKS) s rozprostřením a zhutněním v pruhu šířky přes 3 m, po zhutnění tl. 50 mm</t>
  </si>
  <si>
    <t xml:space="preserve">Poznámka k souboru cen:_x000D_
1. ČSN EN 13108-1 připouští pro ACP 16 pouze tl. 50 až 80 mm. </t>
  </si>
  <si>
    <t>položka výkazu výměr 34</t>
  </si>
  <si>
    <t>75</t>
  </si>
  <si>
    <t>577145122</t>
  </si>
  <si>
    <t>Asfaltový beton vrstva ložní ACL 16 (ABH) tl 50 mm š přes 3 m z nemodifikovaného asfaltu</t>
  </si>
  <si>
    <t>-1499534021</t>
  </si>
  <si>
    <t>Asfaltový beton vrstva ložní ACL 16 (ABH) s rozprostřením a zhutněním z nemodifikovaného asfaltu v pruhu šířky přes 3 m, po zhutnění tl. 50 mm</t>
  </si>
  <si>
    <t xml:space="preserve">Poznámka k souboru cen:_x000D_
1. ČSN EN 13108-1 připouští pro ACL 16 pouze tl. 50 až 70 mm. </t>
  </si>
  <si>
    <t>76</t>
  </si>
  <si>
    <t>577144121</t>
  </si>
  <si>
    <t>Asfaltový beton vrstva obrusná ACO 11 (ABS) tř. I tl 50 mm š přes 3 m z nemodifikovaného asfaltu</t>
  </si>
  <si>
    <t>-457589474</t>
  </si>
  <si>
    <t>Asfaltový beton vrstva obrusná ACO 11 (ABS) s rozprostřením a se zhutněním z nemodifikovaného asfaltu v pruhu šířky přes 3 m tř. I, po zhutnění tl. 50 mm</t>
  </si>
  <si>
    <t xml:space="preserve">Poznámka k souboru cen:_x000D_
1. ČSN EN 13108-1 připouští pro ACO 11 pouze tl. 35 až 50 mm. </t>
  </si>
  <si>
    <t>položka výkazu výměr 33</t>
  </si>
  <si>
    <t>77</t>
  </si>
  <si>
    <t>919121213</t>
  </si>
  <si>
    <t>Těsnění spár zálivkou za studena pro komůrky š 10 mm hl 25 mm bez těsnicího profilu</t>
  </si>
  <si>
    <t>m</t>
  </si>
  <si>
    <t>797353094</t>
  </si>
  <si>
    <t>Utěsnění dilatačních spár zálivkou za studena v cementobetonovém nebo živičném krytu včetně adhezního nátěru bez těsnicího profilu pod zálivkou, pro komůrky šířky 10 mm, hloubky 25 mm</t>
  </si>
  <si>
    <t xml:space="preserve">Poznámka k souboru cen:_x000D_
1. V cenách jsou započteny i náklady na vyčištění spár před těsněním a zalitím a náklady na impregnaci, těsnění a zalití spár včetně dodání hmot. </t>
  </si>
  <si>
    <t>položka výkazu výměr  1</t>
  </si>
  <si>
    <t>83,5</t>
  </si>
  <si>
    <t>78</t>
  </si>
  <si>
    <t>998225111</t>
  </si>
  <si>
    <t>Přesun hmot pro pozemní komunikace s krytem z kamene, monolitickým betonovým nebo živičným</t>
  </si>
  <si>
    <t>447014535</t>
  </si>
  <si>
    <t>Přesun hmot pro komunikace s krytem z kameniva, monolitickým betonovým nebo živičným dopravní vzdálenost do 200 m jakékoliv délky objektu</t>
  </si>
  <si>
    <t xml:space="preserve">Poznámka k souboru cen:_x000D_
1. Ceny lze použít i pro plochy letišť s krytem monolitickým betonovým nebo živičným. </t>
  </si>
  <si>
    <t>059</t>
  </si>
  <si>
    <t>kryty poz.komunikací - dlažba</t>
  </si>
  <si>
    <t>79</t>
  </si>
  <si>
    <t>591411111</t>
  </si>
  <si>
    <t>Kladení dlažby z mozaiky jednobarevné komunikací pro pěší lože z kameniva</t>
  </si>
  <si>
    <t>1496033219</t>
  </si>
  <si>
    <t>Kladení dlažby z mozaiky komunikací pro pěší s vyplněním spár, s dvojím beraněním a se smetením přebytečného materiálu na vzdálenost do 3 m jednobarevné, s ložem tl. do 40 mm z kameniva</t>
  </si>
  <si>
    <t xml:space="preserve">Poznámka k souboru cen:_x000D_
1. V cenách jsou započteny i náklady na dodání hmot pro lože a na dodání téhož materiálu pro výplň spár a zhotovení šablon, popř. rámů. 2. V cenách nejsou započteny náklady na dodání mozaiky, které se oceňuje ve specifikaci; ztratné lze dohodnout ve výši 2 %. 3. Část lože přesahující tloušťku 40 mm se oceňuje cenami souboru cen 451 ..-9 Příplatek za každých dalších 10 mm tloušťky podkladu nebo lože. </t>
  </si>
  <si>
    <t>položka výkazu výměr  39</t>
  </si>
  <si>
    <t>177</t>
  </si>
  <si>
    <t>položka výkazu výměr  50</t>
  </si>
  <si>
    <t>80</t>
  </si>
  <si>
    <t>591211111</t>
  </si>
  <si>
    <t>Kladení dlažby z kostek drobných z kamene do lože z kameniva těženého tl 50 mm</t>
  </si>
  <si>
    <t>-1012175210</t>
  </si>
  <si>
    <t>Kladení dlažby z kostek s provedením lože do tl. 50 mm, s vyplněním spár, s dvojím beraněním a se smetením přebytečného materiálu na krajnici drobných z kamene, do lože z kameniva těženého</t>
  </si>
  <si>
    <t xml:space="preserve">Poznámka k souboru cen:_x000D_
1. Ceny 591 1.- pro dlažbu z kostek velkých jsou určeny pro dlažbu úhlopříčnou a řádkovou. 2. Ceny 591 2.- pro dlažbu z kostek drobných jsou určeny pro dlažbu úhlopříčnou, řádkovou a kroužkovou. 3. Dlažba vějířová z kostek drobných se oceňuje cenami 591 41-2111 a 591 44-2111 Kladení dlažby z mozaiky dvoubarevné a vícebarevné komunikací pro pěší. 4. V cenách jsou započteny i náklady na dodání hmot pro lože a na dodání téhož materiálu na výplň spár. 5. V cenách nejsou započteny náklady na: a) dodání dlažebních kostek, které se oceňuje ve specifikaci; ztratné lze dohodnout - u velkých kostek ve výši 1 %, - u drobných kostek ve výši 2 %, b) vyplnění spár dlažby živičnou zálivkou, které se oceňuje cenami souboru cen 599 1 . -11 Zálivka živičná spár dlažby. 6. Část lože přesahující tloušťku 50 mm se oceňuje cenami souboru cen 451 31-97 Příplatek za každých dalších 10 mm tloušťky podkladu nebo lože. </t>
  </si>
  <si>
    <t>položka výkazu výměr  36</t>
  </si>
  <si>
    <t>1605,3</t>
  </si>
  <si>
    <t>-(126+135+111+116+96,5+19+151,5+297+53+12)*0,1</t>
  </si>
  <si>
    <t>položka výkazu výměr  49</t>
  </si>
  <si>
    <t>248</t>
  </si>
  <si>
    <t>81</t>
  </si>
  <si>
    <t>916111113</t>
  </si>
  <si>
    <t>Osazení obruby z velkých kostek s boční opěrou do lože z betonu prostého</t>
  </si>
  <si>
    <t>1177350171</t>
  </si>
  <si>
    <t>Osazení silniční obruby z dlažebních kostek v jedné řadě s ložem tl. přes 50 do 100 mm, s vyplněním a zatřením spár cementovou maltou z velkých kostek s boční opěrou z betonu prostého tř. C 12/15, do lože z betonu prostého téže značky</t>
  </si>
  <si>
    <t xml:space="preserve">Poznámka k souboru cen:_x000D_
1. Část lože z betonu prostého přesahující tl. 100 mm se oceňuje cenou 916 99-1121 Lože pod obrubníky, krajníky nebo obruby z dlažebních kostek. 2. V cenách nejsou započteny náklady na dodání dlažebních kostek, tyto se oceňují ve specifikaci. Množství uvedené ve specifikaci se určí jako součin celkové délky obrub a objemové hmotnosti 1 m obruby a to: a) 0,065 t/m pro velké kostky, b) 0,024 t/m pro malé kostky. Ztratné lze dohodnout ve výši 1 % pro velké kostky, 2 % pro malé kostky. 3. Osazení silniční obruby ze dvou řad kostek se oceňuje: a) bez boční opěry jako dvojnásobné množství silniční obruby z jedné řady kostek, b) s boční opěrou jako osazení silniční obruby z jedné řady kostek s boční opěrou a osazení silniční obruby z jedné řady kostek bez boční opěry. </t>
  </si>
  <si>
    <t>položka výkazu výměr  32</t>
  </si>
  <si>
    <t>105</t>
  </si>
  <si>
    <t>82</t>
  </si>
  <si>
    <t>916111123</t>
  </si>
  <si>
    <t>Osazení obruby z drobných kostek s boční opěrou do lože z betonu prostého</t>
  </si>
  <si>
    <t>-1538936171</t>
  </si>
  <si>
    <t>Osazení silniční obruby z dlažebních kostek v jedné řadě s ložem tl. přes 50 do 100 mm, s vyplněním a zatřením spár cementovou maltou z drobných kostek s boční opěrou z betonu prostého tř. C 12/15, do lože z betonu prostého téže značky</t>
  </si>
  <si>
    <t>položka výkazu výměr  31</t>
  </si>
  <si>
    <t>1234</t>
  </si>
  <si>
    <t>(126+111+96,5+151,5+53)</t>
  </si>
  <si>
    <t>(135+116+19+297+12)</t>
  </si>
  <si>
    <t>83</t>
  </si>
  <si>
    <t>583801240</t>
  </si>
  <si>
    <t>kostka dlažební drobná, žula velikost 8/10 cm šedožlutá</t>
  </si>
  <si>
    <t>-921678331</t>
  </si>
  <si>
    <t>Výrobky lomařské a kamenické pro komunikace (kostky dlažební, krajníky a obrubníky) kostka dlažební drobná žula (materiálová skupina I/2) vel. 8/10 cm šedožlutá tř.II</t>
  </si>
  <si>
    <t>Poznámka k položce:_x000D_
1 t = 4,5 m2</t>
  </si>
  <si>
    <t>1234*0,1/4,5*1,01</t>
  </si>
  <si>
    <t>(126+111+96,5+151,5+53)*0,1/4,5*1,01</t>
  </si>
  <si>
    <t>84</t>
  </si>
  <si>
    <t>583801600</t>
  </si>
  <si>
    <t>kostka dlažební velká, žula velikost 15/17 třída II šedožlutá</t>
  </si>
  <si>
    <t>-2123455797</t>
  </si>
  <si>
    <t>105*0,2/2,5*1,01</t>
  </si>
  <si>
    <t>85</t>
  </si>
  <si>
    <t>583800100</t>
  </si>
  <si>
    <t>mozaika dlažební, žula 4/6 cm šedá</t>
  </si>
  <si>
    <t>476803012</t>
  </si>
  <si>
    <t>Poznámka k položce:_x000D_
1 t = 8,5 m2</t>
  </si>
  <si>
    <t>79 m2 použito z položky  16</t>
  </si>
  <si>
    <t>(177-79)/8,5*1,01</t>
  </si>
  <si>
    <t>86</t>
  </si>
  <si>
    <t>58380120R</t>
  </si>
  <si>
    <t>kostka dlažební drobná, žula velikost 8/10 cm-šedá</t>
  </si>
  <si>
    <t>746970360</t>
  </si>
  <si>
    <t xml:space="preserve">výrobky lomařské a kamenické pro komunikace (kostky dlažební, krajníky a obrubníky) kostka dlažební drobná žula (skupina materiálu I/2) vel. 8/10 cm šedá  </t>
  </si>
  <si>
    <t>Poznámka k položce:_x000D_
1t = cca 4,5 m2</t>
  </si>
  <si>
    <t>(13,5+11,6+1,9+29,7+1,2)/4,5*1,01</t>
  </si>
  <si>
    <t>87</t>
  </si>
  <si>
    <t>596211230</t>
  </si>
  <si>
    <t>Kladení zámkové dlažby komunikací pro pěší tl 80 mm skupiny C pl do 50 m2</t>
  </si>
  <si>
    <t>-2091879255</t>
  </si>
  <si>
    <t>Kladení dlažby z betonových zámkových dlaždic komunikací pro pěší s ložem z kameniva těženého nebo drceného tl. do 40 mm, s vyplněním spár s dvojitým hutněním, vibrováním a se smetením přebytečného materiálu na krajnici tl. 80 mm skupiny C, pro plochy do 50 m2</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</si>
  <si>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</si>
  <si>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položka výkazu výměr 37</t>
  </si>
  <si>
    <t>78,5</t>
  </si>
  <si>
    <t>88</t>
  </si>
  <si>
    <t>59245109R</t>
  </si>
  <si>
    <t>dlažba  skladebná 20x10x8 cm přírodní</t>
  </si>
  <si>
    <t>8954603</t>
  </si>
  <si>
    <t>Dlaždice betonové dlažba zámková (ČSN EN 1338) dlažba skladebná  1 m2=50 kusů HBB  20 x 10 x 8 přírodní</t>
  </si>
  <si>
    <t>Poznámka k položce:_x000D_
spotřeba: 50 kus/m2</t>
  </si>
  <si>
    <t>78,5*1,01</t>
  </si>
  <si>
    <t>89</t>
  </si>
  <si>
    <t>596211120</t>
  </si>
  <si>
    <t>Kladení zámkové dlažby komunikací pro pěší tl 60 mm skupiny B pl do 50 m2</t>
  </si>
  <si>
    <t>799549854</t>
  </si>
  <si>
    <t>Kladení dlažby z betonových zámkových dlaždic komunikací pro pěší s ložem z kameniva těženého nebo drceného tl. do 40 mm, s vyplněním spár s dvojitým hutněním, vibrováním a se smetením přebytečného materiálu na krajnici tl. 60 mm skupiny B, pro plochy do 50 m2</t>
  </si>
  <si>
    <t>položka výkazu výměr 40</t>
  </si>
  <si>
    <t>41,92</t>
  </si>
  <si>
    <t>položka výkazu výměr 41</t>
  </si>
  <si>
    <t>4,88</t>
  </si>
  <si>
    <t>596211122</t>
  </si>
  <si>
    <t>Kladení zámkové dlažby komunikací pro pěší tl 60 mm skupiny B pl do 300 m2</t>
  </si>
  <si>
    <t>690944092</t>
  </si>
  <si>
    <t>Kladení dlažby z betonových zámkových dlaždic komunikací pro pěší s ložem z kameniva těženého nebo drceného tl. do 40 mm, s vyplněním spár s dvojitým hutněním, vibrováním a se smetením přebytečného materiálu na krajnici tl. 60 mm skupiny B, pro plochy přes 100 do 300 m2</t>
  </si>
  <si>
    <t>položka výkazu výměr 38</t>
  </si>
  <si>
    <t>792</t>
  </si>
  <si>
    <t>položka výkazu výměr 51</t>
  </si>
  <si>
    <t>308</t>
  </si>
  <si>
    <t>91</t>
  </si>
  <si>
    <t>59245119R</t>
  </si>
  <si>
    <t>dlažba zámková  slepecká 20x10x6 cm barevná</t>
  </si>
  <si>
    <t>1060337877</t>
  </si>
  <si>
    <t>dlaždice betonové dlažba zámková (ČSN EN 1338) dlažba zámková -SLEPECKÁ 1 m2=50 kusů 20 x 10 x 6 barevná</t>
  </si>
  <si>
    <t>41,92*1,01</t>
  </si>
  <si>
    <t>92</t>
  </si>
  <si>
    <t>59245110R</t>
  </si>
  <si>
    <t>dlažba skladebná  20x10x6 cm přírodní</t>
  </si>
  <si>
    <t>1455800752</t>
  </si>
  <si>
    <t>dlaždice betonové dlažba zámková (ČSN EN 1338) dlažba skladebná  m2=50 kusů 20 x 10 x 6 přírodní</t>
  </si>
  <si>
    <t>792*1,01</t>
  </si>
  <si>
    <t>93</t>
  </si>
  <si>
    <t>59245100R</t>
  </si>
  <si>
    <t xml:space="preserve">dlažba s výstupky -umělý kámen </t>
  </si>
  <si>
    <t>476045421</t>
  </si>
  <si>
    <t>4,88*1,01</t>
  </si>
  <si>
    <t>94</t>
  </si>
  <si>
    <t>596811120</t>
  </si>
  <si>
    <t>Kladení betonové dlažby komunikací pro pěší do lože z kameniva vel do 0,09 m2 plochy do 50 m2</t>
  </si>
  <si>
    <t>2057947907</t>
  </si>
  <si>
    <t>Kladení dlažby z betonových nebo kameninových dlaždic komunikací pro pěší s vyplněním spár a se smetením přebytečného materiálu na vzdálenost do 3 m s ložem z kameniva těženého tl. do 30 mm velikosti dlaždic do 0,09 m2 (bez zámku), pro plochy do 50 m2</t>
  </si>
  <si>
    <t xml:space="preserve">Poznámka k souboru cen:_x000D_
1. V cenách jsou započteny i náklady na dodání hmot pro lože a na dodání materiálu pro výplň spár. 2. V cenách nejsou započteny náklady na dodání dlaždic, které se oceňují ve specifikaci; ztratné lze dohodnout u plochy a) do 100 m2 ve výši 3 %, b) přes 100 do 300 m2 ve výši 2 %, c) přes 300 m2 ve výši 1 %. 3. Část lože přesahující tloušťku 30 mm se oceňuje cenami souboru cen 451 . . -9 . Příplatek za každých dalších 10 mm tloušťky podkladu nebo lože. </t>
  </si>
  <si>
    <t>položka výkazu výměr 42</t>
  </si>
  <si>
    <t>4,26</t>
  </si>
  <si>
    <t>95</t>
  </si>
  <si>
    <t>583811240</t>
  </si>
  <si>
    <t>deska dlažební, žula broušená, 30x30 tl 5 cm</t>
  </si>
  <si>
    <t>-1397196996</t>
  </si>
  <si>
    <t>4,26*1,01</t>
  </si>
  <si>
    <t>96</t>
  </si>
  <si>
    <t>596811220</t>
  </si>
  <si>
    <t>Kladení betonové dlažby komunikací pro pěší do lože z kameniva vel do 0,25 m2 plochy do 50 m2</t>
  </si>
  <si>
    <t>-465410604</t>
  </si>
  <si>
    <t>Kladení dlažby z betonových nebo kameninových dlaždic komunikací pro pěší s vyplněním spár a se smetením přebytečného materiálu na vzdálenost do 3 m s ložem z kameniva těženého tl. do 30 mm velikosti dlaždic přes 0,09 m2 do 0,25 m2, pro plochy do 50 m2</t>
  </si>
  <si>
    <t>položka výkazu výměr 66</t>
  </si>
  <si>
    <t>20*0,4</t>
  </si>
  <si>
    <t>97</t>
  </si>
  <si>
    <t>592457020</t>
  </si>
  <si>
    <t>dlažba betonová plošná hladká Standard 40x40x5 cm šedá</t>
  </si>
  <si>
    <t>-225406795</t>
  </si>
  <si>
    <t>dlažba plošná betonová hladká 40x40x5 cm šedá</t>
  </si>
  <si>
    <t>20*0,4*1,01</t>
  </si>
  <si>
    <t>98</t>
  </si>
  <si>
    <t>916131213</t>
  </si>
  <si>
    <t>Osazení silničního obrubníku betonového stojatého s boční opěrou do lože z betonu prostého</t>
  </si>
  <si>
    <t>698441346</t>
  </si>
  <si>
    <t>Osazení silničního obrubníku betonového se zřízením lože, s vyplněním a zatřením spár cementovou maltou stojatého s boční opěrou z betonu prostého tř. C 12/15, do lože z betonu prostého téže značky</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</si>
  <si>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</si>
  <si>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položka výkazu výměr 27</t>
  </si>
  <si>
    <t>629</t>
  </si>
  <si>
    <t>99</t>
  </si>
  <si>
    <t>592174650</t>
  </si>
  <si>
    <t>obrubník betonový silniční Standard 100x15x25 cm</t>
  </si>
  <si>
    <t>284110020</t>
  </si>
  <si>
    <t>Obrubníky betonové a železobetonové obrubník silniční Standard   100 x 15 x 25</t>
  </si>
  <si>
    <t>604*1,01</t>
  </si>
  <si>
    <t>592174710</t>
  </si>
  <si>
    <t>obrubník betonový silniční vnější oblý R 1,0 Standard 78x15x25 cm</t>
  </si>
  <si>
    <t>-857252931</t>
  </si>
  <si>
    <t>Obrubníky betonové a železobetonové obrubník silniční oblý - vnější Standard  R 1,0   78 x 15 x 25</t>
  </si>
  <si>
    <t>"22,7*0,8=18,16" 19*1,01</t>
  </si>
  <si>
    <t>101</t>
  </si>
  <si>
    <t>59217472R</t>
  </si>
  <si>
    <t>obrubník betonový silniční vnější oblý R 2,0 Standard 78x15x25 cm</t>
  </si>
  <si>
    <t>978325707</t>
  </si>
  <si>
    <t>Obrubníky betonové a železobetonové obrubník silniční oblý - vnější Standard  R 2,0   78 x 15 x 25</t>
  </si>
  <si>
    <t>"3,1*0,8=3,875" 4*1,01</t>
  </si>
  <si>
    <t>102</t>
  </si>
  <si>
    <t>916241113</t>
  </si>
  <si>
    <t>Osazení obrubníku kamenného ležatého s boční opěrou do lože z betonu prostého</t>
  </si>
  <si>
    <t>-937958850</t>
  </si>
  <si>
    <t>Osazení obrubníku kamenného se zřízením lože, s vyplněním a zatřením spár cementovou maltou ležatého s boční opěrou z betonu prostého tř. C 12/15, do lože z betonu prostého téže značky</t>
  </si>
  <si>
    <t xml:space="preserve">Poznámka k souboru cen:_x000D_
1. Ceny -1211, -1212 a -1213 lze použít i pro osazení krajníků z kamene. 2.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 opěry. 3. Část lože z betonu prostého přesahující tl. 100 mm se oceňuje cenou 916 99-1121 Lože pod obrubníky, krajníky nebo obruby z dlažebních kostek. 4. V cenách nejsou započteny náklady na dodání obrubníků nebo krajníků, tyto se oceňují ve specifikaci. </t>
  </si>
  <si>
    <t>položka výkazu výměr  28</t>
  </si>
  <si>
    <t>150</t>
  </si>
  <si>
    <t>103</t>
  </si>
  <si>
    <t>916241213</t>
  </si>
  <si>
    <t>Osazení obrubníku kamenného stojatého s boční opěrou do lože z betonu prostého</t>
  </si>
  <si>
    <t>-1465749502</t>
  </si>
  <si>
    <t>Osazení obrubníku kamenného se zřízením lože, s vyplněním a zatřením spár cementovou maltou stojatého s boční opěrou z betonu prostého tř. C 12/15, do lože z betonu prostého téže značky</t>
  </si>
  <si>
    <t>položka výkazu výměr  29</t>
  </si>
  <si>
    <t>168,5</t>
  </si>
  <si>
    <t>104</t>
  </si>
  <si>
    <t>583803340</t>
  </si>
  <si>
    <t>obrubník kamenný přímý,  (aAP) žula,OP3 25x20</t>
  </si>
  <si>
    <t>1272661961</t>
  </si>
  <si>
    <t>Výrobky lomařské a kamenické pro komunikace (kostky dlažební, krajníky a obrubníky) obrubníky kamenné žula (materiálová skupina I/2) přímé OP 3  25 x 20</t>
  </si>
  <si>
    <t>(150-2,1)*1,01</t>
  </si>
  <si>
    <t>583802110</t>
  </si>
  <si>
    <t>krajník silniční kamenný, (aAP) žula, KS3 13x20 x 30-80</t>
  </si>
  <si>
    <t>-1544806998</t>
  </si>
  <si>
    <t>Výrobky lomařské a kamenické pro komunikace (kostky dlažební, krajníky a obrubníky) krajníky silniční kamenné žula (materiálová skupina I/2) KS 3    13 x 20 x 30-80 cm</t>
  </si>
  <si>
    <t>115,5*1,01</t>
  </si>
  <si>
    <t>106</t>
  </si>
  <si>
    <t>583804140</t>
  </si>
  <si>
    <t>obrubník kamenný obloukový , (bPP) žula, r=0,5÷1 m OP3 25x20</t>
  </si>
  <si>
    <t>103984955</t>
  </si>
  <si>
    <t>Výrobky lomařské a kamenické pro komunikace (kostky dlažební, krajníky a obrubníky) obrubníky kamenné žula (materiálová skupina I/2) obloukové r = do 1 m OP 3  25 x 20</t>
  </si>
  <si>
    <t>2,1*1,01</t>
  </si>
  <si>
    <t>107</t>
  </si>
  <si>
    <t>916231213</t>
  </si>
  <si>
    <t>Osazení chodníkového obrubníku betonového stojatého s boční opěrou do lože z betonu prostého</t>
  </si>
  <si>
    <t>-1582650657</t>
  </si>
  <si>
    <t>Osazení chodníkového obrubníku betonového se zřízením lože, s vyplněním a zatřením spár cementovou maltou stojatého s boční opěrou z betonu prostého tř. C 12/15, do lože z betonu prostého téže značky</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</si>
  <si>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</si>
  <si>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položka výkazu výměr  30</t>
  </si>
  <si>
    <t>383,5</t>
  </si>
  <si>
    <t>108</t>
  </si>
  <si>
    <t>592174120R</t>
  </si>
  <si>
    <t>obrubník betonový chodníkový 100x10x20 cm</t>
  </si>
  <si>
    <t>488436123</t>
  </si>
  <si>
    <t>obrubníky betonové a železobetonové chodníkové     100 x 10 x 20</t>
  </si>
  <si>
    <t>384*1,01</t>
  </si>
  <si>
    <t>109</t>
  </si>
  <si>
    <t>916991121</t>
  </si>
  <si>
    <t>Lože pod obrubníky, krajníky nebo obruby z dlažebních kostek z betonu prostého</t>
  </si>
  <si>
    <t>-1835123960</t>
  </si>
  <si>
    <t>Lože pod obrubníky, krajníky nebo obruby z dlažebních kostek z betonu prostého tř. C 12/15</t>
  </si>
  <si>
    <t>položka výkazu výměr  27</t>
  </si>
  <si>
    <t>629*0,3*0,1</t>
  </si>
  <si>
    <t>150*0,4*0,1</t>
  </si>
  <si>
    <t>168,5*0,3*0,1</t>
  </si>
  <si>
    <t>383,5*0,25*0,1</t>
  </si>
  <si>
    <t>1234*0,15*0,1</t>
  </si>
  <si>
    <t>105*0,3*0,1</t>
  </si>
  <si>
    <t>110</t>
  </si>
  <si>
    <t>R-059-005</t>
  </si>
  <si>
    <t>Rezání obrub</t>
  </si>
  <si>
    <t>-940549164</t>
  </si>
  <si>
    <t>111</t>
  </si>
  <si>
    <t>998223011</t>
  </si>
  <si>
    <t>Přesun hmot pro pozemní komunikace s krytem dlážděným</t>
  </si>
  <si>
    <t>1219374461</t>
  </si>
  <si>
    <t>Přesun hmot pro pozemní komunikace s krytem dlážděným dopravní vzdálenost do 200 m jakékoliv délky objektu</t>
  </si>
  <si>
    <t xml:space="preserve"> Potrubí z trub betonových</t>
  </si>
  <si>
    <t>112</t>
  </si>
  <si>
    <t>894411111</t>
  </si>
  <si>
    <t>Zřízení šachet kanalizačních z betonových dílců na potrubí DN do 200 dno beton tř. C 25/30</t>
  </si>
  <si>
    <t>-1301154714</t>
  </si>
  <si>
    <t>Zřízení šachet kanalizačních z betonových dílců výšky vstupu do 1,50 m s obložením dna betonem tř. C 25/30, na potrubí DN do 200</t>
  </si>
  <si>
    <t xml:space="preserve">Poznámka k souboru cen:_x000D_
1. Příplatek k ceně šachet z betonových dílců za každých dalších i započatých 0,60 m výšky vstupu se oceňuje cenou 894 11-8001 této části katalogu. 2. V cenách jsou započteny i náklady na: a) podkladní desku z betonu prostého. b) zhotovení monolitického dna 3. V cenách nejsou započteny náklady na: a) litinové poklopy; osazení litinových poklopů se oceňuje cenami souboru cen 899 10- . 1 Osazení poklopů litinových a ocelových včetně rámů části A 01 tohoto katalogu; dodání poklopů se oceňuje ve specifikaci, b) dodání betonových dílců (vyrovnávací prstenec, přechodová skruž, přechodová deska, skruže, šachtové a skružová těsnění); tyto se oceňují ve specifikaci. </t>
  </si>
  <si>
    <t>113</t>
  </si>
  <si>
    <t>592243010</t>
  </si>
  <si>
    <t>skruž betonová šachetní TBS-Q.1 100/50 D100x50x9 cm</t>
  </si>
  <si>
    <t>-1349402709</t>
  </si>
  <si>
    <t>skruž betonová šachtová 100x50x9 cm</t>
  </si>
  <si>
    <t>114</t>
  </si>
  <si>
    <t>592243120</t>
  </si>
  <si>
    <t>konus šachetní betonový TBR-Q.1 100-63/58/12 KPS 100x62,5x58 cm</t>
  </si>
  <si>
    <t>573146529</t>
  </si>
  <si>
    <t>konus šachetní betonový kapsové plastové stupadlo 100x62,5x58 cm</t>
  </si>
  <si>
    <t>115</t>
  </si>
  <si>
    <t>895941111</t>
  </si>
  <si>
    <t>Zřízení vpusti kanalizační uliční z betonových dílců typ UV-50 normální</t>
  </si>
  <si>
    <t>-1581823386</t>
  </si>
  <si>
    <t xml:space="preserve">Poznámka k souboru cen:_x000D_
1. V cenách jsou započteny i náklady na zřízení lože ze štěrkopísku. 2. V cenách nejsou započteny náklady na: a) dodání betonových dílců; betonové dílce se oceňují ve specifikaci, b) dodání kameninových dílců; kameninové dílce se oceňují ve specifikaci, c) litinové mříže; osazení mříží se oceňuje cenami souboru cen 899 20- . 1 Osazení mříží litinových včetně rámů a košů na bahno části A 01 tohoto katalogu; dodání mříží se oceňuje ve specifikaci, d) podkladní prstence; tyto se oceňují cenami souboru cen 452 38-6 . Podkladní a a vyrovnávací prstence části A 01 tohoto katalogu. </t>
  </si>
  <si>
    <t>116</t>
  </si>
  <si>
    <t>592238580</t>
  </si>
  <si>
    <t>skruž betonová pro uliční vpusť horní TBV-Q 450/555/5d, 45x55x5 cm</t>
  </si>
  <si>
    <t>9912388</t>
  </si>
  <si>
    <t>Prefabrikáty pro uliční vpusti dílce betonové pro uliční vpusti skruže horní TBV-Q 450/555/5d         45 x 57 x 5</t>
  </si>
  <si>
    <t>117</t>
  </si>
  <si>
    <t>59223862R</t>
  </si>
  <si>
    <t>skruž betonová pro uliční vpusť středová TBV-Q 450/295/6a 45x30x5 cm</t>
  </si>
  <si>
    <t>1968325226</t>
  </si>
  <si>
    <t>Prefabrikáty pro uliční vpusti dílce betonové pro uliční vpusti skruže středové     45 x 30 x 5</t>
  </si>
  <si>
    <t>13</t>
  </si>
  <si>
    <t>118</t>
  </si>
  <si>
    <t>592238600</t>
  </si>
  <si>
    <t>skruž betonová pro uliční vpusť středová TBV-Q 450/195/6b, 45x20x5 cm</t>
  </si>
  <si>
    <t>-479848379</t>
  </si>
  <si>
    <t>Prefabrikáty pro uliční vpusti dílce betonové pro uliční vpusti skruže středové TBV-Q 450/195/6b        45 x 20 x 5</t>
  </si>
  <si>
    <t>119</t>
  </si>
  <si>
    <t>592238500</t>
  </si>
  <si>
    <t>dno betonové pro uliční vpusť s výtokovým otvorem TBV-Q 450/330/1a 45x33x5 cm</t>
  </si>
  <si>
    <t>307821167</t>
  </si>
  <si>
    <t>Prefabrikáty pro uliční vpusti dílce betonové pro uliční vpusti dno s výtokovým otvorem TBV-Q 450/330/1a      45 x 33 x 5</t>
  </si>
  <si>
    <t>120</t>
  </si>
  <si>
    <t>592238640</t>
  </si>
  <si>
    <t>prstenec betonový pro uliční vpusť vyrovnávací TBV-Q 390/60/10a, 39x6x5 cm</t>
  </si>
  <si>
    <t>1694356897</t>
  </si>
  <si>
    <t>Prefabrikáty pro uliční vpusti dílce betonové pro uliční vpusti prstenec vyrovnávací TBV-Q 390/60/10a       39 x 6 x 5</t>
  </si>
  <si>
    <t>121</t>
  </si>
  <si>
    <t>899202111</t>
  </si>
  <si>
    <t>Osazení mříží litinových včetně rámů a košů na bahno hmotnosti nad 50 do 100 kg</t>
  </si>
  <si>
    <t>-1820035625</t>
  </si>
  <si>
    <t>Osazení mříží litinových včetně rámů a košů na bahno hmotnosti jednotlivě přes 50 do 100 kg</t>
  </si>
  <si>
    <t xml:space="preserve">Poznámka k souboru cen:_x000D_
1. V cenách nejsou započteny náklady na dodání mříží, rámů a košů na bahno; tyto náklady se oceňují ve specifikaci. </t>
  </si>
  <si>
    <t>122</t>
  </si>
  <si>
    <t>592238740</t>
  </si>
  <si>
    <t>koš pozink. C3 DIN 4052, vysoký, pro rám 500/300</t>
  </si>
  <si>
    <t>-910142004</t>
  </si>
  <si>
    <t>Prefabrikáty pro uliční vpusti dílce betonové pro uliční vpusti vpusť dešťová uliční s rámem koš pozink. C3 DIN 4052, vysoký, rám 500/300</t>
  </si>
  <si>
    <t>123</t>
  </si>
  <si>
    <t>592238780</t>
  </si>
  <si>
    <t>mříž M1 D400 DIN 19583-13, 500/500 mm</t>
  </si>
  <si>
    <t>-1609474779</t>
  </si>
  <si>
    <t>Prefabrikáty pro uliční vpusti dílce betonové pro uliční vpusti vpusť dešťová uliční s rámem mříž M1 D400 DIN 19583-13, 500/500mm</t>
  </si>
  <si>
    <t>124</t>
  </si>
  <si>
    <t>592238760</t>
  </si>
  <si>
    <t>rám zabetonovaný DIN 19583-9 500/500 mm</t>
  </si>
  <si>
    <t>425915176</t>
  </si>
  <si>
    <t>Prefabrikáty pro uliční vpusti dílce betonové pro uliční vpusti vpusť dešťová uliční s rámem rám zabetonovaný DIN 19583-9, 500/500mm</t>
  </si>
  <si>
    <t>125</t>
  </si>
  <si>
    <t>899331111</t>
  </si>
  <si>
    <t>Výšková úprava uličního vstupu nebo vpusti do 200 mm zvýšením poklopu</t>
  </si>
  <si>
    <t>436094089</t>
  </si>
  <si>
    <t xml:space="preserve">Poznámka k souboru cen:_x000D_
1. V cenách jsou započteny i náklady na: a) odbourání dosavadního krytu, podkladu, nadezdívky nebo prstence s odklizením vybouraných hmot do 3 m, b) zarovnání plochy nadezdívky cementovou maltou, c) podbetonování nebo podezdění rámu, d) odstranění a znovuosazení rámu, poklopu, mříže, krycího hrnce nebo hydrantu, e) úpravu a doplnění krytu popř. podkladu vozovky v místě provedené výškové úpravy. 2. V cenách nejsou započteny náklady na příp. nutné dodání nové mříže, rámu, poklopu nebo krycího hrnce. Jejich dodání se oceňuje ve specifikaci, ztratné se nestanoví. </t>
  </si>
  <si>
    <t>položka výkazu výměr  54 a výpis šachet</t>
  </si>
  <si>
    <t>3+3</t>
  </si>
  <si>
    <t>126</t>
  </si>
  <si>
    <t>899332111</t>
  </si>
  <si>
    <t>Výšková úprava uličního vstupu nebo vpusti do 200 mm snížením poklopu</t>
  </si>
  <si>
    <t>937466212</t>
  </si>
  <si>
    <t>127</t>
  </si>
  <si>
    <t>452112111</t>
  </si>
  <si>
    <t>Osazení betonových prstenců nebo rámů v do 100 mm</t>
  </si>
  <si>
    <t>-1560234538</t>
  </si>
  <si>
    <t>Osazení betonových dílců prstenců nebo rámů pod poklopy a mříže, výšky do 100 mm</t>
  </si>
  <si>
    <t xml:space="preserve">Poznámka k souboru cen:_x000D_
1. V cenách nejsou započteny náklady na dodávku betonových výrobků; tyto se oceňují ve specifikaci. </t>
  </si>
  <si>
    <t>1+1+1+4</t>
  </si>
  <si>
    <t>128</t>
  </si>
  <si>
    <t>592241750</t>
  </si>
  <si>
    <t>prstenec betonový vyrovnávací TBW-Q 625/60/120 62,5x6x12 cm</t>
  </si>
  <si>
    <t>-1009960026</t>
  </si>
  <si>
    <t>Prefabrikáty pro vstupní šachty a drenážní šachtice (betonové a železobetonové) šachty pro odpadní kanály a potrubí uložená v zemi prstenec vyrovnávací TBW-Q 625/60/120     62,5 x 6 x 12</t>
  </si>
  <si>
    <t>129</t>
  </si>
  <si>
    <t>592241760</t>
  </si>
  <si>
    <t>prstenec betonový vyrovnávací TBW-Q 625/80/120 62,5x8x12 cm</t>
  </si>
  <si>
    <t>-498453433</t>
  </si>
  <si>
    <t>Prefabrikáty pro vstupní šachty a drenážní šachtice (betonové a železobetonové) šachty pro odpadní kanály a potrubí uložená v zemi prstenec vyrovnávací TBW-Q 625/80/120     62,5 x 8 x 12</t>
  </si>
  <si>
    <t>130</t>
  </si>
  <si>
    <t>452112121</t>
  </si>
  <si>
    <t>Osazení betonových prstenců nebo rámů v do 200 mm</t>
  </si>
  <si>
    <t>-1419246549</t>
  </si>
  <si>
    <t>Osazení betonových dílců prstenců nebo rámů pod poklopy a mříže, výšky přes 100 do 200 mm</t>
  </si>
  <si>
    <t>3+3+2</t>
  </si>
  <si>
    <t>131</t>
  </si>
  <si>
    <t>592241770</t>
  </si>
  <si>
    <t>prstenec betonový vyrovnávací TBW-Q 625/100/120 62,5x10x12 cm</t>
  </si>
  <si>
    <t>820319695</t>
  </si>
  <si>
    <t>Prefabrikáty pro vstupní šachty a drenážní šachtice (betonové a železobetonové) šachty pro odpadní kanály a potrubí uložená v zemi prstenec vyrovnávací TBW-Q 625/100/120   62,5 x 10 x 12</t>
  </si>
  <si>
    <t>132</t>
  </si>
  <si>
    <t>452112131</t>
  </si>
  <si>
    <t>Osazení betonových prstenců nebo rámů v nad 200 mm</t>
  </si>
  <si>
    <t>1928193650</t>
  </si>
  <si>
    <t>Osazení betonových dílců prstenců nebo rámů pod poklopy a mříže, výšky přes 200 mm</t>
  </si>
  <si>
    <t>1+1+1+1</t>
  </si>
  <si>
    <t>133</t>
  </si>
  <si>
    <t>592241300</t>
  </si>
  <si>
    <t>deska betonová přechodová TZK-Q 625/200/90 T 62,5x20x9 cm</t>
  </si>
  <si>
    <t>-646401184</t>
  </si>
  <si>
    <t>Prefabrikáty pro vstupní šachty a drenážní šachtice (betonové a železobetonové) šachty pro studňové a drenážní soustavy deska přechodová TZK-Q 625/200/90 T   62,5 x 20 x 9</t>
  </si>
  <si>
    <t>134</t>
  </si>
  <si>
    <t>998274101</t>
  </si>
  <si>
    <t>Přesun hmot pro trubní vedení z trub betonových otevřený výkop</t>
  </si>
  <si>
    <t>2046142268</t>
  </si>
  <si>
    <t>Přesun hmot pro trubní vedení hloubené z trub betonových nebo železobetonových pro vodovody nebo kanalizace v otevřeném výkopu dopravní vzdálenost do 15 m</t>
  </si>
  <si>
    <t xml:space="preserve">Poznámka k souboru cen:_x000D_
1. Položky přesunu hmot nelze užít pro zeminu, sypaniny, štěrkopísek, kamenivo ap. Případná manipulace s tímto materiálem se oceňuje souborem cen 162 .0-11 Vodorovné přemístění výkopku nebo sypaniny katalogu 800-1 Zemní práce. </t>
  </si>
  <si>
    <t xml:space="preserve"> Potrubí z trub plastických a skleněných</t>
  </si>
  <si>
    <t>135</t>
  </si>
  <si>
    <t>212752212</t>
  </si>
  <si>
    <t>Trativod z drenážních trubek plastových flexibilních D do 100 mm včetně lože otevřený výkop</t>
  </si>
  <si>
    <t>-945636225</t>
  </si>
  <si>
    <t>Trativody z drenážních trubek se zřízením štěrkopískového lože pod trubky a s jejich obsypem v průměrném celkovém množství do 0,15 m3/m v otevřeném výkopu z trubek plastových flexibilních D přes 65 do 100 mm</t>
  </si>
  <si>
    <t>10,05*2</t>
  </si>
  <si>
    <t>136</t>
  </si>
  <si>
    <t>212752311</t>
  </si>
  <si>
    <t>Trativod z drenážních trubek plastových tuhých DN 100 mm včetně lože otevřený výkop</t>
  </si>
  <si>
    <t>954940819</t>
  </si>
  <si>
    <t>Trativody z drenážních trubek se zřízením štěrkopískového lože pod trubky a s jejich obsypem v průměrném celkovém množství do 0,15 m3/m v otevřeném výkopu z trubek plastových tuhých SN 8 DN 100</t>
  </si>
  <si>
    <t>361</t>
  </si>
  <si>
    <t>137</t>
  </si>
  <si>
    <t>451573111</t>
  </si>
  <si>
    <t>Lože pod potrubí otevřený výkop ze štěrkopísku</t>
  </si>
  <si>
    <t>-490410347</t>
  </si>
  <si>
    <t>Lože pod potrubí, stoky a drobné objekty v otevřeném výkopu z písku a štěrkopísku do 63 mm</t>
  </si>
  <si>
    <t xml:space="preserve">Poznámka k souboru cen:_x000D_
1. Ceny -1111 a -1192 lze použít i pro zřízení sběrných vrstev nad drenážními trubkami. 2. V cenách -5111 a -1192 jsou započteny i náklady na prohození výkopku získaného při zemních pracích. </t>
  </si>
  <si>
    <t>(71*1,1*0,15+6*1,25*0,15)</t>
  </si>
  <si>
    <t>138</t>
  </si>
  <si>
    <t>871311101</t>
  </si>
  <si>
    <t>Montáž potrubí z PVC SDR 11 těsněných gumovým kroužkem otevřený výkop D 160 x 6,2 mm</t>
  </si>
  <si>
    <t>-1176080788</t>
  </si>
  <si>
    <t>Montáž vodovodního potrubí z plastů v otevřeném výkopu z tvrdého PVC s integrovaným těsněnim SDR 11/PN10 D 160 x 6,2 mm</t>
  </si>
  <si>
    <t xml:space="preserve">Poznámka k souboru cen:_x000D_
1. V cenách potrubí nejsou započteny náklady na: a) dodání potrubí; potrubí se oceňuje ve specifikaci; ztratné lze dohodnout u trub polyetylénových ve výši 1,5 %; u trub z tvrdého PVC ve výši 3 %, b) dodání tvarovek; tvarovky se oceňují ve specifikaci. 2. Ceny -2111 jsou určeny i pro plošné kolektory primárních okruhů tepelných čerpadel. </t>
  </si>
  <si>
    <t>139</t>
  </si>
  <si>
    <t>28611263R</t>
  </si>
  <si>
    <t>trubka KGEM s hrdlem 150X4,7X2M SN8KOEX,PVC</t>
  </si>
  <si>
    <t>706499173</t>
  </si>
  <si>
    <t>140</t>
  </si>
  <si>
    <t>286112620</t>
  </si>
  <si>
    <t>trubka KGEM s hrdlem 150X4,7X1M SN8KOEX,PVC</t>
  </si>
  <si>
    <t>-1933339941</t>
  </si>
  <si>
    <t>Trubky z polyvinylchloridu kanalizace domovní a uliční KG - Systém (PVC) PipeLife, ČSN EN 13476 trubka KGEM s hrdlem, SN8 150x4,7x1 m</t>
  </si>
  <si>
    <t>141</t>
  </si>
  <si>
    <t>286112640</t>
  </si>
  <si>
    <t>trubka KGEM s hrdlem 160X4,7X5M SN8KOEX,PVC</t>
  </si>
  <si>
    <t>-1456893884</t>
  </si>
  <si>
    <t>trubka kanalizační plastová s hrdlem KG KOEX 150X4,7X5M SN8</t>
  </si>
  <si>
    <t>142</t>
  </si>
  <si>
    <t>871351101</t>
  </si>
  <si>
    <t>Montáž potrubí z PVC SDR 11 těsněných gumovým kroužkem otevřený výkop D 225 x 8,6 mm</t>
  </si>
  <si>
    <t>-704409742</t>
  </si>
  <si>
    <t>Montáž vodovodního potrubí z plastů v otevřeném výkopu z tvrdého PVC s integrovaným těsněnim SDR 11/PN10 D 225 x 8,6 mm</t>
  </si>
  <si>
    <t>143</t>
  </si>
  <si>
    <t>286112660</t>
  </si>
  <si>
    <t>trubka KGEM s hrdlem 200X5,9X2M SN8KOEX,PVC</t>
  </si>
  <si>
    <t>-640832208</t>
  </si>
  <si>
    <t>Trubky z polyvinylchloridu kanalizace domovní a uliční KG - Systém (PVC) PipeLife, ČSN EN 13476 trubka KGEM s hrdlem, SN8 200x5,9x2 m</t>
  </si>
  <si>
    <t>144</t>
  </si>
  <si>
    <t>877315211</t>
  </si>
  <si>
    <t>Montáž tvarovek z tvrdého PVC-systém KG nebo z polypropylenu-systém KG 2000 jednoosé DN 150</t>
  </si>
  <si>
    <t>-1176708233</t>
  </si>
  <si>
    <t>Montáž tvarovek na kanalizačním potrubí z trub z plastu z tvrdého PVC systém KG nebo z polypropylenu systém KG 2000 v otevřeném výkopu jednoosých DN 150</t>
  </si>
  <si>
    <t xml:space="preserve">Poznámka k souboru cen:_x000D_
1. V cenách nejsou započteny náklady na dodání tvarovek. Tvarovky se oceňují ve ve specifikaci. </t>
  </si>
  <si>
    <t>19+52+2</t>
  </si>
  <si>
    <t>145</t>
  </si>
  <si>
    <t>R-087-001</t>
  </si>
  <si>
    <t>odbočka PE-HD s kulovým kloubem 0-11 DN 160</t>
  </si>
  <si>
    <t>-2052314072</t>
  </si>
  <si>
    <t>trubky z ostatních plastů systém GEBERIT odbočky PE-HD odbočka 45°, d 160/160</t>
  </si>
  <si>
    <t>146</t>
  </si>
  <si>
    <t>286113630</t>
  </si>
  <si>
    <t>koleno kanalizace plastové KGB 150x87°</t>
  </si>
  <si>
    <t>-299948804</t>
  </si>
  <si>
    <t>Trubky z polyvinylchloridu kanalizace domovní a uliční KG - Systém (PVC) PipeLife kolena KGB KGB 150x87°</t>
  </si>
  <si>
    <t>147</t>
  </si>
  <si>
    <t>286113610</t>
  </si>
  <si>
    <t>koleno kanalizace plastové KGB 150x45°</t>
  </si>
  <si>
    <t>1008742948</t>
  </si>
  <si>
    <t>Trubky z polyvinylchloridu kanalizace domovní a uliční KG - Systém (PVC) PipeLife kolena KGB KGB 150x45°</t>
  </si>
  <si>
    <t>148</t>
  </si>
  <si>
    <t>877355211</t>
  </si>
  <si>
    <t>Montáž tvarovek z tvrdého PVC-systém KG nebo z polypropylenu-systém KG 2000 jednoosé DN 200</t>
  </si>
  <si>
    <t>-1970128815</t>
  </si>
  <si>
    <t>Montáž tvarovek na kanalizačním potrubí z trub z plastu z tvrdého PVC systém KG nebo z polypropylenu systém KG 2000 v otevřeném výkopu jednoosých DN 200</t>
  </si>
  <si>
    <t>1+4+1</t>
  </si>
  <si>
    <t>149</t>
  </si>
  <si>
    <t>R-087-002</t>
  </si>
  <si>
    <t>odbočka PE-HD s kulovým kloubem 0-11 DN 200</t>
  </si>
  <si>
    <t>1649446988</t>
  </si>
  <si>
    <t>trubky z ostatních plastů systém GEBERIT odbočky PE-HD odbočka 45°, d 200</t>
  </si>
  <si>
    <t>286113660</t>
  </si>
  <si>
    <t>koleno kanalizace plastové KGB 200x45°</t>
  </si>
  <si>
    <t>-1237566334</t>
  </si>
  <si>
    <t>Trubky z polyvinylchloridu kanalizace domovní a uliční KG - Systém (PVC) PipeLife kolena KGB KGB 200x45°</t>
  </si>
  <si>
    <t>151</t>
  </si>
  <si>
    <t>286113680</t>
  </si>
  <si>
    <t>koleno kanalizace plastové KGB 200x87°</t>
  </si>
  <si>
    <t>340139378</t>
  </si>
  <si>
    <t>koleno kanalizace plastové KG 200x87°</t>
  </si>
  <si>
    <t>152</t>
  </si>
  <si>
    <t>892351111</t>
  </si>
  <si>
    <t>Tlaková zkouška vodou potrubí DN 150 nebo 200</t>
  </si>
  <si>
    <t>1154123280</t>
  </si>
  <si>
    <t>Tlakové zkoušky vodou na potrubí DN 150 nebo 200</t>
  </si>
  <si>
    <t xml:space="preserve">Poznámka k souboru cen:_x000D_
1. Ceny -2111 jsou určeny pro zabezpečení jednoho konce zkoušeného úseku jakéhokoliv druhu potrubí. 2. V cenách jsou započteny náklady: a) u cen -1111 - na přísun, montáž, demontáž a odsun zkoušecího čerpadla, napuštění tlakovou vodou a dodání vody pro tlakovou zkoušku, b) u cen -2111 - na montáž a demontáž výrobků nebo dílců pro zabezpečení konce zkoušeného úseku potrubí, na montáž a demontáž koncových tvarovek, na montáž zaslepovací příruby, na zaslepení odboček pro hydranty, vzdušníky a jiné armatury a odbočky pro odbočující řady, </t>
  </si>
  <si>
    <t>153</t>
  </si>
  <si>
    <t>998276101</t>
  </si>
  <si>
    <t>Přesun hmot pro trubní vedení z trub z plastických hmot otevřený výkop</t>
  </si>
  <si>
    <t>-774760833</t>
  </si>
  <si>
    <t>Přesun hmot pro trubní vedení hloubené z trub z plastických hmot nebo sklolaminátových pro vodovody nebo kanalizace v otevřeném výkopu dopravní vzdálenost do 15 m</t>
  </si>
  <si>
    <t>091</t>
  </si>
  <si>
    <t>doplnujici konstrukce</t>
  </si>
  <si>
    <t>154</t>
  </si>
  <si>
    <t>711792620</t>
  </si>
  <si>
    <t>Izolace proti zemní vlhkosti TECHNODREN krycí lišta pro překrytí okraje izolace</t>
  </si>
  <si>
    <t>1918231002</t>
  </si>
  <si>
    <t>Izolace proti vodě a vlhkosti - ostatní TECHNODREN lišta pro překrytí okraje izolace krycí z plastu</t>
  </si>
  <si>
    <t>položka výkazu výměr  55</t>
  </si>
  <si>
    <t>176*0,5</t>
  </si>
  <si>
    <t>155</t>
  </si>
  <si>
    <t>283775940</t>
  </si>
  <si>
    <t>fólie 2015 S1 TECHNODREN</t>
  </si>
  <si>
    <t>1341474956</t>
  </si>
  <si>
    <t>Tvarovky z lehčených plastů hydroizolační systém TECHNODREN vzduchové, větrané, vlhkostní a radonové izolace staveb tvarované fólie fólie 2010 střešní</t>
  </si>
  <si>
    <t>Poznámka k položce:_x000D_
Výška nopů 20mm, tl. fólie 0,7mm. Zelené, vegetační ploché střechy jako drenážní a pro vodu zásobníková, podkladní vrstva.</t>
  </si>
  <si>
    <t xml:space="preserve">položka výkazu výměr  </t>
  </si>
  <si>
    <t>176*0,5*1,1</t>
  </si>
  <si>
    <t>156</t>
  </si>
  <si>
    <t>213141111</t>
  </si>
  <si>
    <t>Zřízení vrstvy z geotextilie v rovině nebo ve sklonu do 1:5 š do 3 m</t>
  </si>
  <si>
    <t>-214535783</t>
  </si>
  <si>
    <t>Zřízení vrstvy z geotextilie filtrační, separační, odvodňovací, ochranné, výztužné nebo protierozní v rovině nebo ve sklonu do 1:5, šířky do 3 m</t>
  </si>
  <si>
    <t xml:space="preserve">Poznámka k souboru cen:_x000D_
1. Ceny jsou určeny pro zřízení vrstev na upraveném povrchu. 2. V cenách jsou započteny i náklady na položení a spojení geotextilií včetně přesahů. 3. V cenách nejsou započteny náklady na dodávku geotextilií, která se oceňuje ve specifikaci. Ztratné včetně přesahů lze stanovit ve výši 15 až 20 %. 4. Ceny -1131 až -1133 lze použít i pro vyvedení geotextilie na svislou konstrukci. </t>
  </si>
  <si>
    <t>položka výkazu výměr  23</t>
  </si>
  <si>
    <t>157</t>
  </si>
  <si>
    <t>693111460</t>
  </si>
  <si>
    <t>textilie GEOFILTEX 63 63/30 300 g/m2 do š 8,8 m</t>
  </si>
  <si>
    <t>677408428</t>
  </si>
  <si>
    <t>Geotextilie geotextilie netkané GEOFILTEX 63 (polypropylenová vlákna) se základní ÚV stabilizací šíře do 8,8 m 63/ 30  300 g/m2</t>
  </si>
  <si>
    <t xml:space="preserve">položka výkazu výměr 23 </t>
  </si>
  <si>
    <t>1458,5*1,1</t>
  </si>
  <si>
    <t>158</t>
  </si>
  <si>
    <t>460490012</t>
  </si>
  <si>
    <t>Krytí kabelů výstražnou fólií šířky 25 cm</t>
  </si>
  <si>
    <t>CS ÚRS 2013 01</t>
  </si>
  <si>
    <t>-1683660774</t>
  </si>
  <si>
    <t>položka výkazu výměr  57</t>
  </si>
  <si>
    <t>159</t>
  </si>
  <si>
    <t>38899520R</t>
  </si>
  <si>
    <t>Chránička kabelů z PE dělená  DN 110</t>
  </si>
  <si>
    <t>787120720</t>
  </si>
  <si>
    <t>Chránička kabelů z PE dělená DN 110</t>
  </si>
  <si>
    <t>160</t>
  </si>
  <si>
    <t>275313611</t>
  </si>
  <si>
    <t>Základové patky z betonu tř. C 16/20</t>
  </si>
  <si>
    <t>-1044334094</t>
  </si>
  <si>
    <t>Základy z betonu prostého patky a bloky z betonu kamenem neprokládaného tř. C 16/20</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</si>
  <si>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 2. Hloubení s použitím bentonitové suspenze se oceňuje katalogem 800-1 Zemní práce. Bednění se neoceňuje. </t>
  </si>
  <si>
    <t>položka výkazu výměr  9</t>
  </si>
  <si>
    <t>4*0,4*0,4*0,6</t>
  </si>
  <si>
    <t>položka výkazu výměr  61</t>
  </si>
  <si>
    <t>položka výkazu výměr  62</t>
  </si>
  <si>
    <t>1*0,4*0,4*0,6</t>
  </si>
  <si>
    <t>položka výkazu výměr  63</t>
  </si>
  <si>
    <t>10*0,4*0,4*0,6</t>
  </si>
  <si>
    <t>161</t>
  </si>
  <si>
    <t>914511112</t>
  </si>
  <si>
    <t>Montáž sloupku dopravních značek délky do 3,5 m s betonovým základem a patkou</t>
  </si>
  <si>
    <t>2136511516</t>
  </si>
  <si>
    <t>Montáž sloupku dopravních značek délky do 3,5 m do hliníkové patky</t>
  </si>
  <si>
    <t xml:space="preserve">Poznámka k souboru cen:_x000D_
1. V cenách jsou započteny i náklady na: a) vykopání jamek s odhozem výkopku na vzdálenost do 3 m, b) osazení sloupku včetně montáže a dodávky plastového víčka, 2. V cenách -1111 jsou započteny i náklady na betonový základ. 3. V cenách -1112 jsou započteny i náklady na hliníkovou patku s betonovým základem. 4. V cenách nejsou započteny náklady na: a) dodání sloupku, tyto se oceňují ve specifikaci b) naložení a odklizení výkopku, tyto se oceňují cenami části A01 katalogu 800-1 Zemní práce. </t>
  </si>
  <si>
    <t>162</t>
  </si>
  <si>
    <t>404452350</t>
  </si>
  <si>
    <t>sloupek Al 60 - 350</t>
  </si>
  <si>
    <t>-1069639624</t>
  </si>
  <si>
    <t>Výrobky a zabezpečovací prvky pro zařízení silniční značky dopravní svislé sloupky Al 60 - 350</t>
  </si>
  <si>
    <t>163</t>
  </si>
  <si>
    <t>914111111</t>
  </si>
  <si>
    <t>Montáž svislé dopravní značky do velikosti 1 m2 objímkami na sloupek nebo konzolu</t>
  </si>
  <si>
    <t>903956429</t>
  </si>
  <si>
    <t>Montáž svislé dopravní značky základní velikosti do 1 m2 objímkami na sloupky nebo konzoly</t>
  </si>
  <si>
    <t xml:space="preserve">Poznámka k souboru cen:_x000D_
1. V cenách jsou započteny i náklady na montáž značek včetně upevňovacího materiálu na předem připravenou nosnou konstrukci (sloupek, konzolu, sloup). 2. V cenách nejsou započteny náklady na: a) dodání značek, tyto se oceňují ve specifikaci, b) na montáž a dodávku ocelových nosných konstrukcí – sloupků, konzol, tyto se oceňují cenami souboru cen 914 51 Montáž sloupku a 914 53 Montáž konzol a nástavců, c) nátěry, tyto se oceňují jako práce PSV příslušnými cenami katalogu 800-783 Nátěry, d) naložení a odklizení výkopku, tyto se oceňují cenami části A 01 katalogu 800-1 Zemní práce. 3. Ceny nelze použít pro osazení a montáž svislých dopravních značek: a) světelných, tyto se oceňují cenami katalogu 800-741 Elektroinstalace - silnoproud, b) upevněných na lanech nebo speciálních konstrukcích nesoucích více značek, tyto se oceňují individuálně. </t>
  </si>
  <si>
    <t>164</t>
  </si>
  <si>
    <t>404441130</t>
  </si>
  <si>
    <t>značka svislá reflexní zákazová B AL- 3M 700 mm</t>
  </si>
  <si>
    <t>2017969016</t>
  </si>
  <si>
    <t>Výrobky a zabezpečovací prvky pro zařízení silniční značky dopravní svislé FeZn  plech FeZn AL     plech Al NK, 3M   povrchová úprava reflexní fólií tř.1 kruhové značky B1-B34, P7, C1 - C14, IJ4b rozměr 700 mm AL- 3M  reflexní tř.1</t>
  </si>
  <si>
    <t>165</t>
  </si>
  <si>
    <t>404442320</t>
  </si>
  <si>
    <t>značka svislá reflexní AL- 3M 500 x 500 mm</t>
  </si>
  <si>
    <t>1913679788</t>
  </si>
  <si>
    <t>Výrobky a zabezpečovací prvky pro zařízení silniční značky dopravní svislé FeZn  plech FeZn AL     plech Al NK, 3M   povrchová úprava reflexní fólií tř.1 čtvercové značky P2, P3, P8, IP1-7,IP10,E1,E2,E6,E9,E10,E12,IJ4 500 x 500 mm AL- 3M  reflexní tř.1</t>
  </si>
  <si>
    <t>2+1+2</t>
  </si>
  <si>
    <t>166</t>
  </si>
  <si>
    <t>404442580</t>
  </si>
  <si>
    <t>značka svislá reflexní AL- 3M 500 x 700 mm</t>
  </si>
  <si>
    <t>110869777</t>
  </si>
  <si>
    <t>značka dopravní svislá reflexní AL- 3M 500 x 700 mm</t>
  </si>
  <si>
    <t>1+7</t>
  </si>
  <si>
    <t>167</t>
  </si>
  <si>
    <t>404443180</t>
  </si>
  <si>
    <t>značka svislá reflexní AL- 3M 500 X 300 mm</t>
  </si>
  <si>
    <t>-1582661970</t>
  </si>
  <si>
    <t>3+2+1</t>
  </si>
  <si>
    <t>168</t>
  </si>
  <si>
    <t>404443340</t>
  </si>
  <si>
    <t>značka svislá reflexní AL- 3M 500 x 150 mm</t>
  </si>
  <si>
    <t>715149484</t>
  </si>
  <si>
    <t>značka dopravní svislá reflexní AL- 3M 500 x 150 mm</t>
  </si>
  <si>
    <t>169</t>
  </si>
  <si>
    <t>912211111</t>
  </si>
  <si>
    <t>Montáž směrového sloupku silničního plastového prosté uložení bez betonového základu</t>
  </si>
  <si>
    <t>-2140206241</t>
  </si>
  <si>
    <t>Montáž směrového sloupku plastového s odrazkou prostým uložením bez betonového základu silničního</t>
  </si>
  <si>
    <t xml:space="preserve">Poznámka k souboru cen:_x000D_
1. V cenách jsou započteny i náklady na: a) vykopání jamek pro sloupky u cen 912 21-1111 a -1112, s odhozením výkopku na hromadu nebo naložením na dopravní prostředek; b) u ceny -1121 i náklady na spojovací materiál. 2. V cenách nejsou započteny náklady na: a) dodání sloupku, tyto se oceňují ve specifikaci; b) odklizení výkopku, tyto se oceňují cenami části A 01 katalogu 800-1 Zemní práce. </t>
  </si>
  <si>
    <t>"položka výkazu výměr 64</t>
  </si>
  <si>
    <t>170</t>
  </si>
  <si>
    <t>40445158R</t>
  </si>
  <si>
    <t xml:space="preserve">sloupek silniční plastový s odrazovými skly směrový  Z11g silniční   </t>
  </si>
  <si>
    <t>1280838487</t>
  </si>
  <si>
    <t>171</t>
  </si>
  <si>
    <t>915231112</t>
  </si>
  <si>
    <t>Vodorovné dopravní značení přechody pro chodce, šipky, symboly retroreflexní bílý plast</t>
  </si>
  <si>
    <t>-739582337</t>
  </si>
  <si>
    <t>Vodorovné dopravní značení stříkaným plastem přechody pro chodce, šipky, symboly nápisy bílé retroreflexní</t>
  </si>
  <si>
    <t xml:space="preserve">Poznámka k souboru cen:_x000D_
1. Ceny jsou určeny pro dělicí čáry souvislé č. V 1a bílé, přerušované č. V 2a bílé, vodící č. V 4 bílé, souvislá č. V12b žlutá, přerušovaná č. V12c žlutá. 2.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3. Množství měrných jednotek se určuje: a) u cen 912 21 a 915 22 v m délky dělící nebo vodící čáry (včetně mezer), b) u ceny 915 23 v m2 stříkané plochy bez mezer. </t>
  </si>
  <si>
    <t>"položka výkazu výměr 65</t>
  </si>
  <si>
    <t>4+2,87+5,7</t>
  </si>
  <si>
    <t>172</t>
  </si>
  <si>
    <t>915321115</t>
  </si>
  <si>
    <t>Předformátované vodorovné dopravní značení vodící pás pro slabozraké</t>
  </si>
  <si>
    <t>122899625</t>
  </si>
  <si>
    <t>Vodorovné značení předformovaným termoplastem vodící pás pro slabozraké z 6 proužků</t>
  </si>
  <si>
    <t xml:space="preserve">Poznámka k souboru cen:_x000D_
1.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2. Množství měrných jednotek u ceny 915 32-1111 se určuje m2 celkové plochy přechodu. </t>
  </si>
  <si>
    <t>7,5</t>
  </si>
  <si>
    <t>173</t>
  </si>
  <si>
    <t>915621111</t>
  </si>
  <si>
    <t>Předznačení vodorovného plošného značení</t>
  </si>
  <si>
    <t>2052355792</t>
  </si>
  <si>
    <t>Předznačení pro vodorovné značení stříkané barvou nebo prováděné z nátěrových hmot plošné šipky, symboly, nápisy</t>
  </si>
  <si>
    <t xml:space="preserve">Poznámka k souboru cen:_x000D_
1. Množství měrných jednotek se určuje: a) pro cenu -1111 v m délky dělicí čáry nebo vodícího proužku (včetně mezer), b) pro cenu -1112 v m2 natírané nebo stříkané plochy. </t>
  </si>
  <si>
    <t>2*3*0,03*7,5</t>
  </si>
  <si>
    <t>174</t>
  </si>
  <si>
    <t>93600103R</t>
  </si>
  <si>
    <t xml:space="preserve">Montáž plakátovací plochy </t>
  </si>
  <si>
    <t>1265627866</t>
  </si>
  <si>
    <t>položka výkazu výměr 9</t>
  </si>
  <si>
    <t>175</t>
  </si>
  <si>
    <t>936104211</t>
  </si>
  <si>
    <t>Montáž odpadkového koše do betonové patky</t>
  </si>
  <si>
    <t>1587768182</t>
  </si>
  <si>
    <t xml:space="preserve">Poznámka k souboru cen:_x000D_
1. V ceně-4211 jsou započteny i náklady na zemní práce. 2. V cenách -4212 a -4213 jsou započteny i náklady na upevňovací materiál. 3. V cenách nejsou započteny náklady na dodání odpadkového koše, tyto se oceňují ve specifikaci. </t>
  </si>
  <si>
    <t>"položka výkazu výměr 61</t>
  </si>
  <si>
    <t>176</t>
  </si>
  <si>
    <t>749101200R</t>
  </si>
  <si>
    <t>koš odpadkový  obsah 45 l se stříškou kruhový , opláštění tahokovem</t>
  </si>
  <si>
    <t>1636665672</t>
  </si>
  <si>
    <t>položka výkazu výměr 61</t>
  </si>
  <si>
    <t>936124112</t>
  </si>
  <si>
    <t>Montáž lavičky stabilní parkové se zabetonováním noh</t>
  </si>
  <si>
    <t>1408055416</t>
  </si>
  <si>
    <t>Montáž lavičky parkové stabilní se zabetonováním noh</t>
  </si>
  <si>
    <t xml:space="preserve">Poznámka k souboru cen:_x000D_
1. V cenách -4111 a -4112 jsou započteny i náklady na zemní práce s odhozem výkopku na vzdálenost do 3 m. 2. V cenách nejsou započteny náklady na: a) vysekání otvorů pro osazení noh do stávajících konstrukcí; tyto práce se oceňují cenami souboru cen 974 04-25 Vysekání rýh částí B01 katalogu 801-3 Budovy a haly – bourání konstrukcí, b) dodání lavičky, tyto se oceňují ve specifikaci, c) odklizení výkopku, tyto se oceňují cenami části A 01 katalogu 800-1 Zemní práce. </t>
  </si>
  <si>
    <t>"položka výkazu výměr 70</t>
  </si>
  <si>
    <t>178</t>
  </si>
  <si>
    <t>93600102R</t>
  </si>
  <si>
    <t>Montáž informační vývěsky</t>
  </si>
  <si>
    <t>-1175024454</t>
  </si>
  <si>
    <t>179</t>
  </si>
  <si>
    <t>R-091-006</t>
  </si>
  <si>
    <t>Osazení kontejnerů podzemních</t>
  </si>
  <si>
    <t>ks</t>
  </si>
  <si>
    <t>512</t>
  </si>
  <si>
    <t>-908121138</t>
  </si>
  <si>
    <t>180</t>
  </si>
  <si>
    <t>R-0091-7</t>
  </si>
  <si>
    <t>kontejner podzemní na kovový odpad</t>
  </si>
  <si>
    <t>1629626906</t>
  </si>
  <si>
    <t xml:space="preserve">kontejner podzemní na kovový odpad 4m3 </t>
  </si>
  <si>
    <t>Ostatní konstrukce a práce-bourání</t>
  </si>
  <si>
    <t>096</t>
  </si>
  <si>
    <t xml:space="preserve"> bourani a demolice konstrukci</t>
  </si>
  <si>
    <t>181</t>
  </si>
  <si>
    <t>919112213</t>
  </si>
  <si>
    <t>Řezání spár pro vytvoření komůrky š 10 mm hl 25 mm pro těsnící zálivku v živičném krytu</t>
  </si>
  <si>
    <t>-1693907556</t>
  </si>
  <si>
    <t>Řezání dilatačních spár v živičném krytu vytvoření komůrky pro těsnící zálivku šířky 10 mm, hloubky 25 mm</t>
  </si>
  <si>
    <t xml:space="preserve">Poznámka k souboru cen:_x000D_
1. V cenách jsou započteny i náklady na vyčištění spár po řezání. </t>
  </si>
  <si>
    <t>182</t>
  </si>
  <si>
    <t>919735111</t>
  </si>
  <si>
    <t>Řezání stávajícího živičného krytu hl do 50 mm</t>
  </si>
  <si>
    <t>-945731704</t>
  </si>
  <si>
    <t>Řezání stávajícího živičného krytu nebo podkladu hloubky do 50 mm</t>
  </si>
  <si>
    <t xml:space="preserve">Poznámka k souboru cen:_x000D_
1. V cenách jsou započteny i náklady na spotřebu vody. </t>
  </si>
  <si>
    <t>183</t>
  </si>
  <si>
    <t>113154324</t>
  </si>
  <si>
    <t>Frézování živičného krytu tl 100 mm pruh š 1 m pl do 10000 m2 bez překážek v trase</t>
  </si>
  <si>
    <t>-1591378211</t>
  </si>
  <si>
    <t>Frézování živičného podkladu nebo krytu s naložením na dopravní prostředek plochy přes 1 000 do 10 000 m2 bez překážek v trase pruhu šířky do 1 m, tloušťky vrstvy 100 mm</t>
  </si>
  <si>
    <t xml:space="preserve">Poznámka k souboru cen:_x000D_
1. V cenách jsou započteny i náklady na: a) vodu pro chlazení zubů frézy, b) opotřebování frézovacích nástrojů, c) naložení odfrézovaného materiálu na dopravní prostředek. 2. V cenách nejsou započteny náklady na: a) nutné ruční odstranění (vybourání) živičného krytu kolem překážek, které se oceňují cenami souboru cen 113 10-7 Odstranění podkladů nebo krytů této části katalogu, b) očištění povrchu odfrézované plochy, které se oceňují cenami souboru cen 938 90-9 Odstranění bláta, prachu z povrchu podkladu nebo krytu části C01 tohoto katalogu. 3. Množství měrných jednotek pro rozpočet určí projekt. Drobné překážky, např. vpusti, uzávěry, sloupy (plochy do 2 m2) se z celkové frézované plochy neodečítají. 4. Tloušťku frézované vrstvy určí projekt a měří se tloušťka jednotlivých záběrů v mm. 5. Cena s překážkami je určena v případech, kdy: a) na 200 m2 frézované plochy se vyskytne v průměru více než jedna vpusť nebo vstup inženýrských sítí, popř. stožár, vstupní ostrůvek apod., b) jsou-li podél frézované plochy osazeny obrubníky s výškovým rozdílem horní plochy obrubníku od frézované plochy větší než 250 mm. 6. Překážkami se rozumějí obrubníky nebo krajníky, pokud výškový rozdíl horní plochy obrubníku od frézované plochy je větší než 250 mm, vpusti nebo vstupy inženýrských sítí, stožáry, nástupní a ochranné ostrůvky apod. </t>
  </si>
  <si>
    <t>položka výkazu výměr  2</t>
  </si>
  <si>
    <t>1310</t>
  </si>
  <si>
    <t>184</t>
  </si>
  <si>
    <t>113154113</t>
  </si>
  <si>
    <t>Frézování živičného krytu tl 50 mm pruh š 0,5 m pl do 500 m2 bez překážek v trase</t>
  </si>
  <si>
    <t>-648740860</t>
  </si>
  <si>
    <t>Frézování živičného podkladu nebo krytu s naložením na dopravní prostředek plochy do 500 m2 bez překážek v trase pruhu šířky do 0,5 m, tloušťky vrstvy 50 mm</t>
  </si>
  <si>
    <t>položka výkazu výměr  3</t>
  </si>
  <si>
    <t>278</t>
  </si>
  <si>
    <t>185</t>
  </si>
  <si>
    <t>113107222</t>
  </si>
  <si>
    <t>Odstranění podkladu pl přes 200 m2 z kameniva drceného tl 200 mm</t>
  </si>
  <si>
    <t>-8533890</t>
  </si>
  <si>
    <t>Odstranění podkladů nebo krytů s přemístěním hmot na skládku na vzdálenost do 20 m nebo s naložením na dopravní prostředek v ploše jednotlivě přes 200 m2 z kameniva hrubého drceného, o tl. vrstvy přes 100 do 200 mm</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</si>
  <si>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U ploch menších než 50 m2 jsou ceny určeny pro ruční odstranění podkladu nebo krytu, u ploch větších než 50 m2 pro odstranění strojní. 3. Ceny a) –7111 až –7113, –7151 až -7153 a -7211 až -7213 lze použít i pro odstranění podkladů nebo krytů ze štěrkopísku, škváry, strusky nebo z mechanicky zpevněných zemin, b) –7121 až 7125, –7161 až -7165 a -7221 až -7225 lze použít i pro odstranění podkladů nebo krytů ze zemin stabilizovaných vápnem, c) –7130 až -7132, –7170 až -7172 a –7230 až -7232 lze použít i pro odstranění dlažeb uložených do betonového lože a dlažeb z mozaiky uložených do cementové malty nebo podkladu ze zemin stabilizovaných cementem. 4. Ceny lze použít i pro odstranění podkladů nebo krytů opatřených živičnými postřiky nebo nátěry. 5. Ceny odlišené podle tloušťky (např. do 100 mm, do 200 mm) jsou určeny vždy pro celou tloušťku jednotlivých konstrukcí. 6.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7. Přemístění vybouraného materiálu na vzdálenost přes 3 m u cen –7111 až –7146 a přes 20 m u cen -7151 až –7246 se oceňuje cenami souborů cen 997 22-1 Vodorovná doprava suti. 8. Ceny -714 . , -718 . a –724 . nelze použít pro odstranění podkladu nebo krytu frézováním. </t>
  </si>
  <si>
    <t>50*15</t>
  </si>
  <si>
    <t>186</t>
  </si>
  <si>
    <t>997221551</t>
  </si>
  <si>
    <t>Vodorovná doprava suti ze sypkých materiálů do 1 km</t>
  </si>
  <si>
    <t>1562101020</t>
  </si>
  <si>
    <t>Vodorovná doprava suti bez naložení, ale se složením a s hrubým urovnáním ze sypkých materiálů, na vzdálenost do 1 km</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</si>
  <si>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</si>
  <si>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1310*0,256</t>
  </si>
  <si>
    <t>278*0,128</t>
  </si>
  <si>
    <t>50*15*0,29</t>
  </si>
  <si>
    <t>187</t>
  </si>
  <si>
    <t>997221559</t>
  </si>
  <si>
    <t>Příplatek ZKD 1 km u vodorovné dopravy suti ze sypkých materiálů</t>
  </si>
  <si>
    <t>-1043106179</t>
  </si>
  <si>
    <t>Vodorovná doprava suti bez naložení, ale se složením a s hrubým urovnáním Příplatek k ceně za každý další i započatý 1 km přes 1 km</t>
  </si>
  <si>
    <t>"meziskládka 5 km</t>
  </si>
  <si>
    <t>50*15*0,29*4</t>
  </si>
  <si>
    <t>skládka 25 km</t>
  </si>
  <si>
    <t>1310*0,256*24</t>
  </si>
  <si>
    <t>278*0,128*24</t>
  </si>
  <si>
    <t>188</t>
  </si>
  <si>
    <t>113106121</t>
  </si>
  <si>
    <t>Rozebrání dlažeb komunikací pro pěší z betonových nebo kamenných dlaždic</t>
  </si>
  <si>
    <t>-1686759391</t>
  </si>
  <si>
    <t>Rozebrání dlažeb a dílců komunikací pro pěší, vozovek a ploch s přemístěním hmot na skládku na vzdálenost do 3 m nebo s naložením na dopravní prostředek komunikací pro pěší s ložem z kameniva nebo živice a s výplní spár z betonových nebo kameninových dlaždic, desek nebo tvarovek</t>
  </si>
  <si>
    <t xml:space="preserve">Poznámka k souboru cen:_x000D_
1. Ceny jsou určeny pro rozebrání dlažeb a dílců včetně odstranění lože. 2. Ceny nelze použít pro rozebrání dlažeb uložených do betonového lože nebo do cementové malty, které se oceňují cenami -7130, -7131, -7132, -7170, -7171, -7172, -7230, -7231 a -7232 Odstranění podkladů nebo krytů z betonu prostého; pro volbu těchto cen je rozhodující tloušťka bourané dlažby včetně lože nebo podkladu. 3. U komunikací pro pěší a u vozovek a ploch menších než 50 m2 jsou ceny určeny pro ruční rozebrání (kromě silničních dílců), u vozovek a ploch větších než 50 m2 pro rozebrání strojní. 4. V cenách nejsou započteny náklady na popř. nutné očištění: a) dlažebních nebo mozaikových kostek, které se oceňuje cenami souboru cen 979 07-11 Očištění vybouraných dlažebních kostek části C01 tohoto ceníku, b) betonových, kameninových nebo kamenných desek nebo dlaždic, které se oceňuje cenami souboru cen 979 0 . - . . Očištění vybouraných obrubníků, krajníků, desek nebo dílců části C01 tohoto ceníku. 5. Přemístění vybourané dlažby včetně materiálu z lože a spár na vzdálenost přes 3 m se oceňuje cenami souborů cen 997 22-1 Vodorovná doprava suti a vybouraných hmot. </t>
  </si>
  <si>
    <t>položka výkazu výměr  17</t>
  </si>
  <si>
    <t>189</t>
  </si>
  <si>
    <t>113106571</t>
  </si>
  <si>
    <t>Rozebrání dlažeb vozovek pl přes 200 m2 ze zámkové dlažby s ložem z kameniva</t>
  </si>
  <si>
    <t>1827931057</t>
  </si>
  <si>
    <t>Rozebrání dlažeb a dílců komunikací pro pěší, vozovek a ploch s přemístěním hmot na skládku na vzdálenost do 3 m nebo s naložením na dopravní prostředek vozovek a ploch, s jakoukoliv výplní spár v ploše jednotlivě přes 200 m2 ze zámkové dlažby s ložem z kameniva</t>
  </si>
  <si>
    <t>položka výkazu výměr  14</t>
  </si>
  <si>
    <t>706</t>
  </si>
  <si>
    <t>190</t>
  </si>
  <si>
    <t>113107170</t>
  </si>
  <si>
    <t>Odstranění podkladu pl přes 50 m2 do 200 m2 z betonu prostého tl 100 mm</t>
  </si>
  <si>
    <t>-817778761</t>
  </si>
  <si>
    <t>Odstranění podkladů nebo krytů s přemístěním hmot na skládku na vzdálenost do 20 m nebo s naložením na dopravní prostředek v ploše jednotlivě přes 50 m2 do 200 m2 z betonu prostého, o tl. vrstvy do 100 mm</t>
  </si>
  <si>
    <t>položka výkazu výměr  11</t>
  </si>
  <si>
    <t>91*0,3*0,1</t>
  </si>
  <si>
    <t>(182+106)*0,25*0,1</t>
  </si>
  <si>
    <t>položka výkazu výměr  13</t>
  </si>
  <si>
    <t>132*0,45*0,41</t>
  </si>
  <si>
    <t>191</t>
  </si>
  <si>
    <t>113106152</t>
  </si>
  <si>
    <t>Rozebrání dlažeb vozovek pl do 50 m2 z velkých kostek do lože ze živice</t>
  </si>
  <si>
    <t>-82302172</t>
  </si>
  <si>
    <t>Rozebrání dlažeb a dílců komunikací pro pěší, vozovek a ploch s přemístěním hmot na skládku na vzdálenost do 3 m nebo s naložením na dopravní prostředek vozovek a ploch, s jakoukoliv výplní spár v ploše jednotlivě do 50 m2 z velkých kostek kladených do lože ze živice</t>
  </si>
  <si>
    <t>SO položka výkazu výměr  12</t>
  </si>
  <si>
    <t>99*0,25</t>
  </si>
  <si>
    <t>192</t>
  </si>
  <si>
    <t>113106111</t>
  </si>
  <si>
    <t>Rozebrání dlažeb komunikací pro pěší z mozaiky</t>
  </si>
  <si>
    <t>332672413</t>
  </si>
  <si>
    <t>Rozebrání dlažeb a dílců komunikací pro pěší, vozovek a ploch s přemístěním hmot na skládku na vzdálenost do 3 m nebo s naložením na dopravní prostředek komunikací pro pěší s ložem z kameniva nebo živice a s výplní spár z mozaiky</t>
  </si>
  <si>
    <t>položka výkazu výměr  16</t>
  </si>
  <si>
    <t>193</t>
  </si>
  <si>
    <t>113106521</t>
  </si>
  <si>
    <t>Rozebrání dlažeb vozovek pl přes 200 m2 z drobných kostek s ložem z kameniva</t>
  </si>
  <si>
    <t>-1174063208</t>
  </si>
  <si>
    <t>Rozebrání dlažeb a dílců komunikací pro pěší, vozovek a ploch s přemístěním hmot na skládku na vzdálenost do 3 m nebo s naložením na dopravní prostředek vozovek a ploch, s jakoukoliv výplní spár v ploše jednotlivě přes 200 m2 z drobných kostek nebo odseků s ložem z kameniva těženého</t>
  </si>
  <si>
    <t>položka výkazu výměr  15</t>
  </si>
  <si>
    <t>194</t>
  </si>
  <si>
    <t>113202111</t>
  </si>
  <si>
    <t>Vytrhání obrub krajníků obrubníků stojatých</t>
  </si>
  <si>
    <t>2058270257</t>
  </si>
  <si>
    <t>Vytrhání obrub s vybouráním lože, s přemístěním hmot na skládku na vzdálenost do 3 m nebo s naložením na dopravní prostředek z krajníků nebo obrubníků stojatých</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</si>
  <si>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</si>
  <si>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379</t>
  </si>
  <si>
    <t>195</t>
  </si>
  <si>
    <t>113201112</t>
  </si>
  <si>
    <t>Vytrhání obrub silničních ležatých</t>
  </si>
  <si>
    <t>-354567637</t>
  </si>
  <si>
    <t>Vytrhání obrub s vybouráním lože, s přemístěním hmot na skládku na vzdálenost do 3 m nebo s naložením na dopravní prostředek silničních ležatých</t>
  </si>
  <si>
    <t>196</t>
  </si>
  <si>
    <t>R-096-002</t>
  </si>
  <si>
    <t>Bourání kanal vpusť</t>
  </si>
  <si>
    <t>584775068</t>
  </si>
  <si>
    <t>položka výkazu výměr  6</t>
  </si>
  <si>
    <t>197</t>
  </si>
  <si>
    <t>969021121</t>
  </si>
  <si>
    <t>Vybourání kanalizačního potrubí DN do 200</t>
  </si>
  <si>
    <t>-1364573950</t>
  </si>
  <si>
    <t>Vybourání kanalizačního potrubí DN do 200 mm</t>
  </si>
  <si>
    <t>3*5</t>
  </si>
  <si>
    <t>198</t>
  </si>
  <si>
    <t>962042320</t>
  </si>
  <si>
    <t>Bourání zdiva nadzákladového z betonu prostého do 1 m3</t>
  </si>
  <si>
    <t>-400588077</t>
  </si>
  <si>
    <t>Bourání zdiva z betonu prostého nadzákladového objemu do 1 m3</t>
  </si>
  <si>
    <t xml:space="preserve">Poznámka k souboru cen:_x000D_
1. Bourání pilířů o průřezu přes 0,36 m2 se oceňuje cenami -2320 a - 2321 jako bourání zdiva nadzákladového z betonu prostého. </t>
  </si>
  <si>
    <t>položka výkazu výměr  4</t>
  </si>
  <si>
    <t>0,45</t>
  </si>
  <si>
    <t>199</t>
  </si>
  <si>
    <t>961044111</t>
  </si>
  <si>
    <t>Bourání základů z betonu prostého</t>
  </si>
  <si>
    <t>2117978874</t>
  </si>
  <si>
    <t>Bourání základů z betonu prostého</t>
  </si>
  <si>
    <t>18,56+11,6</t>
  </si>
  <si>
    <t>položka výkazu výměr  7</t>
  </si>
  <si>
    <t>3*0,4*0,4*0,6</t>
  </si>
  <si>
    <t>6,58+0,08*2,6*6,25</t>
  </si>
  <si>
    <t>4*0,3*0,3*0,6</t>
  </si>
  <si>
    <t>položka výkazu výměr  70</t>
  </si>
  <si>
    <t>200</t>
  </si>
  <si>
    <t>979054451</t>
  </si>
  <si>
    <t>Očištění vybouraných zámkových dlaždic s původním spárováním z kameniva těženého</t>
  </si>
  <si>
    <t>1862257293</t>
  </si>
  <si>
    <t>Očištění vybouraných prvků komunikací od spojovacího materiálu s odklizením a uložením očištěných hmot a spojovacího materiálu na skládku na vzdálenost do 10 m zámkových dlaždic s vyplněním spár kamenivem</t>
  </si>
  <si>
    <t xml:space="preserve">Poznámka k souboru cen:_x000D_
1. Ceny 05-4441 a 05-4442 jsou určeny jen pro očištění vybouraných dlaždic, desek nebo tvarovek uložených do lože ze sypkého materiálu bez pojiva. 2. Přemístění vybouraných obrubníků, krajníků, desek nebo dílců na vzdálenost přes 10 m se oceňuje cenami souboru cen 997 22-1 Vodorovná doprava vybouraných hmot. </t>
  </si>
  <si>
    <t>201</t>
  </si>
  <si>
    <t>979071131</t>
  </si>
  <si>
    <t>Očištění dlažebních kostek mozaikových kamenivem těženým nebo MV</t>
  </si>
  <si>
    <t>188127120</t>
  </si>
  <si>
    <t>Očištění vybouraných dlažebních kostek od spojovacího materiálu, s uložením očištěných kostek na skládku, s odklizením odpadových hmot na hromady a s odklizením vybouraných kostek na vzdálenost do 3 m mozaikových, s původním vyplněním spár kamenivem těženým nebo cementovou maltou</t>
  </si>
  <si>
    <t xml:space="preserve">Poznámka k souboru cen:_x000D_
1. Ceny jsou určeny jen pro očištění vybouraných kostek uložených do lože ze sypkého materiálu bez pojiva. 2. Přemístění vybouraných dlažebních kostek na vzdálenost přes 3 m se oceňuje cenami souborů cen 997 22-1 Vodorovná doprava suti. </t>
  </si>
  <si>
    <t>202</t>
  </si>
  <si>
    <t>979071121</t>
  </si>
  <si>
    <t>Očištění dlažebních kostek drobných s původním spárováním kamenivem těženým</t>
  </si>
  <si>
    <t>-1180219590</t>
  </si>
  <si>
    <t>Očištění vybouraných dlažebních kostek od spojovacího materiálu, s uložením očištěných kostek na skládku, s odklizením odpadových hmot na hromady a s odklizením vybouraných kostek na vzdálenost do 3 m drobných, s původním vyplněním spár kamenivem těženým</t>
  </si>
  <si>
    <t>203</t>
  </si>
  <si>
    <t>997221611</t>
  </si>
  <si>
    <t>Nakládání suti na dopravní prostředky pro vodorovnou dopravu</t>
  </si>
  <si>
    <t>-2098663117</t>
  </si>
  <si>
    <t>Nakládání na dopravní prostředky pro vodorovnou dopravu suti</t>
  </si>
  <si>
    <t xml:space="preserve">Poznámka k souboru cen:_x000D_
1. Ceny lze použít i pro překládání při lomené dopravě. 2. Ceny nelze použít při dopravě po železnici, po vodě nebo neobvyklými dopravními prostředky. </t>
  </si>
  <si>
    <t>0,45*2,2</t>
  </si>
  <si>
    <t>(18,56+11,6)*2</t>
  </si>
  <si>
    <t>3*0,4</t>
  </si>
  <si>
    <t>3*5*0,063</t>
  </si>
  <si>
    <t>3*0,4*0,4*0,6*2</t>
  </si>
  <si>
    <t>(6,58+0,08*2,6*6,25)*2</t>
  </si>
  <si>
    <t>4*0,4*0,4*0,6*2</t>
  </si>
  <si>
    <t>91*0,3*0,185</t>
  </si>
  <si>
    <t>(182+106)*0,25*0,185</t>
  </si>
  <si>
    <t>položka výkazu výměr  12</t>
  </si>
  <si>
    <t>99*0,25*0,505</t>
  </si>
  <si>
    <t>132*0,45*0,185</t>
  </si>
  <si>
    <t>132*0,29</t>
  </si>
  <si>
    <t>706*0,295</t>
  </si>
  <si>
    <t>248*0,32</t>
  </si>
  <si>
    <t>140*0,281</t>
  </si>
  <si>
    <t>43*0,255</t>
  </si>
  <si>
    <t>4*0,3*0,3*0,6*2</t>
  </si>
  <si>
    <t>4*0,3*0,3*006*2</t>
  </si>
  <si>
    <t>204</t>
  </si>
  <si>
    <t>997221561</t>
  </si>
  <si>
    <t>Vodorovná doprava suti z kusových materiálů do 1 km</t>
  </si>
  <si>
    <t>1488149892</t>
  </si>
  <si>
    <t>Vodorovná doprava suti bez naložení, ale se složením a s hrubým urovnáním z kusových materiálů, na vzdálenost do 1 km</t>
  </si>
  <si>
    <t>205</t>
  </si>
  <si>
    <t>997221569</t>
  </si>
  <si>
    <t>Příplatek ZKD 1 km u vodorovné dopravy suti z kusových materiálů</t>
  </si>
  <si>
    <t>-126158796</t>
  </si>
  <si>
    <t>skládka 2 km</t>
  </si>
  <si>
    <t>138,134*24</t>
  </si>
  <si>
    <t>Součet</t>
  </si>
  <si>
    <t>370,002+3315,216</t>
  </si>
  <si>
    <t>206</t>
  </si>
  <si>
    <t>997013801</t>
  </si>
  <si>
    <t>Poplatek za uložení stavebního betonového odpadu na skládce (skládkovné)</t>
  </si>
  <si>
    <t>-1317474549</t>
  </si>
  <si>
    <t>Poplatek za uložení stavebního odpadu na skládce (skládkovné) betonového</t>
  </si>
  <si>
    <t xml:space="preserve">Poznámka k souboru cen:_x000D_
1. Ceny uvedené v souboru lze po dohodě upravit podle místních podmínek.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</si>
  <si>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207</t>
  </si>
  <si>
    <t>997221845</t>
  </si>
  <si>
    <t>Poplatek za uložení odpadu z asfaltových povrchů na skládce (skládkovné)</t>
  </si>
  <si>
    <t>118437151</t>
  </si>
  <si>
    <t>Poplatek za uložení stavebního odpadu na skládce (skládkovné) z asfaltových povrchů</t>
  </si>
  <si>
    <t xml:space="preserve">Poznámka k souboru cen:_x000D_
1. Ceny uvedené v souboru cen lze po dohodě upravit podle místních podmínek.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</si>
  <si>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208</t>
  </si>
  <si>
    <t>96600000R</t>
  </si>
  <si>
    <t>Odstranění kontejnerů podzemních</t>
  </si>
  <si>
    <t>-2034303431</t>
  </si>
  <si>
    <t>Odstranění lavičky parkové stabilní zabetonované</t>
  </si>
  <si>
    <t>"položka výkazu výměr 9</t>
  </si>
  <si>
    <t>209</t>
  </si>
  <si>
    <t>96600001R</t>
  </si>
  <si>
    <t>Demontáž stožárů dřevěných s beton opěrou</t>
  </si>
  <si>
    <t>1645093129</t>
  </si>
  <si>
    <t>Demontáž stožárů osvětlení, bez zemních prací parkových ocelových</t>
  </si>
  <si>
    <t>položka výkazu výměr  10</t>
  </si>
  <si>
    <t>210</t>
  </si>
  <si>
    <t>966006251</t>
  </si>
  <si>
    <t>Odstranění zábrany parkovací zabetonovaného sloupku v do 800 mm</t>
  </si>
  <si>
    <t>-97314028</t>
  </si>
  <si>
    <t>Odstranění parkovací zábrany s odklizením materiálu na vzdálenost do 20 m nebo s naložením na dopravní prostředek sloupku zabetonovaného</t>
  </si>
  <si>
    <t xml:space="preserve">Poznámka k souboru cen:_x000D_
1. V ceně nejsou započteny náklady na zásyp jam po sloupku. 2. Přemístění demontované parkovací zábrany na vzdálenost přes 20 m se oceňuje cenami souborů cen 997 22-41 Vodorovné přemístění vybouraných hmot. </t>
  </si>
  <si>
    <t>211</t>
  </si>
  <si>
    <t>96607380R</t>
  </si>
  <si>
    <t>Rozebrání přístřešku na popelnice</t>
  </si>
  <si>
    <t>-1188010843</t>
  </si>
  <si>
    <t>položka výkazu výměr  5</t>
  </si>
  <si>
    <t>212</t>
  </si>
  <si>
    <t>966006132</t>
  </si>
  <si>
    <t>Odstranění značek dopravních nebo orientačních se sloupky s betonovými patkami</t>
  </si>
  <si>
    <t>427439442</t>
  </si>
  <si>
    <t>Odstranění dopravních nebo orientačních značek se sloupkem s uložením hmot na vzdálenost do 20 m nebo s naložením na dopravní prostředek, se zásypem jam a jeho zhutněním s betonovou patkou</t>
  </si>
  <si>
    <t xml:space="preserve">Poznámka k souboru cen:_x000D_
1. Ceny jsou určeny pro odstranění značek z jakéhokoliv materiálu. 2. V cenách -6131 a -6132 nejsou započteny náklady na demontáž tabulí (značek) od sloupků, tyto se oceňují cenou 966 00-6211 Odstranění svislých dopravních značek. 3. Přemístění vybouraných značek na vzdálenost přes 20 m se oceňuje cenami souboru cen 997 22-1 Vodorovná doprava vybouraných hmot. </t>
  </si>
  <si>
    <t>Komunikace -položka výkazu výměr  62</t>
  </si>
  <si>
    <t>4+1</t>
  </si>
  <si>
    <t>213</t>
  </si>
  <si>
    <t>966001211</t>
  </si>
  <si>
    <t>Odstranění lavičky stabilní zabetonované</t>
  </si>
  <si>
    <t>77637694</t>
  </si>
  <si>
    <t xml:space="preserve">Poznámka k souboru cen:_x000D_
1. V cenách jsou započteny i náklady na odklizení materiálu na vzdálenost do 20 m nebo naložení na dopravní prostředek. 2. Přemístění vybouraných hmot na vzdálenost přes 20 m se oceňuje cenami souborů cen 997 22-1 . Vodorovná doprava vybouraných hmot katalogu 822-1 Komunikace pozemní a letiště. </t>
  </si>
  <si>
    <t>214</t>
  </si>
  <si>
    <t>966006211</t>
  </si>
  <si>
    <t>Odstranění svislých dopravních značek ze sloupů, sloupků nebo konzol</t>
  </si>
  <si>
    <t>401046200</t>
  </si>
  <si>
    <t>Odstranění (demontáž) svislých dopravních značek s odklizením materiálu na skládku na vzdálenost do 20 m nebo s naložením na dopravní prostředek ze sloupů, sloupků nebo konzol</t>
  </si>
  <si>
    <t xml:space="preserve">Poznámka k souboru cen:_x000D_
1. Přemístění demontovaných značek na vzdálenost přes 20 m se oceňuje cenami souborů cen 997 22-1 Vodorovná doprava vybouraných hmot. </t>
  </si>
  <si>
    <t>3+1</t>
  </si>
  <si>
    <t>215</t>
  </si>
  <si>
    <t>966071711</t>
  </si>
  <si>
    <t>Bourání sloupků a vzpěr plotových ocelových do 2,5 m zabetonovaných</t>
  </si>
  <si>
    <t>-1566892489</t>
  </si>
  <si>
    <t>Bourání plotových sloupků a vzpěr ocelových trubkových nebo profilovaných výšky do 2,50 m zabetonovaných</t>
  </si>
  <si>
    <t>216</t>
  </si>
  <si>
    <t>966073812</t>
  </si>
  <si>
    <t>Rozebrání vrat a vrátek k oplocení plochy do 10 m2</t>
  </si>
  <si>
    <t>1473222259</t>
  </si>
  <si>
    <t>Rozebrání vrat a vrátek k oplocení plochy jednotlivě přes 6 do 10 m2</t>
  </si>
  <si>
    <t>217</t>
  </si>
  <si>
    <t>966071822</t>
  </si>
  <si>
    <t>Rozebrání oplocení z drátěného pletiva se čtvercovými oky výšky do 2,0 m</t>
  </si>
  <si>
    <t>-1493879009</t>
  </si>
  <si>
    <t>Rozebrání oplocení z pletiva drátěného se čtvercovými oky, výšky přes 1,6 do 2,0 m</t>
  </si>
  <si>
    <t xml:space="preserve">Poznámka k souboru cen:_x000D_
1. V cenách nejsou započteny náklady na demontáž sloupků. </t>
  </si>
  <si>
    <t>63,5</t>
  </si>
  <si>
    <t>218</t>
  </si>
  <si>
    <t>963015141</t>
  </si>
  <si>
    <t>Demontáž prefabrikovaných krycích desek kanálů, šachet nebo žump do hmotnosti 0,5 t</t>
  </si>
  <si>
    <t>1670163449</t>
  </si>
  <si>
    <t>Demontáž prefabrikovaných krycích desek kanálů, šachet nebo žump hmotnosti do 0,5 t</t>
  </si>
  <si>
    <t xml:space="preserve">Poznámka k souboru cen:_x000D_
1. V cenách jsou započteny náklady na manipulaci s deskami do vzdálenosti 8 m od osy kanálu. 2. V cenách jsou započteny náklady na očistění nebo vysekání betonu kolem závěsných ok pro zachycení háků zvedacího mechanizmu. 3. V cenách nejsou započteny náklady na odstranění krycí mazaniny, izolace a vyrovnávacího potěru. Tyto stavební práce se oceňují příslušnými cenami této části. </t>
  </si>
  <si>
    <t>219</t>
  </si>
  <si>
    <t>899203211</t>
  </si>
  <si>
    <t>Demontáž mříží litinových včetně rámů hmotnosti přes 100 do 150 kg</t>
  </si>
  <si>
    <t>534989120</t>
  </si>
  <si>
    <t>Demontáž mříží litinových včetně rámů, hmotnosti jednotlivě přes 100 do 150 Kg</t>
  </si>
  <si>
    <t>220</t>
  </si>
  <si>
    <t>997221612</t>
  </si>
  <si>
    <t>Nakládání vybouraných hmot na dopravní prostředky pro vodorovnou dopravu</t>
  </si>
  <si>
    <t>1705456728</t>
  </si>
  <si>
    <t>Nakládání na dopravní prostředky pro vodorovnou dopravu vybouraných hmot</t>
  </si>
  <si>
    <t>63,5*0,0248</t>
  </si>
  <si>
    <t>1*0,285</t>
  </si>
  <si>
    <t>31*0,0675</t>
  </si>
  <si>
    <t>1*0,185</t>
  </si>
  <si>
    <t>"položka výkazu výměr 6</t>
  </si>
  <si>
    <t>3*0,150</t>
  </si>
  <si>
    <t>3*0,108</t>
  </si>
  <si>
    <t>3*0,382</t>
  </si>
  <si>
    <t>"položka výkazu výměr 10</t>
  </si>
  <si>
    <t>1*0,5</t>
  </si>
  <si>
    <t>4*0,48</t>
  </si>
  <si>
    <t>(3+1)*0,004</t>
  </si>
  <si>
    <t>5*0,082</t>
  </si>
  <si>
    <t>2*0,482</t>
  </si>
  <si>
    <t>221</t>
  </si>
  <si>
    <t>997221571</t>
  </si>
  <si>
    <t>Vodorovná doprava vybouraných hmot do 1 km</t>
  </si>
  <si>
    <t>-868500643</t>
  </si>
  <si>
    <t>Vodorovná doprava vybouraných hmot bez naložení, ale se složením a s hrubým urovnáním na vzdálenost do 1 km</t>
  </si>
  <si>
    <t xml:space="preserve">Poznámka k souboru cen:_x000D_
1. Ceny nelze použít pro vodorovnou dopravu vybouraných hmot po železnici, po vodě nebo neobvyklými dopravními prostředky. 2. Je-li na dopravní dráze pro vodorovnou dopravu vybouraných hmot překážka, pro kterou je nutno vybourané hmoty překládat z jednoho dopravního prostředku na druhý, oceňuje se tato doprava v každém úseku samostatně. </t>
  </si>
  <si>
    <t>222</t>
  </si>
  <si>
    <t>997221579</t>
  </si>
  <si>
    <t>Příplatek ZKD 1 km u vodorovné dopravy vybouraných hmot</t>
  </si>
  <si>
    <t>-703130687</t>
  </si>
  <si>
    <t>Vodorovná doprava vybouraných hmot bez naložení, ale se složením a s hrubým urovnáním na vzdálenost Příplatek k ceně za každý další i započatý 1 km přes 1 km</t>
  </si>
  <si>
    <t xml:space="preserve">"2 km </t>
  </si>
  <si>
    <t>4*0,48*24</t>
  </si>
  <si>
    <t>223</t>
  </si>
  <si>
    <t>997013802</t>
  </si>
  <si>
    <t>Poplatek za uložení stavebního železobetonového odpadu na skládce (skládkovné)</t>
  </si>
  <si>
    <t>-1611092329</t>
  </si>
  <si>
    <t>Poplatek za uložení stavebního odpadu na skládce (skládkovné) železobetonového</t>
  </si>
  <si>
    <t>2 - SO 301 - Vodovodní řad</t>
  </si>
  <si>
    <t>2-1 - SO 301 Vodovodní řad</t>
  </si>
  <si>
    <t xml:space="preserve">Kucek  </t>
  </si>
  <si>
    <t xml:space="preserve">    1 - Zemní práce</t>
  </si>
  <si>
    <t xml:space="preserve">    45 - Vodorovné konstrukce - podkladní a vedlejší konstrukce (inž. stavby kromě vozovek a žel. svršku)</t>
  </si>
  <si>
    <t xml:space="preserve">    8 - Trubní vedení</t>
  </si>
  <si>
    <t xml:space="preserve">    85 - Potrubi z trub litinovych</t>
  </si>
  <si>
    <t xml:space="preserve">    87 - Potrubi z trub plastickych a sklenenych</t>
  </si>
  <si>
    <t xml:space="preserve">    89 - Ostatni konstrukce a prace na trubnim vedeni</t>
  </si>
  <si>
    <t xml:space="preserve">    95 - Ruzne dokoncujici konstrukce a prace na pozemnich stavbach</t>
  </si>
  <si>
    <t xml:space="preserve">    997 - Přesun sutě</t>
  </si>
  <si>
    <t xml:space="preserve">    998 - Přesun hmot</t>
  </si>
  <si>
    <t>Zemní práce</t>
  </si>
  <si>
    <t>119001421</t>
  </si>
  <si>
    <t>Dočasné zajištění kabelů a kabelových tratí ze 3 volně ložených kabelů</t>
  </si>
  <si>
    <t>1270457833</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</si>
  <si>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kabelů a kabelových tratí z volně ložených kabelů a to do 3 kabelů</t>
  </si>
  <si>
    <t xml:space="preserve">Poznámka k souboru cen:_x000D_
1. Ceny nelze použít pro dočasné zajištění potrubí v provozu pod tlakem přes 1 MPa a potrubí nebo jiných vedení v provozu u nichž investor zakazuje použít při vykopávce kovové nástroje nebo nářadí. 2. Ztížení vykopávky v blízkosti vedení, potrubí a stok ve výkopišti nebo podél jeho stěn se oceňuje cenami souboru cen 120 00- . . a 130 00- . . Příplatky za ztížení vykopávky. Dočasné zajištění potrubí větších rozměrů než DN 500 se oceňuje individuálně. </t>
  </si>
  <si>
    <t>"v.č.C.2.3-4</t>
  </si>
  <si>
    <t>1,2*6</t>
  </si>
  <si>
    <t>119001401</t>
  </si>
  <si>
    <t>Dočasné zajištění potrubí ocelového nebo litinového DN do 200</t>
  </si>
  <si>
    <t>-1153988680</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</si>
  <si>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potrubí ocelového nebo litinového, jmenovité světlosti DN do 200</t>
  </si>
  <si>
    <t>1,2*18</t>
  </si>
  <si>
    <t>119001411</t>
  </si>
  <si>
    <t>Dočasné zajištění potrubí betonového, ŽB nebo kameninového DN do 200</t>
  </si>
  <si>
    <t>1858917581</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</si>
  <si>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potrubí betonového, kameninového nebo železobetonového, světlosti DN do 200</t>
  </si>
  <si>
    <t>1,2*4</t>
  </si>
  <si>
    <t>119001412</t>
  </si>
  <si>
    <t>Dočasné zajištění potrubí betonového, ŽB nebo kameninového DN do 500</t>
  </si>
  <si>
    <t>817526790</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</si>
  <si>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potrubí betonového, kameninového nebo železobetonového, světlosti DN přes 200 do 500</t>
  </si>
  <si>
    <t>1,2*1</t>
  </si>
  <si>
    <t>130001101</t>
  </si>
  <si>
    <t>Příplatek za ztížení vykopávky v blízkosti podzemního vedení</t>
  </si>
  <si>
    <t>-348952361</t>
  </si>
  <si>
    <t>Příplatek k cenám hloubených vykopávek za ztížení vykopávky v blízkosti podzemního vedení nebo výbušnin pro jakoukoliv třídu horniny</t>
  </si>
  <si>
    <t xml:space="preserve">Poznámka k souboru cen:_x000D_
1. Cena je určena: a) i pro soubor cen 123 . 0-21 Vykopávky zářezů se šikmými stěnami pro podzemní vedení části A 02, b) pro podzemní vedení procházející hloubenou vykopávkou nebo uložené ve stěně výkopu při jakékoliv hloubce vedení pod původním terénem nebo jeho výšce nade dnem výkopu a jakémkoliv směru vedení ke stranám výkopu; c) pro výbušniny nezaložené dodavatelem. 2. Cenu lze použít i tehdy, narazí-li se na vedení nebo výbušninu až při vykopávce a to pro zbývající objem výkopu, který je projektantem nebo investorem označen, v němž by toto nebo jiné nepředvídané vedení nebo výbušnina mohlo být uloženo. Toto ustanovení neplatí pro objem hornin tř. 6 a 7. 3. Cenu nelze použít pro ztížení vykopávky v blízkosti podzemních vedení nebo výbušnin, u nichž je projektem zakázáno použít při vykopávce kovové nástroje nebo nářadí. 4. Množství ztížení vykopávky v blízkosti a) podzemního vedení, jehož půdorysná a výšková poloha - je v projektu uvedena, se určí jako objem myšleného hranolu, jehož průřez je pravidelný čtyřúhelník jehož horní vodorovná a obě svislé strany jsou ve vzdálenosti 0,5 m a dolní vodorovná hrana ve vzdálenosti 1 m od přilehlého vnějšího líce vedení, příp. jeho obalu a délka se rovná osové délce vedení ve výkopišti nebo délce vedení ve stěně výkopu. Vymezí-li projekt větší prostor, v němž je nutno při vykopávce postupovat opatrně, lze použít cena pro celý objem výkopu v tomto prostoru. Od takto zjištěného množství se odečítá objem vedení i s příp. se vyskytujícím obalem; - není v projektu uvedena, avšak která podle projektu nebo sdělení investora jsou pravděpodobně ve výkopišti uložena, se rovná objemu výkopu, který je projektantem nebo investorem označen. b) výbušniny, určí vždy projektant nebo investor, ať je v projektu uvedeno či neuvedeno. 5. Je-li vedení uloženo ve výkopišti tak, že se vykopávka v celém výše popsaném objemu nevykopává, např. blízko stěn nebo dna výkopu, oceňuje se ztížení vykopávky jen pro tu část objemu, v níž se ztížená vykopávka provádí. 6. Jsou-li ve výkopišti dvě vedení položena tak blízko sebe, že se výše uvedené objemy pro obě vedení pronikají, určí se množství ztížení vykopávky tak, aby se pronik započetl jen jednou. 7. Objem ztížení vykopávky se od celkového objemu výkopu neodečítá. 8. Dočasné zajištění různých podzemních vedení ve výkopišti se oceňuje cenami souboru cen 119 00-14 Dočasné zajištění podzemního potrubí nebo vedení ve výkopišti. </t>
  </si>
  <si>
    <t>Poznámka k položce:_x000D_
"C"       2,0*1,05*(1,55+1,4*4)+1,3*(1,15*1,65+1,05*1,4) ; "CB"     1,3*(1,05*(1,55+1,4)+1,1*1,6) ; "CC"     1,3*(1,1*(1,6*2+1,4)+1,05*1,4) ; "CD"     1,3*(1,1*(1,6+1,4+1,0)+1,05*1,4*2) ; Součet</t>
  </si>
  <si>
    <t>"kabel</t>
  </si>
  <si>
    <t>1*1,5*1,2*6</t>
  </si>
  <si>
    <t>"potrubí</t>
  </si>
  <si>
    <t>1,1*1,6*1,2*18</t>
  </si>
  <si>
    <t>1,15*1,65*1,2*3+1,2*1,7*1,2</t>
  </si>
  <si>
    <t>1,3*1,8*1,2</t>
  </si>
  <si>
    <t>132212101</t>
  </si>
  <si>
    <t>Hloubení rýh š do 600 mm ručním nebo pneum nářadím v soudržných horninách tř. 3</t>
  </si>
  <si>
    <t>-703061299</t>
  </si>
  <si>
    <t>Hloubení zapažených i nezapažených rýh šířky do 600 mm ručním nebo pneumatickým nářadím s urovnáním dna do předepsaného profilu a spádu v horninách tř. 3 soudržných</t>
  </si>
  <si>
    <t xml:space="preserve">Poznámka k souboru cen:_x000D_
1. V cenách jsou započteny i náklady na přehození výkopku na přilehlém terénu na vzdálenost do 3 m od podélné osy rýhy nebo naložení výkopku na dopravní prostředek. 2. V cenách 12-2101 až 41-2102 jsou započteny i náklady na i svislý přesun horniny po házečkách do 2 metrů. </t>
  </si>
  <si>
    <t>"v.č. c.2. + tz - kopaná sonda</t>
  </si>
  <si>
    <t>0,6*1,6*2,0*2</t>
  </si>
  <si>
    <t>132301202</t>
  </si>
  <si>
    <t>Hloubení rýh š do 2000 mm v hornině tř. 4 objemu do 1000 m3</t>
  </si>
  <si>
    <t>1976242833</t>
  </si>
  <si>
    <t>Hloubení zapažených i nezapažených rýh šířky přes 600 do 2 000 mm s urovnáním dna do předepsaného profilu a spádu v hornině tř. 4 přes 100 do 1 000 m3</t>
  </si>
  <si>
    <t xml:space="preserve">"v.č. C.2.3 - Řad 1  </t>
  </si>
  <si>
    <t>"km 0,000-0,0074</t>
  </si>
  <si>
    <t>7,40*1,2*(1,22+1,21)*0,5</t>
  </si>
  <si>
    <t>"km 0,0074-0,01380</t>
  </si>
  <si>
    <t>6,4*1,2*(1,21+1,20)*0,5</t>
  </si>
  <si>
    <t>"km 0,01380-0,0294</t>
  </si>
  <si>
    <t>15,60*1,2*(1,20+1,17)*0,5</t>
  </si>
  <si>
    <t>"km 0,0294-0,04490</t>
  </si>
  <si>
    <t>15,50*1,2*(1,17+1,20)*0,5</t>
  </si>
  <si>
    <t>"km 0,04490-0,05160</t>
  </si>
  <si>
    <t>6,70*1,2*(1,20+1,21)*0,5</t>
  </si>
  <si>
    <t>"km 0,05160-0,05260</t>
  </si>
  <si>
    <t>1,0*1,2*(1,21+1,19)*0,5</t>
  </si>
  <si>
    <t>"km 0,05260-0,05520</t>
  </si>
  <si>
    <t>2,60*1,2*(1,19+1,20)*0,5</t>
  </si>
  <si>
    <t>"km 0,05520-0,06450</t>
  </si>
  <si>
    <t>9,30*1,2*(1,20+1,22)*0,5</t>
  </si>
  <si>
    <t>"km 0,06450-0,07380</t>
  </si>
  <si>
    <t>9,30*1,2*(1,22+1,24)*0,5</t>
  </si>
  <si>
    <t>"km 0,07380-0,07870</t>
  </si>
  <si>
    <t>4,90*1,2*(1,24+1,25)*0,5</t>
  </si>
  <si>
    <t>"km 0,07870-0,08690</t>
  </si>
  <si>
    <t>8,20*1,2*(1,25+1,27)*0,5</t>
  </si>
  <si>
    <t>"km 0,08690-0,08810</t>
  </si>
  <si>
    <t>1,20*1,2*(1,27+1,28)*0,5</t>
  </si>
  <si>
    <t>"km 0,08810-0,09880</t>
  </si>
  <si>
    <t>10,70*1,2*(1,28+1,30)*0,5</t>
  </si>
  <si>
    <t>"odpočet zelená plocha</t>
  </si>
  <si>
    <t>-15,6*1,2*0,1</t>
  </si>
  <si>
    <t>"Řad 2</t>
  </si>
  <si>
    <t>"km 0,000-0,00179</t>
  </si>
  <si>
    <t>1,79*1,2*(1,17+1,20)*0,5</t>
  </si>
  <si>
    <t>"km 0,00179-0,0064</t>
  </si>
  <si>
    <t>4,61*1,2*(0,95+1,05)*0,5</t>
  </si>
  <si>
    <t>"km 0,0064-0,01060</t>
  </si>
  <si>
    <t>4,2*1,2*(1,05+1,0)*0,5</t>
  </si>
  <si>
    <t>"km 0,01060-0,014</t>
  </si>
  <si>
    <t>3,4*1,2*(1,0+0,96)*0,5</t>
  </si>
  <si>
    <t>"v..č. C.2.4 - Řad 3</t>
  </si>
  <si>
    <t>"km 0,000-0,0019</t>
  </si>
  <si>
    <t>1,9*1,2*(1,22+1,21)*0,5</t>
  </si>
  <si>
    <t>"km 0,0019-0,004</t>
  </si>
  <si>
    <t>2,1*1,2*(1,21+1,20)*0,5</t>
  </si>
  <si>
    <t>"km 0,004-0,0129</t>
  </si>
  <si>
    <t>8,90*1,2*(1,20+1,17)*0,5</t>
  </si>
  <si>
    <t>"km 0,0129-0,0268</t>
  </si>
  <si>
    <t>13,90*1,2*(1,17+1,11)*0,5</t>
  </si>
  <si>
    <t>"km 0,0268-0,03440</t>
  </si>
  <si>
    <t>7,60*1,2*(1,11+1,08)*0,5</t>
  </si>
  <si>
    <t>"km 0,03440-0,03570</t>
  </si>
  <si>
    <t>1,30*1,2*(1,08+1,07)*0,5</t>
  </si>
  <si>
    <t>132301209</t>
  </si>
  <si>
    <t>Příplatek za lepivost k hloubení rýh š do 2000 mm v hornině tř. 4</t>
  </si>
  <si>
    <t>-1657208955</t>
  </si>
  <si>
    <t>Hloubení zapažených i nezapažených rýh šířky přes 600 do 2 000 mm s urovnáním dna do předepsaného profilu a spádu v hornině tř. 4 Příplatek k cenám za lepivost horniny tř. 4</t>
  </si>
  <si>
    <t>"viz hloubení rýh</t>
  </si>
  <si>
    <t>208,983*0,3</t>
  </si>
  <si>
    <t>151101101</t>
  </si>
  <si>
    <t>Zřízení příložného pažení a rozepření stěn rýh hl do 2 m</t>
  </si>
  <si>
    <t>250642888</t>
  </si>
  <si>
    <t>Zřízení pažení a rozepření stěn rýh pro podzemní vedení pro všechny šířky rýhy příložné pro jakoukoliv mezerovitost, hloubky do 2 m</t>
  </si>
  <si>
    <t xml:space="preserve">Poznámka k souboru cen:_x000D_
1. Ceny jsou určeny pro roubení a rozepření stěn i jiných výkopů se svislými stěnami, pokud jsou tyto výkopy pro podzemní vedení rozměru do 1 250 mm. 2. Plocha mezer mezi pažinami příložného pažení se od plochy příložného pažení neodečítá; nezapažené plochy u pažení zátažného nebo hnaného se od plochy pažení odečítají. 3. Předepisuje-li projekt: a) ponechat pažení ve výkopu, oceňuje se toto pažení cenami souboru cen 151 . 0-19 Pažení stěn s ponecháním a rozepření stěn cenami souboru cen 151 . 0-13 Zřízení rozepření zapažených stěn výkopů, b) vzepření stěn, oceňuje se toto odstranění pažení stěn výkopu cenami souboru cen 151 . 0-12 Pažení stěn a vzepření stěn cenami souboru cen 151 . 0-14 odstranění vzepření stěn, c) kotvení stěn, oceňuje se toto Odstranění pažení stěn cenami souboru cen 151 . 0-12 Pažení stěn a kotvení stěn příslušnými cenami katalogu 800-2 Zvláštní zakládání objektů. </t>
  </si>
  <si>
    <t>7,40*(1,22+1,21)</t>
  </si>
  <si>
    <t>6,4*(1,21+1,20)</t>
  </si>
  <si>
    <t>15,60*(1,20+1,17)</t>
  </si>
  <si>
    <t>15,50*(1,17+1,20)</t>
  </si>
  <si>
    <t>6,70*(1,20+1,21)</t>
  </si>
  <si>
    <t>1,0*(1,21+1,19)</t>
  </si>
  <si>
    <t>2,60*(1,19+1,20)</t>
  </si>
  <si>
    <t>9,30*(1,20+1,22)</t>
  </si>
  <si>
    <t>9,30*(1,22+1,24)</t>
  </si>
  <si>
    <t>4,90*(1,24+1,25)</t>
  </si>
  <si>
    <t>8,20*(1,25+1,27)</t>
  </si>
  <si>
    <t>1,20*(1,27+1,28)</t>
  </si>
  <si>
    <t>10,70*(1,28+1,30)</t>
  </si>
  <si>
    <t>1,79*(1,17+1,20)</t>
  </si>
  <si>
    <t>4,61*(0,95+1,05)</t>
  </si>
  <si>
    <t>4,2*(1,05+1,0)</t>
  </si>
  <si>
    <t>3,4*(1,0+0,96)</t>
  </si>
  <si>
    <t>1,9*(1,22+1,21)</t>
  </si>
  <si>
    <t>2,1*(1,21+1,20)</t>
  </si>
  <si>
    <t>8,90*(1,20+1,17)</t>
  </si>
  <si>
    <t>13,90*(1,17+1,11)</t>
  </si>
  <si>
    <t>7,60*(1,11+1,08)</t>
  </si>
  <si>
    <t>1,30*(1,08+1,07)</t>
  </si>
  <si>
    <t>151101111</t>
  </si>
  <si>
    <t>Odstranění příložného pažení a rozepření stěn rýh hl do 2 m</t>
  </si>
  <si>
    <t>-563421932</t>
  </si>
  <si>
    <t>Odstranění pažení a rozepření stěn rýh pro podzemní vedení s uložením materiálu na vzdálenost do 3 m od kraje výkopu příložné, hloubky do 2 m</t>
  </si>
  <si>
    <t>"viz zřízení</t>
  </si>
  <si>
    <t>351,427</t>
  </si>
  <si>
    <t>161101101</t>
  </si>
  <si>
    <t>Svislé přemístění výkopku z horniny tř. 1 až 4 hl výkopu do 2,5 m</t>
  </si>
  <si>
    <t>-1354787609</t>
  </si>
  <si>
    <t>Svislé přemístění výkopku bez naložení do dopravní nádoby avšak s vyprázdněním dopravní nádoby na hromadu nebo do dopravního prostředku z horniny tř. 1 až 4, při hloubce výkopu přes 1 do 2,5 m</t>
  </si>
  <si>
    <t xml:space="preserve">Poznámka k souboru cen:_x000D_
1. Ceny -1151 až -1158 lze použít i pro svislé přemístění materiálu a stavební suti z konstrukcí ze zdiva cihelného nebo kamenného, z betonu prostého, prokládaného, železového i předpjatého, pokud tyto konstrukce byly vybourány ve výkopišti. 2. Ceny pro hloubku přes 1 do 2,5 m, přes 2,5 m do 4 m atd. jsou určeny pro svislé přemístění výkopku od 0 do 2,5 m, od 0 do 4 m atd. 3. Množství materiálu i stavební suti z rozbouraných konstrukcí pro přemístění se rovná objemu konstrukcí před rozbouráním. </t>
  </si>
  <si>
    <t>"viz hloubení  hor.4</t>
  </si>
  <si>
    <t>208,983</t>
  </si>
  <si>
    <t>12</t>
  </si>
  <si>
    <t>162301102</t>
  </si>
  <si>
    <t>Vodorovné přemístění do 1000 m výkopku/sypaniny z horniny tř. 1 až 4</t>
  </si>
  <si>
    <t>-210256610</t>
  </si>
  <si>
    <t>Vodorovné přemístění výkopku nebo sypaniny po suchu na obvyklém dopravním prostředku, bez naložení výkopku, avšak se složením bez rozhrnutí z horniny tř. 1 až 4 na vzdálenost přes 500 do 1 000 m</t>
  </si>
  <si>
    <t>"viz nakládání - na meziskládku a zpět</t>
  </si>
  <si>
    <t>1,872*2</t>
  </si>
  <si>
    <t>-637534451</t>
  </si>
  <si>
    <t>"viz ornice k ohumusení</t>
  </si>
  <si>
    <t>1,872</t>
  </si>
  <si>
    <t>14</t>
  </si>
  <si>
    <t>171201201</t>
  </si>
  <si>
    <t>Uložení sypaniny na skládky</t>
  </si>
  <si>
    <t>-572567861</t>
  </si>
  <si>
    <t>"ornice na meziskládce</t>
  </si>
  <si>
    <t>1380448792</t>
  </si>
  <si>
    <t>Poznámka k položce:_x000D_
"C"       ČJC*PI*(0,5)^2/4*1,0 ;         HRC-PLC-COC+OTCO-ŠLC-PBC-385,0*PI*(0,216)^2/4   ;      -PI/4*((1,8)^2*(1,77+0,29)*7+(1,5)^2*1,44*1+(1,47)^2*0,29*1) ;      -PI/4*((1,24)^2*(0,25*3+0,5*4+1,0*3)+(1,08)^2*0,48) ;      -PI/4*((1,1)^2*0,42+(1,12)^2*0,38*2+(1,16)^2*0,24) ;      -PI/4*((1,14)^2*0,3+(1,13)^2*0,34+(1,10)^2*0,44) ;      -PI/4*(0,865)^2*(0,06*5+0,08*7+0,10*2) ; Mezisoučet ; "CB"     ČJCB*PI*(0,5)^2/4*1,0-ŠLCB-PBCB ;         HRCB-PLCB-COCB+OTCBO-PI/4*(1,24)^2*0,5 ;        -PI/4*((1,08)^2*0,48+(0,865)^2*0,08*3) ; Mezisoučet ; "CC"     ČJCC*PI*(0,5)^2/4*1,0 ;         HRCC-PLCC-COCC+OTCCO-ŠLCC-PBCC ;        -PI/4*((1,3)^2*1,0+(1,24)^2*(0,25+0,5)+(1,13)^2*0,24) ; Mezisoučet ; "CD"     ČJCD*PI*(0,5)^2/4*1,0 ;         HRCD-PLCD-COCD+OTCDO-ŠLCD-PBCD ;        -PI/4*((1,3)^2*1,0+(1,24)^2*0,5+(1,12)^2*0,38) ;        -PI/4*(0,865)^2*(0,06+0,08)-1,5*1,5*1,55 ; Mezisoučet ; Součet</t>
  </si>
  <si>
    <t>"výkop</t>
  </si>
  <si>
    <t>"kopaná sonda</t>
  </si>
  <si>
    <t>3,84</t>
  </si>
  <si>
    <t>"vytlačená kubatura</t>
  </si>
  <si>
    <t>"potrubí DN 150</t>
  </si>
  <si>
    <t>-98,80*1,2*0,57</t>
  </si>
  <si>
    <t>"potrubí DN 80</t>
  </si>
  <si>
    <t>-(14+35,70)*1,2*0,49</t>
  </si>
  <si>
    <t>583373020</t>
  </si>
  <si>
    <t>štěrkopísek (Bratčice) frakce 0-16</t>
  </si>
  <si>
    <t>-1105857688</t>
  </si>
  <si>
    <t>štěrkopísek frakce 0-16</t>
  </si>
  <si>
    <t xml:space="preserve">"průměrný zásyp na mb </t>
  </si>
  <si>
    <t>"112,18/(98,80+14+35,70)= 0,755 m3/mb</t>
  </si>
  <si>
    <t>"úsek po komunikací - štěrkopísek</t>
  </si>
  <si>
    <t>(98,80+14+35,70-15,60)*0,755*2,0</t>
  </si>
  <si>
    <t>200,679*1,01 'Přepočtené koeficientem množství</t>
  </si>
  <si>
    <t>174101102</t>
  </si>
  <si>
    <t>Zásyp v uzavřených prostorech sypaninou se zhutněním</t>
  </si>
  <si>
    <t>-1017318918</t>
  </si>
  <si>
    <t>Zásyp sypaninou z jakékoliv horniny s uložením výkopku ve vrstvách se zhutněním v uzavřených prostorách s urovnáním povrchu zásypu</t>
  </si>
  <si>
    <t>"viz TZ</t>
  </si>
  <si>
    <t>"armaturní šachta</t>
  </si>
  <si>
    <t>1,5*1,5*1,5</t>
  </si>
  <si>
    <t>146314391</t>
  </si>
  <si>
    <t>98,80*0,514</t>
  </si>
  <si>
    <t>(14+35,70)*0,446</t>
  </si>
  <si>
    <t>583373080</t>
  </si>
  <si>
    <t>štěrkopísek (Horní Řasnice) frakce 0-2 třída B</t>
  </si>
  <si>
    <t>508696372</t>
  </si>
  <si>
    <t>štěrkopísek frakce 0-2 třída B</t>
  </si>
  <si>
    <t>"viz obsyp</t>
  </si>
  <si>
    <t>72,949*2,0</t>
  </si>
  <si>
    <t>1640344664</t>
  </si>
  <si>
    <t>98,80*1,2*0,57</t>
  </si>
  <si>
    <t>(14+35,70)*1,2*0,49</t>
  </si>
  <si>
    <t>(98,80+14+35,7-15,6)*0,755</t>
  </si>
  <si>
    <t>-444061811</t>
  </si>
  <si>
    <t>"viz vodor př.do 10 km</t>
  </si>
  <si>
    <t>(25-10)*197,143</t>
  </si>
  <si>
    <t>-1405623810</t>
  </si>
  <si>
    <t>"viz vodor př. hor 1-4 do 10 km</t>
  </si>
  <si>
    <t>197,143*1,75</t>
  </si>
  <si>
    <t>Vodorovné konstrukce - podkladní a vedlejší konstrukce (inž. stavby kromě vozovek a žel. svršku)</t>
  </si>
  <si>
    <t>451572111</t>
  </si>
  <si>
    <t>Lože pod potrubí otevřený výkop z kameniva drobného těženého</t>
  </si>
  <si>
    <t>-70245211</t>
  </si>
  <si>
    <t>Lože pod potrubí, stoky a drobné objekty v otevřeném výkopu z kameniva drobného těženého 0 až 4 mm</t>
  </si>
  <si>
    <t>"v.č.C.2.6 - viz výpis</t>
  </si>
  <si>
    <t>(35,70+14)*0,135</t>
  </si>
  <si>
    <t>98,80*0,15</t>
  </si>
  <si>
    <t>452313131</t>
  </si>
  <si>
    <t>Podkladní bloky z betonu prostého tř. C 12/15 otevřený výkop</t>
  </si>
  <si>
    <t>1725484708</t>
  </si>
  <si>
    <t>Podkladní a zajišťovací konstrukce z betonu prostého v otevřeném výkopu bloky pro potrubí z betonu tř. C 12/15</t>
  </si>
  <si>
    <t xml:space="preserve">Poznámka k souboru cen:_x000D_
1. Ceny -1121 až -1181 a -1192 lze použít i pro ochrannou vrstvu pod železobetonové konstrukce. 2. Ceny -2121 až -2181 a -2192 jsou určeny pro jakékoliv úkosy sedel. </t>
  </si>
  <si>
    <t>"v.č.2.6, 2.8</t>
  </si>
  <si>
    <t>0,12+0,61</t>
  </si>
  <si>
    <t>452353101</t>
  </si>
  <si>
    <t>Bednění podkladních bloků otevřený výkop</t>
  </si>
  <si>
    <t>-210236546</t>
  </si>
  <si>
    <t>Bednění podkladních a zajišťovacích konstrukcí v otevřeném výkopu bloků pro potrubí</t>
  </si>
  <si>
    <t>"v.č.2.8</t>
  </si>
  <si>
    <t>"blok A</t>
  </si>
  <si>
    <t>(0,6+0,695)*2*0,5</t>
  </si>
  <si>
    <t>"blok B</t>
  </si>
  <si>
    <t>(0,5+0,6)*2*0,4</t>
  </si>
  <si>
    <t>"blok C</t>
  </si>
  <si>
    <t>(1,5+0,6)*2*0,5+0,6*0,2</t>
  </si>
  <si>
    <t>Trubní vedení</t>
  </si>
  <si>
    <t>851R91125</t>
  </si>
  <si>
    <t>Demontáž potrubí z trub litinových hrdlových s integrovaným těsněním otevřený výkop DN 125</t>
  </si>
  <si>
    <t>1980198306</t>
  </si>
  <si>
    <t xml:space="preserve">Poznámka k souboru cen:_x000D_
1. V cenách souboru cen nejsou započteny náklady na: a) dodání potrubí; toto se oceňuje ve specifikaci, b) montáž tvarovek, c) podkladní konstrukci ze štěrkopísku - podkladní vrstva ze štěrkopísku se oceňue cenou 564 28-1111 Podklad ze štěrkopísku, d) zásyp potrubí, který se oceňuje cenami souboru 174 . 0-11 Zásyp sypaninou z jakékoliv horniny, katalogu 800-1 Zemní práce části A 01. 2. Ceny montáže potrubí -1131 jsou určeny pro systémy těsněné elastickými kroužky a -1211 těsnícími kroužky a zámkovým spojem. Tyto se také oceňují ve specifikaci, nejsou-li zahrnuty již v ceně dodávky trub. </t>
  </si>
  <si>
    <t>851R91131</t>
  </si>
  <si>
    <t>Demontáž potrubí z trub litinových hrdlových s integrovaným těsněním otevřený výkop DN 80</t>
  </si>
  <si>
    <t>-403648868</t>
  </si>
  <si>
    <t>2+14</t>
  </si>
  <si>
    <t>879171111</t>
  </si>
  <si>
    <t>Montáž vodovodní přípojky na potrubí DN 32</t>
  </si>
  <si>
    <t>231777886</t>
  </si>
  <si>
    <t>Montáž napojení vodovodní přípojky v otevřeném výkopu ve sklonu přes 20 % DN 32</t>
  </si>
  <si>
    <t xml:space="preserve">Poznámka k souboru cen:_x000D_
1. Ceny jsou určeny pro polyetylenové a PVC potrubí. 2. Ceny jsou určeny pro jedno napojení vnitřní instalace objektu na vodovodní přípojku. </t>
  </si>
  <si>
    <t>"v.č.C.2.6 , 2.7- viz výpis</t>
  </si>
  <si>
    <t>11*2</t>
  </si>
  <si>
    <t>879181111</t>
  </si>
  <si>
    <t>Montáž vodovodní přípojky na potrubí DN 40</t>
  </si>
  <si>
    <t>-468602405</t>
  </si>
  <si>
    <t>Montáž napojení vodovodní přípojky v otevřeném výkopu ve sklonu přes 20 % DN 40</t>
  </si>
  <si>
    <t>1*2</t>
  </si>
  <si>
    <t>879221111</t>
  </si>
  <si>
    <t>Montáž vodovodní přípojky na potrubí DN 63</t>
  </si>
  <si>
    <t>1925402152</t>
  </si>
  <si>
    <t>Montáž napojení vodovodní přípojky v otevřeném výkopu ve sklonu přes 20 % DN 63</t>
  </si>
  <si>
    <t>2*2</t>
  </si>
  <si>
    <t>879R31111</t>
  </si>
  <si>
    <t>Montáž vodovodní přípojky na potrubí DN 75</t>
  </si>
  <si>
    <t>-169106630</t>
  </si>
  <si>
    <t>Montáž napojení vodovodní přípojky v otevřeném výkopu ve sklonu přes 20 % DN 75</t>
  </si>
  <si>
    <t>3*2</t>
  </si>
  <si>
    <t>Potrubi z trub litinovych</t>
  </si>
  <si>
    <t>851241131</t>
  </si>
  <si>
    <t>Montáž potrubí z trub litinových hrdlových s integrovaným těsněním otevřený výkop DN 80</t>
  </si>
  <si>
    <t>-806437664</t>
  </si>
  <si>
    <t>Montáž potrubí z trub litinových tlakových hrdlových v otevřeném výkopu s integrovaným těsněním DN 80</t>
  </si>
  <si>
    <t>35,70+14</t>
  </si>
  <si>
    <t>552530000</t>
  </si>
  <si>
    <t>trouba vodovodní litinová pozinkovaná hrdlová spoj TYTON 6 m DN 80 mm</t>
  </si>
  <si>
    <t>1353976598</t>
  </si>
  <si>
    <t>trouba vodovodní litinová hrdlová pozinkovaná hrdlová 6 m DN 80 mm</t>
  </si>
  <si>
    <t>"viz montáž</t>
  </si>
  <si>
    <t>49,70</t>
  </si>
  <si>
    <t>851311131</t>
  </si>
  <si>
    <t>Montáž potrubí z trub litinových hrdlových s integrovaným těsněním otevřený výkop DN 150</t>
  </si>
  <si>
    <t>1785608925</t>
  </si>
  <si>
    <t>Montáž potrubí z trub litinových tlakových hrdlových v otevřeném výkopu s integrovaným těsněním DN 150</t>
  </si>
  <si>
    <t>98,80</t>
  </si>
  <si>
    <t>552530030</t>
  </si>
  <si>
    <t>trouba vodovodní litinová pozinkovaná hrdlová spoj TYTON 6 m DN 150 mm</t>
  </si>
  <si>
    <t>-839077207</t>
  </si>
  <si>
    <t>trouba vodovodní litinová hrdlová pozinkovaná hrdlová 6 m DN 150 mm</t>
  </si>
  <si>
    <t>857242122</t>
  </si>
  <si>
    <t>Montáž litinových tvarovek jednoosých přírubových otevřený výkop DN 80</t>
  </si>
  <si>
    <t>-1850792039</t>
  </si>
  <si>
    <t>Montáž litinových tvarovek na potrubí litinovém tlakovém jednoosých na potrubí z trub přírubových v otevřeném výkopu, kanálu nebo v šachtě DN 80</t>
  </si>
  <si>
    <t xml:space="preserve">Poznámka k souboru cen:_x000D_
1. V cenách souboru cen nejsou započteny náklady na: a) dodání tvarovek; tyto se oceňují ve specifikaci, b) podkladní konstrukci ze štěrkopísku - podkladní vrstva ze štěrkopísku se oceňuje cenou 564 28-111 Podklad ze štěrkopísku. 2. V cenách 857 ..-1141, -1151, -3141 a -3151 nejsou započteny náklady nadodání těsnících nebo zámkových kroužků; tyto se oceňují ve specifikaci. </t>
  </si>
  <si>
    <t>"koleno s patkou DN 80</t>
  </si>
  <si>
    <t>"přírubový kus s hladkým koncem F DN 80</t>
  </si>
  <si>
    <t>"speciální příruba DN 80 pro PVC</t>
  </si>
  <si>
    <t>2+2</t>
  </si>
  <si>
    <t>"speciální příruba DN 80 LT pro LT</t>
  </si>
  <si>
    <t>552540470</t>
  </si>
  <si>
    <t>koleno přírubové z tvárné litiny,práškový epoxid, tl.250µm s patkou N-kus DN 80 mm</t>
  </si>
  <si>
    <t>-794252834</t>
  </si>
  <si>
    <t>552534890</t>
  </si>
  <si>
    <t>tvarovka přírubová litinová s hladkým koncem,práškový epoxid, tl.250µm F-kus DN 80 mm</t>
  </si>
  <si>
    <t>1741339877</t>
  </si>
  <si>
    <t>552R63480</t>
  </si>
  <si>
    <t>speciální příruba DN 80 pro PVC</t>
  </si>
  <si>
    <t>-1962231774</t>
  </si>
  <si>
    <t>552R63481</t>
  </si>
  <si>
    <t>speciální příruba DN 80 LT pro LT</t>
  </si>
  <si>
    <t>1100763304</t>
  </si>
  <si>
    <t>857312122</t>
  </si>
  <si>
    <t>Montáž litinových tvarovek jednoosých přírubových otevřený výkop DN 150</t>
  </si>
  <si>
    <t>-1113465369</t>
  </si>
  <si>
    <t>Montáž litinových tvarovek na potrubí litinovém tlakovém jednoosých na potrubí z trub přírubových v otevřeném výkopu, kanálu nebo v šachtě DN 150</t>
  </si>
  <si>
    <t>"přechodka přírubová DN 150/125</t>
  </si>
  <si>
    <t>"přechodka přírubová DN 150/65</t>
  </si>
  <si>
    <t>"speciální příruba DN 150 pro LT</t>
  </si>
  <si>
    <t>552536180</t>
  </si>
  <si>
    <t>přechod přírubový,práškový epoxid, tl.250µm FFR-kus litinový délka 200 mm DN 150/125 mm</t>
  </si>
  <si>
    <t>1792449715</t>
  </si>
  <si>
    <t>552R36160</t>
  </si>
  <si>
    <t>přechod přírubový,práškový epoxid, tl.250µm FFR-kus litinový délka 200 mm DN 150/65 mm</t>
  </si>
  <si>
    <t>1783987068</t>
  </si>
  <si>
    <t>552R46150</t>
  </si>
  <si>
    <t>speciální příruba DN 150 pro LT</t>
  </si>
  <si>
    <t>-1169358385</t>
  </si>
  <si>
    <t>852262122</t>
  </si>
  <si>
    <t>Montáž potrubí z trub litinových tlakových přírubových délky do 1 m otevřený výkop DN 100</t>
  </si>
  <si>
    <t>-859558644</t>
  </si>
  <si>
    <t>Montáž potrubí z trub litinových tlakových přírubových abnormálních délek, jednotlivě do 1 m v otevřeném výkopu, kanálu nebo v šachtě DN 100</t>
  </si>
  <si>
    <t>"v.č. C.2.6.</t>
  </si>
  <si>
    <t>"TP DN 80 LT, dl. 100 mm</t>
  </si>
  <si>
    <t>1+1</t>
  </si>
  <si>
    <t>552532330</t>
  </si>
  <si>
    <t>trouba přírubová litinová práškový epoxid tl.250µm FF DN 80 mm délka 100 mm</t>
  </si>
  <si>
    <t>-1290202405</t>
  </si>
  <si>
    <t>852472122</t>
  </si>
  <si>
    <t>Montáž potrubí z trub litinových tlakových přírubových délky do 1 m otevřený výkop DN 800</t>
  </si>
  <si>
    <t>-2088862882</t>
  </si>
  <si>
    <t>Montáž potrubí z trub litinových tlakových přírubových abnormálních délek, jednotlivě do 1 m v otevřeném výkopu, kanálu nebo v šachtě DN 800</t>
  </si>
  <si>
    <t>"TP DN 80 LT, dl. 800 mm</t>
  </si>
  <si>
    <t>552532450</t>
  </si>
  <si>
    <t>trouba přírubová litinová práškový epoxid tl.250µm FF DN 80 mm délka 800 mm</t>
  </si>
  <si>
    <t>1570977537</t>
  </si>
  <si>
    <t>857243131</t>
  </si>
  <si>
    <t>Montáž litinových tvarovek odbočných hrdlových otevřený výkop s integrovaným těsněním DN 80</t>
  </si>
  <si>
    <t>913573353</t>
  </si>
  <si>
    <t>Montáž litinových tvarovek na potrubí litinovém tlakovém odbočných na potrubí z trub hrdlových v otevřeném výkopu, kanálu nebo v šachtě s integrovaným těsněním DN 80</t>
  </si>
  <si>
    <t>"hrdlová tvarovka s přírub. odbočkou DN 80/80</t>
  </si>
  <si>
    <t>552537400</t>
  </si>
  <si>
    <t>tvarovka hrdlová spoj TYTON s přírubovou odbočkou z tvárné litiny,práškový epoxid, tl.250µm MMA-kus DN 80/80 mm</t>
  </si>
  <si>
    <t>461314983</t>
  </si>
  <si>
    <t>tvarovka hrdlová s přírubovou odbočkou z tvárné litiny,práškový epoxid, tl.250µm MMA-kus DN 80/80 mm</t>
  </si>
  <si>
    <t>857313131</t>
  </si>
  <si>
    <t>Montáž litinových tvarovek odbočných hrdlových otevřený výkop s integrovaným těsněním DN 150</t>
  </si>
  <si>
    <t>1591515001</t>
  </si>
  <si>
    <t>Montáž litinových tvarovek na potrubí litinovém tlakovém odbočných na potrubí z trub hrdlových v otevřeném výkopu, kanálu nebo v šachtě s integrovaným těsněním DN 150</t>
  </si>
  <si>
    <t>"hrdlová tvarovka s přírub. odbočkou DN 150/80</t>
  </si>
  <si>
    <t>552537560</t>
  </si>
  <si>
    <t>tvarovka hrdlová spoj TYTON s přírubovou odbočkou z tvárné litiny,práškový epoxid, tl.250µm MMA-kus DN 150/80 mm</t>
  </si>
  <si>
    <t>354022885</t>
  </si>
  <si>
    <t>tvarovka hrdlová s přírubovou odbočkou z tvárné litiny,práškový epoxid, tl.250µm MMA-kus DN 150/80 mm</t>
  </si>
  <si>
    <t>857311131</t>
  </si>
  <si>
    <t>Montáž litinových tvarovek jednoosých hrdlových otevřený výkop s integrovaným těsněním DN 150</t>
  </si>
  <si>
    <t>-1539313913</t>
  </si>
  <si>
    <t>Montáž litinových tvarovek na potrubí litinovém tlakovém jednoosých na potrubí z trub hrdlových v otevřeném výkopu, kanálu nebo v šachtě s integrovaným těsněním DN 150</t>
  </si>
  <si>
    <t>"spojka jištěná proti posunu DN 150</t>
  </si>
  <si>
    <t>"koleno 11°DN 150</t>
  </si>
  <si>
    <t>"koleno 22°DN 150</t>
  </si>
  <si>
    <t>"koleno 30°DN 150</t>
  </si>
  <si>
    <t>"koleno 45°DN 150</t>
  </si>
  <si>
    <t>"koleno 45°DN 150 s jedním hrdlem</t>
  </si>
  <si>
    <t>"hrdlová tvarovka s přírubou E DN 150</t>
  </si>
  <si>
    <t>552539070</t>
  </si>
  <si>
    <t>koleno hrdlové spoj TYTON z tvárné litiny,práškový epoxid, tl.250µm MMK-kus DN 150- 11,25°</t>
  </si>
  <si>
    <t>-13160760</t>
  </si>
  <si>
    <t>koleno hrdlové z tvárné litiny,práškový epoxid, tl.250µm MMK-kus DN 150- 11,25°</t>
  </si>
  <si>
    <t>552539190</t>
  </si>
  <si>
    <t>koleno hrdlové spoj TYTON z tvárné litiny,práškový epoxid, tl.250µm MMK-kus DN 150-22,5°</t>
  </si>
  <si>
    <t>-880079574</t>
  </si>
  <si>
    <t>koleno hrdlové z tvárné litiny,práškový epoxid, tl.250µm MMK-kus DN 150-22,5°</t>
  </si>
  <si>
    <t>552539310</t>
  </si>
  <si>
    <t>koleno hrdlové spoj TYTON z tvárné litiny,práškový epoxid, tl.250µm MMK-kus DN 150-30°</t>
  </si>
  <si>
    <t>-917928044</t>
  </si>
  <si>
    <t>koleno hrdlové z tvárné litiny,práškový epoxid, tl.250µm MMK-kus DN 150-30°</t>
  </si>
  <si>
    <t>552539430</t>
  </si>
  <si>
    <t>koleno hrdlové spoj TYTON z tvárné litiny,práškový epoxid, tl.250µm MMK-kus DN 150-45°</t>
  </si>
  <si>
    <t>-403004133</t>
  </si>
  <si>
    <t>koleno hrdlové z tvárné litiny,práškový epoxid, tl.250µm MMK-kus DN 150-45°</t>
  </si>
  <si>
    <t>552R39490</t>
  </si>
  <si>
    <t>koleno hrdlové s jedním hrdlem spoj TYTON z tvárné litiny,práškový epoxid, tl.250µm MMK-kus DN 150-45°</t>
  </si>
  <si>
    <t>1263092725</t>
  </si>
  <si>
    <t>koleno hrdlové s jedním hrdle z tvárné litiny,práškový epoxid, tl.250µm MMK-kus DN 150-45°</t>
  </si>
  <si>
    <t>552538950</t>
  </si>
  <si>
    <t>tvarovka přírubová s hrdlem TYTON z tvárné litiny,práškový epoxid, tl.250µm EU-kus DN150 L135 mm</t>
  </si>
  <si>
    <t>1502506572</t>
  </si>
  <si>
    <t>tvarovka přírubová s hrdlem z tvárné litiny,práškový epoxid, tl.250µm EU-kus DN150 L135 mm</t>
  </si>
  <si>
    <t>125R41600</t>
  </si>
  <si>
    <t>JIŠTĚNÍ PROTI POSUVU DN 160 PN10</t>
  </si>
  <si>
    <t>KS</t>
  </si>
  <si>
    <t>1203862933</t>
  </si>
  <si>
    <t>VODA+KANAL Jištění proti posuvu JIŠTĚNÍ PROTI POSUVU DN 160 PN10</t>
  </si>
  <si>
    <t>Potrubi z trub plastickych a sklenenych</t>
  </si>
  <si>
    <t>871161141</t>
  </si>
  <si>
    <t>Montáž potrubí z PE100 SDR 11 otevřený výkop svařovaných na tupo D 32 x 3,0 mm</t>
  </si>
  <si>
    <t>-602015603</t>
  </si>
  <si>
    <t>Montáž vodovodního potrubí z plastů v otevřeném výkopu z polyetylenu PE 100 svařovaných na tupo SDR 11/PN16 D 32 x 3,0 mm</t>
  </si>
  <si>
    <t>"v.č.C.2.7 - viz výpis</t>
  </si>
  <si>
    <t>60+32</t>
  </si>
  <si>
    <t>286135950</t>
  </si>
  <si>
    <t>potrubí dvouvrstvé PE100 s 10% signalizační vrstvou, SDR 11, 32x3,0. L=12m</t>
  </si>
  <si>
    <t>-2057650306</t>
  </si>
  <si>
    <t>286R0032</t>
  </si>
  <si>
    <t>mechanická svěrná spojka - přechodový kus s vnějším závitem d 32/ 1", PE</t>
  </si>
  <si>
    <t>1976122722</t>
  </si>
  <si>
    <t>4+7</t>
  </si>
  <si>
    <t>286R2032</t>
  </si>
  <si>
    <t>koleno 90° d 32 , PE</t>
  </si>
  <si>
    <t>293931997</t>
  </si>
  <si>
    <t>871171141</t>
  </si>
  <si>
    <t>Montáž potrubí z PE100 SDR 11 otevřený výkop svařovaných na tupo D 40 x 3,7 mm</t>
  </si>
  <si>
    <t>-1993021607</t>
  </si>
  <si>
    <t>Montáž vodovodního potrubí z plastů v otevřeném výkopu z polyetylenu PE 100 svařovaných na tupo SDR 11/PN16 D 40 x 3,7 mm</t>
  </si>
  <si>
    <t>286135960</t>
  </si>
  <si>
    <t>potrubí dvouvrstvé PE100 s 10% signalizační vrstvou, SDR 11, 40x3,7. L=12m</t>
  </si>
  <si>
    <t>-296513964</t>
  </si>
  <si>
    <t>286R0040</t>
  </si>
  <si>
    <t>mechanická svěrná spojka - přechodový kus s vnějším závitem d 40/  5/4", PE</t>
  </si>
  <si>
    <t>-427097852</t>
  </si>
  <si>
    <t>286R2040</t>
  </si>
  <si>
    <t>koleno 90° d 40 , PE</t>
  </si>
  <si>
    <t>977485599</t>
  </si>
  <si>
    <t>871211141</t>
  </si>
  <si>
    <t>Montáž potrubí z PE100 SDR 11 otevřený výkop svařovaných na tupo D 63 x 5,8 mm</t>
  </si>
  <si>
    <t>-741631033</t>
  </si>
  <si>
    <t>Montáž vodovodního potrubí z plastů v otevřeném výkopu z polyetylenu PE 100 svařovaných na tupo SDR 11/PN16 D 63 x 5,8 mm</t>
  </si>
  <si>
    <t>38+120</t>
  </si>
  <si>
    <t>286135980</t>
  </si>
  <si>
    <t>potrubí dvouvrstvé PE100 s 10% signalizační vrstvou, SDR 11, 63x5,8. L=12m</t>
  </si>
  <si>
    <t>1832807352</t>
  </si>
  <si>
    <t>286R0063</t>
  </si>
  <si>
    <t>koncovka UNI d 63 , PE</t>
  </si>
  <si>
    <t>-330047397</t>
  </si>
  <si>
    <t>286R0163</t>
  </si>
  <si>
    <t>mechanická svěrná spojka - přechodový kus s vnějším závitem d 63/  6/4", PE</t>
  </si>
  <si>
    <t>1200436931</t>
  </si>
  <si>
    <t>286R1063</t>
  </si>
  <si>
    <t>příruba UNI d 63 x 2 1/2" , PE</t>
  </si>
  <si>
    <t>-839385465</t>
  </si>
  <si>
    <t>286R2063</t>
  </si>
  <si>
    <t>koleno 90° d 63 , PE</t>
  </si>
  <si>
    <t>258036823</t>
  </si>
  <si>
    <t>286R3063</t>
  </si>
  <si>
    <t>T kus pro PE 63x63x63</t>
  </si>
  <si>
    <t>1922991194</t>
  </si>
  <si>
    <t>871231141</t>
  </si>
  <si>
    <t>Montáž potrubí z PE100 SDR 11 otevřený výkop svařovaných na tupo D 75 x 6,8 mm</t>
  </si>
  <si>
    <t>-243262694</t>
  </si>
  <si>
    <t>Montáž vodovodního potrubí z plastů v otevřeném výkopu z polyetylenu PE 100 svařovaných na tupo SDR 11/PN16 D 75 x 6,8 mm</t>
  </si>
  <si>
    <t>3+5</t>
  </si>
  <si>
    <t>286135990</t>
  </si>
  <si>
    <t>potrubí dvouvrstvé PE100 s 10% signalizační vrstvou, SDR 11, 75x6,8. L=12m</t>
  </si>
  <si>
    <t>133063365</t>
  </si>
  <si>
    <t>286R0075</t>
  </si>
  <si>
    <t>příruba UNI d 75x3" , PE</t>
  </si>
  <si>
    <t>1322234239</t>
  </si>
  <si>
    <t>1+3</t>
  </si>
  <si>
    <t>286R0175</t>
  </si>
  <si>
    <t>redukce přímá pro PE  d 75 x 63</t>
  </si>
  <si>
    <t>199164027</t>
  </si>
  <si>
    <t>1+2</t>
  </si>
  <si>
    <t>286R2075</t>
  </si>
  <si>
    <t>koleno 90° d 75 , PE</t>
  </si>
  <si>
    <t>603169342</t>
  </si>
  <si>
    <t>871R91140</t>
  </si>
  <si>
    <t>Demontáž potrubí z PE100 SDR 11 otevřený výkop  D 40 x 3,7 mm</t>
  </si>
  <si>
    <t>-887386865</t>
  </si>
  <si>
    <t>871R91141</t>
  </si>
  <si>
    <t>Demontáž potrubí z PE100 SDR 11 otevřený výkop  D 32 x 3,0 mm</t>
  </si>
  <si>
    <t>-1089941446</t>
  </si>
  <si>
    <t>871R91143</t>
  </si>
  <si>
    <t>Demontáž potrubí z PE100 SDR 11 otevřený výkop  D 63 x 5,8 mm</t>
  </si>
  <si>
    <t>-2072800629</t>
  </si>
  <si>
    <t>871R91144</t>
  </si>
  <si>
    <t>Demontáž potrubí z PE100 SDR 11 otevřený výkop D 75 x 6,8 mm</t>
  </si>
  <si>
    <t>110673004</t>
  </si>
  <si>
    <t>Ostatni konstrukce a prace na trubnim vedeni</t>
  </si>
  <si>
    <t>891241112</t>
  </si>
  <si>
    <t>Montáž vodovodních šoupátek otevřený výkop DN 80</t>
  </si>
  <si>
    <t>-1465332273</t>
  </si>
  <si>
    <t>Montáž vodovodních armatur na potrubí šoupátek nebo klapek uzavíracích v otevřeném výkopu nebo v šachtách s osazením zemní soupravy (bez poklopů) DN 80</t>
  </si>
  <si>
    <t xml:space="preserve">Poznámka k souboru cen:_x000D_
1. V cenách jsou započteny i náklady: a) u šoupátek ceny -1112 na vytvoření otvorů ve stropech šachet pro prostup zemních souprav šoupátek, b) u hlavních ventilů ceny -3111 na osazení zemních souprav, c) u navrtávacích pasů ceny -9111 na výkop montážních jamek, opravu izolace ocelových trubek a na osazení zemních souprav. 2. V cenách nejsou započteny náklady na: a) dodání vodoměrů, šoupátek, uzavíracích klapek, ventilů, montážních vložek, kompenzátorů, koncových nebo zpětných klapek, hydrantů, zemních souprav, šoupátkových koleček, šoupátkových a hydrantových klíčů, navrtávacích pasů, tvarovek a kompenzačních nástavců; tyto armatury se oceňují ve specifikaci, b) podkladní bloky pod armatury; bloky se oceňují příslušnými cenami souborů cen 452 2 . - . 1 Podkladní a zajišťovací konstrukce zděné na maltu cementovou, 452 3*- . 1 Podkladní a zajišťovací konstrukce z betonu, 452 35- . 1 Bednění podkladních a zajišťovacích konstrukcí části A 01 tohoto ceníku, c) obsyp odvodňovacího zařízení hydrantů ze štěrku nebo štěrkopísku; obsyp se oceňuje příslušnými cenami souboru cen 451 5 . - . 1 Lože pod potrubí, stoky a drobné objekty části A 01 tohoto katalogu, d) osazení hydrantových, šoupátkových a ventilových poklopů; osazení poklopů se oceňuje příslušnými cenami souboru cen 899 40-11 Osazení poklopů litinových části A 01 tohoto katalogu. 3. V cenách 891 52-4121 a -5211 nejsou započteny náklady na dodání těsnících pryžových kroužků. Tyto se oceňují ve specifikaci, nejsou-li zahrnuty v ceně trub. 4. V cenách 891 ..-5313 nejsou započteny náklady na dodání potrubní spojky. Tyto jsou zahrnuty v ceně trub. </t>
  </si>
  <si>
    <t>1+4</t>
  </si>
  <si>
    <t>422211060</t>
  </si>
  <si>
    <t>šoupátko "A" s přírubami, voda, kat.č.: 4000A DN 80 mm PN16</t>
  </si>
  <si>
    <t>-1392083921</t>
  </si>
  <si>
    <t>šoupátko s přírubami, voda, kat.č.: 4000A DN 80 mm PN16</t>
  </si>
  <si>
    <t>422910730</t>
  </si>
  <si>
    <t>souprava zemní LADA typ A pro šoupátka DN 65-80 mm, Rd 1,5 m</t>
  </si>
  <si>
    <t>-1074342401</t>
  </si>
  <si>
    <t>souprava zemní pro šoupátka DN 65-80 mm, Rd 1,5 m</t>
  </si>
  <si>
    <t>891247111</t>
  </si>
  <si>
    <t>Montáž hydrantů podzemních DN 80</t>
  </si>
  <si>
    <t>-286573705</t>
  </si>
  <si>
    <t>Montáž vodovodních armatur na potrubí hydrantů podzemních (bez osazení poklopů) DN 80</t>
  </si>
  <si>
    <t>422735910</t>
  </si>
  <si>
    <t>hydrant podzemní DN80 PN16 tvárná litina, jednoduchý uzávěr, krycí výška 1500 mm</t>
  </si>
  <si>
    <t>-415425534</t>
  </si>
  <si>
    <t>hydrant podzemní DN80 PN16 jednoduchý uzávěr, krycí výška 1500 mm</t>
  </si>
  <si>
    <t>422R001</t>
  </si>
  <si>
    <t>Podkladní deska</t>
  </si>
  <si>
    <t>984870190</t>
  </si>
  <si>
    <t>899401112</t>
  </si>
  <si>
    <t>Osazení poklopů litinových šoupátkových</t>
  </si>
  <si>
    <t>-1007308242</t>
  </si>
  <si>
    <t xml:space="preserve">Poznámka k souboru cen:_x000D_
1. V cenách osazení poklopů jsou započteny i náklady na jejich podezdění. 2. V cenách nejsou započteny náklady na dodání poklopů; tyto se oceňují ve specifikaci. Ztratné se nestanoví. </t>
  </si>
  <si>
    <t>422913520</t>
  </si>
  <si>
    <t>poklop litinový typ 504-šoupátkový</t>
  </si>
  <si>
    <t>493271036</t>
  </si>
  <si>
    <t>poklop litinový typ - šoupátkový</t>
  </si>
  <si>
    <t>386325970</t>
  </si>
  <si>
    <t>899401113</t>
  </si>
  <si>
    <t>Osazení poklopů litinových hydrantových</t>
  </si>
  <si>
    <t>173351867</t>
  </si>
  <si>
    <t>422914520</t>
  </si>
  <si>
    <t>poklop litinový typ 522-hydrantový DN 80</t>
  </si>
  <si>
    <t>505868915</t>
  </si>
  <si>
    <t>poklop litinový - hydrantový DN 80</t>
  </si>
  <si>
    <t>584676651</t>
  </si>
  <si>
    <t>891249111</t>
  </si>
  <si>
    <t>Montáž navrtávacích pasů na potrubí z jakýchkoli trub DN 80</t>
  </si>
  <si>
    <t>-297907523</t>
  </si>
  <si>
    <t>Montáž vodovodních armatur na potrubí navrtávacích pasů s ventilem Jt 1 MPa, na potrubí z trub litinových, ocelových nebo plastických hmot DN 80</t>
  </si>
  <si>
    <t>4+7+1+1</t>
  </si>
  <si>
    <t>422735370</t>
  </si>
  <si>
    <t>navrtávací pasy HAKU se závitovým výstupem z tvárné litiny, pro vodovodní PE a PVC potrubí 63-1”</t>
  </si>
  <si>
    <t>-1577209991</t>
  </si>
  <si>
    <t>navrtávací pasy se závitovým výstupem z tvárné litiny, pro vodovodní PE a PVC potrubí 63-1”</t>
  </si>
  <si>
    <t>422735400</t>
  </si>
  <si>
    <t>navrtávací pasy HAKU se závitovým výstupem z tvárné litiny, pro vodovodní PE a PVC potrubí 63-6/4”</t>
  </si>
  <si>
    <t>-1755410440</t>
  </si>
  <si>
    <t>navrtávací pasy se závitovým výstupem z tvárné litiny, pro vodovodní PE a PVC potrubí 63-6/4”</t>
  </si>
  <si>
    <t>899721111</t>
  </si>
  <si>
    <t>Signalizační vodič DN do 150 mm na potrubí PVC</t>
  </si>
  <si>
    <t>-1994503868</t>
  </si>
  <si>
    <t>Signalizační vodič na potrubí PVC DN do 150 mm</t>
  </si>
  <si>
    <t>38,7+119</t>
  </si>
  <si>
    <t>899722113</t>
  </si>
  <si>
    <t>Krytí potrubí z plastů výstražnou fólií z PVC 34cm</t>
  </si>
  <si>
    <t>1600515902</t>
  </si>
  <si>
    <t>Krytí potrubí z plastů výstražnou fólií z PVC šířky 34cm</t>
  </si>
  <si>
    <t>38,7+113</t>
  </si>
  <si>
    <t>892241111</t>
  </si>
  <si>
    <t>Tlaková zkouška vodou potrubí do 80</t>
  </si>
  <si>
    <t>1206029888</t>
  </si>
  <si>
    <t>Tlakové zkoušky vodou na potrubí DN do 80</t>
  </si>
  <si>
    <t>"litina</t>
  </si>
  <si>
    <t>"PE</t>
  </si>
  <si>
    <t>92+3+158+8</t>
  </si>
  <si>
    <t>1340215944</t>
  </si>
  <si>
    <t>892233122</t>
  </si>
  <si>
    <t>Proplach a dezinfekce vodovodního potrubí DN od 40 do 70</t>
  </si>
  <si>
    <t>911286188</t>
  </si>
  <si>
    <t xml:space="preserve">Poznámka k souboru cen:_x000D_
1. V cenách jsou započteny náklady na napuštění a vypuštění vody, dodání vody a dezinfekčního prostředku. </t>
  </si>
  <si>
    <t>892273122</t>
  </si>
  <si>
    <t>Proplach a dezinfekce vodovodního potrubí DN od 80 do 125</t>
  </si>
  <si>
    <t>178736368</t>
  </si>
  <si>
    <t>892353122</t>
  </si>
  <si>
    <t>Proplach a dezinfekce vodovodního potrubí DN 150 nebo 200</t>
  </si>
  <si>
    <t>1473276660</t>
  </si>
  <si>
    <t>"viz tlak zk</t>
  </si>
  <si>
    <t>892372111</t>
  </si>
  <si>
    <t>Zabezpečení konců potrubí DN do 300 při tlakových zkouškách vodou</t>
  </si>
  <si>
    <t>13018188</t>
  </si>
  <si>
    <t>Tlakové zkoušky vodou zabezpečení konců potrubí při tlakových zkouškách DN do 300</t>
  </si>
  <si>
    <t>"v.č.C.2.6</t>
  </si>
  <si>
    <t>899712111</t>
  </si>
  <si>
    <t>Orientační tabulky na zdivu</t>
  </si>
  <si>
    <t>-221693315</t>
  </si>
  <si>
    <t>Orientační tabulky na vodovodních a kanalizačních řadech na zdivu</t>
  </si>
  <si>
    <t xml:space="preserve">Poznámka k souboru cen:_x000D_
1. V cenách jsou započteny náklady na dodání a připevnění tabulky. 2. V ceně -3111 jsou započteny i náklady na osazení sloupků. 3. V ceně -3111 nejsou započteny náklady na zemní práce a na dodání sloupků (betonových nebo ocelových s betonovými patkami); sloupky se oceňují ve specifikaci. </t>
  </si>
  <si>
    <t>891173111</t>
  </si>
  <si>
    <t>Montáž vodovodního ventilu hlavního pro přípojky DN 32</t>
  </si>
  <si>
    <t>-535486990</t>
  </si>
  <si>
    <t>Montáž vodovodních armatur na potrubí ventilů hlavních pro přípojky DN 32</t>
  </si>
  <si>
    <t>"v.č. C.2.7 - viz výpis</t>
  </si>
  <si>
    <t>286R43380</t>
  </si>
  <si>
    <t>kohout kulový  d32 mm - PE-PE</t>
  </si>
  <si>
    <t>-1174346054</t>
  </si>
  <si>
    <t>891183111</t>
  </si>
  <si>
    <t>Montáž vodovodního ventilu hlavního pro přípojky DN 40</t>
  </si>
  <si>
    <t>2084777180</t>
  </si>
  <si>
    <t>Montáž vodovodních armatur na potrubí ventilů hlavních pro přípojky DN 40</t>
  </si>
  <si>
    <t>286R43390</t>
  </si>
  <si>
    <t xml:space="preserve">kohout kulový  d40 mm - PE-PE </t>
  </si>
  <si>
    <t>-1949328291</t>
  </si>
  <si>
    <t>kohout kulový  d40 mm - PE-PE</t>
  </si>
  <si>
    <t>891R13163</t>
  </si>
  <si>
    <t>Montáž vodovodního ventilu hlavního pro přípojky DN 63</t>
  </si>
  <si>
    <t>-1133006150</t>
  </si>
  <si>
    <t>286R42920</t>
  </si>
  <si>
    <t>kohout kulový  d63 mm - PE-PE</t>
  </si>
  <si>
    <t>1113819696</t>
  </si>
  <si>
    <t>Ruzne dokoncujici konstrukce a prace na pozemnich stavbach</t>
  </si>
  <si>
    <t>950R0000</t>
  </si>
  <si>
    <t>Bakteriologický rozbor,revizní zprávy</t>
  </si>
  <si>
    <t>soub</t>
  </si>
  <si>
    <t>-454248901</t>
  </si>
  <si>
    <t>959R4100</t>
  </si>
  <si>
    <t>Zaslepení konců vodovodu</t>
  </si>
  <si>
    <t>-1573664351</t>
  </si>
  <si>
    <t>959R510</t>
  </si>
  <si>
    <t>Zkouška + revizní zpráva hydrantu</t>
  </si>
  <si>
    <t>-584425248</t>
  </si>
  <si>
    <t>997</t>
  </si>
  <si>
    <t>Přesun sutě</t>
  </si>
  <si>
    <t>997013501</t>
  </si>
  <si>
    <t>Odvoz suti a vybouraných hmot na skládku nebo meziskládku do 1 km se složením</t>
  </si>
  <si>
    <t>-672319889</t>
  </si>
  <si>
    <t>Odvoz suti a vybouraných hmot na skládku nebo meziskládku se složením, na vzdálenost do 1 km</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</si>
  <si>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</si>
  <si>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997013509</t>
  </si>
  <si>
    <t>Příplatek k odvozu suti a vybouraných hmot na skládku ZKD 1 km přes 1 km</t>
  </si>
  <si>
    <t>559643052</t>
  </si>
  <si>
    <t>Odvoz suti a vybouraných hmot na skládku nebo meziskládku se složením, na vzdálenost Příplatek k ceně za každý další i započatý 1 km přes 1 km</t>
  </si>
  <si>
    <t>1,586*24 'Přepočtené koeficientem množství</t>
  </si>
  <si>
    <t>997013831</t>
  </si>
  <si>
    <t>Poplatek za uložení stavebního směsného odpadu na skládce (skládkovné)</t>
  </si>
  <si>
    <t>-1468895280</t>
  </si>
  <si>
    <t>Poplatek za uložení stavebního odpadu na skládce (skládkovné) směsného</t>
  </si>
  <si>
    <t>925519171</t>
  </si>
  <si>
    <t>998</t>
  </si>
  <si>
    <t>Přesun hmot</t>
  </si>
  <si>
    <t>998273102</t>
  </si>
  <si>
    <t>Přesun hmot pro trubní vedení z trub litinových otevřený výkop</t>
  </si>
  <si>
    <t>2071408533</t>
  </si>
  <si>
    <t>Přesun hmot pro trubní vedení hloubené z trub litinových pro vodovody nebo kanalizace v otevřeném výkopu dopravní vzdálenost do 15 m</t>
  </si>
  <si>
    <t>998273124</t>
  </si>
  <si>
    <t>Příplatek k přesunu hmot pro trubní vedení z trub litinových za zvětšený přesun hmot do 500 m</t>
  </si>
  <si>
    <t>1097604204</t>
  </si>
  <si>
    <t>Přesun hmot pro trubní vedení hloubené z trub litinových Příplatek k cenám za zvětšený přesun přes vymezenou největší dopravní vzdálenost do 500 m</t>
  </si>
  <si>
    <t>2-2 - SO 301.1 - Vodovodní přípojky</t>
  </si>
  <si>
    <t xml:space="preserve">    1 - Zemni prace</t>
  </si>
  <si>
    <t xml:space="preserve">    99 - Presun hmot</t>
  </si>
  <si>
    <t>Zemni prace</t>
  </si>
  <si>
    <t>-2096441490</t>
  </si>
  <si>
    <t>"v.č.C.2.2 + tz</t>
  </si>
  <si>
    <t>1,1*8</t>
  </si>
  <si>
    <t>-839128885</t>
  </si>
  <si>
    <t>1,1*13</t>
  </si>
  <si>
    <t>2059565555</t>
  </si>
  <si>
    <t>1*1,5*1,1*13</t>
  </si>
  <si>
    <t>1*1,5*1,1*8</t>
  </si>
  <si>
    <t>1058224430</t>
  </si>
  <si>
    <t>"v.č. C.3.2.</t>
  </si>
  <si>
    <t>"P1-P14</t>
  </si>
  <si>
    <t>(71,2+1,0+5,4)*1,1*(1,4+1,9)*0,5</t>
  </si>
  <si>
    <t>-1958448834</t>
  </si>
  <si>
    <t>140,844*0,3</t>
  </si>
  <si>
    <t>1244268288</t>
  </si>
  <si>
    <t>(71,2+1,0+5,4)*(1,4+1,9)</t>
  </si>
  <si>
    <t>-1011190945</t>
  </si>
  <si>
    <t>256,08</t>
  </si>
  <si>
    <t>-234696170</t>
  </si>
  <si>
    <t>140,844</t>
  </si>
  <si>
    <t>1075655518</t>
  </si>
  <si>
    <t>-(71,20*1,1*0,18+1*1,1*0,19+5,4*1,1*0,21)</t>
  </si>
  <si>
    <t>1485983432</t>
  </si>
  <si>
    <t>"viz zásyp</t>
  </si>
  <si>
    <t>125,29*2,0</t>
  </si>
  <si>
    <t>250,58*1,01 'Přepočtené koeficientem množství</t>
  </si>
  <si>
    <t>1214005279</t>
  </si>
  <si>
    <t>"v.č.3.4</t>
  </si>
  <si>
    <t>(71,20*1,1*0,13+1*1,1*0,14+5,4*1,1*0,16)</t>
  </si>
  <si>
    <t>-1662490549</t>
  </si>
  <si>
    <t>11,286*2,0</t>
  </si>
  <si>
    <t>-297204473</t>
  </si>
  <si>
    <t>"viz výkop</t>
  </si>
  <si>
    <t>-1164823418</t>
  </si>
  <si>
    <t>(25-10)*140,844</t>
  </si>
  <si>
    <t>2093139375</t>
  </si>
  <si>
    <t>140,844*1,75</t>
  </si>
  <si>
    <t>1639594707</t>
  </si>
  <si>
    <t xml:space="preserve">"v.č.C.3.4 - </t>
  </si>
  <si>
    <t>(71,20*1,1*0,05+1*1,1*0,05+5,4*1,1*0,05)</t>
  </si>
  <si>
    <t>-1708005691</t>
  </si>
  <si>
    <t>"v.č.C.3.3 - viz výpis</t>
  </si>
  <si>
    <t>"P1-P5</t>
  </si>
  <si>
    <t>4,4+3,4+1,5+1,7+2,3</t>
  </si>
  <si>
    <t>"P7-8</t>
  </si>
  <si>
    <t>2,3+4,7</t>
  </si>
  <si>
    <t>"P10-14</t>
  </si>
  <si>
    <t>3,1+37,2+3,2+2,9+4,5</t>
  </si>
  <si>
    <t>-1827103057</t>
  </si>
  <si>
    <t>71,20</t>
  </si>
  <si>
    <t>286R5032</t>
  </si>
  <si>
    <t>připojovací tvarovka ISO pro potrubí PE32</t>
  </si>
  <si>
    <t>414456837</t>
  </si>
  <si>
    <t>286R5132</t>
  </si>
  <si>
    <t>ISO spojka pro bezzávitové spoje potrubí pro PE32</t>
  </si>
  <si>
    <t>-901282183</t>
  </si>
  <si>
    <t>286R5232</t>
  </si>
  <si>
    <t>ISO spojka pro bezzávitové spoje potrubí pro PE32/PE25</t>
  </si>
  <si>
    <t>1107100725</t>
  </si>
  <si>
    <t>286R5332</t>
  </si>
  <si>
    <t>ISO spojka pro bezzávitové spoje potrubí pro PE32/PE50</t>
  </si>
  <si>
    <t>-1604425247</t>
  </si>
  <si>
    <t>286R5432</t>
  </si>
  <si>
    <t>mechanická spojka přechodka PE/ocel  PE32/ocel 3/4"</t>
  </si>
  <si>
    <t>-961400897</t>
  </si>
  <si>
    <t>286R5532</t>
  </si>
  <si>
    <t>ISIFLO, kombi spojka pro přechod plast/olovo 32/1"</t>
  </si>
  <si>
    <t>-1337138176</t>
  </si>
  <si>
    <t>286R5632</t>
  </si>
  <si>
    <t>svorka na olovo prům.vnější trubky 28-35 mm</t>
  </si>
  <si>
    <t>-1388323410</t>
  </si>
  <si>
    <t>286R5732</t>
  </si>
  <si>
    <t>koncová tvarovka PE32</t>
  </si>
  <si>
    <t>-1296442090</t>
  </si>
  <si>
    <t>603560589</t>
  </si>
  <si>
    <t>"P9</t>
  </si>
  <si>
    <t>1,0</t>
  </si>
  <si>
    <t>-1280518094</t>
  </si>
  <si>
    <t>286R1040</t>
  </si>
  <si>
    <t>ISO spojka pro bezzávitové spoje potrubí pro PE 40</t>
  </si>
  <si>
    <t>110387407</t>
  </si>
  <si>
    <t>286R5040</t>
  </si>
  <si>
    <t>připojovací tvarovka ISO pro potrubí PE40</t>
  </si>
  <si>
    <t>-1213634608</t>
  </si>
  <si>
    <t>954423926</t>
  </si>
  <si>
    <t>"P6</t>
  </si>
  <si>
    <t>5,4</t>
  </si>
  <si>
    <t>-312998109</t>
  </si>
  <si>
    <t>286R1163</t>
  </si>
  <si>
    <t>ISO spojka pro bezzávitové spoje potrubí pro PE 63</t>
  </si>
  <si>
    <t>555894816</t>
  </si>
  <si>
    <t>286R5063</t>
  </si>
  <si>
    <t>připojovací tvarovka ISO pro potrubí PE63</t>
  </si>
  <si>
    <t>1713076378</t>
  </si>
  <si>
    <t>827327514</t>
  </si>
  <si>
    <t>"v.č.C.3.3</t>
  </si>
  <si>
    <t>912051940</t>
  </si>
  <si>
    <t>1529763510</t>
  </si>
  <si>
    <t>891213111</t>
  </si>
  <si>
    <t>Montáž vodovodního ventilu hlavního pro přípojky DN 50</t>
  </si>
  <si>
    <t>715165525</t>
  </si>
  <si>
    <t>Montáž vodovodních armatur na potrubí ventilů hlavních pro přípojky DN 50</t>
  </si>
  <si>
    <t>"v.č. C.3.3 - viz výpis</t>
  </si>
  <si>
    <t>286R00010</t>
  </si>
  <si>
    <t xml:space="preserve">kombinovaný rohový ISO ventil </t>
  </si>
  <si>
    <t>-446424434</t>
  </si>
  <si>
    <t>-377935430</t>
  </si>
  <si>
    <t>422735460</t>
  </si>
  <si>
    <t>navrtávací pasy HAKU se závitovým výstupem z tvárné litiny, pro vodovodní PE a PVC potrubí 90-2”</t>
  </si>
  <si>
    <t>-2006256620</t>
  </si>
  <si>
    <t>navrtávací pasy se závitovým výstupem z tvárné litiny, pro vodovodní PE a PVC potrubí 90-2”</t>
  </si>
  <si>
    <t>422R91060</t>
  </si>
  <si>
    <t>souprava zemní teleskopická 1,3-1,8 m</t>
  </si>
  <si>
    <t>106189756</t>
  </si>
  <si>
    <t>891319111</t>
  </si>
  <si>
    <t>Montáž navrtávacích pasů na potrubí z jakýchkoli trub DN 150</t>
  </si>
  <si>
    <t>-2022390379</t>
  </si>
  <si>
    <t>Montáž vodovodních armatur na potrubí navrtávacích pasů s ventilem Jt 1 MPa, na potrubí z trub litinových, ocelových nebo plastických hmot DN 150</t>
  </si>
  <si>
    <t>422735620</t>
  </si>
  <si>
    <t>navrtávací pasy HAKU se závitovým výstupem z tvárné litiny, pro vodovodní PE a PVC potrubí 160-2”</t>
  </si>
  <si>
    <t>-69275948</t>
  </si>
  <si>
    <t>navrtávací pasy se závitovým výstupem z tvárné litiny, pro vodovodní PE a PVC potrubí 160-2”</t>
  </si>
  <si>
    <t>284728520</t>
  </si>
  <si>
    <t>71,2+1,0+5,4</t>
  </si>
  <si>
    <t>-477443475</t>
  </si>
  <si>
    <t>-1179407839</t>
  </si>
  <si>
    <t>300711392</t>
  </si>
  <si>
    <t>-1684763817</t>
  </si>
  <si>
    <t>-842181916</t>
  </si>
  <si>
    <t>-1667727327</t>
  </si>
  <si>
    <t>48145402</t>
  </si>
  <si>
    <t>Presun hmot</t>
  </si>
  <si>
    <t>857490079</t>
  </si>
  <si>
    <t>998276124</t>
  </si>
  <si>
    <t>Příplatek k přesunu hmot pro trubní vedení z trub z plastických hmot za zvětšený přesun do 500 m</t>
  </si>
  <si>
    <t>1900859594</t>
  </si>
  <si>
    <t>Přesun hmot pro trubní vedení hloubené z trub z plastických hmot nebo sklolaminátových Příplatek k cenám za zvětšený přesun přes vymezenou největší dopravní vzdálenost do 500 m</t>
  </si>
  <si>
    <t>3 - SO 302 -Kanalizace</t>
  </si>
  <si>
    <t>3-1 - SO 302 -Kanalizace</t>
  </si>
  <si>
    <t>Kucek</t>
  </si>
  <si>
    <t xml:space="preserve">    4 - Vodorovné konstrukce</t>
  </si>
  <si>
    <t xml:space="preserve">    6 - Úpravy povrchů, podlahy a osazování výplní</t>
  </si>
  <si>
    <t xml:space="preserve">    95 - Různé dokončovací konstrukce a práce pozemních staveb</t>
  </si>
  <si>
    <t>PSV - Práce a dodávky PSV</t>
  </si>
  <si>
    <t xml:space="preserve">    783 - Dokončovací práce - nátěry</t>
  </si>
  <si>
    <t>115101201</t>
  </si>
  <si>
    <t>Čerpání vody na dopravní výšku do 10 m průměrný přítok do 500 l/min</t>
  </si>
  <si>
    <t>hod</t>
  </si>
  <si>
    <t>-1676723103</t>
  </si>
  <si>
    <t>Čerpání vody na dopravní výšku do 10 m s uvažovaným průměrným přítokem do 500 l/min</t>
  </si>
  <si>
    <t xml:space="preserve">Poznámka k souboru cen:_x000D_
1. Ceny jsou určeny pro čerpání ve dne, v noci, v pracovní dny i ve dnech pracovního klidu 2. Ceny nelze použít pro čerpání vody při snižování hladiny podzemní vody soustavou čerpacích jehel; toto snižování hladiny vody se oceňuje cenami souborů cen: a) 115 20-12 Čerpací jehla, b) 115 20-13 Montáž a demontáž zařízení čerpací a odsávací stanice, c) 115 20-14 Montáž, opotřebení a demontáž sběrného potrubí, d) 115 20-15 Montáž a demontáž odpadního potrubí, e) 115 20-16 Odsávání a čerpání vody sběrným potrubím. 3. V cenách jsou započteny i náklady na odpadní potrubí v délce do 20 m, na lešení pod čerpadla a pod odpadní potrubí. Pro převedení vody na vzdálenost větší než 20 m se použijí položky souboru cen 115 00-11 Převedení vody potrubím tohoto katalogu. 4. V cenách nejsou započteny náklady na zřízení čerpacích jímek nebo projektovaných studní: a) kopaných; tyto se oceňují příslušnými cenami části A 02 Zemní práce pro objekty oborů 821 až 828, b) vrtaných; tyto se oceňují příslušnými cenami katalogu 800-2 Zvláštní zakládání objektů. 5. Doba, po kterou nejsou čerpadla v činnosti, se neoceňuje. Výjimkou je přerušení čerpání vody na dobu do 15 minut jednotlivě; toto přerušení se od doby čerpání neodečítá. 6. Dopravní výškou vody se rozumí svislá vzdálenost mezi hladinou vody v jímce sníženou čerpáním a vodorovnou rovinou proloženou osou nejvyššího bodu výtlačného potrubí. 7. Množství jednotek se určuje v hodinách doby, po kterou je jednotlivé čerpadlo, popř. celý soubor čerpadel v činnosti. 8. Počet měrných jednotek se určí samostatně za každé čerpací místo (jámu, studnu, šachtu) </t>
  </si>
  <si>
    <t>30*24*2</t>
  </si>
  <si>
    <t>115101301</t>
  </si>
  <si>
    <t>Pohotovost čerpací soupravy pro dopravní výšku do 10 m přítok do 500 l/min</t>
  </si>
  <si>
    <t>den</t>
  </si>
  <si>
    <t>-1884098320</t>
  </si>
  <si>
    <t>Pohotovost záložní čerpací soupravy pro dopravní výšku do 10 m s uvažovaným průměrným přítokem do 500 l/min</t>
  </si>
  <si>
    <t xml:space="preserve">Poznámka k souboru cen:_x000D_
1. V ceně nejsou započteny náklady na sací a výtlačné potrubí, příp. na odpadní žlaby a náklady na lešení pod čerpadlo a pod potrubí nebo pod odpadní žlaby, na energii a na záložní zdroje energie. 2. Oceňují se všechny kalendářní dny od skončení montáže do započetí demontáže čerpací soupravy s odečtením kalendářních dnů, ve kterých je tato souprava v činnosti. 3. Pohotovost záložní čerpací soupravy se oceňuje jen se souhlasem investora a to tehdy, mohla-li by porucha v čerpání ohrozit bezpečnost pracujících nebo budované dílo, příp. termín výstavby. 4. Dopravní výškou vody se rozumí svislá vzdálenost mezi hladinou vody v jímce sníženou čerpáním a vodorovnou rovinou, proloženou osou nejvyššího bodu výtlačného potrubí. 5. Počet měrných jednotek se určí samostatně za každé čerpací místo (jámu, studnu, šachtu) 6. Pokud projekt předepíše zřízení samostatného sacího nebo výtlačného potrubí, oceňují se tyto náklady cenami souboru cen 115 00-11 Převedení vody potrubím. </t>
  </si>
  <si>
    <t>"viz čerpání</t>
  </si>
  <si>
    <t>30*2</t>
  </si>
  <si>
    <t>"v.č.C.4.3</t>
  </si>
  <si>
    <t xml:space="preserve">"viz. zajištění kabelů </t>
  </si>
  <si>
    <t>1,2*6*1*1,5</t>
  </si>
  <si>
    <t>"viz. zajištění potrubí</t>
  </si>
  <si>
    <t>1,2*4*1*1,5</t>
  </si>
  <si>
    <t>130R01121</t>
  </si>
  <si>
    <t>Bourání kcí v hloubených vykopávkách ze zdiva z betonu prostého - strojně</t>
  </si>
  <si>
    <t>1078513411</t>
  </si>
  <si>
    <t>Bourání konstrukcí v hloubených vykopávkách - strojně z betonu prostého neprokládaného</t>
  </si>
  <si>
    <t xml:space="preserve">Poznámka k souboru cen:_x000D_
1. Ceny jsou určeny pouze pro bourání konstrukcí ze zdiva nebo z betonu ve výkopišti při provádění zemních prací, jsou-li zdivo nebo beton obklopeny horninou nebo sypaninou tak, že k nim bez vykopávky není přístup. 2. Ceny lze použít i pro bourání konstrukcí při vykopávkách zářezů. 3. Ceny nelze použít pro bourání konstrukcí a) na suchu ze zdiva nebo z betonu jako samostatnou stavební práci, i když jsou bourané konstrukce pod úrovní terénu, jako např. zdi, stropy a klenby v suterénu, b) pod vodou - ze zdiva nebo z betonu prostého, zakazuje-li projekt použití trhavin, - z betonu železového nebo předpjatého a ocelových konstrukcí. 4. Svislé, příp. vodorovné přemístění materiálu z rozbouraných konstrukcí ve výkopišti se oceňuje jako přemístění výkopku z hornin 5 až 7 cenami souboru cen 161 10-11 Svislé přemístění výkopku, příp. 162 . 0-1 . Vodorovné přemístění výkopku se složením, ale bez naložení a rozprostření. 5. Bourání konstrukce ze zdiva nebo z betonu prostého pod vodou se oceňuje cenou 127 40-1112 Vykopávka pod vodou v hornině tř. 5 s použitím trhavin. 6. V cenách jsou započteny i náklady na přemístění suti na hromady na vzdálenost do 20 m nebo naložení na dopravní prostředek. 7. Objem vybouraného materiálu pro přemístění se rovná objemu konstrukcí před rozbouráním. </t>
  </si>
  <si>
    <t>"v.č. C.4.3.+ TZ - stávající kanalizace</t>
  </si>
  <si>
    <t>"bet. sedlo</t>
  </si>
  <si>
    <t>54*0,12</t>
  </si>
  <si>
    <t>54,0*(3,14*0,19*0,19-3,14*0,15*0,15)</t>
  </si>
  <si>
    <t>"šachty</t>
  </si>
  <si>
    <t>1,5*1,5*(1,35+3,15)*0,5*4-1*1*(1,35+3,15)*0,5*4</t>
  </si>
  <si>
    <t>"zhlaví šachet (mimo výkop)</t>
  </si>
  <si>
    <t>1,5*1,5*0,5*4--1,0*1,0*0,5*4</t>
  </si>
  <si>
    <t>132201202</t>
  </si>
  <si>
    <t>Hloubení rýh š do 2000 mm v hornině tř. 3 objemu do 1000 m3</t>
  </si>
  <si>
    <t>Hloubení zapažených i nezapažených rýh šířky přes 600 do 2 000 mm s urovnáním dna do předepsaného profilu a spádu v hornině tř. 3 přes 100 do 1 000 m3</t>
  </si>
  <si>
    <t>"v.č. C.4.3-4.</t>
  </si>
  <si>
    <t>"Stoka - ul. Příkopy</t>
  </si>
  <si>
    <t>"km  0,000-0,01490</t>
  </si>
  <si>
    <t>14,9*1,2*(2,91+2,30)*0,5</t>
  </si>
  <si>
    <t>"km  0,01490--0,04204</t>
  </si>
  <si>
    <t>27,14*1,2*(2,30+1,74)*0,5</t>
  </si>
  <si>
    <t>"km  0,04204-0,06280</t>
  </si>
  <si>
    <t>20,76*1,2*(1,74+1,57)*0,5</t>
  </si>
  <si>
    <t>"km  0,06280-0,087</t>
  </si>
  <si>
    <t>24,20*1,2*(1,57+1,53)*0,5</t>
  </si>
  <si>
    <t>"km  0,087-0,12320</t>
  </si>
  <si>
    <t>36,20*1,2*(1,53+1,23)*0,5</t>
  </si>
  <si>
    <t>"km  0,12320-0,126</t>
  </si>
  <si>
    <t>2,8*1,2*(1,78+1,72)*0,5</t>
  </si>
  <si>
    <t>"km  0,126-0,14013</t>
  </si>
  <si>
    <t>14,13*1,2*(1,72+1,50)*0,5</t>
  </si>
  <si>
    <t>"rozšíření pro šachty</t>
  </si>
  <si>
    <t>1,2*2,4*(2,3+1,74+1,57+1,53+1,72+1,5)</t>
  </si>
  <si>
    <t>"odpočet ornice</t>
  </si>
  <si>
    <t>-16*1,2*0,15</t>
  </si>
  <si>
    <t>132201209</t>
  </si>
  <si>
    <t>Příplatek za lepivost k hloubení rýh š do 2000 mm v hornině tř. 3</t>
  </si>
  <si>
    <t>1950425997</t>
  </si>
  <si>
    <t>Hloubení zapažených i nezapažených rýh šířky přes 600 do 2 000 mm s urovnáním dna do předepsaného profilu a spádu v hornině tř. 3 Příplatek k cenám za lepivost horniny tř. 3</t>
  </si>
  <si>
    <t>318,688*0,3</t>
  </si>
  <si>
    <t>-1540331342</t>
  </si>
  <si>
    <t>375227594</t>
  </si>
  <si>
    <t>14,9*(2,91+2,30)</t>
  </si>
  <si>
    <t>27,14*(2,30+1,74)</t>
  </si>
  <si>
    <t>20,76*(1,74+1,57)</t>
  </si>
  <si>
    <t>24,20*(1,57+1,53)</t>
  </si>
  <si>
    <t>36,20*(1,53+1,23)</t>
  </si>
  <si>
    <t>2,8*(1,78+1,72)</t>
  </si>
  <si>
    <t>14,13*(1,72+1,50)</t>
  </si>
  <si>
    <t>1,2*2*(2,3+1,74+1,57+1,53+1,72+1,5)</t>
  </si>
  <si>
    <t>488269994</t>
  </si>
  <si>
    <t>"viz zřízení pažení</t>
  </si>
  <si>
    <t>511,086</t>
  </si>
  <si>
    <t>318,688</t>
  </si>
  <si>
    <t>161101151</t>
  </si>
  <si>
    <t>Svislé přemístění výkopku z horniny tř. 5 až 7 hl výkopu do 2,5 m</t>
  </si>
  <si>
    <t>-433269846</t>
  </si>
  <si>
    <t>Svislé přemístění výkopku bez naložení do dopravní nádoby avšak s vyprázdněním dopravní nádoby na hromadu nebo do dopravního prostředku z horniny tř. 5 až 7, při hloubce výkopu přes 1 do 2,5 m</t>
  </si>
  <si>
    <t>"viz bourání v hloub. vyk.</t>
  </si>
  <si>
    <t>26,536</t>
  </si>
  <si>
    <t>"v.č. C.4.3-4 - vytlačená kubatura</t>
  </si>
  <si>
    <t>"potrubí DN 300</t>
  </si>
  <si>
    <t>-53,13*1,2*0,615</t>
  </si>
  <si>
    <t>"potrubí DN 400</t>
  </si>
  <si>
    <t>-87*1,2*0,7</t>
  </si>
  <si>
    <t>-3,14*0,65*0,65*(2,3+1,74+1,57+1,53+1,72+1,5)</t>
  </si>
  <si>
    <t>583312000</t>
  </si>
  <si>
    <t>štěrkopísek (Bratčice) netříděný zásypový materiál</t>
  </si>
  <si>
    <t>štěrkopísek netříděný zásypový materiál</t>
  </si>
  <si>
    <t>"průměrný zásyp na 1mb stoky</t>
  </si>
  <si>
    <t>"196,494/140,13=1,402</t>
  </si>
  <si>
    <t>"zásyp v komunikaci a chodníku štěrkopískem</t>
  </si>
  <si>
    <t>(122,95+0,5)*1,402*1,9</t>
  </si>
  <si>
    <t>175151101</t>
  </si>
  <si>
    <t>Obsypání potrubí strojně sypaninou bez prohození, uloženou do 3 m</t>
  </si>
  <si>
    <t>Obsypání potrubí strojně sypaninou z vhodných hornin tř. 1 až 4 nebo materiálem připraveným podél výkopu ve vzdálenosti do 3 m od jeho kraje, pro jakoukoliv hloubku výkopu a míru zhutnění bez prohození sypaniny</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</si>
  <si>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 2. Míru zhutnění předepisuje projekt. 3. V cenách nejsou zahrnuty náklady na nakupovanou sypaninu. Tato se oceňuje ve specifikaci. 4. V cenách nejsou zahrnuty náklady na prohození sypaniny, tyto náklady se oceňují položkou 17511-1109 Příplatek za prohození sypaniny. </t>
  </si>
  <si>
    <t>53,13*0,6</t>
  </si>
  <si>
    <t>87*0,66</t>
  </si>
  <si>
    <t>583313400</t>
  </si>
  <si>
    <t>kamenivo těžené drobné prané (Bratčice) frakce 0-4 pr.</t>
  </si>
  <si>
    <t>kamenivo těžené drobné prané frakce 0-4 pr.</t>
  </si>
  <si>
    <t>89,298*1,9</t>
  </si>
  <si>
    <t>53,13*1,2*0,615</t>
  </si>
  <si>
    <t>87*1,2*0,7</t>
  </si>
  <si>
    <t>3,14*0,65*0,65*(2,3+1,74+1,57+1,53+1,72+1,5)</t>
  </si>
  <si>
    <t>(122,95+0,5)*1,402</t>
  </si>
  <si>
    <t>"viz vodor př. do 1km - hor 1-4</t>
  </si>
  <si>
    <t>(25-10)*299,111</t>
  </si>
  <si>
    <t>162701155</t>
  </si>
  <si>
    <t>Vodorovné přemístění do 10000 m výkopku/sypaniny z horniny tř. 5 až 7</t>
  </si>
  <si>
    <t>-13243373</t>
  </si>
  <si>
    <t>Vodorovné přemístění výkopku nebo sypaniny po suchu na obvyklém dopravním prostředku, bez naložení výkopku, avšak se složením bez rozhrnutí z horniny tř. 5 až 7 na vzdálenost přes 9 0000 do 10 000 m</t>
  </si>
  <si>
    <t>"viz svisl.př. hor 5-7</t>
  </si>
  <si>
    <t>162701159</t>
  </si>
  <si>
    <t>Příplatek k vodorovnému přemístění výkopku/sypaniny z horniny tř. 5 až 7 ZKD 1000 m přes 10000 m</t>
  </si>
  <si>
    <t>681558561</t>
  </si>
  <si>
    <t>Vodorovné přemístění výkopku nebo sypaniny po suchu na obvyklém dopravním prostředku, bez naložení výkopku, avšak se složením bez rozhrnutí z horniny tř. 5 až 7 na vzdálenost Příplatek k ceně za každých dalších i započatých 1 000 m</t>
  </si>
  <si>
    <t>"viz vodor př. do 1km hor 5-7</t>
  </si>
  <si>
    <t>(25-10)*26,536</t>
  </si>
  <si>
    <t>-1248384759</t>
  </si>
  <si>
    <t>"viz vodor.př. do 10 km - hor 1-4</t>
  </si>
  <si>
    <t>299,111*1,75</t>
  </si>
  <si>
    <t>"viz vodor.př. do 10 km hor 5-7</t>
  </si>
  <si>
    <t>26,536*2,2</t>
  </si>
  <si>
    <t>359901211</t>
  </si>
  <si>
    <t>Monitoring stoky jakékoli výšky na nové kanalizaci</t>
  </si>
  <si>
    <t>-130585302</t>
  </si>
  <si>
    <t>Monitoring stok (kamerový systém) jakékoli výšky nová kanalizace</t>
  </si>
  <si>
    <t xml:space="preserve">Poznámka k souboru cen:_x000D_
1. V ceně jsou započteny náklady na zhotovení záznamu o prohlídce a protokolu prohlídky. </t>
  </si>
  <si>
    <t>"v.č. C.4.3</t>
  </si>
  <si>
    <t>140,13</t>
  </si>
  <si>
    <t>388129320</t>
  </si>
  <si>
    <t>Montáž ŽB dílců prefabrikovaných kanálů pro IS uzavřeného profilu hmotnosti do 4 t</t>
  </si>
  <si>
    <t>-1298788290</t>
  </si>
  <si>
    <t>Montáž dílců prefabrikovaných kanálů ze železobetonu pro rozvody se zalitím spár šířky do 30 mm tvaru uzavřeného profilu (skříně), hmotnosti přes 2 do 4 t</t>
  </si>
  <si>
    <t xml:space="preserve">Poznámka k souboru cen:_x000D_
1. Ceny tohoto souboru cen nelze použít pro montáž dílců kanálů ve štolách, tunelech a podchodech. </t>
  </si>
  <si>
    <t>"viz tabulka šachet - C.4.5</t>
  </si>
  <si>
    <t>4+2</t>
  </si>
  <si>
    <t>592R43613</t>
  </si>
  <si>
    <t>dno betonové šachty kanalizační  TBZ-Q.1 100/613 KOM tl. 15 cm</t>
  </si>
  <si>
    <t>-2028679439</t>
  </si>
  <si>
    <t>592R43523</t>
  </si>
  <si>
    <t>dno betonové šachty kanalizační  TBZ-Q.1 100/523  KOM tl. 15 cm</t>
  </si>
  <si>
    <t>869719471</t>
  </si>
  <si>
    <t>592R43822</t>
  </si>
  <si>
    <t>dno betonové šachty kanalizační  TBZ-Q.1 100/822  KOM tl. 15 cm</t>
  </si>
  <si>
    <t>-2092566960</t>
  </si>
  <si>
    <t>592243480</t>
  </si>
  <si>
    <t>těsnění elastomerové pro spojení šachetních dílů EMT DN 1000</t>
  </si>
  <si>
    <t>1839645855</t>
  </si>
  <si>
    <t>těsnění elastomerové pro spojení šachetních dílů DN 1000</t>
  </si>
  <si>
    <t>Vodorovné konstrukce</t>
  </si>
  <si>
    <t>-1238298177</t>
  </si>
  <si>
    <t>53,13*0,12</t>
  </si>
  <si>
    <t>87*0,18</t>
  </si>
  <si>
    <t>452351101</t>
  </si>
  <si>
    <t>Bednění podkladních desek nebo bloků nebo sedlového lože otevřený výkop</t>
  </si>
  <si>
    <t>Bednění podkladních a zajišťovacích konstrukcí v otevřeném výkopu desek nebo sedlových loží pod potrubí, stoky a drobné objekty</t>
  </si>
  <si>
    <t>" v.č. C.4.5-6 - šachty</t>
  </si>
  <si>
    <t>1,5*4*0,1*7</t>
  </si>
  <si>
    <t>452312121</t>
  </si>
  <si>
    <t>Sedlové lože z betonu prostého tř. C 8/10 otevřený výkop</t>
  </si>
  <si>
    <t>Podkladní a zajišťovací konstrukce z betonu prostého v otevřeném výkopu sedlové lože pod potrubí z betonu tř. C 8/10</t>
  </si>
  <si>
    <t>1,5*1,5*0,1*7</t>
  </si>
  <si>
    <t>-1867571480</t>
  </si>
  <si>
    <t>"v.č. C.4.5 - výpis šachet</t>
  </si>
  <si>
    <t>"v=100 mm</t>
  </si>
  <si>
    <t>"v=80 mm</t>
  </si>
  <si>
    <t>"v=60 mm</t>
  </si>
  <si>
    <t>592243200</t>
  </si>
  <si>
    <t>prstenec šachetní betonový vyrovnávací TBW-Q.1 63/6 62,5 x 12 x 6 cm</t>
  </si>
  <si>
    <t>372444411</t>
  </si>
  <si>
    <t>prstenec šachetní betonový vyrovnávací 62,5x12x6 cm</t>
  </si>
  <si>
    <t>"viz osazení</t>
  </si>
  <si>
    <t>592243210</t>
  </si>
  <si>
    <t>prstenec šachetní betonový vyrovnávací TBW-Q.1 63/8 62,5 x 12 x 8 cm</t>
  </si>
  <si>
    <t>2123618570</t>
  </si>
  <si>
    <t>prstenec šachetní betonový vyrovnávací 62,5x12x8 cm</t>
  </si>
  <si>
    <t>592243230</t>
  </si>
  <si>
    <t>prstenec šachetní betonový vyrovnávací TBW-Q.1 63/10 62,5 x 12 x 10 cm</t>
  </si>
  <si>
    <t>1728033231</t>
  </si>
  <si>
    <t>prstenec šachetní betonový vyrovnávací 62,5x12x10 cm</t>
  </si>
  <si>
    <t>393865881</t>
  </si>
  <si>
    <t>"v=120 mm</t>
  </si>
  <si>
    <t>592R43212</t>
  </si>
  <si>
    <t>prstenec šachetní betonový vyrovnávací TBW-Q.1 63/12  62,5 x 12 x 12 cm</t>
  </si>
  <si>
    <t>-1488261117</t>
  </si>
  <si>
    <t>prstenec šachetní betonový vyrovnávací 63/12  62,5 x 12 x 12 cm</t>
  </si>
  <si>
    <t>Úpravy povrchů, podlahy a osazování výplní</t>
  </si>
  <si>
    <t>632452123</t>
  </si>
  <si>
    <t>Potěr cementový stropu šachet hlazený ocelovým hladítkem</t>
  </si>
  <si>
    <t>1927025307</t>
  </si>
  <si>
    <t>Potěr šachet vnějšího stropu vodotěsnou cementovou maltou tloušťky 25 mm, hlazený hladítkem ocelovým</t>
  </si>
  <si>
    <t>"v.č. C.4.6</t>
  </si>
  <si>
    <t>1,5*1,5-3,14*0,59*0,59</t>
  </si>
  <si>
    <t>871375221</t>
  </si>
  <si>
    <t>Kanalizační potrubí z tvrdého PVC jednovrstvé tuhost třídy SN8 DN 315</t>
  </si>
  <si>
    <t>277708149</t>
  </si>
  <si>
    <t>Kanalizační potrubí z tvrdého PVC v otevřeném výkopu ve sklonu do 20 %, hladkého plnostěnného jednovrstvého, tuhost třídy SN 8 DN 315</t>
  </si>
  <si>
    <t xml:space="preserve">Poznámka k souboru cen:_x000D_
1. V cenách jsou započteny i náklady na dodání trub včetně gumového těsnění. 2. Použití trub dle tuhostí: a) třída SN 4: kanalizační sítě, přípojky, odvodňování pozemků s výškou krytí až 4 m b) třída SN 8: kanalizační sítě v nestandartních podmínkách uložení, vysoké teplotní a mechanické zatížení s výškou krytí do 8 m c) SN 10: kanalizační sítě, přípojky, odvodňování pozemků s výškou krytí &gt; 8 m d) třída SN 12: kanalizační sítě s vysokým statickým zatížením a dynamickými rázy, při rychlosti média až 15 m/s a výškou krytí 0,7-10 m e) třída SN 16: kanalizační sítě s vysokým statickým zatížením a dynamickými rázy avýškou krytí 0,5-12 m. </t>
  </si>
  <si>
    <t>53,13</t>
  </si>
  <si>
    <t>"odpočet šachet</t>
  </si>
  <si>
    <t>-2*1,0</t>
  </si>
  <si>
    <t>871395221</t>
  </si>
  <si>
    <t>Kanalizační potrubí z tvrdého PVC jednovrstvé tuhost třídy SN8 DN 400</t>
  </si>
  <si>
    <t>-1344904466</t>
  </si>
  <si>
    <t>Kanalizační potrubí z tvrdého PVC v otevřeném výkopu ve sklonu do 20 %, hladkého plnostěnného jednovrstvého, tuhost třídy SN 8 DN 400</t>
  </si>
  <si>
    <t>-4*1,0</t>
  </si>
  <si>
    <t>877375221</t>
  </si>
  <si>
    <t>Montáž tvarovek z tvrdého PVC-systém KG nebo z polypropylenu-systém KG 2000 dvouosé DN 300</t>
  </si>
  <si>
    <t>-2004336360</t>
  </si>
  <si>
    <t>Montáž tvarovek na kanalizačním potrubí z trub z plastu z tvrdého PVC [systém KG] nebo z polypropylenu [systém KG 2000] v otevřeném výkopu dvouosých DN 300</t>
  </si>
  <si>
    <t>"v.č. C.4.3-4 -</t>
  </si>
  <si>
    <t>286114040</t>
  </si>
  <si>
    <t>odbočka kanalizační plastová s hrdlem KGEA-300/150/45°</t>
  </si>
  <si>
    <t>742250936</t>
  </si>
  <si>
    <t>odbočka kanalizační plastová s hrdlem KG 300/150/45°</t>
  </si>
  <si>
    <t>877395221</t>
  </si>
  <si>
    <t>Montáž tvarovek z tvrdého PVC-systém KG nebo z polypropylenu-systém KG 2000 dvouosé DN 400</t>
  </si>
  <si>
    <t>1973569001</t>
  </si>
  <si>
    <t>Montáž tvarovek na kanalizačním potrubí z trub z plastu z tvrdého PVC [systém KG] nebo z polypropylenu [systém KG 2000] v otevřeném výkopu dvouosých DN 400</t>
  </si>
  <si>
    <t xml:space="preserve">"v.č. C.4.3-4 </t>
  </si>
  <si>
    <t>286114100</t>
  </si>
  <si>
    <t>odbočka kanalizační plastová s hrdlem KGEA-400/150/45°</t>
  </si>
  <si>
    <t>-1580045654</t>
  </si>
  <si>
    <t>odbočka kanalizační plastová s hrdlem KG 400/150/45°</t>
  </si>
  <si>
    <t>894212131</t>
  </si>
  <si>
    <t>Šachty kanalizační čtvercové z prostého betonu na potrubí DN 350 nebo 400 dno beton tř. C 25/30</t>
  </si>
  <si>
    <t>-1609762996</t>
  </si>
  <si>
    <t>Šachty kanalizační z prostého betonu výšky vstupu do 1,50 m čtvercové s obložením dna betonem tř. C 25/30, na potrubí DN 350 nebo 400</t>
  </si>
  <si>
    <t xml:space="preserve">Poznámka k souboru cen:_x000D_
1. Příplatek k ceně šachet kruhových, čtvercových a obdélníkových za každých dalších i započatých 0,60 m výšky vstupu se oceňuje cenou 894 11-8001 této části katalogu. 2. V cenách jsou započteny i náklady na montáž a dodávku stupadel. 3. V cenách nejsou započteny náklady na: a) podkladní desku z betonu prostého; toto se oceňuje cenou 452 3.-.1.. Podkladní deska z betonu prostého, části A 01 tohoto katalogu, b) osazení litinových poklopů; tyto se oceňují cenami souboru cen 899 10- . 1 Osazení poklopů litinových a ocelových včetně rámů části A 01 tohoto katalogu, c) podkladní prstence; tyto se oceňují cenami souboru cen 452 38- . 1 Podkladní a vyrovnávací konstrukce z betonu části A 01 tohoto katalogu. 4. Pro výpočet přesunu hmot se celková hmotnost položky sníží o hmotnost betonu, pokud je beton dodáván přímo na místo zabudování nebo do prostoru technologické manipulace. </t>
  </si>
  <si>
    <t>894411121</t>
  </si>
  <si>
    <t>Zřízení šachet kanalizačních z betonových dílců na potrubí DN nad 200 do 300 dno beton tř. C 25/30</t>
  </si>
  <si>
    <t>-1446755350</t>
  </si>
  <si>
    <t>Zřízení šachet kanalizačních z betonových dílců výšky vstupu do 1,50 m s obložením dna betonem tř. C 25/30, na potrubí DN přes 200 do 300</t>
  </si>
  <si>
    <t>Poznámka k položce:_x000D_
"C       (0,25*3+0,5*4+1,0*3)/0,29="20        ; "CB     0,5/0,29="2 ; "CC     (0,25+0,50)/0,29="3   ; "CD     0,50/0,29="2 ; Součet</t>
  </si>
  <si>
    <t>894411131</t>
  </si>
  <si>
    <t>Zřízení šachet kanalizačních z betonových dílců na potrubí DN nad 300 do 400 dno beton tř. C 25/30</t>
  </si>
  <si>
    <t>1850917562</t>
  </si>
  <si>
    <t>Zřízení šachet kanalizačních z betonových dílců výšky vstupu do 1,50 m s obložením dna betonem tř. C 25/30, na potrubí DN přes 300 do 400</t>
  </si>
  <si>
    <t>592243050</t>
  </si>
  <si>
    <t>skruž betonová šachetní TBS-Q.1 100/25 D100x25x12 cm</t>
  </si>
  <si>
    <t>-173672946</t>
  </si>
  <si>
    <t>skruž betonová šachtová 100x25x12 cm</t>
  </si>
  <si>
    <t>5*1,01 'Přepočtené koeficientem množství</t>
  </si>
  <si>
    <t>592243060</t>
  </si>
  <si>
    <t>skruž betonová šachetní TBS-Q.1 100/50 D100x50x12 cm</t>
  </si>
  <si>
    <t>-269120575</t>
  </si>
  <si>
    <t>skruž betonová šachtová 100x50x12 cm</t>
  </si>
  <si>
    <t>3*1,01 'Přepočtené koeficientem množství</t>
  </si>
  <si>
    <t>592243070</t>
  </si>
  <si>
    <t>skruž betonová šachetní TBS-Q.1 100/100 D100x100x12 cm</t>
  </si>
  <si>
    <t>-2060969403</t>
  </si>
  <si>
    <t>skruž betonová šachtová 100x100x12 cm</t>
  </si>
  <si>
    <t>2*1,01 'Přepočtené koeficientem množství</t>
  </si>
  <si>
    <t>592241721</t>
  </si>
  <si>
    <t>skruž betonová přechodová TBR-Q.1  100-63/58</t>
  </si>
  <si>
    <t>-861417156</t>
  </si>
  <si>
    <t>5+1</t>
  </si>
  <si>
    <t>6*1,01 'Přepočtené koeficientem množství</t>
  </si>
  <si>
    <t>592243150</t>
  </si>
  <si>
    <t>deska betonová zákrytová TZK-Q.1 100-63/17 100/62,5 x 16,5 cm</t>
  </si>
  <si>
    <t>717663276</t>
  </si>
  <si>
    <t>deska betonová zákrytová pro čtvercové šachty 100/62,5 x 16,5 cm</t>
  </si>
  <si>
    <t>1*1,01 'Přepočtené koeficientem množství</t>
  </si>
  <si>
    <t>899104111</t>
  </si>
  <si>
    <t>Osazení poklopů litinových nebo ocelových včetně rámů hmotnosti nad 150 kg</t>
  </si>
  <si>
    <t>1224028621</t>
  </si>
  <si>
    <t>Osazení poklopů litinových a ocelových včetně rámů hmotnosti jednotlivě přes 150 kg</t>
  </si>
  <si>
    <t xml:space="preserve">Poznámka k souboru cen:_x000D_
1. Cena -1111 lze použít i pro osazení rektifikačních kroužků nebo rámečků. 2. V cenách nejsou započteny náklady na dodání poklopů včetně rámů; tyto náklady se oceňují ve specifikaci. </t>
  </si>
  <si>
    <t>552R34400</t>
  </si>
  <si>
    <t>poklop na vstupní šachtu litinový D400,GU-B-1 D400 - specifikace viz projekt</t>
  </si>
  <si>
    <t>756423430</t>
  </si>
  <si>
    <t>899501221</t>
  </si>
  <si>
    <t>Stupadla do šachet ocelová s PE povlakem vidlicová pro přímé zabudování do hmoždinek</t>
  </si>
  <si>
    <t>-1542391557</t>
  </si>
  <si>
    <t>Stupadla do šachet a drobných objektů ocelová s PE povlakem vidlicová pro přímé zabudování do hmoždinek</t>
  </si>
  <si>
    <t xml:space="preserve">Poznámka k souboru cen:_x000D_
1. Ceny jsou určeny pro osazení a dodání stupadel do netypových drobných objektů (oceňovaných cenami této části). </t>
  </si>
  <si>
    <t>"v.č. C.4.6 - Š1</t>
  </si>
  <si>
    <t>892381111</t>
  </si>
  <si>
    <t>Tlaková zkouška vodou potrubí DN 250, DN 300 nebo 350</t>
  </si>
  <si>
    <t>1735813801</t>
  </si>
  <si>
    <t>Tlakové zkoušky vodou na potrubí DN 250, 300 nebo 350</t>
  </si>
  <si>
    <t>140,13-87</t>
  </si>
  <si>
    <t>892421111</t>
  </si>
  <si>
    <t>Tlaková zkouška vodou potrubí DN 400 nebo 500</t>
  </si>
  <si>
    <t>717712054</t>
  </si>
  <si>
    <t>Tlakové zkoušky vodou na potrubí DN 400 nebo 500</t>
  </si>
  <si>
    <t>953334651</t>
  </si>
  <si>
    <t>Kruhový PVC profil do řízených smršťovacích spar betonových kcí š 240 mm</t>
  </si>
  <si>
    <t>2048532945</t>
  </si>
  <si>
    <t>Kruhový PVC profil do řízených smršťovacích spar betonových konstrukcí k vytvoření a utěsnění plánovaných spar pro tloušťku stěny přes 170 do 240 mm</t>
  </si>
  <si>
    <t>7,0</t>
  </si>
  <si>
    <t>Různé dokončovací konstrukce a práce pozemních staveb</t>
  </si>
  <si>
    <t>955R002</t>
  </si>
  <si>
    <t>Napojení na stávající kanalizaci (vybourání otvoru,uložení trouby,zatěsnění)</t>
  </si>
  <si>
    <t>341293655</t>
  </si>
  <si>
    <t>956R00300</t>
  </si>
  <si>
    <t>Zafoukání stávajícího potrubí DN 300 popílkocementem</t>
  </si>
  <si>
    <t>-293875896</t>
  </si>
  <si>
    <t>956R00400</t>
  </si>
  <si>
    <t>Zafoukání stávajícího potrubí DN 400 popílkocementem</t>
  </si>
  <si>
    <t>74736199</t>
  </si>
  <si>
    <t>956R00500</t>
  </si>
  <si>
    <t>Zafoukání stávajícího potrubí DN 500 popílkocementem</t>
  </si>
  <si>
    <t>1918509999</t>
  </si>
  <si>
    <t>-921506299</t>
  </si>
  <si>
    <t>-1788407054</t>
  </si>
  <si>
    <t>PSV</t>
  </si>
  <si>
    <t>Práce a dodávky PSV</t>
  </si>
  <si>
    <t>783</t>
  </si>
  <si>
    <t>Dokončovací práce - nátěry</t>
  </si>
  <si>
    <t>783R0001</t>
  </si>
  <si>
    <t>Krystalizační nátěr šachty včetně penetrace</t>
  </si>
  <si>
    <t>473421444</t>
  </si>
  <si>
    <t>"v.č.C.4.6. - Š1</t>
  </si>
  <si>
    <t>3,14*0,5*0,5+3,14*(1,62-0,52)</t>
  </si>
  <si>
    <t>3-2 - SO 302.1 -Kanalizační přípojky</t>
  </si>
  <si>
    <t xml:space="preserve">    87 - Potrubí z trub plastických a skleněných</t>
  </si>
  <si>
    <t xml:space="preserve">    89 - Trubní vedení - ostatní konstrukce</t>
  </si>
  <si>
    <t xml:space="preserve">    721 - Zdravotechnika - vnitřní kanalizace</t>
  </si>
  <si>
    <t>-2142401020</t>
  </si>
  <si>
    <t>"v.č.C.4.2</t>
  </si>
  <si>
    <t>1,2*5</t>
  </si>
  <si>
    <t>1791513516</t>
  </si>
  <si>
    <t>1,2*3</t>
  </si>
  <si>
    <t>-870653712</t>
  </si>
  <si>
    <t>3,6*1,0*1,5</t>
  </si>
  <si>
    <t>6,0*1,1*1,6</t>
  </si>
  <si>
    <t>"v.č.C.5.3, 5.4, 5.6</t>
  </si>
  <si>
    <t>"DD1</t>
  </si>
  <si>
    <t>8,5*1,2*(2,35+1,1)*0,5</t>
  </si>
  <si>
    <t>"DD2</t>
  </si>
  <si>
    <t>8,40*1,2*(2,01+1,1)*0,5</t>
  </si>
  <si>
    <t>"DD3</t>
  </si>
  <si>
    <t>7,8*1,2*2,91</t>
  </si>
  <si>
    <t>"DD4</t>
  </si>
  <si>
    <t>9,1*1,2*2,91</t>
  </si>
  <si>
    <t>"DD5</t>
  </si>
  <si>
    <t>4,8*1,2*1,54</t>
  </si>
  <si>
    <t>"DD6</t>
  </si>
  <si>
    <t>13,1*1,2*1,72</t>
  </si>
  <si>
    <t>"DD7</t>
  </si>
  <si>
    <t>7,2*1,2*1,5</t>
  </si>
  <si>
    <t>"DD8</t>
  </si>
  <si>
    <t>7,1*1,2*1,27</t>
  </si>
  <si>
    <t>"DP1</t>
  </si>
  <si>
    <t>8,5*1,2*1,74</t>
  </si>
  <si>
    <t>"DP2</t>
  </si>
  <si>
    <t>5,8*1,2*1,55</t>
  </si>
  <si>
    <t>"DP3</t>
  </si>
  <si>
    <t>4,8*1,2*1,53</t>
  </si>
  <si>
    <t>"DP4</t>
  </si>
  <si>
    <t>1,4*1,2*1,78</t>
  </si>
  <si>
    <t>"Dp5</t>
  </si>
  <si>
    <t>1,0*1,2*1,5</t>
  </si>
  <si>
    <t>"DP6</t>
  </si>
  <si>
    <t>"DP7</t>
  </si>
  <si>
    <t>1*1,2*1,5</t>
  </si>
  <si>
    <t>1,50*0,3*1,5</t>
  </si>
  <si>
    <t>1,6*0,40*(1,24+1,76+1,76+1,4+1,45+1,15)</t>
  </si>
  <si>
    <t>-1295920810</t>
  </si>
  <si>
    <t>203,992*0,3</t>
  </si>
  <si>
    <t>4,8*2*1,54</t>
  </si>
  <si>
    <t>13,1*2*1,72</t>
  </si>
  <si>
    <t>7,2*2*1,5</t>
  </si>
  <si>
    <t>7,1*2*1,27</t>
  </si>
  <si>
    <t>8,5*2*1,74</t>
  </si>
  <si>
    <t>5,8*2*1,55</t>
  </si>
  <si>
    <t>4,8*2*1,53</t>
  </si>
  <si>
    <t>1,4*2*1,78</t>
  </si>
  <si>
    <t>1,0*2*1,5</t>
  </si>
  <si>
    <t>1*2*1,5</t>
  </si>
  <si>
    <t>2*0,3*1,5</t>
  </si>
  <si>
    <t>2*0,40*(1,24+1,76+1,76+1,4+1,45+1,15)</t>
  </si>
  <si>
    <t>2060988538</t>
  </si>
  <si>
    <t>183,622</t>
  </si>
  <si>
    <t>151101102</t>
  </si>
  <si>
    <t>Zřízení příložného pažení a rozepření stěn rýh hl do 4 m</t>
  </si>
  <si>
    <t>-1713284211</t>
  </si>
  <si>
    <t>Zřízení pažení a rozepření stěn rýh pro podzemní vedení pro všechny šířky rýhy příložné pro jakoukoliv mezerovitost, hloubky do 4 m</t>
  </si>
  <si>
    <t>8,5*(2,35+1,1)</t>
  </si>
  <si>
    <t>8,40*(2,01+1,1)</t>
  </si>
  <si>
    <t>7,8*2*2,91</t>
  </si>
  <si>
    <t>9,1*2*2,91</t>
  </si>
  <si>
    <t>151101112</t>
  </si>
  <si>
    <t>Odstranění příložného pažení a rozepření stěn rýh hl do 4 m</t>
  </si>
  <si>
    <t>1822506213</t>
  </si>
  <si>
    <t>Odstranění pažení a rozepření stěn rýh pro podzemní vedení s uložením materiálu na vzdálenost do 3 m od kraje výkopu příložné, hloubky přes 2 do 4 m</t>
  </si>
  <si>
    <t>153,807</t>
  </si>
  <si>
    <t>7,8*1,2*(2,91+0,1)</t>
  </si>
  <si>
    <t>9,1*1,2*(2,91+0,1)</t>
  </si>
  <si>
    <t>4,8*1,2*(1,54+0,1)</t>
  </si>
  <si>
    <t>13,1*1,2*(1,72+0,1)</t>
  </si>
  <si>
    <t>7,2*1,2*(1,5+0,1)</t>
  </si>
  <si>
    <t>7,1*1,2*(1,27+0,1)</t>
  </si>
  <si>
    <t>8,5*1,2*(1,74+0,1)</t>
  </si>
  <si>
    <t>5,8*1,2*(1,55+0,1)</t>
  </si>
  <si>
    <t>4,8*1,2*(1,53+0,1)</t>
  </si>
  <si>
    <t>1,4*1,2*(1,78+0,1)</t>
  </si>
  <si>
    <t>1,0*1,2*(1,5+0,1)</t>
  </si>
  <si>
    <t>1*1,2*(1,5+0,1)</t>
  </si>
  <si>
    <t>"odpočet svisl.př. do 4 m</t>
  </si>
  <si>
    <t>-61,043</t>
  </si>
  <si>
    <t>161101102</t>
  </si>
  <si>
    <t>Svislé přemístění výkopku z horniny tř. 1 až 4 hl výkopu do 4 m</t>
  </si>
  <si>
    <t>-606255140</t>
  </si>
  <si>
    <t>Svislé přemístění výkopku bez naložení do dopravní nádoby avšak s vyprázdněním dopravní nádoby na hromadu nebo do dopravního prostředku z horniny tř. 1 až 4, při hloubce výkopu přes 2,5 do 4 m</t>
  </si>
  <si>
    <t>203,992</t>
  </si>
  <si>
    <t>"v.č. C.5.3. - vytlačená kubatura</t>
  </si>
  <si>
    <t>" DN 150  -  PVC</t>
  </si>
  <si>
    <t>-69*1,2*0,46</t>
  </si>
  <si>
    <t>" DN 200 - PVC</t>
  </si>
  <si>
    <t>-27,40*1,2*0,5</t>
  </si>
  <si>
    <t>-3,14*0,225*0,225*(1,24+1,76+1,4+1,15)</t>
  </si>
  <si>
    <t>-3,14*0,158*0,158*(1,76+1,4)</t>
  </si>
  <si>
    <t>157,046*1,9</t>
  </si>
  <si>
    <t>175111101</t>
  </si>
  <si>
    <t>Obsypání potrubí ručně sypaninou bez prohození, uloženou do 3 m</t>
  </si>
  <si>
    <t>Obsypání potrubí ručně sypaninou z vhodných hornin tř. 1 až 4 nebo materiálem připraveným podél výkopu ve vzdálenosti do 3 m od jeho kraje, pro jakoukoliv hloubku výkopu a míru zhutnění bez prohození sypaniny</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</si>
  <si>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 2. Míru zhutnění předepisuje projekt. 3. V cenách nejsou zahrnuty náklady na nakupovanou sypaninu. Tato se oceňuje ve specifikaci. </t>
  </si>
  <si>
    <t>69*0,51</t>
  </si>
  <si>
    <t>27,40*0,54</t>
  </si>
  <si>
    <t>2054002411</t>
  </si>
  <si>
    <t>49,986*1,9</t>
  </si>
  <si>
    <t>"viz vodor př. do 1 km hor 1-4</t>
  </si>
  <si>
    <t>(25-10)*203,992</t>
  </si>
  <si>
    <t>1877245845</t>
  </si>
  <si>
    <t>"viz vodor př. do 1km</t>
  </si>
  <si>
    <t>203,992*1,75</t>
  </si>
  <si>
    <t>-487963286</t>
  </si>
  <si>
    <t>"v.č. C.5.4</t>
  </si>
  <si>
    <t>4+1+69+27,40</t>
  </si>
  <si>
    <t>"DN 150</t>
  </si>
  <si>
    <t>69*0,11</t>
  </si>
  <si>
    <t>"DN 200</t>
  </si>
  <si>
    <t>27,40*0,115</t>
  </si>
  <si>
    <t>-1685214546</t>
  </si>
  <si>
    <t>-2060034123</t>
  </si>
  <si>
    <t>452311121</t>
  </si>
  <si>
    <t>Podkladní desky z betonu prostého tř. C 8/10 otevřený výkop</t>
  </si>
  <si>
    <t>1172395715</t>
  </si>
  <si>
    <t>Podkladní a zajišťovací konstrukce z betonu prostého v otevřeném výkopu desky pod potrubí, stoky a drobné objekty z betonu tř. C 8/10</t>
  </si>
  <si>
    <t xml:space="preserve">"vč. C.4.6 </t>
  </si>
  <si>
    <t>1,5*1,5*0,1</t>
  </si>
  <si>
    <t>-793681827</t>
  </si>
  <si>
    <t>1,5*4*0,1</t>
  </si>
  <si>
    <t>-1836815125</t>
  </si>
  <si>
    <t>Potrubí z trub plastických a skleněných</t>
  </si>
  <si>
    <t>871315221</t>
  </si>
  <si>
    <t>Kanalizační potrubí z tvrdého PVC jednovrstvé tuhost třídy SN8 DN 160</t>
  </si>
  <si>
    <t>Kanalizační potrubí z tvrdého PVC v otevřeném výkopu ve sklonu do 20 %, hladkého plnostěnného jednovrstvého, tuhost třídy SN 8 DN 160</t>
  </si>
  <si>
    <t>"v.č.C.5.4.</t>
  </si>
  <si>
    <t>871355221</t>
  </si>
  <si>
    <t>Kanalizační potrubí z tvrdého PVC jednovrstvé tuhost třídy SN8 DN 200</t>
  </si>
  <si>
    <t>Kanalizační potrubí z tvrdého PVC v otevřeném výkopu ve sklonu do 20 %, hladkého plnostěnného jednovrstvého, tuhost třídy SN 8 DN 200</t>
  </si>
  <si>
    <t>27,40</t>
  </si>
  <si>
    <t>871R65211</t>
  </si>
  <si>
    <t>Kanalizační potrubí z tvrdého PVC jednovrstvé tuhost třídy SN8 DN 110</t>
  </si>
  <si>
    <t>-1384666015</t>
  </si>
  <si>
    <t>Kanalizační potrubí z tvrdého PVC v otevřeném výkopu ve sklonu do 20 %, hladkého plnostěnného jednovrstvého, tuhost třídy SN 8 DN 110</t>
  </si>
  <si>
    <t>871R75211</t>
  </si>
  <si>
    <t>Kanalizační potrubí z tvrdého PVC jednovrstvé tuhost třídy SN8 DN 125</t>
  </si>
  <si>
    <t>-1999972787</t>
  </si>
  <si>
    <t>Kanalizační potrubí z tvrdého PVC v otevřeném výkopu ve sklonu do 20 %, hladkého plnostěnného jednovrstvého, tuhost třídy SN 8 DN 125</t>
  </si>
  <si>
    <t>Montáž tvarovek na kanalizačním potrubí z trub z plastu z tvrdého PVC [systém KG] nebo z polypropylenu [systém KG 2000] v otevřeném výkopu jednoosých DN 150</t>
  </si>
  <si>
    <t>"v.č.C.5.4</t>
  </si>
  <si>
    <t>"koleno 87,5 st</t>
  </si>
  <si>
    <t>"koleno 45 st</t>
  </si>
  <si>
    <t>"koleno 30 st</t>
  </si>
  <si>
    <t>"koleno 15 st</t>
  </si>
  <si>
    <t>"redukce 100/150</t>
  </si>
  <si>
    <t>"redukce 125/150</t>
  </si>
  <si>
    <t>"přesuvka DN 150</t>
  </si>
  <si>
    <t>"zátka DN 150</t>
  </si>
  <si>
    <t>286113590</t>
  </si>
  <si>
    <t>koleno kanalizace plastové KGB 150x15°</t>
  </si>
  <si>
    <t>koleno kanalizace plastové KG 150x15°</t>
  </si>
  <si>
    <t>16*1,03 'Přepočtené koeficientem množství</t>
  </si>
  <si>
    <t>1956482570</t>
  </si>
  <si>
    <t>koleno kanalizace plastové KG 150x45°</t>
  </si>
  <si>
    <t>7*1,03 'Přepočtené koeficientem množství</t>
  </si>
  <si>
    <t>koleno kanalizace plastové KG 150x87°</t>
  </si>
  <si>
    <t>5*1,03 'Přepočtené koeficientem množství</t>
  </si>
  <si>
    <t>286115040</t>
  </si>
  <si>
    <t>redukce kanalizace plastová KGR 160/110</t>
  </si>
  <si>
    <t>-54931012</t>
  </si>
  <si>
    <t>redukce kanalizace plastová KG 160/110</t>
  </si>
  <si>
    <t>1*1,03 'Přepočtené koeficientem množství</t>
  </si>
  <si>
    <t>286115060</t>
  </si>
  <si>
    <t>redukce kanalizace plastová KGR 160/125</t>
  </si>
  <si>
    <t>-1253597271</t>
  </si>
  <si>
    <t>redukce kanalizace plastová KG 160/125</t>
  </si>
  <si>
    <t>286117420</t>
  </si>
  <si>
    <t>spojka dvouhrdlá kanalizace plastové KGMM DN 160</t>
  </si>
  <si>
    <t>1369216462</t>
  </si>
  <si>
    <t>spojka dvouhrdlá kanalizace plastové PVC KG DN 160</t>
  </si>
  <si>
    <t>286115880</t>
  </si>
  <si>
    <t>zátka kanalizace plastové KGM DN 150</t>
  </si>
  <si>
    <t>1221556562</t>
  </si>
  <si>
    <t>zátka kanalizace plastové KG DN 150</t>
  </si>
  <si>
    <t>Montáž tvarovek na kanalizačním potrubí z trub z plastu z tvrdého PVC [systém KG] nebo z polypropylenu [systém KG 2000] v otevřeném výkopu jednoosých DN 200</t>
  </si>
  <si>
    <t>"v.č.C..5.4.</t>
  </si>
  <si>
    <t>"zátka DN 200</t>
  </si>
  <si>
    <t>"pryžová spojka</t>
  </si>
  <si>
    <t>286113640</t>
  </si>
  <si>
    <t>koleno kanalizace plastové KGB 200x15°</t>
  </si>
  <si>
    <t>koleno kanalizace plastové KG 200x15°</t>
  </si>
  <si>
    <t>6*1,03 'Přepočtené koeficientem množství</t>
  </si>
  <si>
    <t>286115900</t>
  </si>
  <si>
    <t>zátka kanalizace plastové KGM DN 200</t>
  </si>
  <si>
    <t>zátka kanalizace plastové KG DN 200</t>
  </si>
  <si>
    <t>2*1,03 'Přepočtené koeficientem množství</t>
  </si>
  <si>
    <t>286R18080</t>
  </si>
  <si>
    <t>pryžová spojka s ocel. objímkami pro profil DN 400</t>
  </si>
  <si>
    <t>1191118777</t>
  </si>
  <si>
    <t>286R18200</t>
  </si>
  <si>
    <t>pryžová spojka s ocel. objímkami pro profil DN 200</t>
  </si>
  <si>
    <t>278213824</t>
  </si>
  <si>
    <t>4*1,03 'Přepočtené koeficientem množství</t>
  </si>
  <si>
    <t>Trubní vedení - ostatní konstrukce</t>
  </si>
  <si>
    <t>894812204</t>
  </si>
  <si>
    <t>Revizní a čistící šachta z PP šachtové dno DN 425/150 sběrné tvaru X</t>
  </si>
  <si>
    <t>-1524814404</t>
  </si>
  <si>
    <t>Revizní a čistící šachta z polypropylenu PP pro hladké trouby [např. systém KG] DN 425 šachtové dno (DN šachty / DN trubního vedení) DN 425/150 sběrné tvaru X</t>
  </si>
  <si>
    <t xml:space="preserve">Poznámka k souboru cen:_x000D_
1. V cenách jsou započteny i náklady na: a) vyrovnávací násypnou vrstvu ze štěrkopísku tl. 100 mm, b) dodání a montáž šachtového dna, trouby šachty, teleskopu a poklopu, příslušného dílu šachty, c) napojení stávajícího kanalizačního potrubí. 2. V cenách nejsou započteny náklady na: a) fixování šachty obsypem, který se oceňuje cenami souboru 174 . 0-11 Zásyp sypaninou z jakékoliv horniny, katalogu 800-1 Zemní práce části A 01. </t>
  </si>
  <si>
    <t>"v.č.C.5.5.</t>
  </si>
  <si>
    <t>"RŠ1</t>
  </si>
  <si>
    <t>894812201</t>
  </si>
  <si>
    <t>Revizní a čistící šachta z PP šachtové dno DN 425/150 průtočné</t>
  </si>
  <si>
    <t>-269815710</t>
  </si>
  <si>
    <t>Revizní a čistící šachta z polypropylenu PP pro hladké trouby [např. systém KG] DN 425 šachtové dno (DN šachty / DN trubního vedení) DN 425/150 průtočné</t>
  </si>
  <si>
    <t>"RŠ4</t>
  </si>
  <si>
    <t>894812206</t>
  </si>
  <si>
    <t>Revizní a čistící šachta z PP šachtové dno DN 425/200 průtočné 30°,60°,90°</t>
  </si>
  <si>
    <t>-343133986</t>
  </si>
  <si>
    <t>Revizní a čistící šachta z polypropylenu PP pro hladké trouby [např. systém KG] DN 425 šachtové dno (DN šachty / DN trubního vedení) DN 425/200 průtočné 30 st.,60 st.,90 st.</t>
  </si>
  <si>
    <t>"RŠ5</t>
  </si>
  <si>
    <t>894812208</t>
  </si>
  <si>
    <t>Revizní a čistící šachta z PP šachtové dno DN 425/200 sběrné tvaru X</t>
  </si>
  <si>
    <t>265395376</t>
  </si>
  <si>
    <t>Revizní a čistící šachta z polypropylenu PP pro hladké trouby [např. systém KG] DN 425 šachtové dno (DN šachty / DN trubního vedení) DN 425/200 sběrné tvaru X</t>
  </si>
  <si>
    <t>"RŠ7,6</t>
  </si>
  <si>
    <t>894812111</t>
  </si>
  <si>
    <t>Revizní a čistící šachta z PP šachtové dno DN 315/150 přímý tok</t>
  </si>
  <si>
    <t>1118605134</t>
  </si>
  <si>
    <t>Revizní a čistící šachta z polypropylenu PP pro hladké trouby [např. systém KG] DN 315 šachtové dno (DN šachty / DN trubního vedení) DN 315/150 přímý tok</t>
  </si>
  <si>
    <t>"RŠ2,3</t>
  </si>
  <si>
    <t>894812231</t>
  </si>
  <si>
    <t>Revizní a čistící šachta z PP DN 425 šachtová roura korugovaná bez hrdla světlé hloubky 1500 mm</t>
  </si>
  <si>
    <t>-1315787839</t>
  </si>
  <si>
    <t>Revizní a čistící šachta z polypropylenu PP pro hladké trouby [např. systém KG] DN 425 roura šachtová korugovaná bez hrdla, světlé hloubky 1500 mm</t>
  </si>
  <si>
    <t>"RŠ1,4,5,6,7</t>
  </si>
  <si>
    <t>894812249</t>
  </si>
  <si>
    <t>Příplatek k rourám revizní a čistící šachty z PP DN 425 za uříznutí šachtové roury</t>
  </si>
  <si>
    <t>Revizní a čistící šachta z polypropylenu PP pro hladké trouby [např. systém KG] DN 425 roura šachtová korugovaná Příplatek k cenám 2231 - 2242 za uříznutí šachtové roury</t>
  </si>
  <si>
    <t>894812131</t>
  </si>
  <si>
    <t>Revizní a čistící šachta z PP DN 315 šachtová roura korugovaná bez hrdla světlé hloubky 1250 mm</t>
  </si>
  <si>
    <t>-1241378058</t>
  </si>
  <si>
    <t>Revizní a čistící šachta z polypropylenu PP pro hladké trouby [např. systém KG] DN 315 roura šachtová korugovaná bez hrdla, světlé hloubky 1250 mm</t>
  </si>
  <si>
    <t>"RŠ2</t>
  </si>
  <si>
    <t>894812132</t>
  </si>
  <si>
    <t>Revizní a čistící šachta z PP DN 315 šachtová roura korugovaná bez hrdla světlé hloubky 2000 mm</t>
  </si>
  <si>
    <t>273808920</t>
  </si>
  <si>
    <t>Revizní a čistící šachta z polypropylenu PP pro hladké trouby [např. systém KG] DN 315 roura šachtová korugovaná bez hrdla, světlé hloubky 2000 mm</t>
  </si>
  <si>
    <t>"RŠ3</t>
  </si>
  <si>
    <t>894812241</t>
  </si>
  <si>
    <t>Revizní a čistící šachta z PP DN 425 šachtová roura teleskopická světlé hloubky 375 mm</t>
  </si>
  <si>
    <t>625061986</t>
  </si>
  <si>
    <t>Revizní a čistící šachta z polypropylenu PP pro hladké trouby [např. systém KG] DN 425 roura šachtová korugovaná teleskopická (včetně těsnění) 375 mm</t>
  </si>
  <si>
    <t>894812141</t>
  </si>
  <si>
    <t>Revizní a čistící šachta z PP DN 315 šachtová roura teleskopická světlé hloubky 375 mm</t>
  </si>
  <si>
    <t>666301695</t>
  </si>
  <si>
    <t>Revizní a čistící šachta z polypropylenu PP pro hladké trouby [např. systém KG] DN 315 roura šachtová korugovaná teleskopická (včetně těsnění) 375 mm</t>
  </si>
  <si>
    <t>894812262</t>
  </si>
  <si>
    <t>Revizní a čistící šachta z PP DN 425 poklop litinový plný do teleskopické trubky pro zatížení  40 t</t>
  </si>
  <si>
    <t>Revizní a čistící šachta z polypropylenu PP pro hladké trouby [např. systém KG] DN 425 poklop litinový (pro zatížení) plný do teleskopické trubky (40 t)</t>
  </si>
  <si>
    <t>894812171</t>
  </si>
  <si>
    <t>Revizní a čistící šachta z PP DN 315 mříž dešťová litinová do teleskopu pro zatížení 40 t</t>
  </si>
  <si>
    <t>1170721021</t>
  </si>
  <si>
    <t>Revizní a čistící šachta z polypropylenu PP pro hladké trouby [např. systém KG] DN 315 mříž (pro zatížení) dešťová litinová do teleskopu (40 t)</t>
  </si>
  <si>
    <t>-2088406858</t>
  </si>
  <si>
    <t>1494315074</t>
  </si>
  <si>
    <t>"viz tabulka šachet - C.4.6</t>
  </si>
  <si>
    <t>1374858816</t>
  </si>
  <si>
    <t>-107684085</t>
  </si>
  <si>
    <t>-1522113607</t>
  </si>
  <si>
    <t>-897243191</t>
  </si>
  <si>
    <t>"v.č. C.4.6 - Š8</t>
  </si>
  <si>
    <t>-1863118564</t>
  </si>
  <si>
    <t>5,5</t>
  </si>
  <si>
    <t>-1068120561</t>
  </si>
  <si>
    <t>-414038190</t>
  </si>
  <si>
    <t>721</t>
  </si>
  <si>
    <t>Zdravotechnika - vnitřní kanalizace</t>
  </si>
  <si>
    <t>721242116</t>
  </si>
  <si>
    <t>Lapač střešních splavenin z PP se zápachovou klapkou a lapacím košem DN 125</t>
  </si>
  <si>
    <t>-1910487036</t>
  </si>
  <si>
    <t>Lapače střešních splavenin z polypropylenu (PP) DN 125 [HL 600/2]</t>
  </si>
  <si>
    <t>998721101</t>
  </si>
  <si>
    <t>Přesun hmot tonážní pro vnitřní kanalizace v objektech v do 6 m</t>
  </si>
  <si>
    <t>1802573486</t>
  </si>
  <si>
    <t>Přesun hmot pro vnitřní kanalizace stanovený z hmotnosti přesunovaného materiálu vodorovná dopravní vzdálenost do 50 m v objektech výšky do 6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</si>
  <si>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</si>
  <si>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738075398</t>
  </si>
  <si>
    <t>"v.č.C.4.6. - Š8</t>
  </si>
  <si>
    <t>3,14*0,5*0,5+3,14*(1,29-0,52)</t>
  </si>
  <si>
    <t xml:space="preserve">4 - SO 401 Veřejné ovětlení </t>
  </si>
  <si>
    <t>4-1 - SO 401 Veřejné osvětlení-soupis prací</t>
  </si>
  <si>
    <t>Milan Labonek</t>
  </si>
  <si>
    <t xml:space="preserve">    740 - Elektromontáže - zkoušky a revize</t>
  </si>
  <si>
    <t xml:space="preserve">    748 - Elektromontáže - osvětlovací zařízení a svítidla</t>
  </si>
  <si>
    <t>M - Práce a dodávky M</t>
  </si>
  <si>
    <t xml:space="preserve">    21-M - Elektromontáže</t>
  </si>
  <si>
    <t xml:space="preserve">    46-M - Zemní práce při extr.mont.pracích</t>
  </si>
  <si>
    <t>OST - Ostatní</t>
  </si>
  <si>
    <t xml:space="preserve">    HZS - Hodinové zúčtovací sazby</t>
  </si>
  <si>
    <t>CS ÚRS 2016 01</t>
  </si>
  <si>
    <t>1786498774</t>
  </si>
  <si>
    <t>"dle det. základu+rýh"0,2*12+0,16*0,35*260+0,65*0,35*31</t>
  </si>
  <si>
    <t>740</t>
  </si>
  <si>
    <t>Elektromontáže - zkoušky a revize</t>
  </si>
  <si>
    <t>740991100</t>
  </si>
  <si>
    <t>Celková prohlídka elektrického rozvodu a zařízení do 100 000,- Kč</t>
  </si>
  <si>
    <t>320600261</t>
  </si>
  <si>
    <t>Zkoušky a prohlídky elektrických rozvodů a zařízení celková prohlídka a vyhotovení revizní zprávy pro objem montážních prací do 100 tis. Kč</t>
  </si>
  <si>
    <t>"objekt před předáním-revize  "1*1</t>
  </si>
  <si>
    <t>748</t>
  </si>
  <si>
    <t>Elektromontáže - osvětlovací zařízení a svítidla</t>
  </si>
  <si>
    <t>748992300</t>
  </si>
  <si>
    <t>Měření intenzity osvětlení</t>
  </si>
  <si>
    <t>soubor</t>
  </si>
  <si>
    <t>263075927</t>
  </si>
  <si>
    <t>Zkoušky a prohlídky osvětlovacího zařízení měření intenzity osvětlení na pracovišti do 50 svítidel</t>
  </si>
  <si>
    <t>"měření  svítidel"1</t>
  </si>
  <si>
    <t>Práce a dodávky M</t>
  </si>
  <si>
    <t>21-M</t>
  </si>
  <si>
    <t>Elektromontáže</t>
  </si>
  <si>
    <t>210050904</t>
  </si>
  <si>
    <t>Nátěr vrchní stožárů venkovního vedení ve výšce</t>
  </si>
  <si>
    <t>-1328583963</t>
  </si>
  <si>
    <t>Nátěry stožárů venkovního vedení vn, nn, vn, stožárových transformátorů a ocelových součástí vn a výstroje stožárových TS mimo skříní stožárů TS vrchní nátěr ve výšce</t>
  </si>
  <si>
    <t>"dle schema"1,4*18</t>
  </si>
  <si>
    <t>210202016-D</t>
  </si>
  <si>
    <t>Demontáž svítidel výbojkových průmyslových stropních závěsných parkových na sloupek</t>
  </si>
  <si>
    <t>-1934565968</t>
  </si>
  <si>
    <t>Demontáž svítidel výbojkových se zapojením vodičů průmyslových nebo venkovních závěsných na oku na sloupek parkových</t>
  </si>
  <si>
    <t>"dle schema"1*8</t>
  </si>
  <si>
    <t>210R-21-001</t>
  </si>
  <si>
    <t>Montáž svítidel výbojkových průmyslových stropních závěsných parkových na sloupek</t>
  </si>
  <si>
    <t>-2062772291</t>
  </si>
  <si>
    <t>Montáž svítidel výbojkových se zapojením vodičů průmyslových nebo venkovních závěsných na oku na sloupek parkových</t>
  </si>
  <si>
    <t>"dle obvodového schema"18*1</t>
  </si>
  <si>
    <t>210R-21-002</t>
  </si>
  <si>
    <t>Svítidlo parkové LED 27-30 W barva RAL 7022,3200-4000 lm</t>
  </si>
  <si>
    <t>256</t>
  </si>
  <si>
    <t>-1614393014</t>
  </si>
  <si>
    <t>Svítidlo parkové LED - 27-30 W,3200-4000 lm barva RAL7022</t>
  </si>
  <si>
    <t>210204002-D</t>
  </si>
  <si>
    <t>Demontáž stožárů osvětlení parkových ocelových</t>
  </si>
  <si>
    <t>-1771837988</t>
  </si>
  <si>
    <t>"dle situace"2*1</t>
  </si>
  <si>
    <t>210204002</t>
  </si>
  <si>
    <t>Montáž stožárů osvětlení parkových ocelových</t>
  </si>
  <si>
    <t>-172667169</t>
  </si>
  <si>
    <t>Montáž stožárů osvětlení, bez zemních prací parkových ocelových</t>
  </si>
  <si>
    <t>"dle obvodového schema"12*1</t>
  </si>
  <si>
    <t>210R-21-003</t>
  </si>
  <si>
    <t>Stožér kuželový  STK 60/40/3</t>
  </si>
  <si>
    <t>-1214712503</t>
  </si>
  <si>
    <t>"dle situace"12*1</t>
  </si>
  <si>
    <t>210100003</t>
  </si>
  <si>
    <t>Ukončení vodičů v rozváděči nebo na přístroji včetně zapojení průřezu žíly do 16 mm2</t>
  </si>
  <si>
    <t>-778858743</t>
  </si>
  <si>
    <t>Ukončení vodičů izolovaných s označením a zapojením v rozváděči nebo na přístroji průřezu žíly do 16 mm2</t>
  </si>
  <si>
    <t>"dle situace"4*2*18</t>
  </si>
  <si>
    <t>210101233</t>
  </si>
  <si>
    <t>Propojení kabelů celoplastových spojkou do 1 kV venkovní smršťovací SVCZ 1až5 žíly do 4x10až16 mm2</t>
  </si>
  <si>
    <t>1802385369</t>
  </si>
  <si>
    <t>Propojení kabelů nebo vodičů spojkou do 1 kV venkovní smršťovací typ SVCZ 1 až 5 kabelů celoplastových, počtu a průřezu žil do 4 x 10 až 16 mm2</t>
  </si>
  <si>
    <t>"dle situace"3*1</t>
  </si>
  <si>
    <t>354360230</t>
  </si>
  <si>
    <t>spojka kabelová smršťovaná přímé do 1kV 91ah-22s 4 x 16 - 50mm</t>
  </si>
  <si>
    <t>-198653820</t>
  </si>
  <si>
    <t>Soubory kabelové silové a sdělovací teplem smršťované přímé spojky do 1kV pro nestíněné a nepancéřované plastové kabely soupravy pro lisovací konektory 91ah-22s 4 x 16 - 50mm</t>
  </si>
  <si>
    <t>210204103</t>
  </si>
  <si>
    <t>Montáž výložníků osvětlení jednoramenných sloupových hmotnosti do 35 kg</t>
  </si>
  <si>
    <t>-2027298361</t>
  </si>
  <si>
    <t>Montáž výložníků osvětlení jednoramenných sloupových, hmotnosti do 35 kg</t>
  </si>
  <si>
    <t>"dle schema"18*1</t>
  </si>
  <si>
    <t>210R-21-005</t>
  </si>
  <si>
    <t>Výložník ddesignový Al speciální včetně nátěru RAL 7022</t>
  </si>
  <si>
    <t>-865253865</t>
  </si>
  <si>
    <t>210204201</t>
  </si>
  <si>
    <t>Montáž elektrovýzbroje stožárů osvětlení 1 okruh</t>
  </si>
  <si>
    <t>-1348590790</t>
  </si>
  <si>
    <t>"dle obvodového schematu"12*1</t>
  </si>
  <si>
    <t>210R-21-004</t>
  </si>
  <si>
    <t>Rozvodnice stožárová 721/s-Cu</t>
  </si>
  <si>
    <t>1846859909</t>
  </si>
  <si>
    <t>"dle schema"12*1</t>
  </si>
  <si>
    <t>210220022</t>
  </si>
  <si>
    <t>Montáž uzemňovacího vedení vodičů FeZn pomocí svorek v zemi drátem do 10 mm ve městské zástavbě</t>
  </si>
  <si>
    <t>-538150185</t>
  </si>
  <si>
    <t>Montáž uzemňovacího vedení s upevněním, propojením a připojením pomocí svorek v zemi s izolací spojů vodičů FeZn drátem nebo lanem průměru do 10 mm v městské zástavbě</t>
  </si>
  <si>
    <t>"dle TZ"288</t>
  </si>
  <si>
    <t>354410730</t>
  </si>
  <si>
    <t>drát průměr 10 mm FeZn</t>
  </si>
  <si>
    <t>-1028929894</t>
  </si>
  <si>
    <t>Součásti pro hromosvody a uzemňování vodiče  svodů dráty FeZn drát průměr 10 mm FeZn  1 kg=1,61m</t>
  </si>
  <si>
    <t>Poznámka k položce:_x000D_
Hmotnost: 0,62 kg/m</t>
  </si>
  <si>
    <t>"dle TZ"288*0,621</t>
  </si>
  <si>
    <t>210220301</t>
  </si>
  <si>
    <t>Montáž svorek hromosvodných typu SS, SR 03 se 2 šrouby</t>
  </si>
  <si>
    <t>2054551287</t>
  </si>
  <si>
    <t>Montáž hromosvodného vedení svorek se 2 šrouby, typ SS, SR 03</t>
  </si>
  <si>
    <t>"dle obvodového schematu"12*2</t>
  </si>
  <si>
    <t>210810014</t>
  </si>
  <si>
    <t>Montáž měděných kabelů CYKY, CYKYD, CYKYDY, NYM, NYY, YSLY 750 V 4x16mm2 uložených volně</t>
  </si>
  <si>
    <t>769029334</t>
  </si>
  <si>
    <t>Montáž izolovaných kabelů měděných bez ukončení do 1 kV uložených volně CYKY, CYKYD, CYKYDY, NYM, NYY, YSLY, 750 V, počtu a průřezu žil 4 x 16 mm2</t>
  </si>
  <si>
    <t>"dle schema"288</t>
  </si>
  <si>
    <t>341110800</t>
  </si>
  <si>
    <t>kabel silový s Cu jádrem CYKY 4x16 mm2</t>
  </si>
  <si>
    <t>641985663</t>
  </si>
  <si>
    <t>Kabely silové s měděným jádrem pro jmenovité napětí 750 V CYKY   PN-KV-061-00 4 x 16 RE  TP-KK-134/01</t>
  </si>
  <si>
    <t>Poznámka k položce:_x000D_
obsah kovu [kg/m], Cu =0,627, Al =0</t>
  </si>
  <si>
    <t>210810005</t>
  </si>
  <si>
    <t>Montáž měděných kabelů CYKY, CYKYD, CYKYDY, NYM, NYY, YSLY 750 V 3x1,5 mm2 uložených volně</t>
  </si>
  <si>
    <t>1507260563</t>
  </si>
  <si>
    <t>Montáž izolovaných kabelů měděných bez ukončení do 1 kV uložených volně CYKY, CYKYD, CYKYDY, NYM, NYY, YSLY, 750 V, počtu a průřezu žil 3 x 1,5 mm2</t>
  </si>
  <si>
    <t>"dle schema"18*5</t>
  </si>
  <si>
    <t>341110300</t>
  </si>
  <si>
    <t>kabel silový s Cu jádrem CYKY 3x1,5 mm2</t>
  </si>
  <si>
    <t>1125201346</t>
  </si>
  <si>
    <t>Kabely silové s měděným jádrem pro jmenovité napětí 750 V CYKY   PN-KV-061-00 3 x 1,5</t>
  </si>
  <si>
    <t>Poznámka k položce:_x000D_
obsah kovu [kg/m], Cu =0,044, Al =0</t>
  </si>
  <si>
    <t>"dle sichema"18*5</t>
  </si>
  <si>
    <t>46-M</t>
  </si>
  <si>
    <t>Zemní práce při extr.mont.pracích</t>
  </si>
  <si>
    <t>460010022</t>
  </si>
  <si>
    <t>Vytyčení trasy vedení kabelového podzemního podél silnice</t>
  </si>
  <si>
    <t>km</t>
  </si>
  <si>
    <t>171764079</t>
  </si>
  <si>
    <t>Vytyčení trasy vedení kabelového (podzemního) podél silnice</t>
  </si>
  <si>
    <t>"dle situace"0,001*291</t>
  </si>
  <si>
    <t>460030174</t>
  </si>
  <si>
    <t>Odstranění podkladu nebo krytu komunikace ze živice tloušťky do 30 cm</t>
  </si>
  <si>
    <t>-331760651</t>
  </si>
  <si>
    <t>Přípravné terénní práce odstranění podkladu nebo krytu komunikace včetně rozpojení na kusy a zarovnání styčné spáry ze živice, tloušťky přes 15 do 30 cm</t>
  </si>
  <si>
    <t>"dle situace"31*0,7</t>
  </si>
  <si>
    <t>460030194</t>
  </si>
  <si>
    <t>Řezání podkladu nebo krytu živičného tloušťky do 20 cm</t>
  </si>
  <si>
    <t>610078507</t>
  </si>
  <si>
    <t>Přípravné terénní práce řezání spár v podkladu nebo krytu živičném, tloušťky přes 15 do 20 cm</t>
  </si>
  <si>
    <t>"dle situace"31*2</t>
  </si>
  <si>
    <t>460050703</t>
  </si>
  <si>
    <t>Hloubení nezapažených jam pro stožáry veřejného osvětlení ručně v hornině tř 3</t>
  </si>
  <si>
    <t>1415878772</t>
  </si>
  <si>
    <t>Hloubení nezapažených jam ručně pro stožáry s přemístěním výkopku do vzdálenosti 3 m od okraje jámy nebo naložením na dopravní prostředek, včetně zásypu, zhutnění a urovnání povrchu veřejného osvětlení včetně odstranění krytu a podkladu komunikace, v hornině třídy 3</t>
  </si>
  <si>
    <t>286112510</t>
  </si>
  <si>
    <t>trubka KGEM s hrdlem 300X7,7X1M SN4KOEX,PVC</t>
  </si>
  <si>
    <t>971136760</t>
  </si>
  <si>
    <t>Trubky z polyvinylchloridu kanalizace domovní a uliční KG - Systém (PVC) PipeLife, ČSN EN 13476 trubka KGEM s hrdlem SN4, koextrudované 300x7,7x1m</t>
  </si>
  <si>
    <t>"dle detailu základu"12*1</t>
  </si>
  <si>
    <t>460080013</t>
  </si>
  <si>
    <t>Základové konstrukce z monolitického betonu C 12/15 bez bednění</t>
  </si>
  <si>
    <t>-407977842</t>
  </si>
  <si>
    <t>Základové konstrukce základ bez bednění do rostlé zeminy z monolitického betonu tř. C 12/15</t>
  </si>
  <si>
    <t>"dle detailu osazení stožáru"0,4*12</t>
  </si>
  <si>
    <t>460080201</t>
  </si>
  <si>
    <t>Zřízení nezabudovaného bednění základových konstrukcí</t>
  </si>
  <si>
    <t>-879959629</t>
  </si>
  <si>
    <t>Základové konstrukce zřízení bednění základových konstrukcí s případnými vzpěrami nezabudovaného</t>
  </si>
  <si>
    <t>"dle detailu osazení stožárů"0,313*4*0,1*12</t>
  </si>
  <si>
    <t>460120013</t>
  </si>
  <si>
    <t>Zásyp jam ručně v hornině třídy 3</t>
  </si>
  <si>
    <t>-875295601</t>
  </si>
  <si>
    <t>Ostatní zemní práce při stavbě nadzemních vedení zásyp jam ručně včetně upěchování a uložení výkopku ve vrstvách, a úpravy povrchu, v hornině třídy 3</t>
  </si>
  <si>
    <t>"dle detailu osazení stožárů"0,8*12</t>
  </si>
  <si>
    <t>460120016</t>
  </si>
  <si>
    <t>Naložení výkopku ručně z hornin třídy 1až4</t>
  </si>
  <si>
    <t>-1049833544</t>
  </si>
  <si>
    <t>Ostatní zemní práce při stavbě nadzemních vedení naložení výkopku ručně, z hornin třídy 1 až 4</t>
  </si>
  <si>
    <t>"dle detailu osazení stožárů"0,5*12</t>
  </si>
  <si>
    <t>460150153</t>
  </si>
  <si>
    <t>Hloubení kabelových zapažených i nezapažených rýh ručně š 35 cm, hl 70 cm, v hornině tř 3</t>
  </si>
  <si>
    <t>-1643498364</t>
  </si>
  <si>
    <t>Hloubení zapažených i nezapažených kabelových rýh ručně včetně urovnání dna s přemístěním výkopku do vzdálenosti 3 m od okraje jámy nebo naložením na dopravní prostředek šířky 35 cm, hloubky 70 cm, v hornině třídy 3</t>
  </si>
  <si>
    <t>"dle situace"260</t>
  </si>
  <si>
    <t>460150573</t>
  </si>
  <si>
    <t>Hloubení kabelových zapažených i nezapažených rýh ručně š 60 cm, hl 120 cm, v hornině tř 3</t>
  </si>
  <si>
    <t>-947986984</t>
  </si>
  <si>
    <t>Hloubení zapažených i nezapažených kabelových rýh ručně včetně urovnání dna s přemístěním výkopku do vzdálenosti 3 m od okraje jámy nebo naložením na dopravní prostředek šířky 60 cm, hloubky 120 cm, v hornině třídy 3</t>
  </si>
  <si>
    <t>"dle situace"31</t>
  </si>
  <si>
    <t>460421012</t>
  </si>
  <si>
    <t>Lože kabelů z písku nebo štěrkopísku tl 5 cm nad kabel, zakryté cihlami, š lože do 30 cm</t>
  </si>
  <si>
    <t>2093667886</t>
  </si>
  <si>
    <t>Kabelové lože včetně podsypu, zhutnění a urovnání povrchu z písku nebo štěrkopísku tloušťky 5 cm nad kabel zakryté cihlami, šířky lože přes 15 do 30 cm</t>
  </si>
  <si>
    <t>170525709</t>
  </si>
  <si>
    <t>Krytí kabelů, spojek, koncovek a odbočnic kabelů výstražnou fólií z PVC včetně vyrovnání povrchu rýhy, rozvinutí a uložení fólie do rýhy, fólie šířky do 25cm</t>
  </si>
  <si>
    <t>460510026</t>
  </si>
  <si>
    <t>Kabelové prostupy z trub betonových do rýhy s obetonováním, průměru do 30 cm</t>
  </si>
  <si>
    <t>980252781</t>
  </si>
  <si>
    <t>Kabelové prostupy, kanály a multikanály kabelové prostupy z trub betonových včetně osazení, utěsnění a spárování do rýhy, bez výkopových prací s obetonováním, vnitřního průměru přes 20 do 30 cm</t>
  </si>
  <si>
    <t>"dle situace pro osazení stožáru"12*1,0</t>
  </si>
  <si>
    <t>592216140</t>
  </si>
  <si>
    <t>trouba betonová přímá, na pero a polodrážku TBP 4-30 D30x100x4 cm</t>
  </si>
  <si>
    <t>-1837938924</t>
  </si>
  <si>
    <t>Trouby pro dešťové odpadní vody betonové trouby přímé, na pero a polodrážku TBP   4-30   D 30 x 100 x 4</t>
  </si>
  <si>
    <t>"dle situace pro osazení stožáru"12*1</t>
  </si>
  <si>
    <t>592453150</t>
  </si>
  <si>
    <t>dlažba desková betonová 30x30x3,5 cm sedá</t>
  </si>
  <si>
    <t>1728668767</t>
  </si>
  <si>
    <t>Dlaždice betonové dlažba desková betonová HBB 30 x 30 x 3,5   šedá</t>
  </si>
  <si>
    <t>"dle det.osazení stožáru"0,3*0,3*2*12</t>
  </si>
  <si>
    <t>286111190</t>
  </si>
  <si>
    <t>trubka kanalizační hladká hrdlovaná D 125 x 3,0 x 5000 mm</t>
  </si>
  <si>
    <t>2070913020</t>
  </si>
  <si>
    <t>Trubky z polyvinylchloridu kanalizační trubky hladké ČSN EN 13476, hladké hrdlované, SN 4 DN 125 D 125 x 3,0 x 5000 mm</t>
  </si>
  <si>
    <t>"dle situace"2</t>
  </si>
  <si>
    <t>460510055</t>
  </si>
  <si>
    <t>Kabelové prostupy z trub plastových do rýhy bez obsypu, průměru do 15 cm</t>
  </si>
  <si>
    <t>1039917186</t>
  </si>
  <si>
    <t>Kabelové prostupy, kanály a multikanály kabelové prostupy z trub plastových včetně osazení, utěsnění a spárování do rýhy, bez výkopových prací bez obsypu, vnitřního průměru přes 10 do 15 cm</t>
  </si>
  <si>
    <t>"dle situace"31+288</t>
  </si>
  <si>
    <t>345713510</t>
  </si>
  <si>
    <t>trubka elektroinstalační ohebná Kopoflex, HDPE+LDPE KF 09050</t>
  </si>
  <si>
    <t>-758136955</t>
  </si>
  <si>
    <t>Materiál úložný elektroinstalační trubky elektroinstalační ohebné, KOPOFLEX, dvouplášťové HDPE+LDPE svitek 50 m se zatahovacím drátem a spojkou ČSN EN 50086-2-4 KF 09050   50 mm</t>
  </si>
  <si>
    <t>Poznámka k položce:_x000D_
EAN 8595057698178</t>
  </si>
  <si>
    <t>345713550</t>
  </si>
  <si>
    <t>trubka elektroinstalační ohebná Kopoflex, HDPE+LDPE KF 09110</t>
  </si>
  <si>
    <t>1631543056</t>
  </si>
  <si>
    <t>Materiál úložný elektroinstalační trubky elektroinstalační ohebné, KOPOFLEX, dvouplášťové HDPE+LDPE svitek 50 m se zatahovacím drátem a spojkou ČSN EN 50086-2-4 KF 09110   110 mm</t>
  </si>
  <si>
    <t>Poznámka k položce:_x000D_
EAN 8595057698260</t>
  </si>
  <si>
    <t>460560153</t>
  </si>
  <si>
    <t>Zásyp rýh ručně šířky 35 cm, hloubky 70 cm, z horniny třídy 3</t>
  </si>
  <si>
    <t>1915310561</t>
  </si>
  <si>
    <t>Zásyp kabelových rýh ručně včetně zhutnění a uložení výkopku do vrstev a urovnání povrchu šířky 35 cm hloubky 70 cm, v hornině třídy 3</t>
  </si>
  <si>
    <t>286112200</t>
  </si>
  <si>
    <t>trubka drenážní flexibilní PipeLife D 50 mm</t>
  </si>
  <si>
    <t>-1068801853</t>
  </si>
  <si>
    <t>Trubky z polyvinylchloridu trubky drenážní drenážní systém  PipeLife trubka flexibilní D  50 mm</t>
  </si>
  <si>
    <t>"dle detailu osazení stožáru"0,5*12</t>
  </si>
  <si>
    <t>583438100</t>
  </si>
  <si>
    <t>kamenivo drcené hrubé frakce 4-8</t>
  </si>
  <si>
    <t>-2143292912</t>
  </si>
  <si>
    <t>Kamenivo přírodní drcené hutné pro stavební účely PDK (drobné, hrubé a štěrkodrť) kamenivo drcené hrubé d&gt;=2 a D&lt;=45 mm (ČSN EN 13043 ) d&gt;=2 a D&gt;=4 mm (ČSN EN 12620, ČSN EN 13139 ) d&gt;=1 a D&gt;=2 mm (ČSN EN 13242) frakce   4-8     Luleč</t>
  </si>
  <si>
    <t>"dle detailu osazení stožáru"0,03*12</t>
  </si>
  <si>
    <t>460560573</t>
  </si>
  <si>
    <t>Zásyp rýh ručně šířky 60 cm, hloubky 120 cm, z horniny třídy 3</t>
  </si>
  <si>
    <t>-2021195913</t>
  </si>
  <si>
    <t>Zásyp kabelových rýh ručně včetně zhutnění a uložení výkopku do vrstev a urovnání povrchu šířky 60 cm hloubky 120 cm, v hornině třídy 3</t>
  </si>
  <si>
    <t>460620013</t>
  </si>
  <si>
    <t>Provizorní úprava terénu se zhutněním, v hornině tř 3</t>
  </si>
  <si>
    <t>2051328286</t>
  </si>
  <si>
    <t>Úprava terénu provizorní úprava terénu včetně odkopání drobných nerovností a zásypu prohlubní se zhutněním, v hornině třídy 3</t>
  </si>
  <si>
    <t>"dle situace"0,5*260</t>
  </si>
  <si>
    <t>OST</t>
  </si>
  <si>
    <t>Ostatní</t>
  </si>
  <si>
    <t>HZS</t>
  </si>
  <si>
    <t>Hodinové zúčtovací sazby</t>
  </si>
  <si>
    <t>HZS 020</t>
  </si>
  <si>
    <t>Zaměření skutečného provedení stavby</t>
  </si>
  <si>
    <t>175890015</t>
  </si>
  <si>
    <t>HZS 022</t>
  </si>
  <si>
    <t>Propojení stávajících svítidel s navrženými</t>
  </si>
  <si>
    <t>hod.</t>
  </si>
  <si>
    <t>-908585624</t>
  </si>
  <si>
    <t>"dle TZ"1*2</t>
  </si>
  <si>
    <t>HZS024</t>
  </si>
  <si>
    <t>Odvoz demontovaného materiálu do skladu REMIT</t>
  </si>
  <si>
    <t>-788642178</t>
  </si>
  <si>
    <t>"dle situace"6</t>
  </si>
  <si>
    <t>5 - SO 801 - Vegetační úpravy</t>
  </si>
  <si>
    <t>5-1 - SO 801 - Vegetační úpravy - soupis prací</t>
  </si>
  <si>
    <t>21121</t>
  </si>
  <si>
    <t>HSV -  Práce a dodávky HSV</t>
  </si>
  <si>
    <t xml:space="preserve">    18 -  Zemní práce</t>
  </si>
  <si>
    <t xml:space="preserve">      18-1 - Stromy - náhradní výsadba</t>
  </si>
  <si>
    <t xml:space="preserve">    18-2 - Údržba zeleně 1 rok -stromy</t>
  </si>
  <si>
    <t xml:space="preserve"> Práce a dodávky HSV</t>
  </si>
  <si>
    <t xml:space="preserve"> Zemní práce</t>
  </si>
  <si>
    <t>18-1</t>
  </si>
  <si>
    <t>Stromy - náhradní výsadba</t>
  </si>
  <si>
    <t>183101115</t>
  </si>
  <si>
    <t>Hloubení jamek bez výměny půdy zeminy tř 1 až 4 objem do 0,4 m3 v rovině a svahu do 1:5</t>
  </si>
  <si>
    <t>-384018623</t>
  </si>
  <si>
    <t>Hloubení jamek pro vysazování rostlin v zemině tř.1 až 4 bez výměny půdy v rovině nebo na svahu do 1:5, objemu přes 0,125 do 0,40 m3</t>
  </si>
  <si>
    <t xml:space="preserve">Poznámka k souboru cen:_x000D_
1. V cenách jsou započteny i náklady na případné naložení přebytečných výkopků na dopravní prostředek, odvoz na vzdálenost do 20 km a složení výkopků. 2. V cenách nejsou započteny náklady na uložení odpadu na skládku. 3. V cenách o sklonu svahu přes 1:1 jsou uvažovány podmínky pro svahy běžně schůdné; bez použití lezeckých technik. V případě použití lezeckých technik se tyto náklady oceňují individuálně. </t>
  </si>
  <si>
    <t>položka výkazu výměr 1</t>
  </si>
  <si>
    <t>položka výkazu výměr 2</t>
  </si>
  <si>
    <t>položka výkazu výměr 3</t>
  </si>
  <si>
    <t>položka výkazu výměr 4</t>
  </si>
  <si>
    <t>103715000</t>
  </si>
  <si>
    <t>substrát pro trávníky A  VL</t>
  </si>
  <si>
    <t>1412410774</t>
  </si>
  <si>
    <t>Hnojiva humusová substrát pro trávníky A      VL</t>
  </si>
  <si>
    <t>Výměna 50% zeminy za substrát</t>
  </si>
  <si>
    <t>4*0,4*0,5</t>
  </si>
  <si>
    <t>13*0,4*0,5</t>
  </si>
  <si>
    <t>2*0,4*0,5</t>
  </si>
  <si>
    <t>-2127969769</t>
  </si>
  <si>
    <t>1442300451</t>
  </si>
  <si>
    <t xml:space="preserve">skládka 25 km </t>
  </si>
  <si>
    <t>4,6*15</t>
  </si>
  <si>
    <t>-1829251491</t>
  </si>
  <si>
    <t>Uložení přebytečného výkopku na skládku</t>
  </si>
  <si>
    <t>4,6*1,8</t>
  </si>
  <si>
    <t>184102115</t>
  </si>
  <si>
    <t>Výsadba dřeviny s balem D do 0,6 m do jamky se zalitím v rovině a svahu do 1:5</t>
  </si>
  <si>
    <t>-695975674</t>
  </si>
  <si>
    <t>Výsadba dřeviny s balem do předem vyhloubené jamky se zalitím v rovině nebo na svahu do 1:5, při průměru balu přes 500 do 600 mm</t>
  </si>
  <si>
    <t xml:space="preserve">Poznámka k souboru cen:_x000D_
1. Ceny lze použít i pro dřeviny pěstované v nádobách. 2. V cenách nejsou započteny náklady na vysazované dřeviny, tyto se oceňují ve specifikaci. 3. V cenách o sklonu svahu přes 1:1 jsou uvažovány podmínky pro svahy běžně schůdné; bez použití lezeckých technik. V případě použití lezeckých technik se tyto náklady oceňují individuálně. </t>
  </si>
  <si>
    <t>Počet stromů</t>
  </si>
  <si>
    <t>184215133</t>
  </si>
  <si>
    <t>Ukotvení kmene dřevin třemi kůly D do 0,1 m délky do 3 m</t>
  </si>
  <si>
    <t>607067075</t>
  </si>
  <si>
    <t>Ukotvení dřeviny kůly třemi kůly, délky přes 2 do 3 m</t>
  </si>
  <si>
    <t xml:space="preserve">Poznámka k souboru cen:_x000D_
1. V cenách jsou započteny i náklady na ochranu proti poškození kmene v místě vzepření. 2. V cenách nejsou započteny náklady na dodání kůlů, tyto se oceňují ve specifikaci. 3. Ceny jsou určeny pro ukotvení dřevin kůly o průměru do 100 mm. </t>
  </si>
  <si>
    <t>052172110/R</t>
  </si>
  <si>
    <t>tyč odkorněná délka 250 cm,tloušťka 10 cm</t>
  </si>
  <si>
    <t>110996167</t>
  </si>
  <si>
    <t>dodávka  (3 ks/strom) - ztratné 1%</t>
  </si>
  <si>
    <t>23*3*1,01</t>
  </si>
  <si>
    <t>052172120/R</t>
  </si>
  <si>
    <t>Příčka z půlené kulatiny, d=30 cm</t>
  </si>
  <si>
    <t>286854659</t>
  </si>
  <si>
    <t>R-03-008</t>
  </si>
  <si>
    <t>Popruh šíře 0,03 m (ke kotvení listn.stromů: 2,4 bm /1 strom)</t>
  </si>
  <si>
    <t>261314451</t>
  </si>
  <si>
    <t>23*2,4</t>
  </si>
  <si>
    <t>184501141</t>
  </si>
  <si>
    <t>Zhotovení obalu z rákosové nebo kokosové rohože v rovině a svahu do 1:5</t>
  </si>
  <si>
    <t>-1044985316</t>
  </si>
  <si>
    <t>Zhotovení obalu kmene z rákosové nebo kokosové rohože v rovině nebo na svahu do 1:5</t>
  </si>
  <si>
    <t xml:space="preserve">Poznámka k souboru cen:_x000D_
1. V cenách nejsou započteny náklady na dodání rohože tyto náklady se oceňují ve specifikaci. </t>
  </si>
  <si>
    <t>Plocha ovinutí X stromů při obvodu kmene 16 cm do výčky 2 m</t>
  </si>
  <si>
    <t>0,16*PI*2*(4+4+13+2)</t>
  </si>
  <si>
    <t>R691-001</t>
  </si>
  <si>
    <t>Rákosová rohož k obalení stromu</t>
  </si>
  <si>
    <t>-762891216</t>
  </si>
  <si>
    <t>0,16*PI*2*(4+4+13+2)*1,01</t>
  </si>
  <si>
    <t>184806111</t>
  </si>
  <si>
    <t>Řez stromů netrnitých průklestem D koruny do 2 m</t>
  </si>
  <si>
    <t>2132409853</t>
  </si>
  <si>
    <t>Řez stromů, keřů nebo růží průklestem stromů netrnitých, o průměru koruny do 2 m</t>
  </si>
  <si>
    <t xml:space="preserve">Poznámka k souboru cen:_x000D_
1. V cenách jsou započteny i náklady spojené s přemístěním odstraněných větví na vzdálenost do 20 m, uložením na hromady, naložením na dopravní prostředek, odvozem do 20 km a se složením. 2. V cenách nejsou započteny náklady na uložení odpadu na skládku. 3. Ceny -6111 až -6163 a -6185 až -6188 jsou určeny pouze pro každoročně řezané dřeviny. 4. Ceny -6111 až -6144 jsou určeny pouze při použití žebře do maximální délky 5 m. 5. Ceny nelze použít pro řez popínavých dřevin a řez stromů nebo keřů ve ztížených podmínkách. Tyto práce se oceňují individuálně. 6. Měrnou jednotkou kus se u řezu rozumí jeden strom nebo jeden keř. </t>
  </si>
  <si>
    <t>184215411</t>
  </si>
  <si>
    <t>Zhotovení závlahové mísy dřevin D do 0,5 m v rovině nebo na svahu do 1:5</t>
  </si>
  <si>
    <t>-260945557</t>
  </si>
  <si>
    <t>Zhotovení závlahové mísy u solitérních dřevin v rovině nebo na svahu do 1:5, o průměru mísy do 0,5 m</t>
  </si>
  <si>
    <t xml:space="preserve">Poznámka k souboru cen:_x000D_
1. V cenách jsou započteny i náklady na případné naložení vzniklého odpadu na dopravní prostředek, odvoz na vzdálenost do 20 km a složení odpadu. 2. V cenách nejsou započteny náklady na materiál pro zhotovení závlahové mísy, tento se oceňuje ve specifikaci. 3. V cenách o sklonu svahu přes 1:1 jsou uvažovány podmínky pro svahy běžně schůdné; bez použití lezeckých technik. V případě použití lezeckých technik se tyto náklady oceňují individuálně. </t>
  </si>
  <si>
    <t>184911431</t>
  </si>
  <si>
    <t>Mulčování rostlin kůrou tl. do 0,15 m v rovině a svahu do 1:5</t>
  </si>
  <si>
    <t>-1433411420</t>
  </si>
  <si>
    <t>Mulčování vysazených rostlin mulčovací kůrou, tl. přes 100 do 150 mm v rovině nebo na svahu do 1:5</t>
  </si>
  <si>
    <t xml:space="preserve">Poznámka k souboru cen:_x000D_
1. V cenách jsou započteny i náklady na naložení odpadu na dopravní prostředek, odvoz do 20 km a složení odpadu. 2. V cenách nejsou započteny náklady na: a) stabilizaci mulče proti erozi a přísady proti vznícení mulče. Tyto práce se oceňují individuálně, b) mulčovací kůru, tato se oceňuje ve specifikaci, c) uložení odpadu na skládku. 3. Tloušťka mulčovací kůry se měří v nakypřeném stavu. </t>
  </si>
  <si>
    <t>Vnitřní průměr mísy 80 cm, vnější průměr mísy 120 cm</t>
  </si>
  <si>
    <t>PlochaMulče</t>
  </si>
  <si>
    <t>(0,6)^2*PI*23</t>
  </si>
  <si>
    <t>103911000</t>
  </si>
  <si>
    <t>kůra mulčovací VL</t>
  </si>
  <si>
    <t>-111097094</t>
  </si>
  <si>
    <t>Výrobky ostatní kůra mulčovací              VL</t>
  </si>
  <si>
    <t>dodávka - ztratné 3%</t>
  </si>
  <si>
    <t>26,012*0,15*1,03</t>
  </si>
  <si>
    <t>18580211R</t>
  </si>
  <si>
    <t>Hnojení půdy umělým hnojivem k jednotlivým rostlinám v rovině a svahu do 1:5</t>
  </si>
  <si>
    <t>-1795919713</t>
  </si>
  <si>
    <t>Hnojení půdy nebo trávníku v rovině nebo na svahu do 1:5 umělým hnojivem s rozdělením k jednotlivým rostlinám</t>
  </si>
  <si>
    <t xml:space="preserve">na 1 strom 5 tablet po 10 g po obvodu +na 1 strom 0,05kg </t>
  </si>
  <si>
    <t>23*0,05+23*0,05</t>
  </si>
  <si>
    <t>005724110/R</t>
  </si>
  <si>
    <t xml:space="preserve">Tabletové pomalu rozpustné hnojivo vysoké kvality </t>
  </si>
  <si>
    <t>1349825451</t>
  </si>
  <si>
    <t xml:space="preserve">na 1 strom 5 tablet po 10 g po obvodu koruny o průměru 1,5 m </t>
  </si>
  <si>
    <t>23*0,05</t>
  </si>
  <si>
    <t>1,15*1,03</t>
  </si>
  <si>
    <t>005724111/R</t>
  </si>
  <si>
    <t>Půdní kondicioner</t>
  </si>
  <si>
    <t>-506754364</t>
  </si>
  <si>
    <t xml:space="preserve">na 1 strom 0,05kg </t>
  </si>
  <si>
    <t>675299406</t>
  </si>
  <si>
    <t>požadavek 100 l vody/strom</t>
  </si>
  <si>
    <t>23*0,1</t>
  </si>
  <si>
    <t>185851129</t>
  </si>
  <si>
    <t>Příplatek k dovozu vody pro zálivku rostlin do 1000 m ZKD 1000 m</t>
  </si>
  <si>
    <t>1931478021</t>
  </si>
  <si>
    <t>Dovoz vody pro zálivku rostlin Příplatek k ceně za každých dalších i započatých 1000 m</t>
  </si>
  <si>
    <t>Příplatek za další 4 km</t>
  </si>
  <si>
    <t>23*0,1*4</t>
  </si>
  <si>
    <t>082113200</t>
  </si>
  <si>
    <t>voda pitná pro smluvní odběratele</t>
  </si>
  <si>
    <t>-895809945</t>
  </si>
  <si>
    <t>Voda pitná vodné pro smluvní odběratele</t>
  </si>
  <si>
    <t>Poznámka k položce:_x000D_
bez DPN 15%</t>
  </si>
  <si>
    <t>02650325/F</t>
  </si>
  <si>
    <t>Ginkgo biloba  14-16 ZB</t>
  </si>
  <si>
    <t>2130824083</t>
  </si>
  <si>
    <t>02650403/F</t>
  </si>
  <si>
    <t>Amelanchier arborea 'Robin Hill'  12-14 ZB</t>
  </si>
  <si>
    <t>1240643674</t>
  </si>
  <si>
    <t>02650404/F</t>
  </si>
  <si>
    <t>Prunus hillieri 'Spire' 14-16 ZB</t>
  </si>
  <si>
    <t>-1756747204</t>
  </si>
  <si>
    <t>02650406/F</t>
  </si>
  <si>
    <t>Tilia cordata 'Rancho' 14-16 ZB</t>
  </si>
  <si>
    <t>-68374634</t>
  </si>
  <si>
    <t>998231311</t>
  </si>
  <si>
    <t>Přesun hmot pro sadovnické a krajinářské úpravy vodorovně do 5000 m</t>
  </si>
  <si>
    <t>-1842691911</t>
  </si>
  <si>
    <t>Přesun hmot pro sadovnické a krajinářské úpravy dopravní vzdálenost do 5000 m</t>
  </si>
  <si>
    <t>18-2</t>
  </si>
  <si>
    <t>Údržba zeleně 1 rok -stromy</t>
  </si>
  <si>
    <t>184805311</t>
  </si>
  <si>
    <t>Řez stromu výchovný špičáků a keřových stromů výšky do 4m</t>
  </si>
  <si>
    <t>-282246644</t>
  </si>
  <si>
    <t>Řez stromů prováděný lezeckou technikou výchovný špičáky a keřové stromy, výšky do 4 m</t>
  </si>
  <si>
    <t>Následná roční péče</t>
  </si>
  <si>
    <t>184911111</t>
  </si>
  <si>
    <t>Znovuuvázání dřeviny ke kůlům</t>
  </si>
  <si>
    <t>1724486895</t>
  </si>
  <si>
    <t>Znovuuvázání dřeviny jedním úvazkem ke stávajícímu kůlu</t>
  </si>
  <si>
    <t xml:space="preserve">Poznámka k souboru cen:_x000D_
1. Každé další uvázání se oceňuje samostatně. </t>
  </si>
  <si>
    <t xml:space="preserve">"Jedná se o kontrolu úvazků, bandáže a kotvení, prováděné 1x ročně </t>
  </si>
  <si>
    <t>"Počet úvazků 3 ks / strom x počet stromů</t>
  </si>
  <si>
    <t xml:space="preserve"> 3*23</t>
  </si>
  <si>
    <t>185804213</t>
  </si>
  <si>
    <t>Vypletí záhonu dřevin soliterních s naložením a odvozem odpadu do 20 km v rovině a svahu do 1:5</t>
  </si>
  <si>
    <t>324659724</t>
  </si>
  <si>
    <t>Vypletí v rovině nebo na svahu do 1:5 dřevin solitérních</t>
  </si>
  <si>
    <t xml:space="preserve">Poznámka k souboru cen:_x000D_
1. V cenách jsou započteny i náklady spojené s případným naložením odpadu na dopravní prostředek, odvozem do 20 km, se složením a na vysbírání případných odpadků ze záhonů nebo trávníků. 2. V cenách nejsou započteny náklady na uložení odpadu na skládku. </t>
  </si>
  <si>
    <t>vnější průměr mísy 120 cm</t>
  </si>
  <si>
    <t>185804311</t>
  </si>
  <si>
    <t>Zalití rostlin vodou plocha do 20 m2</t>
  </si>
  <si>
    <t>-532698964</t>
  </si>
  <si>
    <t>Zalití rostlin vodou plochy záhonů jednotlivě do 20 m2</t>
  </si>
  <si>
    <t>vodastromy</t>
  </si>
  <si>
    <t>13,8</t>
  </si>
  <si>
    <t>-5030485</t>
  </si>
  <si>
    <t>935574817</t>
  </si>
  <si>
    <t>příplatek za další 4 km</t>
  </si>
  <si>
    <t>13,8*4</t>
  </si>
  <si>
    <t>-480768132</t>
  </si>
  <si>
    <t>R184-002</t>
  </si>
  <si>
    <t>Ošetřování vysazených dřevin soliterních v rovině -odstranění obrostů</t>
  </si>
  <si>
    <t>-800201135</t>
  </si>
  <si>
    <t xml:space="preserve">Následná roční péče </t>
  </si>
  <si>
    <t>R184-01</t>
  </si>
  <si>
    <t>Ochrana dřevin chemickým postřikem proti houbovým chorobám  v rovině nebo ve svahu do 1:5</t>
  </si>
  <si>
    <t>272212987</t>
  </si>
  <si>
    <t>Ochrana dřevin chemickým postřikem proti houbovým chorobám v rovině nebo ve svahu do 1:5</t>
  </si>
  <si>
    <t>-413039570</t>
  </si>
  <si>
    <t>6 - VON - VEDLEJŠÍ A OSTATNÍ NÁKLADY</t>
  </si>
  <si>
    <t>42.11.20</t>
  </si>
  <si>
    <t>VRN - Vedlejší rozpočtové náklady</t>
  </si>
  <si>
    <t xml:space="preserve">    VRN1 - Průzkumné, geodetické a projektové práce</t>
  </si>
  <si>
    <t xml:space="preserve">    VRN3 - Zařízení staveniště</t>
  </si>
  <si>
    <t xml:space="preserve">    VRN7 - Provozní vlivy</t>
  </si>
  <si>
    <t xml:space="preserve">    VRN9 - Ostatní náklady</t>
  </si>
  <si>
    <t>VRN</t>
  </si>
  <si>
    <t>Vedlejší rozpočtové náklady</t>
  </si>
  <si>
    <t>VRN1</t>
  </si>
  <si>
    <t>Průzkumné, geodetické a projektové práce</t>
  </si>
  <si>
    <t>012203000</t>
  </si>
  <si>
    <t>Geodetické práce při provádění stavby</t>
  </si>
  <si>
    <t>1024</t>
  </si>
  <si>
    <t>-785591013</t>
  </si>
  <si>
    <t xml:space="preserve">Poznámka k položce:_x000D_
Dokumentace zakrývaných konstrukcí a liniových staveb geodetickým zaměřením v papírové a elektronické podobě._x000D_
-zaměření zakrývaných konstrukcí a liniových staveb,_x000D_
</t>
  </si>
  <si>
    <t>012303000</t>
  </si>
  <si>
    <t>Geodetické práce po výstavbě</t>
  </si>
  <si>
    <t>-1633640317</t>
  </si>
  <si>
    <t>Poznámka k položce:_x000D_
Dokumentace skutečného stavu geodetickým zaměřením v papírové a elektronické podobě viz VOP</t>
  </si>
  <si>
    <t>013254000</t>
  </si>
  <si>
    <t>Dokumentace skutečného provedení stavby</t>
  </si>
  <si>
    <t>1356182901</t>
  </si>
  <si>
    <t>Poznámka k položce:_x000D_
Dokumentace skutečného provedení v rozsahu dle platné vyhlášky na dokumentaci staveb v počtu dle SOD a VOP (3 x papírově a 3 x elektronicky )</t>
  </si>
  <si>
    <t>VRN3</t>
  </si>
  <si>
    <t>Zařízení staveniště</t>
  </si>
  <si>
    <t>030001001</t>
  </si>
  <si>
    <t>Náklady na zřízení zařízení staveniště v souladu s ZOV</t>
  </si>
  <si>
    <t>643939738</t>
  </si>
  <si>
    <t>Poznámka k položce:_x000D_
Náklady na dokumentaci ZS, příprava území pro ZS včetně odstranění materiálu a konstrukcí, vybudování odběrný míst, zřízení přípojek energií, vlastní vybudování objektů ZS a provizornich komunikací.</t>
  </si>
  <si>
    <t>030001002</t>
  </si>
  <si>
    <t>Náklady na provoz a údržbu zařízení staveniště</t>
  </si>
  <si>
    <t>-1841303737</t>
  </si>
  <si>
    <t>Poznámka k položce:_x000D_
Náklady na vybavení objektů, náklady na energie, úklid, údržba, osvětlení, oplocení, opravy na objektech ZS, čištění ploch, zabezpečení staveniště,mobilní WC</t>
  </si>
  <si>
    <t>039001003</t>
  </si>
  <si>
    <t>Zrušení zařízení staveniště</t>
  </si>
  <si>
    <t>-2132335392</t>
  </si>
  <si>
    <t>Poznámka k položce:_x000D_
odstranění objektu ZS včetně přípojek a jejich odvozu, uvedení pozemku do původního stavu včetně nákladů s tím spojených</t>
  </si>
  <si>
    <t>VRN7</t>
  </si>
  <si>
    <t>Provozní vlivy</t>
  </si>
  <si>
    <t>913221112</t>
  </si>
  <si>
    <t>Montáž a demontáž dočasné dopravní zábrany Z2 světelné šířky 2,5 m s 5 světly</t>
  </si>
  <si>
    <t>CS ÚRS 2015 01</t>
  </si>
  <si>
    <t>1202781193</t>
  </si>
  <si>
    <t>Montáž a demontáž dočasných dopravních zábran Z2 světelných včetně zásobníku na akumulátor, šířky 2,5 m, 5 světel</t>
  </si>
  <si>
    <t>E.Zásady organizace výstavby</t>
  </si>
  <si>
    <t>913221212</t>
  </si>
  <si>
    <t>Příplatek k dočasné dopravní zábraně Z2 světelné šířky 2,5m s 5 světly za první a ZKD den použití</t>
  </si>
  <si>
    <t>-1823722070</t>
  </si>
  <si>
    <t>Montáž a demontáž dočasných dopravních zábran Z2 Příplatek za první a každý další den použití dočasných dopravních zábran Z2 k ceně 22-1112</t>
  </si>
  <si>
    <t>3 měsíce</t>
  </si>
  <si>
    <t>4*92</t>
  </si>
  <si>
    <t>913321111</t>
  </si>
  <si>
    <t>Montáž a demontáž dočasné dopravní směrové desky základní Z4</t>
  </si>
  <si>
    <t>1827400761</t>
  </si>
  <si>
    <t>Montáž a demontáž dočasných dopravních vodících zařízení směrové desky Z4 základní</t>
  </si>
  <si>
    <t xml:space="preserve">Poznámka k souboru cen:_x000D_
1. V cenách jsou započteny náklady na montáž i demontáž dočasného vodícího zařízení. </t>
  </si>
  <si>
    <t>4*5</t>
  </si>
  <si>
    <t>913321211</t>
  </si>
  <si>
    <t>Příplatek k dočasné směrové desce základní Z4 za první a ZKD den použití</t>
  </si>
  <si>
    <t>1282917141</t>
  </si>
  <si>
    <t>Montáž a demontáž dočasných dopravních vodících zařízení Příplatek za první a každý další den použití dočasných dopravních vodících zařízení k ceně 32-1111</t>
  </si>
  <si>
    <t>4*5*92</t>
  </si>
  <si>
    <t>913121111</t>
  </si>
  <si>
    <t>Montáž a demontáž dočasné dopravní značky kompletní základní</t>
  </si>
  <si>
    <t>41249604</t>
  </si>
  <si>
    <t>Montáž a demontáž dočasných dopravních značek kompletních značek vč. podstavce a sloupku základních</t>
  </si>
  <si>
    <t xml:space="preserve">Poznámka k souboru cen:_x000D_
1. V cenách jsou započteny náklady na montáž i demontáž dočasné značky, nebo podstavce. </t>
  </si>
  <si>
    <t>4*8</t>
  </si>
  <si>
    <t>913121211</t>
  </si>
  <si>
    <t>Příplatek k dočasné dopravní značce kompletní základní za první a ZKD den použití</t>
  </si>
  <si>
    <t>462215202</t>
  </si>
  <si>
    <t>Montáž a demontáž dočasných dopravních značek Příplatek za první a každý další den použití dočasných dopravních značek k ceně 12-1111</t>
  </si>
  <si>
    <t>4*8*92</t>
  </si>
  <si>
    <t>VRN9</t>
  </si>
  <si>
    <t>Ostatní náklady</t>
  </si>
  <si>
    <t>041403001</t>
  </si>
  <si>
    <t>Náklady na zajištění kolektivní bezpečnosti osob</t>
  </si>
  <si>
    <t>839279552</t>
  </si>
  <si>
    <t>Poznámka k položce:_x000D_
zábradlí,umožnění přechodu pro pěší</t>
  </si>
  <si>
    <t>012103101</t>
  </si>
  <si>
    <t>Vytýčení inženýrských sítí</t>
  </si>
  <si>
    <t>-1200314717</t>
  </si>
  <si>
    <t>Poznámka k položce:_x000D_
Vytýčení inženýrských sítí dotčených nebo souvisejících se stavbou před nebo v průběhu výstavby</t>
  </si>
  <si>
    <t>"vytýčení stávajících inž. sítí"      1,0</t>
  </si>
  <si>
    <t>043103001</t>
  </si>
  <si>
    <t xml:space="preserve">Náklady na provedení zkoušek, revizí a měření </t>
  </si>
  <si>
    <t>-605105537</t>
  </si>
  <si>
    <t>Revize elektro, Statické zatěžovací zkouška pláně</t>
  </si>
  <si>
    <t>Poznámka k položce:_x000D_
Náklady na provedení zkoušek, revizí a měření, které jsou vyžadovány v  technických normách a dalších předpisech ve vztahu k prováděným pracím, dodávkám a službám a jejichž počet a druh by měl být specifikovaný v dokumentu KZP vyhotoveným zhotovitelem.</t>
  </si>
  <si>
    <t>090001002</t>
  </si>
  <si>
    <t>Ostatní náklady vyplývající ze znění SOD a VOP</t>
  </si>
  <si>
    <t>262144</t>
  </si>
  <si>
    <t>2079137234</t>
  </si>
  <si>
    <t>Poznámka k položce:_x000D_
Náklady související s plněním povinností zhotovitele požadované v SOD a VOP, např.:_x000D_
- náklady na zřízení bankovních záruk_x000D_
- náklady spojené vypracováním technologických postupů_x000D_
- náklady na vypracování ohlášení změn a změnových listů_x000D_
- náklady spojené s předáním díla _x000D_
atd.</t>
  </si>
  <si>
    <t>6-1 - ON.1 Ostatní náklady</t>
  </si>
  <si>
    <t>OST - Ostatní náklady</t>
  </si>
  <si>
    <t>-1557704125</t>
  </si>
  <si>
    <t>073002001</t>
  </si>
  <si>
    <t>Ztížený pohyb vozidel v centrech měst</t>
  </si>
  <si>
    <t>-373808954</t>
  </si>
  <si>
    <t>Hlavní tituly průvodních činností a nákladů provozní vlivy ztížený pohyb vozidel v centrech měst</t>
  </si>
  <si>
    <t xml:space="preserve">"Soubor prací podrobněji popsaný v poznámce k položce " </t>
  </si>
  <si>
    <t>-1513357031</t>
  </si>
  <si>
    <t>697843227</t>
  </si>
  <si>
    <t>Revize elektro, Statické zatěžovací zkouška pláně atd</t>
  </si>
  <si>
    <t>1649421243</t>
  </si>
  <si>
    <t>012103001</t>
  </si>
  <si>
    <t>Náklady na geodetické práce před výstavbou</t>
  </si>
  <si>
    <t>Kč</t>
  </si>
  <si>
    <t>Náklady na průzkumné, geodetické a projektové práce geodetické před výstavbou</t>
  </si>
  <si>
    <t>Poznámka k položce:_x000D_
Poznámka k položce:, Jedná se zejména o náklady na zajištění: , - geodetického vytýčení hlavních bodů stavebních objektů před zahájením stavebních prací,, - vytýčení staveniště,, - vytýčení ochranných pásem,, - vytýčení zajišťovacích bodů stavby,, - vytýčení kontrolních bodů na stávajících objektech pro zajištění pasportizace stávajících konstrukcí,, apod., Veškerá geodetická zaměření budou zapisována do stavebního deníku a jejich výsledek bude předán objednateli v elektronické a papírové podobě.</t>
  </si>
  <si>
    <t>012203001</t>
  </si>
  <si>
    <t>Náklady na geodetické práce při provádění stavby</t>
  </si>
  <si>
    <t>Náklady na průzkumné, geodetické a projektové práce geodetické při provádění stavby</t>
  </si>
  <si>
    <t>Poznámka k položce:_x000D_
Poznámka k položce:, Jedná se zejména o náklady na zajištění:, - dokumentace zakrývaných konstrukcí a liniových staveb geodetickým zaměřením,, - vytyčovacích prácí k jednotlivým stavebním objektům,, - zaměření stávajících napojení přílehlých produktovodů/konstrukcí k navrhovaným produktovodům/konstrukcím, , - kontrolních měření prováděných stavebních prací (ověření umístění prováděných konstrukcí dle projektové dokumentace),, -  zaměření objemů výkopových prací,, - veškerých měření, které mají charakter kontrolních a upřesňujících činností,, apod., Veškerá geodetická zaměření budou zapisována do stavebního deníku a jejich výsledek bude předán objednateli v elektronické a papírové podobě.</t>
  </si>
  <si>
    <t>012303001</t>
  </si>
  <si>
    <t>Náklady na geodetické práce po výstavbě</t>
  </si>
  <si>
    <t>Náklady na průzkumné, geodetické a projektové práce geodetické práce po výstavbě</t>
  </si>
  <si>
    <t>Poznámka k položce:_x000D_
Poznámka k položce:, Jedná se zejména o náklady na zajištění:, - dokumentace skutečného stavu geodetickým zaměřením, , - kontrolního měření změn polohy novostavby v průběhu zkušebního provozu pokud je zkušební provoz součástí SOD,, apod., Veškerá geodetická zaměření budou zapisována do stavebního deníku a jejich výsledek bude předán objednateli v elektronické a papírové podobě.</t>
  </si>
  <si>
    <t>013254001</t>
  </si>
  <si>
    <t>Náklady na vyhotovení dokumentace skutečného provedení stavby</t>
  </si>
  <si>
    <t>Náklad na projektové práce pro zhotovení dokumentace skutečného provedení stavby (výkresová a textová část)</t>
  </si>
  <si>
    <t>Poznámka k položce:_x000D_
Poznámka k položce:, Jedná se zejména o náklady na zajištění dokumentace skutečného provedení díla v rozsahu dle platné vyhlášky na dokumentaci staveb v počtu 5 x papírově a 1 x elektronicky ve formátu DWG a PDF.</t>
  </si>
  <si>
    <t>013251201</t>
  </si>
  <si>
    <t>Náklady na pasportizaci stávajících objektů</t>
  </si>
  <si>
    <t>Poznámka k položce:_x000D_
Poznámka k položce:, Jedná se zejména o náklady na zajištění pasportizace nemovitostí a objektů včetně pozemních komunikací dotčených stavební činností před zahájením a po dokončení stavebních prací formou fotodokumentace nebo videozáznamu., Cílem pasportizace je zachycení existujícího stavu objektů a konstrukcí, případných poruch a poškození, kvantitativní definování šířky trhlin a dalších poruch.</t>
  </si>
  <si>
    <t>013254101</t>
  </si>
  <si>
    <t>Náklady na monitoring průběhu výstavby</t>
  </si>
  <si>
    <t>Náklady na pořízení fotografií nebo videozáznamů zakrývaných konstrukcí a postupu výstavby.</t>
  </si>
  <si>
    <t>6-2 - VRN.1 Vedlejší rozpočtové náklady</t>
  </si>
  <si>
    <t xml:space="preserve">    960 -   Kompletační činnost</t>
  </si>
  <si>
    <t>Náklady na vytýčení inženýrských sítí</t>
  </si>
  <si>
    <t>Vytýčení inženýrských sítí dotčených nebo souvisejících se stavbou před a v průběhu výstavby.</t>
  </si>
  <si>
    <t>049103002</t>
  </si>
  <si>
    <t>Náklady vzniklé v souvislosti s realizací stavby</t>
  </si>
  <si>
    <t>-1269881845</t>
  </si>
  <si>
    <t>Náklady vzniklé v průběhu stavebních prací vyplývající z povahy díla, a  požadavků v SOD a VOP
Náklad na zajištění dopravní obsluhy přiléhajících nemovitostí, obchodů a služeb včetně provozu pěších.
Náklad na vliv způsobený ztíženým pohybem vozidel a ob</t>
  </si>
  <si>
    <t>Poznámka k položce:_x000D_
Poznámka k položce:, Jedná se zejména o náklady na zajištění:, - čištění veřejných komunikací znečištěných v souvislosti s realizací stavby, - zimní údržby komunikací přístupných veřejnosti v obvodu staveniště, - ochrany díla,, apod.; Poznámka k položce:, Jedná se zejména o náklady na:, - práce na těžce přístupných místech,, - práce v ochranných pásmech,, - práce na památkově chráněném objektu,, apod.</t>
  </si>
  <si>
    <t>960</t>
  </si>
  <si>
    <t xml:space="preserve">  Kompletační činnost</t>
  </si>
  <si>
    <t>045203001</t>
  </si>
  <si>
    <t>Kompletační činnost</t>
  </si>
  <si>
    <t>1454944755</t>
  </si>
  <si>
    <t>Inženýrská činnost zkoušky a ostatní měření kompletační a koordinační činnost kompletační činnost</t>
  </si>
  <si>
    <t>Poznámka k položce:_x000D_
Náklad zhotovitele na řízení a koordinaci subdodavatelů_x000D_
V případě, že všechny práce budou prováděny vlastními pracovníky, lze tuto položku ocenit nulovou za podmínky, že tato skutečnost bude zapsána do poznámky položky.</t>
  </si>
  <si>
    <t>Geodetické práce před výstavbou</t>
  </si>
  <si>
    <t>-805220065</t>
  </si>
  <si>
    <t>Průzkumné, geodetické a projektové práce geodetické práce před výstavbou</t>
  </si>
  <si>
    <t>Poznámka k položce:_x000D_
Poznámka k položce:, Geodetické vytýčení hlavních bodů stavebních objektů před zahájením stavebních prací a zdokumentování geodetického vytýčení papírovou a elektronickou formou., Práce obsažená v požce:, Vytýčení staveniště., Vytýčení ochranných pásem., Vytýčení zajišťovacích bodů stavby, Vytýčení kontrolních bodů na stávajících objektech pro zajištění pasportizace stávajících konstrukcí, atd.,</t>
  </si>
  <si>
    <t>-1992766324</t>
  </si>
  <si>
    <t>194120979</t>
  </si>
  <si>
    <t>1982109831</t>
  </si>
  <si>
    <t>-195933042</t>
  </si>
  <si>
    <t>911205937</t>
  </si>
  <si>
    <t>1758144964</t>
  </si>
  <si>
    <t>113107221</t>
  </si>
  <si>
    <t>Odstranění podkladu pl přes 200 m2 z kameniva drceného tl 100 mm</t>
  </si>
  <si>
    <t>-1635603555</t>
  </si>
  <si>
    <t>Odstranění podkladů nebo krytů s přemístěním hmot na skládku na vzdálenost do 20 m nebo s naložením na dopravní prostředek v ploše jednotlivě přes 200 m2 z kameniva hrubého drceného, o tl. vrstvy do 100 mm</t>
  </si>
  <si>
    <t>85*3</t>
  </si>
  <si>
    <t>1720130610</t>
  </si>
  <si>
    <t>693112020</t>
  </si>
  <si>
    <t>textilie GEOFILTEX 73 73/50 500 g/m2 do š 8,8 m</t>
  </si>
  <si>
    <t>962996484</t>
  </si>
  <si>
    <t>geotextilie netkaná PES+PP 500 g/m2 do š 8,8 m</t>
  </si>
  <si>
    <t>85*3*1,1</t>
  </si>
  <si>
    <t>564931412</t>
  </si>
  <si>
    <t>Podklad z asfaltového recyklátu tl 100 mm</t>
  </si>
  <si>
    <t>-1767761232</t>
  </si>
  <si>
    <t>Podklad nebo podsyp z asfaltového recyklátu s rozprostřením a zhutněním, po zhutnění tl. 100 mm</t>
  </si>
  <si>
    <t>988750267</t>
  </si>
  <si>
    <t>-996791126</t>
  </si>
  <si>
    <t>5 měsíců</t>
  </si>
  <si>
    <t>4*153</t>
  </si>
  <si>
    <t>-1677561372</t>
  </si>
  <si>
    <t xml:space="preserve">Poznámka k souboru cen:_x000D_
1. V cenách jsou započteny náklady na montáž i demontáž dočasné zábrany. </t>
  </si>
  <si>
    <t>576250475</t>
  </si>
  <si>
    <t>3*153</t>
  </si>
  <si>
    <t>913921131</t>
  </si>
  <si>
    <t>Dočasné omezení platnosti zakrytí základní dopravní značky</t>
  </si>
  <si>
    <t>-224676977</t>
  </si>
  <si>
    <t>Dočasné omezení platnosti základní dopravní značky zakrytí značky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</si>
</sst>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0000A8"/>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1" fillId="0" borderId="0" applyNumberFormat="0" applyFill="0" applyBorder="0" applyAlignment="0" applyProtection="0"/>
  </cellStyleXfs>
  <cellXfs count="333">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4" xfId="0" applyBorder="1" applyProtection="1"/>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20" fillId="0" borderId="4" xfId="0" applyFont="1" applyBorder="1" applyAlignment="1" applyProtection="1">
      <alignment horizontal="left" vertical="center"/>
    </xf>
    <xf numFmtId="0" fontId="0" fillId="0" borderId="4" xfId="0" applyFont="1" applyBorder="1" applyAlignment="1" applyProtection="1">
      <alignment vertical="center"/>
    </xf>
    <xf numFmtId="0" fontId="1" fillId="0" borderId="5" xfId="0" applyFont="1" applyBorder="1" applyAlignment="1" applyProtection="1">
      <alignment horizontal="lef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0" fontId="30" fillId="0" borderId="0" xfId="1" applyFont="1" applyAlignment="1">
      <alignment horizontal="center" vertical="center"/>
    </xf>
    <xf numFmtId="0" fontId="7" fillId="0" borderId="0" xfId="0"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1" fillId="0" borderId="19" xfId="0" applyNumberFormat="1" applyFont="1" applyBorder="1" applyAlignment="1" applyProtection="1">
      <alignment vertical="center"/>
    </xf>
    <xf numFmtId="4" fontId="1" fillId="0" borderId="20" xfId="0" applyNumberFormat="1" applyFont="1" applyBorder="1" applyAlignment="1" applyProtection="1">
      <alignment vertical="center"/>
    </xf>
    <xf numFmtId="166" fontId="1" fillId="0" borderId="20" xfId="0" applyNumberFormat="1" applyFont="1" applyBorder="1" applyAlignment="1" applyProtection="1">
      <alignment vertical="center"/>
    </xf>
    <xf numFmtId="4" fontId="1" fillId="0" borderId="21" xfId="0" applyNumberFormat="1" applyFont="1" applyBorder="1" applyAlignment="1" applyProtection="1">
      <alignmen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4"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0" fillId="0" borderId="0" xfId="0" applyFont="1" applyAlignment="1" applyProtection="1">
      <alignment vertical="center"/>
      <protection locked="0"/>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3" xfId="0" applyFont="1" applyBorder="1" applyAlignment="1">
      <alignment vertical="center" wrapText="1"/>
    </xf>
    <xf numFmtId="0" fontId="0" fillId="0" borderId="0" xfId="0" applyFont="1" applyAlignment="1" applyProtection="1">
      <alignment vertical="center" wrapText="1"/>
      <protection locked="0"/>
    </xf>
    <xf numFmtId="0" fontId="0" fillId="0" borderId="12" xfId="0" applyFont="1" applyBorder="1" applyAlignment="1" applyProtection="1">
      <alignment vertical="center"/>
      <protection locked="0"/>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Font="1" applyBorder="1" applyAlignment="1">
      <alignment vertical="center"/>
    </xf>
    <xf numFmtId="0" fontId="0" fillId="0" borderId="4" xfId="0" applyFont="1" applyBorder="1" applyAlignment="1" applyProtection="1">
      <alignment vertical="center"/>
      <protection locked="0"/>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protection locked="0"/>
    </xf>
    <xf numFmtId="0" fontId="23" fillId="4" borderId="18" xfId="0" applyFont="1" applyFill="1" applyBorder="1" applyAlignment="1" applyProtection="1">
      <alignment horizontal="center" vertical="center" wrapText="1"/>
    </xf>
    <xf numFmtId="0" fontId="0" fillId="0" borderId="3" xfId="0" applyFont="1" applyBorder="1" applyAlignment="1">
      <alignment horizontal="center" vertical="center" wrapText="1"/>
    </xf>
    <xf numFmtId="4" fontId="25" fillId="0" borderId="0" xfId="0" applyNumberFormat="1" applyFont="1" applyAlignment="1" applyProtection="1"/>
    <xf numFmtId="166" fontId="34" fillId="0" borderId="12" xfId="0" applyNumberFormat="1" applyFont="1" applyBorder="1" applyAlignment="1" applyProtection="1"/>
    <xf numFmtId="166" fontId="34" fillId="0" borderId="13" xfId="0" applyNumberFormat="1" applyFont="1" applyBorder="1" applyAlignment="1" applyProtection="1"/>
    <xf numFmtId="4" fontId="35"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0" applyFont="1" applyAlignment="1" applyProtection="1">
      <alignment horizontal="left" vertical="center" wrapText="1"/>
    </xf>
    <xf numFmtId="0" fontId="0" fillId="0" borderId="14" xfId="0" applyFont="1" applyBorder="1" applyAlignment="1" applyProtection="1">
      <alignment vertical="center"/>
    </xf>
    <xf numFmtId="0" fontId="38" fillId="0" borderId="0" xfId="0"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9" fillId="0" borderId="22" xfId="0" applyFont="1" applyBorder="1" applyAlignment="1" applyProtection="1">
      <alignment horizontal="center" vertical="center"/>
    </xf>
    <xf numFmtId="49" fontId="39" fillId="0" borderId="22" xfId="0" applyNumberFormat="1" applyFont="1" applyBorder="1" applyAlignment="1" applyProtection="1">
      <alignment horizontal="left" vertical="center" wrapText="1"/>
    </xf>
    <xf numFmtId="0" fontId="39" fillId="0" borderId="22" xfId="0" applyFont="1" applyBorder="1" applyAlignment="1" applyProtection="1">
      <alignment horizontal="left" vertical="center" wrapText="1"/>
    </xf>
    <xf numFmtId="0" fontId="39" fillId="0" borderId="22" xfId="0" applyFont="1" applyBorder="1" applyAlignment="1" applyProtection="1">
      <alignment horizontal="center" vertical="center" wrapText="1"/>
    </xf>
    <xf numFmtId="167" fontId="39" fillId="0" borderId="22" xfId="0" applyNumberFormat="1" applyFont="1" applyBorder="1" applyAlignment="1" applyProtection="1">
      <alignment vertical="center"/>
    </xf>
    <xf numFmtId="4" fontId="39" fillId="2"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xf>
    <xf numFmtId="0" fontId="40" fillId="0" borderId="3" xfId="0" applyFont="1" applyBorder="1" applyAlignment="1">
      <alignment vertical="center"/>
    </xf>
    <xf numFmtId="0" fontId="39" fillId="2" borderId="14"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0" fillId="0" borderId="19" xfId="0" applyFont="1"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12" fillId="0" borderId="19" xfId="0" applyFont="1" applyBorder="1" applyAlignment="1" applyProtection="1">
      <alignment vertical="center"/>
    </xf>
    <xf numFmtId="0" fontId="12" fillId="0" borderId="20" xfId="0" applyFont="1" applyBorder="1" applyAlignment="1" applyProtection="1">
      <alignment vertical="center"/>
    </xf>
    <xf numFmtId="0" fontId="12" fillId="0" borderId="21" xfId="0" applyFont="1" applyBorder="1" applyAlignment="1" applyProtection="1">
      <alignment vertical="center"/>
    </xf>
    <xf numFmtId="0" fontId="1" fillId="0" borderId="0" xfId="0" applyFont="1" applyAlignment="1" applyProtection="1">
      <alignment horizontal="left" vertical="top"/>
      <protection locked="0"/>
    </xf>
    <xf numFmtId="0" fontId="2" fillId="0" borderId="0" xfId="0" applyFont="1" applyAlignment="1">
      <alignment horizontal="left" vertical="top"/>
    </xf>
    <xf numFmtId="4" fontId="19" fillId="0" borderId="0" xfId="0" applyNumberFormat="1" applyFont="1" applyAlignment="1" applyProtection="1">
      <alignment vertical="center"/>
    </xf>
    <xf numFmtId="0" fontId="1" fillId="0" borderId="0" xfId="0" applyFont="1" applyAlignment="1" applyProtection="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4" fontId="18" fillId="0" borderId="5" xfId="0" applyNumberFormat="1" applyFont="1" applyBorder="1" applyAlignment="1" applyProtection="1">
      <alignment vertical="center"/>
    </xf>
    <xf numFmtId="0" fontId="0" fillId="0" borderId="5" xfId="0" applyFont="1" applyBorder="1" applyAlignment="1" applyProtection="1">
      <alignment vertical="center"/>
    </xf>
    <xf numFmtId="0" fontId="4" fillId="3" borderId="7" xfId="0" applyFont="1" applyFill="1" applyBorder="1" applyAlignment="1" applyProtection="1">
      <alignment horizontal="left" vertical="center"/>
    </xf>
    <xf numFmtId="0" fontId="0" fillId="3" borderId="7" xfId="0" applyFont="1" applyFill="1" applyBorder="1" applyAlignment="1" applyProtection="1">
      <alignmen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0" xfId="0"/>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1" fillId="0" borderId="0" xfId="0" applyFont="1" applyAlignment="1" applyProtection="1">
      <alignment horizontal="right" vertical="center"/>
    </xf>
    <xf numFmtId="164" fontId="1" fillId="0" borderId="0" xfId="0" applyNumberFormat="1" applyFont="1" applyAlignment="1" applyProtection="1">
      <alignment horizontal="left" vertical="center"/>
    </xf>
    <xf numFmtId="4" fontId="7" fillId="0" borderId="0" xfId="0" applyNumberFormat="1" applyFont="1" applyAlignment="1" applyProtection="1">
      <alignment vertical="center"/>
    </xf>
    <xf numFmtId="0" fontId="7" fillId="0" borderId="0" xfId="0" applyFont="1" applyAlignment="1" applyProtection="1">
      <alignmen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0" fontId="31" fillId="0" borderId="0" xfId="0" applyFont="1" applyAlignment="1" applyProtection="1">
      <alignment horizontal="left" vertical="center" wrapText="1"/>
    </xf>
    <xf numFmtId="0" fontId="27" fillId="0" borderId="0" xfId="0" applyFont="1" applyAlignment="1" applyProtection="1">
      <alignment horizontal="left" vertical="center" wrapText="1"/>
    </xf>
    <xf numFmtId="4" fontId="28" fillId="0" borderId="0" xfId="0" applyNumberFormat="1" applyFont="1" applyAlignment="1" applyProtection="1">
      <alignment horizontal="righ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23" fillId="4" borderId="8" xfId="0" applyFont="1" applyFill="1" applyBorder="1" applyAlignment="1" applyProtection="1">
      <alignment horizontal="left" vertical="center"/>
    </xf>
    <xf numFmtId="0" fontId="23" fillId="4" borderId="7" xfId="0" applyFont="1" applyFill="1" applyBorder="1" applyAlignment="1" applyProtection="1">
      <alignment horizontal="righ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23" fillId="4" borderId="6" xfId="0" applyFont="1" applyFill="1" applyBorder="1" applyAlignment="1" applyProtection="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Font="1" applyAlignment="1">
      <alignment vertical="center"/>
    </xf>
    <xf numFmtId="0" fontId="3" fillId="0" borderId="0" xfId="0" applyFont="1" applyAlignment="1">
      <alignment horizontal="left" vertical="center" wrapText="1"/>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12"/>
  <sheetViews>
    <sheetView showGridLines="0" tabSelected="1" workbookViewId="0"/>
  </sheetViews>
  <sheetFormatPr defaultRowHeight="14.4"/>
  <cols>
    <col min="1" max="1" width="8.33203125" customWidth="1"/>
    <col min="2" max="2" width="1.6640625" customWidth="1"/>
    <col min="3" max="3" width="4.1328125" customWidth="1"/>
    <col min="4" max="33" width="2.6640625" customWidth="1"/>
    <col min="34" max="34" width="3.33203125" customWidth="1"/>
    <col min="35" max="35" width="31.6640625" customWidth="1"/>
    <col min="36" max="37" width="2.46484375" customWidth="1"/>
    <col min="38" max="38" width="8.33203125" customWidth="1"/>
    <col min="39" max="39" width="3.33203125" customWidth="1"/>
    <col min="40" max="40" width="13.33203125" customWidth="1"/>
    <col min="41" max="41" width="7.46484375" customWidth="1"/>
    <col min="42" max="42" width="4.1328125" customWidth="1"/>
    <col min="43" max="43" width="15.6640625" hidden="1" customWidth="1"/>
    <col min="44" max="44" width="13.6640625" customWidth="1"/>
    <col min="45" max="47" width="25.796875" hidden="1" customWidth="1"/>
    <col min="48" max="49" width="21.6640625" hidden="1" customWidth="1"/>
    <col min="50" max="51" width="25" hidden="1" customWidth="1"/>
    <col min="52" max="52" width="21.6640625" hidden="1" customWidth="1"/>
    <col min="53" max="53" width="19.1328125" hidden="1" customWidth="1"/>
    <col min="54" max="54" width="25" hidden="1" customWidth="1"/>
    <col min="55" max="55" width="21.6640625" hidden="1" customWidth="1"/>
    <col min="56" max="56" width="19.1328125" hidden="1" customWidth="1"/>
    <col min="57" max="57" width="66.46484375" customWidth="1"/>
    <col min="71" max="91" width="9.33203125" hidden="1"/>
  </cols>
  <sheetData>
    <row r="1" spans="1:74" ht="10.199999999999999">
      <c r="A1" s="16" t="s">
        <v>0</v>
      </c>
      <c r="AZ1" s="16" t="s">
        <v>1</v>
      </c>
      <c r="BA1" s="16" t="s">
        <v>2</v>
      </c>
      <c r="BB1" s="16" t="s">
        <v>3</v>
      </c>
      <c r="BT1" s="16" t="s">
        <v>4</v>
      </c>
      <c r="BU1" s="16" t="s">
        <v>4</v>
      </c>
      <c r="BV1" s="16" t="s">
        <v>5</v>
      </c>
    </row>
    <row r="2" spans="1:74" ht="37" customHeight="1">
      <c r="AR2" s="289"/>
      <c r="AS2" s="289"/>
      <c r="AT2" s="289"/>
      <c r="AU2" s="289"/>
      <c r="AV2" s="289"/>
      <c r="AW2" s="289"/>
      <c r="AX2" s="289"/>
      <c r="AY2" s="289"/>
      <c r="AZ2" s="289"/>
      <c r="BA2" s="289"/>
      <c r="BB2" s="289"/>
      <c r="BC2" s="289"/>
      <c r="BD2" s="289"/>
      <c r="BE2" s="289"/>
      <c r="BS2" s="17" t="s">
        <v>6</v>
      </c>
      <c r="BT2" s="17" t="s">
        <v>7</v>
      </c>
    </row>
    <row r="3" spans="1:74" ht="7"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ht="25"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pans="1:74" ht="12" customHeight="1">
      <c r="B5" s="21"/>
      <c r="C5" s="22"/>
      <c r="D5" s="26" t="s">
        <v>13</v>
      </c>
      <c r="E5" s="22"/>
      <c r="F5" s="22"/>
      <c r="G5" s="22"/>
      <c r="H5" s="22"/>
      <c r="I5" s="22"/>
      <c r="J5" s="22"/>
      <c r="K5" s="301" t="s">
        <v>14</v>
      </c>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22"/>
      <c r="AQ5" s="22"/>
      <c r="AR5" s="20"/>
      <c r="BE5" s="280" t="s">
        <v>15</v>
      </c>
      <c r="BS5" s="17" t="s">
        <v>6</v>
      </c>
    </row>
    <row r="6" spans="1:74" ht="37" customHeight="1">
      <c r="B6" s="21"/>
      <c r="C6" s="22"/>
      <c r="D6" s="28" t="s">
        <v>16</v>
      </c>
      <c r="E6" s="22"/>
      <c r="F6" s="22"/>
      <c r="G6" s="22"/>
      <c r="H6" s="22"/>
      <c r="I6" s="22"/>
      <c r="J6" s="22"/>
      <c r="K6" s="303" t="s">
        <v>17</v>
      </c>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22"/>
      <c r="AQ6" s="22"/>
      <c r="AR6" s="20"/>
      <c r="BE6" s="281"/>
      <c r="BS6" s="17" t="s">
        <v>18</v>
      </c>
    </row>
    <row r="7" spans="1:74" ht="12" customHeight="1">
      <c r="B7" s="21"/>
      <c r="C7" s="22"/>
      <c r="D7" s="29" t="s">
        <v>19</v>
      </c>
      <c r="E7" s="22"/>
      <c r="F7" s="22"/>
      <c r="G7" s="22"/>
      <c r="H7" s="22"/>
      <c r="I7" s="22"/>
      <c r="J7" s="22"/>
      <c r="K7" s="27" t="s">
        <v>20</v>
      </c>
      <c r="L7" s="22"/>
      <c r="M7" s="22"/>
      <c r="N7" s="22"/>
      <c r="O7" s="22"/>
      <c r="P7" s="22"/>
      <c r="Q7" s="22"/>
      <c r="R7" s="22"/>
      <c r="S7" s="22"/>
      <c r="T7" s="22"/>
      <c r="U7" s="22"/>
      <c r="V7" s="22"/>
      <c r="W7" s="22"/>
      <c r="X7" s="22"/>
      <c r="Y7" s="22"/>
      <c r="Z7" s="22"/>
      <c r="AA7" s="22"/>
      <c r="AB7" s="22"/>
      <c r="AC7" s="22"/>
      <c r="AD7" s="22"/>
      <c r="AE7" s="22"/>
      <c r="AF7" s="22"/>
      <c r="AG7" s="22"/>
      <c r="AH7" s="22"/>
      <c r="AI7" s="22"/>
      <c r="AJ7" s="22"/>
      <c r="AK7" s="29" t="s">
        <v>21</v>
      </c>
      <c r="AL7" s="22"/>
      <c r="AM7" s="22"/>
      <c r="AN7" s="27" t="s">
        <v>22</v>
      </c>
      <c r="AO7" s="22"/>
      <c r="AP7" s="22"/>
      <c r="AQ7" s="22"/>
      <c r="AR7" s="20"/>
      <c r="BE7" s="281"/>
      <c r="BS7" s="17" t="s">
        <v>23</v>
      </c>
    </row>
    <row r="8" spans="1:74" ht="12" customHeight="1">
      <c r="B8" s="21"/>
      <c r="C8" s="22"/>
      <c r="D8" s="29" t="s">
        <v>24</v>
      </c>
      <c r="E8" s="22"/>
      <c r="F8" s="22"/>
      <c r="G8" s="22"/>
      <c r="H8" s="22"/>
      <c r="I8" s="22"/>
      <c r="J8" s="22"/>
      <c r="K8" s="27" t="s">
        <v>25</v>
      </c>
      <c r="L8" s="22"/>
      <c r="M8" s="22"/>
      <c r="N8" s="22"/>
      <c r="O8" s="22"/>
      <c r="P8" s="22"/>
      <c r="Q8" s="22"/>
      <c r="R8" s="22"/>
      <c r="S8" s="22"/>
      <c r="T8" s="22"/>
      <c r="U8" s="22"/>
      <c r="V8" s="22"/>
      <c r="W8" s="22"/>
      <c r="X8" s="22"/>
      <c r="Y8" s="22"/>
      <c r="Z8" s="22"/>
      <c r="AA8" s="22"/>
      <c r="AB8" s="22"/>
      <c r="AC8" s="22"/>
      <c r="AD8" s="22"/>
      <c r="AE8" s="22"/>
      <c r="AF8" s="22"/>
      <c r="AG8" s="22"/>
      <c r="AH8" s="22"/>
      <c r="AI8" s="22"/>
      <c r="AJ8" s="22"/>
      <c r="AK8" s="29" t="s">
        <v>26</v>
      </c>
      <c r="AL8" s="22"/>
      <c r="AM8" s="22"/>
      <c r="AN8" s="30" t="s">
        <v>27</v>
      </c>
      <c r="AO8" s="22"/>
      <c r="AP8" s="22"/>
      <c r="AQ8" s="22"/>
      <c r="AR8" s="20"/>
      <c r="BE8" s="281"/>
      <c r="BS8" s="17" t="s">
        <v>28</v>
      </c>
    </row>
    <row r="9" spans="1:74" ht="29.25" customHeight="1">
      <c r="B9" s="21"/>
      <c r="C9" s="22"/>
      <c r="D9" s="26" t="s">
        <v>29</v>
      </c>
      <c r="E9" s="22"/>
      <c r="F9" s="22"/>
      <c r="G9" s="22"/>
      <c r="H9" s="22"/>
      <c r="I9" s="22"/>
      <c r="J9" s="22"/>
      <c r="K9" s="31" t="s">
        <v>30</v>
      </c>
      <c r="L9" s="22"/>
      <c r="M9" s="22"/>
      <c r="N9" s="22"/>
      <c r="O9" s="22"/>
      <c r="P9" s="22"/>
      <c r="Q9" s="22"/>
      <c r="R9" s="22"/>
      <c r="S9" s="22"/>
      <c r="T9" s="22"/>
      <c r="U9" s="22"/>
      <c r="V9" s="22"/>
      <c r="W9" s="22"/>
      <c r="X9" s="22"/>
      <c r="Y9" s="22"/>
      <c r="Z9" s="22"/>
      <c r="AA9" s="22"/>
      <c r="AB9" s="22"/>
      <c r="AC9" s="22"/>
      <c r="AD9" s="22"/>
      <c r="AE9" s="22"/>
      <c r="AF9" s="22"/>
      <c r="AG9" s="22"/>
      <c r="AH9" s="22"/>
      <c r="AI9" s="22"/>
      <c r="AJ9" s="22"/>
      <c r="AK9" s="26" t="s">
        <v>31</v>
      </c>
      <c r="AL9" s="22"/>
      <c r="AM9" s="22"/>
      <c r="AN9" s="31" t="s">
        <v>32</v>
      </c>
      <c r="AO9" s="22"/>
      <c r="AP9" s="22"/>
      <c r="AQ9" s="22"/>
      <c r="AR9" s="20"/>
      <c r="BE9" s="281"/>
      <c r="BS9" s="17" t="s">
        <v>33</v>
      </c>
    </row>
    <row r="10" spans="1:74" ht="12" customHeight="1">
      <c r="B10" s="21"/>
      <c r="C10" s="22"/>
      <c r="D10" s="29" t="s">
        <v>34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9" t="s">
        <v>35</v>
      </c>
      <c r="AL10" s="22"/>
      <c r="AM10" s="22"/>
      <c r="AN10" s="27" t="s">
        <v>36</v>
      </c>
      <c r="AO10" s="22"/>
      <c r="AP10" s="22"/>
      <c r="AQ10" s="22"/>
      <c r="AR10" s="20"/>
      <c r="BE10" s="281"/>
      <c r="BS10" s="17" t="s">
        <v>18</v>
      </c>
    </row>
    <row r="11" spans="1:74" ht="18.45" customHeight="1">
      <c r="B11" s="21"/>
      <c r="C11" s="22"/>
      <c r="D11" s="22"/>
      <c r="E11" s="27" t="s">
        <v>37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9" t="s">
        <v>38</v>
      </c>
      <c r="AL11" s="22"/>
      <c r="AM11" s="22"/>
      <c r="AN11" s="27" t="s">
        <v>39</v>
      </c>
      <c r="AO11" s="22"/>
      <c r="AP11" s="22"/>
      <c r="AQ11" s="22"/>
      <c r="AR11" s="20"/>
      <c r="BE11" s="281"/>
      <c r="BS11" s="17" t="s">
        <v>18</v>
      </c>
    </row>
    <row r="12" spans="1:74" ht="7"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281"/>
      <c r="BS12" s="17" t="s">
        <v>18</v>
      </c>
    </row>
    <row r="13" spans="1:74" ht="12" customHeight="1">
      <c r="B13" s="21"/>
      <c r="C13" s="22"/>
      <c r="D13" s="29" t="s">
        <v>40</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9" t="s">
        <v>35</v>
      </c>
      <c r="AL13" s="22"/>
      <c r="AM13" s="22"/>
      <c r="AN13" s="32" t="s">
        <v>41</v>
      </c>
      <c r="AO13" s="22"/>
      <c r="AP13" s="22"/>
      <c r="AQ13" s="22"/>
      <c r="AR13" s="20"/>
      <c r="BE13" s="281"/>
      <c r="BS13" s="17" t="s">
        <v>18</v>
      </c>
    </row>
    <row r="14" spans="1:74" ht="12.3">
      <c r="B14" s="21"/>
      <c r="C14" s="22"/>
      <c r="D14" s="22"/>
      <c r="E14" s="304" t="s">
        <v>41</v>
      </c>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29" t="s">
        <v>38</v>
      </c>
      <c r="AL14" s="22"/>
      <c r="AM14" s="22"/>
      <c r="AN14" s="32" t="s">
        <v>41</v>
      </c>
      <c r="AO14" s="22"/>
      <c r="AP14" s="22"/>
      <c r="AQ14" s="22"/>
      <c r="AR14" s="20"/>
      <c r="BE14" s="281"/>
      <c r="BS14" s="17" t="s">
        <v>18</v>
      </c>
    </row>
    <row r="15" spans="1:74" ht="7"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281"/>
      <c r="BS15" s="17" t="s">
        <v>4</v>
      </c>
    </row>
    <row r="16" spans="1:74" ht="12" customHeight="1">
      <c r="B16" s="21"/>
      <c r="C16" s="22"/>
      <c r="D16" s="29" t="s">
        <v>42</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9" t="s">
        <v>35</v>
      </c>
      <c r="AL16" s="22"/>
      <c r="AM16" s="22"/>
      <c r="AN16" s="27" t="s">
        <v>43</v>
      </c>
      <c r="AO16" s="22"/>
      <c r="AP16" s="22"/>
      <c r="AQ16" s="22"/>
      <c r="AR16" s="20"/>
      <c r="BE16" s="281"/>
      <c r="BS16" s="17" t="s">
        <v>4</v>
      </c>
    </row>
    <row r="17" spans="2:71" ht="18.45" customHeight="1">
      <c r="B17" s="21"/>
      <c r="C17" s="22"/>
      <c r="D17" s="22"/>
      <c r="E17" s="27" t="s">
        <v>44</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9" t="s">
        <v>38</v>
      </c>
      <c r="AL17" s="22"/>
      <c r="AM17" s="22"/>
      <c r="AN17" s="27" t="s">
        <v>45</v>
      </c>
      <c r="AO17" s="22"/>
      <c r="AP17" s="22"/>
      <c r="AQ17" s="22"/>
      <c r="AR17" s="20"/>
      <c r="BE17" s="281"/>
      <c r="BS17" s="17" t="s">
        <v>4</v>
      </c>
    </row>
    <row r="18" spans="2:71" ht="7"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281"/>
      <c r="BS18" s="17" t="s">
        <v>6</v>
      </c>
    </row>
    <row r="19" spans="2:71" ht="12" customHeight="1">
      <c r="B19" s="21"/>
      <c r="C19" s="22"/>
      <c r="D19" s="29" t="s">
        <v>46</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9" t="s">
        <v>35</v>
      </c>
      <c r="AL19" s="22"/>
      <c r="AM19" s="22"/>
      <c r="AN19" s="27" t="s">
        <v>1</v>
      </c>
      <c r="AO19" s="22"/>
      <c r="AP19" s="22"/>
      <c r="AQ19" s="22"/>
      <c r="AR19" s="20"/>
      <c r="BE19" s="281"/>
      <c r="BS19" s="17" t="s">
        <v>6</v>
      </c>
    </row>
    <row r="20" spans="2:71" ht="18.45" customHeight="1">
      <c r="B20" s="21"/>
      <c r="C20" s="22"/>
      <c r="D20" s="22"/>
      <c r="E20" s="27" t="s">
        <v>47</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9" t="s">
        <v>38</v>
      </c>
      <c r="AL20" s="22"/>
      <c r="AM20" s="22"/>
      <c r="AN20" s="27" t="s">
        <v>1</v>
      </c>
      <c r="AO20" s="22"/>
      <c r="AP20" s="22"/>
      <c r="AQ20" s="22"/>
      <c r="AR20" s="20"/>
      <c r="BE20" s="281"/>
      <c r="BS20" s="17" t="s">
        <v>48</v>
      </c>
    </row>
    <row r="21" spans="2:71" ht="7"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281"/>
    </row>
    <row r="22" spans="2:71" ht="12" customHeight="1">
      <c r="B22" s="21"/>
      <c r="C22" s="22"/>
      <c r="D22" s="29" t="s">
        <v>49</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281"/>
    </row>
    <row r="23" spans="2:71" ht="51" customHeight="1">
      <c r="B23" s="21"/>
      <c r="C23" s="22"/>
      <c r="D23" s="22"/>
      <c r="E23" s="306" t="s">
        <v>50</v>
      </c>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22"/>
      <c r="AP23" s="22"/>
      <c r="AQ23" s="22"/>
      <c r="AR23" s="20"/>
      <c r="BE23" s="281"/>
    </row>
    <row r="24" spans="2:71" ht="7"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281"/>
    </row>
    <row r="25" spans="2:71" ht="7" customHeight="1">
      <c r="B25" s="21"/>
      <c r="C25" s="22"/>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22"/>
      <c r="AQ25" s="22"/>
      <c r="AR25" s="20"/>
      <c r="BE25" s="281"/>
    </row>
    <row r="26" spans="2:71" s="1" customFormat="1" ht="25.9" customHeight="1">
      <c r="B26" s="35"/>
      <c r="C26" s="36"/>
      <c r="D26" s="37" t="s">
        <v>51</v>
      </c>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283">
        <f>ROUND(AG94,2)</f>
        <v>0</v>
      </c>
      <c r="AL26" s="284"/>
      <c r="AM26" s="284"/>
      <c r="AN26" s="284"/>
      <c r="AO26" s="284"/>
      <c r="AP26" s="36"/>
      <c r="AQ26" s="36"/>
      <c r="AR26" s="39"/>
      <c r="BE26" s="281"/>
    </row>
    <row r="27" spans="2:71" s="1" customFormat="1" ht="7" customHeight="1">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9"/>
      <c r="BE27" s="281"/>
    </row>
    <row r="28" spans="2:71" s="1" customFormat="1" ht="12.3">
      <c r="B28" s="35"/>
      <c r="C28" s="36"/>
      <c r="D28" s="36"/>
      <c r="E28" s="36"/>
      <c r="F28" s="36"/>
      <c r="G28" s="36"/>
      <c r="H28" s="36"/>
      <c r="I28" s="36"/>
      <c r="J28" s="36"/>
      <c r="K28" s="36"/>
      <c r="L28" s="307" t="s">
        <v>52</v>
      </c>
      <c r="M28" s="307"/>
      <c r="N28" s="307"/>
      <c r="O28" s="307"/>
      <c r="P28" s="307"/>
      <c r="Q28" s="36"/>
      <c r="R28" s="36"/>
      <c r="S28" s="36"/>
      <c r="T28" s="36"/>
      <c r="U28" s="36"/>
      <c r="V28" s="36"/>
      <c r="W28" s="307" t="s">
        <v>53</v>
      </c>
      <c r="X28" s="307"/>
      <c r="Y28" s="307"/>
      <c r="Z28" s="307"/>
      <c r="AA28" s="307"/>
      <c r="AB28" s="307"/>
      <c r="AC28" s="307"/>
      <c r="AD28" s="307"/>
      <c r="AE28" s="307"/>
      <c r="AF28" s="36"/>
      <c r="AG28" s="36"/>
      <c r="AH28" s="36"/>
      <c r="AI28" s="36"/>
      <c r="AJ28" s="36"/>
      <c r="AK28" s="307" t="s">
        <v>54</v>
      </c>
      <c r="AL28" s="307"/>
      <c r="AM28" s="307"/>
      <c r="AN28" s="307"/>
      <c r="AO28" s="307"/>
      <c r="AP28" s="36"/>
      <c r="AQ28" s="36"/>
      <c r="AR28" s="39"/>
      <c r="BE28" s="281"/>
    </row>
    <row r="29" spans="2:71" s="2" customFormat="1" ht="14.4" customHeight="1">
      <c r="B29" s="40"/>
      <c r="C29" s="41"/>
      <c r="D29" s="29" t="s">
        <v>55</v>
      </c>
      <c r="E29" s="41"/>
      <c r="F29" s="29" t="s">
        <v>56</v>
      </c>
      <c r="G29" s="41"/>
      <c r="H29" s="41"/>
      <c r="I29" s="41"/>
      <c r="J29" s="41"/>
      <c r="K29" s="41"/>
      <c r="L29" s="308">
        <v>0.21</v>
      </c>
      <c r="M29" s="279"/>
      <c r="N29" s="279"/>
      <c r="O29" s="279"/>
      <c r="P29" s="279"/>
      <c r="Q29" s="41"/>
      <c r="R29" s="41"/>
      <c r="S29" s="41"/>
      <c r="T29" s="41"/>
      <c r="U29" s="41"/>
      <c r="V29" s="41"/>
      <c r="W29" s="278">
        <f>ROUND(AZ94, 2)</f>
        <v>0</v>
      </c>
      <c r="X29" s="279"/>
      <c r="Y29" s="279"/>
      <c r="Z29" s="279"/>
      <c r="AA29" s="279"/>
      <c r="AB29" s="279"/>
      <c r="AC29" s="279"/>
      <c r="AD29" s="279"/>
      <c r="AE29" s="279"/>
      <c r="AF29" s="41"/>
      <c r="AG29" s="41"/>
      <c r="AH29" s="41"/>
      <c r="AI29" s="41"/>
      <c r="AJ29" s="41"/>
      <c r="AK29" s="278">
        <f>ROUND(AV94, 2)</f>
        <v>0</v>
      </c>
      <c r="AL29" s="279"/>
      <c r="AM29" s="279"/>
      <c r="AN29" s="279"/>
      <c r="AO29" s="279"/>
      <c r="AP29" s="41"/>
      <c r="AQ29" s="41"/>
      <c r="AR29" s="42"/>
      <c r="BE29" s="282"/>
    </row>
    <row r="30" spans="2:71" s="2" customFormat="1" ht="14.4" customHeight="1">
      <c r="B30" s="40"/>
      <c r="C30" s="41"/>
      <c r="D30" s="41"/>
      <c r="E30" s="41"/>
      <c r="F30" s="29" t="s">
        <v>57</v>
      </c>
      <c r="G30" s="41"/>
      <c r="H30" s="41"/>
      <c r="I30" s="41"/>
      <c r="J30" s="41"/>
      <c r="K30" s="41"/>
      <c r="L30" s="308">
        <v>0.15</v>
      </c>
      <c r="M30" s="279"/>
      <c r="N30" s="279"/>
      <c r="O30" s="279"/>
      <c r="P30" s="279"/>
      <c r="Q30" s="41"/>
      <c r="R30" s="41"/>
      <c r="S30" s="41"/>
      <c r="T30" s="41"/>
      <c r="U30" s="41"/>
      <c r="V30" s="41"/>
      <c r="W30" s="278">
        <f>ROUND(BA94, 2)</f>
        <v>0</v>
      </c>
      <c r="X30" s="279"/>
      <c r="Y30" s="279"/>
      <c r="Z30" s="279"/>
      <c r="AA30" s="279"/>
      <c r="AB30" s="279"/>
      <c r="AC30" s="279"/>
      <c r="AD30" s="279"/>
      <c r="AE30" s="279"/>
      <c r="AF30" s="41"/>
      <c r="AG30" s="41"/>
      <c r="AH30" s="41"/>
      <c r="AI30" s="41"/>
      <c r="AJ30" s="41"/>
      <c r="AK30" s="278">
        <f>ROUND(AW94, 2)</f>
        <v>0</v>
      </c>
      <c r="AL30" s="279"/>
      <c r="AM30" s="279"/>
      <c r="AN30" s="279"/>
      <c r="AO30" s="279"/>
      <c r="AP30" s="41"/>
      <c r="AQ30" s="41"/>
      <c r="AR30" s="42"/>
      <c r="BE30" s="282"/>
    </row>
    <row r="31" spans="2:71" s="2" customFormat="1" ht="14.4" hidden="1" customHeight="1">
      <c r="B31" s="40"/>
      <c r="C31" s="41"/>
      <c r="D31" s="41"/>
      <c r="E31" s="41"/>
      <c r="F31" s="29" t="s">
        <v>58</v>
      </c>
      <c r="G31" s="41"/>
      <c r="H31" s="41"/>
      <c r="I31" s="41"/>
      <c r="J31" s="41"/>
      <c r="K31" s="41"/>
      <c r="L31" s="308">
        <v>0.21</v>
      </c>
      <c r="M31" s="279"/>
      <c r="N31" s="279"/>
      <c r="O31" s="279"/>
      <c r="P31" s="279"/>
      <c r="Q31" s="41"/>
      <c r="R31" s="41"/>
      <c r="S31" s="41"/>
      <c r="T31" s="41"/>
      <c r="U31" s="41"/>
      <c r="V31" s="41"/>
      <c r="W31" s="278">
        <f>ROUND(BB94, 2)</f>
        <v>0</v>
      </c>
      <c r="X31" s="279"/>
      <c r="Y31" s="279"/>
      <c r="Z31" s="279"/>
      <c r="AA31" s="279"/>
      <c r="AB31" s="279"/>
      <c r="AC31" s="279"/>
      <c r="AD31" s="279"/>
      <c r="AE31" s="279"/>
      <c r="AF31" s="41"/>
      <c r="AG31" s="41"/>
      <c r="AH31" s="41"/>
      <c r="AI31" s="41"/>
      <c r="AJ31" s="41"/>
      <c r="AK31" s="278">
        <v>0</v>
      </c>
      <c r="AL31" s="279"/>
      <c r="AM31" s="279"/>
      <c r="AN31" s="279"/>
      <c r="AO31" s="279"/>
      <c r="AP31" s="41"/>
      <c r="AQ31" s="41"/>
      <c r="AR31" s="42"/>
      <c r="BE31" s="282"/>
    </row>
    <row r="32" spans="2:71" s="2" customFormat="1" ht="14.4" hidden="1" customHeight="1">
      <c r="B32" s="40"/>
      <c r="C32" s="41"/>
      <c r="D32" s="41"/>
      <c r="E32" s="41"/>
      <c r="F32" s="29" t="s">
        <v>59</v>
      </c>
      <c r="G32" s="41"/>
      <c r="H32" s="41"/>
      <c r="I32" s="41"/>
      <c r="J32" s="41"/>
      <c r="K32" s="41"/>
      <c r="L32" s="308">
        <v>0.15</v>
      </c>
      <c r="M32" s="279"/>
      <c r="N32" s="279"/>
      <c r="O32" s="279"/>
      <c r="P32" s="279"/>
      <c r="Q32" s="41"/>
      <c r="R32" s="41"/>
      <c r="S32" s="41"/>
      <c r="T32" s="41"/>
      <c r="U32" s="41"/>
      <c r="V32" s="41"/>
      <c r="W32" s="278">
        <f>ROUND(BC94, 2)</f>
        <v>0</v>
      </c>
      <c r="X32" s="279"/>
      <c r="Y32" s="279"/>
      <c r="Z32" s="279"/>
      <c r="AA32" s="279"/>
      <c r="AB32" s="279"/>
      <c r="AC32" s="279"/>
      <c r="AD32" s="279"/>
      <c r="AE32" s="279"/>
      <c r="AF32" s="41"/>
      <c r="AG32" s="41"/>
      <c r="AH32" s="41"/>
      <c r="AI32" s="41"/>
      <c r="AJ32" s="41"/>
      <c r="AK32" s="278">
        <v>0</v>
      </c>
      <c r="AL32" s="279"/>
      <c r="AM32" s="279"/>
      <c r="AN32" s="279"/>
      <c r="AO32" s="279"/>
      <c r="AP32" s="41"/>
      <c r="AQ32" s="41"/>
      <c r="AR32" s="42"/>
      <c r="BE32" s="282"/>
    </row>
    <row r="33" spans="2:57" s="2" customFormat="1" ht="14.4" hidden="1" customHeight="1">
      <c r="B33" s="40"/>
      <c r="C33" s="41"/>
      <c r="D33" s="41"/>
      <c r="E33" s="41"/>
      <c r="F33" s="29" t="s">
        <v>60</v>
      </c>
      <c r="G33" s="41"/>
      <c r="H33" s="41"/>
      <c r="I33" s="41"/>
      <c r="J33" s="41"/>
      <c r="K33" s="41"/>
      <c r="L33" s="308">
        <v>0</v>
      </c>
      <c r="M33" s="279"/>
      <c r="N33" s="279"/>
      <c r="O33" s="279"/>
      <c r="P33" s="279"/>
      <c r="Q33" s="41"/>
      <c r="R33" s="41"/>
      <c r="S33" s="41"/>
      <c r="T33" s="41"/>
      <c r="U33" s="41"/>
      <c r="V33" s="41"/>
      <c r="W33" s="278">
        <f>ROUND(BD94, 2)</f>
        <v>0</v>
      </c>
      <c r="X33" s="279"/>
      <c r="Y33" s="279"/>
      <c r="Z33" s="279"/>
      <c r="AA33" s="279"/>
      <c r="AB33" s="279"/>
      <c r="AC33" s="279"/>
      <c r="AD33" s="279"/>
      <c r="AE33" s="279"/>
      <c r="AF33" s="41"/>
      <c r="AG33" s="41"/>
      <c r="AH33" s="41"/>
      <c r="AI33" s="41"/>
      <c r="AJ33" s="41"/>
      <c r="AK33" s="278">
        <v>0</v>
      </c>
      <c r="AL33" s="279"/>
      <c r="AM33" s="279"/>
      <c r="AN33" s="279"/>
      <c r="AO33" s="279"/>
      <c r="AP33" s="41"/>
      <c r="AQ33" s="41"/>
      <c r="AR33" s="42"/>
      <c r="BE33" s="282"/>
    </row>
    <row r="34" spans="2:57" s="1" customFormat="1" ht="7" customHeight="1">
      <c r="B34" s="35"/>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9"/>
      <c r="BE34" s="281"/>
    </row>
    <row r="35" spans="2:57" s="1" customFormat="1" ht="25.9" customHeight="1">
      <c r="B35" s="35"/>
      <c r="C35" s="43"/>
      <c r="D35" s="44" t="s">
        <v>61</v>
      </c>
      <c r="E35" s="45"/>
      <c r="F35" s="45"/>
      <c r="G35" s="45"/>
      <c r="H35" s="45"/>
      <c r="I35" s="45"/>
      <c r="J35" s="45"/>
      <c r="K35" s="45"/>
      <c r="L35" s="45"/>
      <c r="M35" s="45"/>
      <c r="N35" s="45"/>
      <c r="O35" s="45"/>
      <c r="P35" s="45"/>
      <c r="Q35" s="45"/>
      <c r="R35" s="45"/>
      <c r="S35" s="45"/>
      <c r="T35" s="46" t="s">
        <v>62</v>
      </c>
      <c r="U35" s="45"/>
      <c r="V35" s="45"/>
      <c r="W35" s="45"/>
      <c r="X35" s="285" t="s">
        <v>63</v>
      </c>
      <c r="Y35" s="286"/>
      <c r="Z35" s="286"/>
      <c r="AA35" s="286"/>
      <c r="AB35" s="286"/>
      <c r="AC35" s="45"/>
      <c r="AD35" s="45"/>
      <c r="AE35" s="45"/>
      <c r="AF35" s="45"/>
      <c r="AG35" s="45"/>
      <c r="AH35" s="45"/>
      <c r="AI35" s="45"/>
      <c r="AJ35" s="45"/>
      <c r="AK35" s="287">
        <f>SUM(AK26:AK33)</f>
        <v>0</v>
      </c>
      <c r="AL35" s="286"/>
      <c r="AM35" s="286"/>
      <c r="AN35" s="286"/>
      <c r="AO35" s="288"/>
      <c r="AP35" s="43"/>
      <c r="AQ35" s="43"/>
      <c r="AR35" s="39"/>
    </row>
    <row r="36" spans="2:57" s="1" customFormat="1" ht="7" customHeight="1">
      <c r="B36" s="35"/>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9"/>
    </row>
    <row r="37" spans="2:57" s="1" customFormat="1" ht="14.4" customHeight="1">
      <c r="B37" s="35"/>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9"/>
    </row>
    <row r="38" spans="2:57"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pans="2:57"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pans="2:57"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pans="2:57"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pans="2:57"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pans="2:57"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pans="2:57"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pans="2:57"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pans="2:57"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pans="2:57"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pans="2:57"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pans="2:44" s="1" customFormat="1" ht="14.4" customHeight="1">
      <c r="B49" s="35"/>
      <c r="C49" s="36"/>
      <c r="D49" s="47" t="s">
        <v>64</v>
      </c>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7" t="s">
        <v>65</v>
      </c>
      <c r="AI49" s="48"/>
      <c r="AJ49" s="48"/>
      <c r="AK49" s="48"/>
      <c r="AL49" s="48"/>
      <c r="AM49" s="48"/>
      <c r="AN49" s="48"/>
      <c r="AO49" s="48"/>
      <c r="AP49" s="36"/>
      <c r="AQ49" s="36"/>
      <c r="AR49" s="39"/>
    </row>
    <row r="50" spans="2:44" ht="10.199999999999999">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spans="2:44" ht="10.199999999999999">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spans="2:44" ht="10.199999999999999">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spans="2:44" ht="10.199999999999999">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spans="2:44" ht="10.199999999999999">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spans="2:44" ht="10.199999999999999">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spans="2:44" ht="10.199999999999999">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spans="2:44" ht="10.199999999999999">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spans="2:44" ht="10.199999999999999">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spans="2:44" ht="10.19999999999999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pans="2:44" s="1" customFormat="1" ht="12.3">
      <c r="B60" s="35"/>
      <c r="C60" s="36"/>
      <c r="D60" s="49" t="s">
        <v>66</v>
      </c>
      <c r="E60" s="38"/>
      <c r="F60" s="38"/>
      <c r="G60" s="38"/>
      <c r="H60" s="38"/>
      <c r="I60" s="38"/>
      <c r="J60" s="38"/>
      <c r="K60" s="38"/>
      <c r="L60" s="38"/>
      <c r="M60" s="38"/>
      <c r="N60" s="38"/>
      <c r="O60" s="38"/>
      <c r="P60" s="38"/>
      <c r="Q60" s="38"/>
      <c r="R60" s="38"/>
      <c r="S60" s="38"/>
      <c r="T60" s="38"/>
      <c r="U60" s="38"/>
      <c r="V60" s="49" t="s">
        <v>67</v>
      </c>
      <c r="W60" s="38"/>
      <c r="X60" s="38"/>
      <c r="Y60" s="38"/>
      <c r="Z60" s="38"/>
      <c r="AA60" s="38"/>
      <c r="AB60" s="38"/>
      <c r="AC60" s="38"/>
      <c r="AD60" s="38"/>
      <c r="AE60" s="38"/>
      <c r="AF60" s="38"/>
      <c r="AG60" s="38"/>
      <c r="AH60" s="49" t="s">
        <v>66</v>
      </c>
      <c r="AI60" s="38"/>
      <c r="AJ60" s="38"/>
      <c r="AK60" s="38"/>
      <c r="AL60" s="38"/>
      <c r="AM60" s="49" t="s">
        <v>67</v>
      </c>
      <c r="AN60" s="38"/>
      <c r="AO60" s="38"/>
      <c r="AP60" s="36"/>
      <c r="AQ60" s="36"/>
      <c r="AR60" s="39"/>
    </row>
    <row r="61" spans="2:44" ht="10.199999999999999">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spans="2:44" ht="10.199999999999999">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spans="2:44" ht="10.199999999999999">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pans="2:44" s="1" customFormat="1" ht="12.3">
      <c r="B64" s="35"/>
      <c r="C64" s="36"/>
      <c r="D64" s="47" t="s">
        <v>68</v>
      </c>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7" t="s">
        <v>69</v>
      </c>
      <c r="AI64" s="48"/>
      <c r="AJ64" s="48"/>
      <c r="AK64" s="48"/>
      <c r="AL64" s="48"/>
      <c r="AM64" s="48"/>
      <c r="AN64" s="48"/>
      <c r="AO64" s="48"/>
      <c r="AP64" s="36"/>
      <c r="AQ64" s="36"/>
      <c r="AR64" s="39"/>
    </row>
    <row r="65" spans="2:44" ht="10.199999999999999">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spans="2:44" ht="10.199999999999999">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spans="2:44" ht="10.199999999999999">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spans="2:44" ht="10.199999999999999">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spans="2:44" ht="10.19999999999999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spans="2:44" ht="10.199999999999999">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spans="2:44" ht="10.199999999999999">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spans="2:44" ht="10.199999999999999">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spans="2:44" ht="10.199999999999999">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spans="2:44" ht="10.199999999999999">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pans="2:44" s="1" customFormat="1" ht="12.3">
      <c r="B75" s="35"/>
      <c r="C75" s="36"/>
      <c r="D75" s="49" t="s">
        <v>66</v>
      </c>
      <c r="E75" s="38"/>
      <c r="F75" s="38"/>
      <c r="G75" s="38"/>
      <c r="H75" s="38"/>
      <c r="I75" s="38"/>
      <c r="J75" s="38"/>
      <c r="K75" s="38"/>
      <c r="L75" s="38"/>
      <c r="M75" s="38"/>
      <c r="N75" s="38"/>
      <c r="O75" s="38"/>
      <c r="P75" s="38"/>
      <c r="Q75" s="38"/>
      <c r="R75" s="38"/>
      <c r="S75" s="38"/>
      <c r="T75" s="38"/>
      <c r="U75" s="38"/>
      <c r="V75" s="49" t="s">
        <v>67</v>
      </c>
      <c r="W75" s="38"/>
      <c r="X75" s="38"/>
      <c r="Y75" s="38"/>
      <c r="Z75" s="38"/>
      <c r="AA75" s="38"/>
      <c r="AB75" s="38"/>
      <c r="AC75" s="38"/>
      <c r="AD75" s="38"/>
      <c r="AE75" s="38"/>
      <c r="AF75" s="38"/>
      <c r="AG75" s="38"/>
      <c r="AH75" s="49" t="s">
        <v>66</v>
      </c>
      <c r="AI75" s="38"/>
      <c r="AJ75" s="38"/>
      <c r="AK75" s="38"/>
      <c r="AL75" s="38"/>
      <c r="AM75" s="49" t="s">
        <v>67</v>
      </c>
      <c r="AN75" s="38"/>
      <c r="AO75" s="38"/>
      <c r="AP75" s="36"/>
      <c r="AQ75" s="36"/>
      <c r="AR75" s="39"/>
    </row>
    <row r="76" spans="2:44" s="1" customFormat="1" ht="10.199999999999999">
      <c r="B76" s="35"/>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9"/>
    </row>
    <row r="77" spans="2:44" s="1" customFormat="1" ht="7" customHeight="1">
      <c r="B77" s="50"/>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39"/>
    </row>
    <row r="81" spans="1:91" s="1" customFormat="1" ht="7" customHeight="1">
      <c r="B81" s="52"/>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39"/>
    </row>
    <row r="82" spans="1:91" s="1" customFormat="1" ht="25" customHeight="1">
      <c r="B82" s="35"/>
      <c r="C82" s="23" t="s">
        <v>70</v>
      </c>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9"/>
    </row>
    <row r="83" spans="1:91" s="1" customFormat="1" ht="7" customHeight="1">
      <c r="B83" s="35"/>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9"/>
    </row>
    <row r="84" spans="1:91" s="3" customFormat="1" ht="12" customHeight="1">
      <c r="B84" s="54"/>
      <c r="C84" s="29" t="s">
        <v>13</v>
      </c>
      <c r="D84" s="55"/>
      <c r="E84" s="55"/>
      <c r="F84" s="55"/>
      <c r="G84" s="55"/>
      <c r="H84" s="55"/>
      <c r="I84" s="55"/>
      <c r="J84" s="55"/>
      <c r="K84" s="55"/>
      <c r="L84" s="55" t="str">
        <f>K5</f>
        <v>POSP306-2017</v>
      </c>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6"/>
    </row>
    <row r="85" spans="1:91" s="4" customFormat="1" ht="37" customHeight="1">
      <c r="B85" s="57"/>
      <c r="C85" s="58" t="s">
        <v>16</v>
      </c>
      <c r="D85" s="59"/>
      <c r="E85" s="59"/>
      <c r="F85" s="59"/>
      <c r="G85" s="59"/>
      <c r="H85" s="59"/>
      <c r="I85" s="59"/>
      <c r="J85" s="59"/>
      <c r="K85" s="59"/>
      <c r="L85" s="298" t="str">
        <f>K6</f>
        <v>Šternberk - lokalita Příkopy</v>
      </c>
      <c r="M85" s="299"/>
      <c r="N85" s="299"/>
      <c r="O85" s="299"/>
      <c r="P85" s="299"/>
      <c r="Q85" s="299"/>
      <c r="R85" s="299"/>
      <c r="S85" s="299"/>
      <c r="T85" s="299"/>
      <c r="U85" s="299"/>
      <c r="V85" s="299"/>
      <c r="W85" s="299"/>
      <c r="X85" s="299"/>
      <c r="Y85" s="299"/>
      <c r="Z85" s="299"/>
      <c r="AA85" s="299"/>
      <c r="AB85" s="299"/>
      <c r="AC85" s="299"/>
      <c r="AD85" s="299"/>
      <c r="AE85" s="299"/>
      <c r="AF85" s="299"/>
      <c r="AG85" s="299"/>
      <c r="AH85" s="299"/>
      <c r="AI85" s="299"/>
      <c r="AJ85" s="299"/>
      <c r="AK85" s="299"/>
      <c r="AL85" s="299"/>
      <c r="AM85" s="299"/>
      <c r="AN85" s="299"/>
      <c r="AO85" s="299"/>
      <c r="AP85" s="59"/>
      <c r="AQ85" s="59"/>
      <c r="AR85" s="60"/>
    </row>
    <row r="86" spans="1:91" s="1" customFormat="1" ht="7" customHeight="1">
      <c r="B86" s="35"/>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9"/>
    </row>
    <row r="87" spans="1:91" s="1" customFormat="1" ht="12" customHeight="1">
      <c r="B87" s="35"/>
      <c r="C87" s="29" t="s">
        <v>24</v>
      </c>
      <c r="D87" s="36"/>
      <c r="E87" s="36"/>
      <c r="F87" s="36"/>
      <c r="G87" s="36"/>
      <c r="H87" s="36"/>
      <c r="I87" s="36"/>
      <c r="J87" s="36"/>
      <c r="K87" s="36"/>
      <c r="L87" s="61" t="str">
        <f>IF(K8="","",K8)</f>
        <v>Šternberk</v>
      </c>
      <c r="M87" s="36"/>
      <c r="N87" s="36"/>
      <c r="O87" s="36"/>
      <c r="P87" s="36"/>
      <c r="Q87" s="36"/>
      <c r="R87" s="36"/>
      <c r="S87" s="36"/>
      <c r="T87" s="36"/>
      <c r="U87" s="36"/>
      <c r="V87" s="36"/>
      <c r="W87" s="36"/>
      <c r="X87" s="36"/>
      <c r="Y87" s="36"/>
      <c r="Z87" s="36"/>
      <c r="AA87" s="36"/>
      <c r="AB87" s="36"/>
      <c r="AC87" s="36"/>
      <c r="AD87" s="36"/>
      <c r="AE87" s="36"/>
      <c r="AF87" s="36"/>
      <c r="AG87" s="36"/>
      <c r="AH87" s="36"/>
      <c r="AI87" s="29" t="s">
        <v>26</v>
      </c>
      <c r="AJ87" s="36"/>
      <c r="AK87" s="36"/>
      <c r="AL87" s="36"/>
      <c r="AM87" s="300" t="str">
        <f>IF(AN8= "","",AN8)</f>
        <v>23. 4. 2017</v>
      </c>
      <c r="AN87" s="300"/>
      <c r="AO87" s="36"/>
      <c r="AP87" s="36"/>
      <c r="AQ87" s="36"/>
      <c r="AR87" s="39"/>
    </row>
    <row r="88" spans="1:91" s="1" customFormat="1" ht="7" customHeight="1">
      <c r="B88" s="35"/>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9"/>
    </row>
    <row r="89" spans="1:91" s="1" customFormat="1" ht="15.15" customHeight="1">
      <c r="B89" s="35"/>
      <c r="C89" s="29" t="s">
        <v>34</v>
      </c>
      <c r="D89" s="36"/>
      <c r="E89" s="36"/>
      <c r="F89" s="36"/>
      <c r="G89" s="36"/>
      <c r="H89" s="36"/>
      <c r="I89" s="36"/>
      <c r="J89" s="36"/>
      <c r="K89" s="36"/>
      <c r="L89" s="55" t="str">
        <f>IF(E11= "","",E11)</f>
        <v>Město Šternberk</v>
      </c>
      <c r="M89" s="36"/>
      <c r="N89" s="36"/>
      <c r="O89" s="36"/>
      <c r="P89" s="36"/>
      <c r="Q89" s="36"/>
      <c r="R89" s="36"/>
      <c r="S89" s="36"/>
      <c r="T89" s="36"/>
      <c r="U89" s="36"/>
      <c r="V89" s="36"/>
      <c r="W89" s="36"/>
      <c r="X89" s="36"/>
      <c r="Y89" s="36"/>
      <c r="Z89" s="36"/>
      <c r="AA89" s="36"/>
      <c r="AB89" s="36"/>
      <c r="AC89" s="36"/>
      <c r="AD89" s="36"/>
      <c r="AE89" s="36"/>
      <c r="AF89" s="36"/>
      <c r="AG89" s="36"/>
      <c r="AH89" s="36"/>
      <c r="AI89" s="29" t="s">
        <v>42</v>
      </c>
      <c r="AJ89" s="36"/>
      <c r="AK89" s="36"/>
      <c r="AL89" s="36"/>
      <c r="AM89" s="296" t="str">
        <f>IF(E17="","",E17)</f>
        <v>ing. Petr Doležel</v>
      </c>
      <c r="AN89" s="297"/>
      <c r="AO89" s="297"/>
      <c r="AP89" s="297"/>
      <c r="AQ89" s="36"/>
      <c r="AR89" s="39"/>
      <c r="AS89" s="290" t="s">
        <v>71</v>
      </c>
      <c r="AT89" s="291"/>
      <c r="AU89" s="63"/>
      <c r="AV89" s="63"/>
      <c r="AW89" s="63"/>
      <c r="AX89" s="63"/>
      <c r="AY89" s="63"/>
      <c r="AZ89" s="63"/>
      <c r="BA89" s="63"/>
      <c r="BB89" s="63"/>
      <c r="BC89" s="63"/>
      <c r="BD89" s="64"/>
    </row>
    <row r="90" spans="1:91" s="1" customFormat="1" ht="15.15" customHeight="1">
      <c r="B90" s="35"/>
      <c r="C90" s="29" t="s">
        <v>40</v>
      </c>
      <c r="D90" s="36"/>
      <c r="E90" s="36"/>
      <c r="F90" s="36"/>
      <c r="G90" s="36"/>
      <c r="H90" s="36"/>
      <c r="I90" s="36"/>
      <c r="J90" s="36"/>
      <c r="K90" s="36"/>
      <c r="L90" s="55" t="str">
        <f>IF(E14= "Vyplň údaj","",E14)</f>
        <v/>
      </c>
      <c r="M90" s="36"/>
      <c r="N90" s="36"/>
      <c r="O90" s="36"/>
      <c r="P90" s="36"/>
      <c r="Q90" s="36"/>
      <c r="R90" s="36"/>
      <c r="S90" s="36"/>
      <c r="T90" s="36"/>
      <c r="U90" s="36"/>
      <c r="V90" s="36"/>
      <c r="W90" s="36"/>
      <c r="X90" s="36"/>
      <c r="Y90" s="36"/>
      <c r="Z90" s="36"/>
      <c r="AA90" s="36"/>
      <c r="AB90" s="36"/>
      <c r="AC90" s="36"/>
      <c r="AD90" s="36"/>
      <c r="AE90" s="36"/>
      <c r="AF90" s="36"/>
      <c r="AG90" s="36"/>
      <c r="AH90" s="36"/>
      <c r="AI90" s="29" t="s">
        <v>46</v>
      </c>
      <c r="AJ90" s="36"/>
      <c r="AK90" s="36"/>
      <c r="AL90" s="36"/>
      <c r="AM90" s="296" t="str">
        <f>IF(E20="","",E20)</f>
        <v xml:space="preserve">ing.Pospíšil Michal          </v>
      </c>
      <c r="AN90" s="297"/>
      <c r="AO90" s="297"/>
      <c r="AP90" s="297"/>
      <c r="AQ90" s="36"/>
      <c r="AR90" s="39"/>
      <c r="AS90" s="292"/>
      <c r="AT90" s="293"/>
      <c r="AU90" s="65"/>
      <c r="AV90" s="65"/>
      <c r="AW90" s="65"/>
      <c r="AX90" s="65"/>
      <c r="AY90" s="65"/>
      <c r="AZ90" s="65"/>
      <c r="BA90" s="65"/>
      <c r="BB90" s="65"/>
      <c r="BC90" s="65"/>
      <c r="BD90" s="66"/>
    </row>
    <row r="91" spans="1:91" s="1" customFormat="1" ht="10.8" customHeight="1">
      <c r="B91" s="35"/>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9"/>
      <c r="AS91" s="294"/>
      <c r="AT91" s="295"/>
      <c r="AU91" s="67"/>
      <c r="AV91" s="67"/>
      <c r="AW91" s="67"/>
      <c r="AX91" s="67"/>
      <c r="AY91" s="67"/>
      <c r="AZ91" s="67"/>
      <c r="BA91" s="67"/>
      <c r="BB91" s="67"/>
      <c r="BC91" s="67"/>
      <c r="BD91" s="68"/>
    </row>
    <row r="92" spans="1:91" s="1" customFormat="1" ht="29.25" customHeight="1">
      <c r="B92" s="35"/>
      <c r="C92" s="322" t="s">
        <v>72</v>
      </c>
      <c r="D92" s="317"/>
      <c r="E92" s="317"/>
      <c r="F92" s="317"/>
      <c r="G92" s="317"/>
      <c r="H92" s="69"/>
      <c r="I92" s="316" t="s">
        <v>73</v>
      </c>
      <c r="J92" s="317"/>
      <c r="K92" s="317"/>
      <c r="L92" s="317"/>
      <c r="M92" s="317"/>
      <c r="N92" s="317"/>
      <c r="O92" s="317"/>
      <c r="P92" s="317"/>
      <c r="Q92" s="317"/>
      <c r="R92" s="317"/>
      <c r="S92" s="317"/>
      <c r="T92" s="317"/>
      <c r="U92" s="317"/>
      <c r="V92" s="317"/>
      <c r="W92" s="317"/>
      <c r="X92" s="317"/>
      <c r="Y92" s="317"/>
      <c r="Z92" s="317"/>
      <c r="AA92" s="317"/>
      <c r="AB92" s="317"/>
      <c r="AC92" s="317"/>
      <c r="AD92" s="317"/>
      <c r="AE92" s="317"/>
      <c r="AF92" s="317"/>
      <c r="AG92" s="319" t="s">
        <v>74</v>
      </c>
      <c r="AH92" s="317"/>
      <c r="AI92" s="317"/>
      <c r="AJ92" s="317"/>
      <c r="AK92" s="317"/>
      <c r="AL92" s="317"/>
      <c r="AM92" s="317"/>
      <c r="AN92" s="316" t="s">
        <v>75</v>
      </c>
      <c r="AO92" s="317"/>
      <c r="AP92" s="318"/>
      <c r="AQ92" s="70" t="s">
        <v>76</v>
      </c>
      <c r="AR92" s="39"/>
      <c r="AS92" s="71" t="s">
        <v>77</v>
      </c>
      <c r="AT92" s="72" t="s">
        <v>78</v>
      </c>
      <c r="AU92" s="72" t="s">
        <v>79</v>
      </c>
      <c r="AV92" s="72" t="s">
        <v>80</v>
      </c>
      <c r="AW92" s="72" t="s">
        <v>81</v>
      </c>
      <c r="AX92" s="72" t="s">
        <v>82</v>
      </c>
      <c r="AY92" s="72" t="s">
        <v>83</v>
      </c>
      <c r="AZ92" s="72" t="s">
        <v>84</v>
      </c>
      <c r="BA92" s="72" t="s">
        <v>85</v>
      </c>
      <c r="BB92" s="72" t="s">
        <v>86</v>
      </c>
      <c r="BC92" s="72" t="s">
        <v>87</v>
      </c>
      <c r="BD92" s="73" t="s">
        <v>88</v>
      </c>
    </row>
    <row r="93" spans="1:91" s="1" customFormat="1" ht="10.8" customHeight="1">
      <c r="B93" s="35"/>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9"/>
      <c r="AS93" s="74"/>
      <c r="AT93" s="75"/>
      <c r="AU93" s="75"/>
      <c r="AV93" s="75"/>
      <c r="AW93" s="75"/>
      <c r="AX93" s="75"/>
      <c r="AY93" s="75"/>
      <c r="AZ93" s="75"/>
      <c r="BA93" s="75"/>
      <c r="BB93" s="75"/>
      <c r="BC93" s="75"/>
      <c r="BD93" s="76"/>
    </row>
    <row r="94" spans="1:91" s="5" customFormat="1" ht="32.4" customHeight="1">
      <c r="B94" s="77"/>
      <c r="C94" s="78" t="s">
        <v>89</v>
      </c>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320">
        <f>ROUND(AG95+AG97+AG100+AG103+AG105+AG107,2)</f>
        <v>0</v>
      </c>
      <c r="AH94" s="320"/>
      <c r="AI94" s="320"/>
      <c r="AJ94" s="320"/>
      <c r="AK94" s="320"/>
      <c r="AL94" s="320"/>
      <c r="AM94" s="320"/>
      <c r="AN94" s="321">
        <f t="shared" ref="AN94:AN110" si="0">SUM(AG94,AT94)</f>
        <v>0</v>
      </c>
      <c r="AO94" s="321"/>
      <c r="AP94" s="321"/>
      <c r="AQ94" s="81" t="s">
        <v>1</v>
      </c>
      <c r="AR94" s="82"/>
      <c r="AS94" s="83">
        <f>ROUND(AS95+AS97+AS100+AS103+AS105+AS107,2)</f>
        <v>0</v>
      </c>
      <c r="AT94" s="84">
        <f t="shared" ref="AT94:AT110" si="1">ROUND(SUM(AV94:AW94),2)</f>
        <v>0</v>
      </c>
      <c r="AU94" s="85">
        <f>ROUND(AU95+AU97+AU100+AU103+AU105+AU107,5)</f>
        <v>0</v>
      </c>
      <c r="AV94" s="84">
        <f>ROUND(AZ94*L29,2)</f>
        <v>0</v>
      </c>
      <c r="AW94" s="84">
        <f>ROUND(BA94*L30,2)</f>
        <v>0</v>
      </c>
      <c r="AX94" s="84">
        <f>ROUND(BB94*L29,2)</f>
        <v>0</v>
      </c>
      <c r="AY94" s="84">
        <f>ROUND(BC94*L30,2)</f>
        <v>0</v>
      </c>
      <c r="AZ94" s="84">
        <f>ROUND(AZ95+AZ97+AZ100+AZ103+AZ105+AZ107,2)</f>
        <v>0</v>
      </c>
      <c r="BA94" s="84">
        <f>ROUND(BA95+BA97+BA100+BA103+BA105+BA107,2)</f>
        <v>0</v>
      </c>
      <c r="BB94" s="84">
        <f>ROUND(BB95+BB97+BB100+BB103+BB105+BB107,2)</f>
        <v>0</v>
      </c>
      <c r="BC94" s="84">
        <f>ROUND(BC95+BC97+BC100+BC103+BC105+BC107,2)</f>
        <v>0</v>
      </c>
      <c r="BD94" s="86">
        <f>ROUND(BD95+BD97+BD100+BD103+BD105+BD107,2)</f>
        <v>0</v>
      </c>
      <c r="BS94" s="87" t="s">
        <v>90</v>
      </c>
      <c r="BT94" s="87" t="s">
        <v>91</v>
      </c>
      <c r="BU94" s="88" t="s">
        <v>92</v>
      </c>
      <c r="BV94" s="87" t="s">
        <v>93</v>
      </c>
      <c r="BW94" s="87" t="s">
        <v>5</v>
      </c>
      <c r="BX94" s="87" t="s">
        <v>94</v>
      </c>
      <c r="CL94" s="87" t="s">
        <v>20</v>
      </c>
    </row>
    <row r="95" spans="1:91" s="6" customFormat="1" ht="16.5" customHeight="1">
      <c r="B95" s="89"/>
      <c r="C95" s="90"/>
      <c r="D95" s="314" t="s">
        <v>23</v>
      </c>
      <c r="E95" s="314"/>
      <c r="F95" s="314"/>
      <c r="G95" s="314"/>
      <c r="H95" s="314"/>
      <c r="I95" s="91"/>
      <c r="J95" s="314" t="s">
        <v>95</v>
      </c>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5">
        <f>ROUND(AG96,2)</f>
        <v>0</v>
      </c>
      <c r="AH95" s="312"/>
      <c r="AI95" s="312"/>
      <c r="AJ95" s="312"/>
      <c r="AK95" s="312"/>
      <c r="AL95" s="312"/>
      <c r="AM95" s="312"/>
      <c r="AN95" s="311">
        <f t="shared" si="0"/>
        <v>0</v>
      </c>
      <c r="AO95" s="312"/>
      <c r="AP95" s="312"/>
      <c r="AQ95" s="92" t="s">
        <v>96</v>
      </c>
      <c r="AR95" s="93"/>
      <c r="AS95" s="94">
        <f>ROUND(AS96,2)</f>
        <v>0</v>
      </c>
      <c r="AT95" s="95">
        <f t="shared" si="1"/>
        <v>0</v>
      </c>
      <c r="AU95" s="96">
        <f>ROUND(AU96,5)</f>
        <v>0</v>
      </c>
      <c r="AV95" s="95">
        <f>ROUND(AZ95*L29,2)</f>
        <v>0</v>
      </c>
      <c r="AW95" s="95">
        <f>ROUND(BA95*L30,2)</f>
        <v>0</v>
      </c>
      <c r="AX95" s="95">
        <f>ROUND(BB95*L29,2)</f>
        <v>0</v>
      </c>
      <c r="AY95" s="95">
        <f>ROUND(BC95*L30,2)</f>
        <v>0</v>
      </c>
      <c r="AZ95" s="95">
        <f>ROUND(AZ96,2)</f>
        <v>0</v>
      </c>
      <c r="BA95" s="95">
        <f>ROUND(BA96,2)</f>
        <v>0</v>
      </c>
      <c r="BB95" s="95">
        <f>ROUND(BB96,2)</f>
        <v>0</v>
      </c>
      <c r="BC95" s="95">
        <f>ROUND(BC96,2)</f>
        <v>0</v>
      </c>
      <c r="BD95" s="97">
        <f>ROUND(BD96,2)</f>
        <v>0</v>
      </c>
      <c r="BS95" s="98" t="s">
        <v>90</v>
      </c>
      <c r="BT95" s="98" t="s">
        <v>23</v>
      </c>
      <c r="BU95" s="98" t="s">
        <v>92</v>
      </c>
      <c r="BV95" s="98" t="s">
        <v>93</v>
      </c>
      <c r="BW95" s="98" t="s">
        <v>97</v>
      </c>
      <c r="BX95" s="98" t="s">
        <v>5</v>
      </c>
      <c r="CL95" s="98" t="s">
        <v>20</v>
      </c>
      <c r="CM95" s="98" t="s">
        <v>98</v>
      </c>
    </row>
    <row r="96" spans="1:91" s="3" customFormat="1" ht="16.5" customHeight="1">
      <c r="A96" s="99" t="s">
        <v>99</v>
      </c>
      <c r="B96" s="54"/>
      <c r="C96" s="100"/>
      <c r="D96" s="100"/>
      <c r="E96" s="313" t="s">
        <v>100</v>
      </c>
      <c r="F96" s="313"/>
      <c r="G96" s="313"/>
      <c r="H96" s="313"/>
      <c r="I96" s="313"/>
      <c r="J96" s="100"/>
      <c r="K96" s="313" t="s">
        <v>101</v>
      </c>
      <c r="L96" s="313"/>
      <c r="M96" s="313"/>
      <c r="N96" s="313"/>
      <c r="O96" s="313"/>
      <c r="P96" s="313"/>
      <c r="Q96" s="313"/>
      <c r="R96" s="313"/>
      <c r="S96" s="313"/>
      <c r="T96" s="313"/>
      <c r="U96" s="313"/>
      <c r="V96" s="313"/>
      <c r="W96" s="313"/>
      <c r="X96" s="313"/>
      <c r="Y96" s="313"/>
      <c r="Z96" s="313"/>
      <c r="AA96" s="313"/>
      <c r="AB96" s="313"/>
      <c r="AC96" s="313"/>
      <c r="AD96" s="313"/>
      <c r="AE96" s="313"/>
      <c r="AF96" s="313"/>
      <c r="AG96" s="309">
        <f>'1-1 - SO 101 -Komunikace-...'!J32</f>
        <v>0</v>
      </c>
      <c r="AH96" s="310"/>
      <c r="AI96" s="310"/>
      <c r="AJ96" s="310"/>
      <c r="AK96" s="310"/>
      <c r="AL96" s="310"/>
      <c r="AM96" s="310"/>
      <c r="AN96" s="309">
        <f t="shared" si="0"/>
        <v>0</v>
      </c>
      <c r="AO96" s="310"/>
      <c r="AP96" s="310"/>
      <c r="AQ96" s="101" t="s">
        <v>102</v>
      </c>
      <c r="AR96" s="56"/>
      <c r="AS96" s="102">
        <v>0</v>
      </c>
      <c r="AT96" s="103">
        <f t="shared" si="1"/>
        <v>0</v>
      </c>
      <c r="AU96" s="104">
        <f>'1-1 - SO 101 -Komunikace-...'!P131</f>
        <v>0</v>
      </c>
      <c r="AV96" s="103">
        <f>'1-1 - SO 101 -Komunikace-...'!J35</f>
        <v>0</v>
      </c>
      <c r="AW96" s="103">
        <f>'1-1 - SO 101 -Komunikace-...'!J36</f>
        <v>0</v>
      </c>
      <c r="AX96" s="103">
        <f>'1-1 - SO 101 -Komunikace-...'!J37</f>
        <v>0</v>
      </c>
      <c r="AY96" s="103">
        <f>'1-1 - SO 101 -Komunikace-...'!J38</f>
        <v>0</v>
      </c>
      <c r="AZ96" s="103">
        <f>'1-1 - SO 101 -Komunikace-...'!F35</f>
        <v>0</v>
      </c>
      <c r="BA96" s="103">
        <f>'1-1 - SO 101 -Komunikace-...'!F36</f>
        <v>0</v>
      </c>
      <c r="BB96" s="103">
        <f>'1-1 - SO 101 -Komunikace-...'!F37</f>
        <v>0</v>
      </c>
      <c r="BC96" s="103">
        <f>'1-1 - SO 101 -Komunikace-...'!F38</f>
        <v>0</v>
      </c>
      <c r="BD96" s="105">
        <f>'1-1 - SO 101 -Komunikace-...'!F39</f>
        <v>0</v>
      </c>
      <c r="BT96" s="106" t="s">
        <v>98</v>
      </c>
      <c r="BV96" s="106" t="s">
        <v>93</v>
      </c>
      <c r="BW96" s="106" t="s">
        <v>103</v>
      </c>
      <c r="BX96" s="106" t="s">
        <v>97</v>
      </c>
      <c r="CL96" s="106" t="s">
        <v>20</v>
      </c>
    </row>
    <row r="97" spans="1:91" s="6" customFormat="1" ht="16.5" customHeight="1">
      <c r="B97" s="89"/>
      <c r="C97" s="90"/>
      <c r="D97" s="314" t="s">
        <v>98</v>
      </c>
      <c r="E97" s="314"/>
      <c r="F97" s="314"/>
      <c r="G97" s="314"/>
      <c r="H97" s="314"/>
      <c r="I97" s="91"/>
      <c r="J97" s="314" t="s">
        <v>104</v>
      </c>
      <c r="K97" s="314"/>
      <c r="L97" s="314"/>
      <c r="M97" s="314"/>
      <c r="N97" s="314"/>
      <c r="O97" s="314"/>
      <c r="P97" s="314"/>
      <c r="Q97" s="314"/>
      <c r="R97" s="314"/>
      <c r="S97" s="314"/>
      <c r="T97" s="314"/>
      <c r="U97" s="314"/>
      <c r="V97" s="314"/>
      <c r="W97" s="314"/>
      <c r="X97" s="314"/>
      <c r="Y97" s="314"/>
      <c r="Z97" s="314"/>
      <c r="AA97" s="314"/>
      <c r="AB97" s="314"/>
      <c r="AC97" s="314"/>
      <c r="AD97" s="314"/>
      <c r="AE97" s="314"/>
      <c r="AF97" s="314"/>
      <c r="AG97" s="315">
        <f>ROUND(SUM(AG98:AG99),2)</f>
        <v>0</v>
      </c>
      <c r="AH97" s="312"/>
      <c r="AI97" s="312"/>
      <c r="AJ97" s="312"/>
      <c r="AK97" s="312"/>
      <c r="AL97" s="312"/>
      <c r="AM97" s="312"/>
      <c r="AN97" s="311">
        <f t="shared" si="0"/>
        <v>0</v>
      </c>
      <c r="AO97" s="312"/>
      <c r="AP97" s="312"/>
      <c r="AQ97" s="92" t="s">
        <v>96</v>
      </c>
      <c r="AR97" s="93"/>
      <c r="AS97" s="94">
        <f>ROUND(SUM(AS98:AS99),2)</f>
        <v>0</v>
      </c>
      <c r="AT97" s="95">
        <f t="shared" si="1"/>
        <v>0</v>
      </c>
      <c r="AU97" s="96">
        <f>ROUND(SUM(AU98:AU99),5)</f>
        <v>0</v>
      </c>
      <c r="AV97" s="95">
        <f>ROUND(AZ97*L29,2)</f>
        <v>0</v>
      </c>
      <c r="AW97" s="95">
        <f>ROUND(BA97*L30,2)</f>
        <v>0</v>
      </c>
      <c r="AX97" s="95">
        <f>ROUND(BB97*L29,2)</f>
        <v>0</v>
      </c>
      <c r="AY97" s="95">
        <f>ROUND(BC97*L30,2)</f>
        <v>0</v>
      </c>
      <c r="AZ97" s="95">
        <f>ROUND(SUM(AZ98:AZ99),2)</f>
        <v>0</v>
      </c>
      <c r="BA97" s="95">
        <f>ROUND(SUM(BA98:BA99),2)</f>
        <v>0</v>
      </c>
      <c r="BB97" s="95">
        <f>ROUND(SUM(BB98:BB99),2)</f>
        <v>0</v>
      </c>
      <c r="BC97" s="95">
        <f>ROUND(SUM(BC98:BC99),2)</f>
        <v>0</v>
      </c>
      <c r="BD97" s="97">
        <f>ROUND(SUM(BD98:BD99),2)</f>
        <v>0</v>
      </c>
      <c r="BS97" s="98" t="s">
        <v>90</v>
      </c>
      <c r="BT97" s="98" t="s">
        <v>23</v>
      </c>
      <c r="BU97" s="98" t="s">
        <v>92</v>
      </c>
      <c r="BV97" s="98" t="s">
        <v>93</v>
      </c>
      <c r="BW97" s="98" t="s">
        <v>105</v>
      </c>
      <c r="BX97" s="98" t="s">
        <v>5</v>
      </c>
      <c r="CL97" s="98" t="s">
        <v>106</v>
      </c>
      <c r="CM97" s="98" t="s">
        <v>98</v>
      </c>
    </row>
    <row r="98" spans="1:91" s="3" customFormat="1" ht="16.5" customHeight="1">
      <c r="A98" s="99" t="s">
        <v>99</v>
      </c>
      <c r="B98" s="54"/>
      <c r="C98" s="100"/>
      <c r="D98" s="100"/>
      <c r="E98" s="313" t="s">
        <v>107</v>
      </c>
      <c r="F98" s="313"/>
      <c r="G98" s="313"/>
      <c r="H98" s="313"/>
      <c r="I98" s="313"/>
      <c r="J98" s="100"/>
      <c r="K98" s="313" t="s">
        <v>108</v>
      </c>
      <c r="L98" s="313"/>
      <c r="M98" s="313"/>
      <c r="N98" s="313"/>
      <c r="O98" s="313"/>
      <c r="P98" s="313"/>
      <c r="Q98" s="313"/>
      <c r="R98" s="313"/>
      <c r="S98" s="313"/>
      <c r="T98" s="313"/>
      <c r="U98" s="313"/>
      <c r="V98" s="313"/>
      <c r="W98" s="313"/>
      <c r="X98" s="313"/>
      <c r="Y98" s="313"/>
      <c r="Z98" s="313"/>
      <c r="AA98" s="313"/>
      <c r="AB98" s="313"/>
      <c r="AC98" s="313"/>
      <c r="AD98" s="313"/>
      <c r="AE98" s="313"/>
      <c r="AF98" s="313"/>
      <c r="AG98" s="309">
        <f>'2-1 - SO 301 Vodovodní řad'!J32</f>
        <v>0</v>
      </c>
      <c r="AH98" s="310"/>
      <c r="AI98" s="310"/>
      <c r="AJ98" s="310"/>
      <c r="AK98" s="310"/>
      <c r="AL98" s="310"/>
      <c r="AM98" s="310"/>
      <c r="AN98" s="309">
        <f t="shared" si="0"/>
        <v>0</v>
      </c>
      <c r="AO98" s="310"/>
      <c r="AP98" s="310"/>
      <c r="AQ98" s="101" t="s">
        <v>102</v>
      </c>
      <c r="AR98" s="56"/>
      <c r="AS98" s="102">
        <v>0</v>
      </c>
      <c r="AT98" s="103">
        <f t="shared" si="1"/>
        <v>0</v>
      </c>
      <c r="AU98" s="104">
        <f>'2-1 - SO 301 Vodovodní řad'!P130</f>
        <v>0</v>
      </c>
      <c r="AV98" s="103">
        <f>'2-1 - SO 301 Vodovodní řad'!J35</f>
        <v>0</v>
      </c>
      <c r="AW98" s="103">
        <f>'2-1 - SO 301 Vodovodní řad'!J36</f>
        <v>0</v>
      </c>
      <c r="AX98" s="103">
        <f>'2-1 - SO 301 Vodovodní řad'!J37</f>
        <v>0</v>
      </c>
      <c r="AY98" s="103">
        <f>'2-1 - SO 301 Vodovodní řad'!J38</f>
        <v>0</v>
      </c>
      <c r="AZ98" s="103">
        <f>'2-1 - SO 301 Vodovodní řad'!F35</f>
        <v>0</v>
      </c>
      <c r="BA98" s="103">
        <f>'2-1 - SO 301 Vodovodní řad'!F36</f>
        <v>0</v>
      </c>
      <c r="BB98" s="103">
        <f>'2-1 - SO 301 Vodovodní řad'!F37</f>
        <v>0</v>
      </c>
      <c r="BC98" s="103">
        <f>'2-1 - SO 301 Vodovodní řad'!F38</f>
        <v>0</v>
      </c>
      <c r="BD98" s="105">
        <f>'2-1 - SO 301 Vodovodní řad'!F39</f>
        <v>0</v>
      </c>
      <c r="BT98" s="106" t="s">
        <v>98</v>
      </c>
      <c r="BV98" s="106" t="s">
        <v>93</v>
      </c>
      <c r="BW98" s="106" t="s">
        <v>109</v>
      </c>
      <c r="BX98" s="106" t="s">
        <v>105</v>
      </c>
      <c r="CL98" s="106" t="s">
        <v>1</v>
      </c>
    </row>
    <row r="99" spans="1:91" s="3" customFormat="1" ht="16.5" customHeight="1">
      <c r="A99" s="99" t="s">
        <v>99</v>
      </c>
      <c r="B99" s="54"/>
      <c r="C99" s="100"/>
      <c r="D99" s="100"/>
      <c r="E99" s="313" t="s">
        <v>110</v>
      </c>
      <c r="F99" s="313"/>
      <c r="G99" s="313"/>
      <c r="H99" s="313"/>
      <c r="I99" s="313"/>
      <c r="J99" s="100"/>
      <c r="K99" s="313" t="s">
        <v>111</v>
      </c>
      <c r="L99" s="313"/>
      <c r="M99" s="313"/>
      <c r="N99" s="313"/>
      <c r="O99" s="313"/>
      <c r="P99" s="313"/>
      <c r="Q99" s="313"/>
      <c r="R99" s="313"/>
      <c r="S99" s="313"/>
      <c r="T99" s="313"/>
      <c r="U99" s="313"/>
      <c r="V99" s="313"/>
      <c r="W99" s="313"/>
      <c r="X99" s="313"/>
      <c r="Y99" s="313"/>
      <c r="Z99" s="313"/>
      <c r="AA99" s="313"/>
      <c r="AB99" s="313"/>
      <c r="AC99" s="313"/>
      <c r="AD99" s="313"/>
      <c r="AE99" s="313"/>
      <c r="AF99" s="313"/>
      <c r="AG99" s="309">
        <f>'2-2 - SO 301.1 - Vodovodn...'!J32</f>
        <v>0</v>
      </c>
      <c r="AH99" s="310"/>
      <c r="AI99" s="310"/>
      <c r="AJ99" s="310"/>
      <c r="AK99" s="310"/>
      <c r="AL99" s="310"/>
      <c r="AM99" s="310"/>
      <c r="AN99" s="309">
        <f t="shared" si="0"/>
        <v>0</v>
      </c>
      <c r="AO99" s="310"/>
      <c r="AP99" s="310"/>
      <c r="AQ99" s="101" t="s">
        <v>102</v>
      </c>
      <c r="AR99" s="56"/>
      <c r="AS99" s="102">
        <v>0</v>
      </c>
      <c r="AT99" s="103">
        <f t="shared" si="1"/>
        <v>0</v>
      </c>
      <c r="AU99" s="104">
        <f>'2-2 - SO 301.1 - Vodovodn...'!P127</f>
        <v>0</v>
      </c>
      <c r="AV99" s="103">
        <f>'2-2 - SO 301.1 - Vodovodn...'!J35</f>
        <v>0</v>
      </c>
      <c r="AW99" s="103">
        <f>'2-2 - SO 301.1 - Vodovodn...'!J36</f>
        <v>0</v>
      </c>
      <c r="AX99" s="103">
        <f>'2-2 - SO 301.1 - Vodovodn...'!J37</f>
        <v>0</v>
      </c>
      <c r="AY99" s="103">
        <f>'2-2 - SO 301.1 - Vodovodn...'!J38</f>
        <v>0</v>
      </c>
      <c r="AZ99" s="103">
        <f>'2-2 - SO 301.1 - Vodovodn...'!F35</f>
        <v>0</v>
      </c>
      <c r="BA99" s="103">
        <f>'2-2 - SO 301.1 - Vodovodn...'!F36</f>
        <v>0</v>
      </c>
      <c r="BB99" s="103">
        <f>'2-2 - SO 301.1 - Vodovodn...'!F37</f>
        <v>0</v>
      </c>
      <c r="BC99" s="103">
        <f>'2-2 - SO 301.1 - Vodovodn...'!F38</f>
        <v>0</v>
      </c>
      <c r="BD99" s="105">
        <f>'2-2 - SO 301.1 - Vodovodn...'!F39</f>
        <v>0</v>
      </c>
      <c r="BT99" s="106" t="s">
        <v>98</v>
      </c>
      <c r="BV99" s="106" t="s">
        <v>93</v>
      </c>
      <c r="BW99" s="106" t="s">
        <v>112</v>
      </c>
      <c r="BX99" s="106" t="s">
        <v>105</v>
      </c>
      <c r="CL99" s="106" t="s">
        <v>1</v>
      </c>
    </row>
    <row r="100" spans="1:91" s="6" customFormat="1" ht="16.5" customHeight="1">
      <c r="B100" s="89"/>
      <c r="C100" s="90"/>
      <c r="D100" s="314" t="s">
        <v>113</v>
      </c>
      <c r="E100" s="314"/>
      <c r="F100" s="314"/>
      <c r="G100" s="314"/>
      <c r="H100" s="314"/>
      <c r="I100" s="91"/>
      <c r="J100" s="314" t="s">
        <v>114</v>
      </c>
      <c r="K100" s="314"/>
      <c r="L100" s="314"/>
      <c r="M100" s="314"/>
      <c r="N100" s="314"/>
      <c r="O100" s="314"/>
      <c r="P100" s="314"/>
      <c r="Q100" s="314"/>
      <c r="R100" s="314"/>
      <c r="S100" s="314"/>
      <c r="T100" s="314"/>
      <c r="U100" s="314"/>
      <c r="V100" s="314"/>
      <c r="W100" s="314"/>
      <c r="X100" s="314"/>
      <c r="Y100" s="314"/>
      <c r="Z100" s="314"/>
      <c r="AA100" s="314"/>
      <c r="AB100" s="314"/>
      <c r="AC100" s="314"/>
      <c r="AD100" s="314"/>
      <c r="AE100" s="314"/>
      <c r="AF100" s="314"/>
      <c r="AG100" s="315">
        <f>ROUND(SUM(AG101:AG102),2)</f>
        <v>0</v>
      </c>
      <c r="AH100" s="312"/>
      <c r="AI100" s="312"/>
      <c r="AJ100" s="312"/>
      <c r="AK100" s="312"/>
      <c r="AL100" s="312"/>
      <c r="AM100" s="312"/>
      <c r="AN100" s="311">
        <f t="shared" si="0"/>
        <v>0</v>
      </c>
      <c r="AO100" s="312"/>
      <c r="AP100" s="312"/>
      <c r="AQ100" s="92" t="s">
        <v>96</v>
      </c>
      <c r="AR100" s="93"/>
      <c r="AS100" s="94">
        <f>ROUND(SUM(AS101:AS102),2)</f>
        <v>0</v>
      </c>
      <c r="AT100" s="95">
        <f t="shared" si="1"/>
        <v>0</v>
      </c>
      <c r="AU100" s="96">
        <f>ROUND(SUM(AU101:AU102),5)</f>
        <v>0</v>
      </c>
      <c r="AV100" s="95">
        <f>ROUND(AZ100*L29,2)</f>
        <v>0</v>
      </c>
      <c r="AW100" s="95">
        <f>ROUND(BA100*L30,2)</f>
        <v>0</v>
      </c>
      <c r="AX100" s="95">
        <f>ROUND(BB100*L29,2)</f>
        <v>0</v>
      </c>
      <c r="AY100" s="95">
        <f>ROUND(BC100*L30,2)</f>
        <v>0</v>
      </c>
      <c r="AZ100" s="95">
        <f>ROUND(SUM(AZ101:AZ102),2)</f>
        <v>0</v>
      </c>
      <c r="BA100" s="95">
        <f>ROUND(SUM(BA101:BA102),2)</f>
        <v>0</v>
      </c>
      <c r="BB100" s="95">
        <f>ROUND(SUM(BB101:BB102),2)</f>
        <v>0</v>
      </c>
      <c r="BC100" s="95">
        <f>ROUND(SUM(BC101:BC102),2)</f>
        <v>0</v>
      </c>
      <c r="BD100" s="97">
        <f>ROUND(SUM(BD101:BD102),2)</f>
        <v>0</v>
      </c>
      <c r="BS100" s="98" t="s">
        <v>90</v>
      </c>
      <c r="BT100" s="98" t="s">
        <v>23</v>
      </c>
      <c r="BU100" s="98" t="s">
        <v>92</v>
      </c>
      <c r="BV100" s="98" t="s">
        <v>93</v>
      </c>
      <c r="BW100" s="98" t="s">
        <v>115</v>
      </c>
      <c r="BX100" s="98" t="s">
        <v>5</v>
      </c>
      <c r="CL100" s="98" t="s">
        <v>116</v>
      </c>
      <c r="CM100" s="98" t="s">
        <v>98</v>
      </c>
    </row>
    <row r="101" spans="1:91" s="3" customFormat="1" ht="16.5" customHeight="1">
      <c r="A101" s="99" t="s">
        <v>99</v>
      </c>
      <c r="B101" s="54"/>
      <c r="C101" s="100"/>
      <c r="D101" s="100"/>
      <c r="E101" s="313" t="s">
        <v>117</v>
      </c>
      <c r="F101" s="313"/>
      <c r="G101" s="313"/>
      <c r="H101" s="313"/>
      <c r="I101" s="313"/>
      <c r="J101" s="100"/>
      <c r="K101" s="313" t="s">
        <v>114</v>
      </c>
      <c r="L101" s="313"/>
      <c r="M101" s="313"/>
      <c r="N101" s="313"/>
      <c r="O101" s="313"/>
      <c r="P101" s="313"/>
      <c r="Q101" s="313"/>
      <c r="R101" s="313"/>
      <c r="S101" s="313"/>
      <c r="T101" s="313"/>
      <c r="U101" s="313"/>
      <c r="V101" s="313"/>
      <c r="W101" s="313"/>
      <c r="X101" s="313"/>
      <c r="Y101" s="313"/>
      <c r="Z101" s="313"/>
      <c r="AA101" s="313"/>
      <c r="AB101" s="313"/>
      <c r="AC101" s="313"/>
      <c r="AD101" s="313"/>
      <c r="AE101" s="313"/>
      <c r="AF101" s="313"/>
      <c r="AG101" s="309">
        <f>'3-1 - SO 302 -Kanalizace'!J32</f>
        <v>0</v>
      </c>
      <c r="AH101" s="310"/>
      <c r="AI101" s="310"/>
      <c r="AJ101" s="310"/>
      <c r="AK101" s="310"/>
      <c r="AL101" s="310"/>
      <c r="AM101" s="310"/>
      <c r="AN101" s="309">
        <f t="shared" si="0"/>
        <v>0</v>
      </c>
      <c r="AO101" s="310"/>
      <c r="AP101" s="310"/>
      <c r="AQ101" s="101" t="s">
        <v>102</v>
      </c>
      <c r="AR101" s="56"/>
      <c r="AS101" s="102">
        <v>0</v>
      </c>
      <c r="AT101" s="103">
        <f t="shared" si="1"/>
        <v>0</v>
      </c>
      <c r="AU101" s="104">
        <f>'3-1 - SO 302 -Kanalizace'!P130</f>
        <v>0</v>
      </c>
      <c r="AV101" s="103">
        <f>'3-1 - SO 302 -Kanalizace'!J35</f>
        <v>0</v>
      </c>
      <c r="AW101" s="103">
        <f>'3-1 - SO 302 -Kanalizace'!J36</f>
        <v>0</v>
      </c>
      <c r="AX101" s="103">
        <f>'3-1 - SO 302 -Kanalizace'!J37</f>
        <v>0</v>
      </c>
      <c r="AY101" s="103">
        <f>'3-1 - SO 302 -Kanalizace'!J38</f>
        <v>0</v>
      </c>
      <c r="AZ101" s="103">
        <f>'3-1 - SO 302 -Kanalizace'!F35</f>
        <v>0</v>
      </c>
      <c r="BA101" s="103">
        <f>'3-1 - SO 302 -Kanalizace'!F36</f>
        <v>0</v>
      </c>
      <c r="BB101" s="103">
        <f>'3-1 - SO 302 -Kanalizace'!F37</f>
        <v>0</v>
      </c>
      <c r="BC101" s="103">
        <f>'3-1 - SO 302 -Kanalizace'!F38</f>
        <v>0</v>
      </c>
      <c r="BD101" s="105">
        <f>'3-1 - SO 302 -Kanalizace'!F39</f>
        <v>0</v>
      </c>
      <c r="BT101" s="106" t="s">
        <v>98</v>
      </c>
      <c r="BV101" s="106" t="s">
        <v>93</v>
      </c>
      <c r="BW101" s="106" t="s">
        <v>118</v>
      </c>
      <c r="BX101" s="106" t="s">
        <v>115</v>
      </c>
      <c r="CL101" s="106" t="s">
        <v>1</v>
      </c>
    </row>
    <row r="102" spans="1:91" s="3" customFormat="1" ht="16.5" customHeight="1">
      <c r="A102" s="99" t="s">
        <v>99</v>
      </c>
      <c r="B102" s="54"/>
      <c r="C102" s="100"/>
      <c r="D102" s="100"/>
      <c r="E102" s="313" t="s">
        <v>119</v>
      </c>
      <c r="F102" s="313"/>
      <c r="G102" s="313"/>
      <c r="H102" s="313"/>
      <c r="I102" s="313"/>
      <c r="J102" s="100"/>
      <c r="K102" s="313" t="s">
        <v>120</v>
      </c>
      <c r="L102" s="313"/>
      <c r="M102" s="313"/>
      <c r="N102" s="313"/>
      <c r="O102" s="313"/>
      <c r="P102" s="313"/>
      <c r="Q102" s="313"/>
      <c r="R102" s="313"/>
      <c r="S102" s="313"/>
      <c r="T102" s="313"/>
      <c r="U102" s="313"/>
      <c r="V102" s="313"/>
      <c r="W102" s="313"/>
      <c r="X102" s="313"/>
      <c r="Y102" s="313"/>
      <c r="Z102" s="313"/>
      <c r="AA102" s="313"/>
      <c r="AB102" s="313"/>
      <c r="AC102" s="313"/>
      <c r="AD102" s="313"/>
      <c r="AE102" s="313"/>
      <c r="AF102" s="313"/>
      <c r="AG102" s="309">
        <f>'3-2 - SO 302.1 -Kanalizač...'!J32</f>
        <v>0</v>
      </c>
      <c r="AH102" s="310"/>
      <c r="AI102" s="310"/>
      <c r="AJ102" s="310"/>
      <c r="AK102" s="310"/>
      <c r="AL102" s="310"/>
      <c r="AM102" s="310"/>
      <c r="AN102" s="309">
        <f t="shared" si="0"/>
        <v>0</v>
      </c>
      <c r="AO102" s="310"/>
      <c r="AP102" s="310"/>
      <c r="AQ102" s="101" t="s">
        <v>102</v>
      </c>
      <c r="AR102" s="56"/>
      <c r="AS102" s="102">
        <v>0</v>
      </c>
      <c r="AT102" s="103">
        <f t="shared" si="1"/>
        <v>0</v>
      </c>
      <c r="AU102" s="104">
        <f>'3-2 - SO 302.1 -Kanalizač...'!P132</f>
        <v>0</v>
      </c>
      <c r="AV102" s="103">
        <f>'3-2 - SO 302.1 -Kanalizač...'!J35</f>
        <v>0</v>
      </c>
      <c r="AW102" s="103">
        <f>'3-2 - SO 302.1 -Kanalizač...'!J36</f>
        <v>0</v>
      </c>
      <c r="AX102" s="103">
        <f>'3-2 - SO 302.1 -Kanalizač...'!J37</f>
        <v>0</v>
      </c>
      <c r="AY102" s="103">
        <f>'3-2 - SO 302.1 -Kanalizač...'!J38</f>
        <v>0</v>
      </c>
      <c r="AZ102" s="103">
        <f>'3-2 - SO 302.1 -Kanalizač...'!F35</f>
        <v>0</v>
      </c>
      <c r="BA102" s="103">
        <f>'3-2 - SO 302.1 -Kanalizač...'!F36</f>
        <v>0</v>
      </c>
      <c r="BB102" s="103">
        <f>'3-2 - SO 302.1 -Kanalizač...'!F37</f>
        <v>0</v>
      </c>
      <c r="BC102" s="103">
        <f>'3-2 - SO 302.1 -Kanalizač...'!F38</f>
        <v>0</v>
      </c>
      <c r="BD102" s="105">
        <f>'3-2 - SO 302.1 -Kanalizač...'!F39</f>
        <v>0</v>
      </c>
      <c r="BT102" s="106" t="s">
        <v>98</v>
      </c>
      <c r="BV102" s="106" t="s">
        <v>93</v>
      </c>
      <c r="BW102" s="106" t="s">
        <v>121</v>
      </c>
      <c r="BX102" s="106" t="s">
        <v>115</v>
      </c>
      <c r="CL102" s="106" t="s">
        <v>1</v>
      </c>
    </row>
    <row r="103" spans="1:91" s="6" customFormat="1" ht="16.5" customHeight="1">
      <c r="B103" s="89"/>
      <c r="C103" s="90"/>
      <c r="D103" s="314" t="s">
        <v>122</v>
      </c>
      <c r="E103" s="314"/>
      <c r="F103" s="314"/>
      <c r="G103" s="314"/>
      <c r="H103" s="314"/>
      <c r="I103" s="91"/>
      <c r="J103" s="314" t="s">
        <v>123</v>
      </c>
      <c r="K103" s="314"/>
      <c r="L103" s="314"/>
      <c r="M103" s="314"/>
      <c r="N103" s="314"/>
      <c r="O103" s="314"/>
      <c r="P103" s="314"/>
      <c r="Q103" s="314"/>
      <c r="R103" s="314"/>
      <c r="S103" s="314"/>
      <c r="T103" s="314"/>
      <c r="U103" s="314"/>
      <c r="V103" s="314"/>
      <c r="W103" s="314"/>
      <c r="X103" s="314"/>
      <c r="Y103" s="314"/>
      <c r="Z103" s="314"/>
      <c r="AA103" s="314"/>
      <c r="AB103" s="314"/>
      <c r="AC103" s="314"/>
      <c r="AD103" s="314"/>
      <c r="AE103" s="314"/>
      <c r="AF103" s="314"/>
      <c r="AG103" s="315">
        <f>ROUND(AG104,2)</f>
        <v>0</v>
      </c>
      <c r="AH103" s="312"/>
      <c r="AI103" s="312"/>
      <c r="AJ103" s="312"/>
      <c r="AK103" s="312"/>
      <c r="AL103" s="312"/>
      <c r="AM103" s="312"/>
      <c r="AN103" s="311">
        <f t="shared" si="0"/>
        <v>0</v>
      </c>
      <c r="AO103" s="312"/>
      <c r="AP103" s="312"/>
      <c r="AQ103" s="92" t="s">
        <v>96</v>
      </c>
      <c r="AR103" s="93"/>
      <c r="AS103" s="94">
        <f>ROUND(AS104,2)</f>
        <v>0</v>
      </c>
      <c r="AT103" s="95">
        <f t="shared" si="1"/>
        <v>0</v>
      </c>
      <c r="AU103" s="96">
        <f>ROUND(AU104,5)</f>
        <v>0</v>
      </c>
      <c r="AV103" s="95">
        <f>ROUND(AZ103*L29,2)</f>
        <v>0</v>
      </c>
      <c r="AW103" s="95">
        <f>ROUND(BA103*L30,2)</f>
        <v>0</v>
      </c>
      <c r="AX103" s="95">
        <f>ROUND(BB103*L29,2)</f>
        <v>0</v>
      </c>
      <c r="AY103" s="95">
        <f>ROUND(BC103*L30,2)</f>
        <v>0</v>
      </c>
      <c r="AZ103" s="95">
        <f>ROUND(AZ104,2)</f>
        <v>0</v>
      </c>
      <c r="BA103" s="95">
        <f>ROUND(BA104,2)</f>
        <v>0</v>
      </c>
      <c r="BB103" s="95">
        <f>ROUND(BB104,2)</f>
        <v>0</v>
      </c>
      <c r="BC103" s="95">
        <f>ROUND(BC104,2)</f>
        <v>0</v>
      </c>
      <c r="BD103" s="97">
        <f>ROUND(BD104,2)</f>
        <v>0</v>
      </c>
      <c r="BS103" s="98" t="s">
        <v>90</v>
      </c>
      <c r="BT103" s="98" t="s">
        <v>23</v>
      </c>
      <c r="BU103" s="98" t="s">
        <v>92</v>
      </c>
      <c r="BV103" s="98" t="s">
        <v>93</v>
      </c>
      <c r="BW103" s="98" t="s">
        <v>124</v>
      </c>
      <c r="BX103" s="98" t="s">
        <v>5</v>
      </c>
      <c r="CL103" s="98" t="s">
        <v>20</v>
      </c>
      <c r="CM103" s="98" t="s">
        <v>98</v>
      </c>
    </row>
    <row r="104" spans="1:91" s="3" customFormat="1" ht="16.5" customHeight="1">
      <c r="A104" s="99" t="s">
        <v>99</v>
      </c>
      <c r="B104" s="54"/>
      <c r="C104" s="100"/>
      <c r="D104" s="100"/>
      <c r="E104" s="313" t="s">
        <v>125</v>
      </c>
      <c r="F104" s="313"/>
      <c r="G104" s="313"/>
      <c r="H104" s="313"/>
      <c r="I104" s="313"/>
      <c r="J104" s="100"/>
      <c r="K104" s="313" t="s">
        <v>126</v>
      </c>
      <c r="L104" s="313"/>
      <c r="M104" s="313"/>
      <c r="N104" s="313"/>
      <c r="O104" s="313"/>
      <c r="P104" s="313"/>
      <c r="Q104" s="313"/>
      <c r="R104" s="313"/>
      <c r="S104" s="313"/>
      <c r="T104" s="313"/>
      <c r="U104" s="313"/>
      <c r="V104" s="313"/>
      <c r="W104" s="313"/>
      <c r="X104" s="313"/>
      <c r="Y104" s="313"/>
      <c r="Z104" s="313"/>
      <c r="AA104" s="313"/>
      <c r="AB104" s="313"/>
      <c r="AC104" s="313"/>
      <c r="AD104" s="313"/>
      <c r="AE104" s="313"/>
      <c r="AF104" s="313"/>
      <c r="AG104" s="309">
        <f>'4-1 - SO 401 Veřejné osvě...'!J32</f>
        <v>0</v>
      </c>
      <c r="AH104" s="310"/>
      <c r="AI104" s="310"/>
      <c r="AJ104" s="310"/>
      <c r="AK104" s="310"/>
      <c r="AL104" s="310"/>
      <c r="AM104" s="310"/>
      <c r="AN104" s="309">
        <f t="shared" si="0"/>
        <v>0</v>
      </c>
      <c r="AO104" s="310"/>
      <c r="AP104" s="310"/>
      <c r="AQ104" s="101" t="s">
        <v>102</v>
      </c>
      <c r="AR104" s="56"/>
      <c r="AS104" s="102">
        <v>0</v>
      </c>
      <c r="AT104" s="103">
        <f t="shared" si="1"/>
        <v>0</v>
      </c>
      <c r="AU104" s="104">
        <f>'4-1 - SO 401 Veřejné osvě...'!P130</f>
        <v>0</v>
      </c>
      <c r="AV104" s="103">
        <f>'4-1 - SO 401 Veřejné osvě...'!J35</f>
        <v>0</v>
      </c>
      <c r="AW104" s="103">
        <f>'4-1 - SO 401 Veřejné osvě...'!J36</f>
        <v>0</v>
      </c>
      <c r="AX104" s="103">
        <f>'4-1 - SO 401 Veřejné osvě...'!J37</f>
        <v>0</v>
      </c>
      <c r="AY104" s="103">
        <f>'4-1 - SO 401 Veřejné osvě...'!J38</f>
        <v>0</v>
      </c>
      <c r="AZ104" s="103">
        <f>'4-1 - SO 401 Veřejné osvě...'!F35</f>
        <v>0</v>
      </c>
      <c r="BA104" s="103">
        <f>'4-1 - SO 401 Veřejné osvě...'!F36</f>
        <v>0</v>
      </c>
      <c r="BB104" s="103">
        <f>'4-1 - SO 401 Veřejné osvě...'!F37</f>
        <v>0</v>
      </c>
      <c r="BC104" s="103">
        <f>'4-1 - SO 401 Veřejné osvě...'!F38</f>
        <v>0</v>
      </c>
      <c r="BD104" s="105">
        <f>'4-1 - SO 401 Veřejné osvě...'!F39</f>
        <v>0</v>
      </c>
      <c r="BT104" s="106" t="s">
        <v>98</v>
      </c>
      <c r="BV104" s="106" t="s">
        <v>93</v>
      </c>
      <c r="BW104" s="106" t="s">
        <v>127</v>
      </c>
      <c r="BX104" s="106" t="s">
        <v>124</v>
      </c>
      <c r="CL104" s="106" t="s">
        <v>1</v>
      </c>
    </row>
    <row r="105" spans="1:91" s="6" customFormat="1" ht="16.5" customHeight="1">
      <c r="B105" s="89"/>
      <c r="C105" s="90"/>
      <c r="D105" s="314" t="s">
        <v>128</v>
      </c>
      <c r="E105" s="314"/>
      <c r="F105" s="314"/>
      <c r="G105" s="314"/>
      <c r="H105" s="314"/>
      <c r="I105" s="91"/>
      <c r="J105" s="314" t="s">
        <v>129</v>
      </c>
      <c r="K105" s="314"/>
      <c r="L105" s="314"/>
      <c r="M105" s="314"/>
      <c r="N105" s="314"/>
      <c r="O105" s="314"/>
      <c r="P105" s="314"/>
      <c r="Q105" s="314"/>
      <c r="R105" s="314"/>
      <c r="S105" s="314"/>
      <c r="T105" s="314"/>
      <c r="U105" s="314"/>
      <c r="V105" s="314"/>
      <c r="W105" s="314"/>
      <c r="X105" s="314"/>
      <c r="Y105" s="314"/>
      <c r="Z105" s="314"/>
      <c r="AA105" s="314"/>
      <c r="AB105" s="314"/>
      <c r="AC105" s="314"/>
      <c r="AD105" s="314"/>
      <c r="AE105" s="314"/>
      <c r="AF105" s="314"/>
      <c r="AG105" s="315">
        <f>ROUND(AG106,2)</f>
        <v>0</v>
      </c>
      <c r="AH105" s="312"/>
      <c r="AI105" s="312"/>
      <c r="AJ105" s="312"/>
      <c r="AK105" s="312"/>
      <c r="AL105" s="312"/>
      <c r="AM105" s="312"/>
      <c r="AN105" s="311">
        <f t="shared" si="0"/>
        <v>0</v>
      </c>
      <c r="AO105" s="312"/>
      <c r="AP105" s="312"/>
      <c r="AQ105" s="92" t="s">
        <v>96</v>
      </c>
      <c r="AR105" s="93"/>
      <c r="AS105" s="94">
        <f>ROUND(AS106,2)</f>
        <v>0</v>
      </c>
      <c r="AT105" s="95">
        <f t="shared" si="1"/>
        <v>0</v>
      </c>
      <c r="AU105" s="96">
        <f>ROUND(AU106,5)</f>
        <v>0</v>
      </c>
      <c r="AV105" s="95">
        <f>ROUND(AZ105*L29,2)</f>
        <v>0</v>
      </c>
      <c r="AW105" s="95">
        <f>ROUND(BA105*L30,2)</f>
        <v>0</v>
      </c>
      <c r="AX105" s="95">
        <f>ROUND(BB105*L29,2)</f>
        <v>0</v>
      </c>
      <c r="AY105" s="95">
        <f>ROUND(BC105*L30,2)</f>
        <v>0</v>
      </c>
      <c r="AZ105" s="95">
        <f>ROUND(AZ106,2)</f>
        <v>0</v>
      </c>
      <c r="BA105" s="95">
        <f>ROUND(BA106,2)</f>
        <v>0</v>
      </c>
      <c r="BB105" s="95">
        <f>ROUND(BB106,2)</f>
        <v>0</v>
      </c>
      <c r="BC105" s="95">
        <f>ROUND(BC106,2)</f>
        <v>0</v>
      </c>
      <c r="BD105" s="97">
        <f>ROUND(BD106,2)</f>
        <v>0</v>
      </c>
      <c r="BS105" s="98" t="s">
        <v>90</v>
      </c>
      <c r="BT105" s="98" t="s">
        <v>23</v>
      </c>
      <c r="BU105" s="98" t="s">
        <v>92</v>
      </c>
      <c r="BV105" s="98" t="s">
        <v>93</v>
      </c>
      <c r="BW105" s="98" t="s">
        <v>130</v>
      </c>
      <c r="BX105" s="98" t="s">
        <v>5</v>
      </c>
      <c r="CL105" s="98" t="s">
        <v>131</v>
      </c>
      <c r="CM105" s="98" t="s">
        <v>98</v>
      </c>
    </row>
    <row r="106" spans="1:91" s="3" customFormat="1" ht="25.5" customHeight="1">
      <c r="A106" s="99" t="s">
        <v>99</v>
      </c>
      <c r="B106" s="54"/>
      <c r="C106" s="100"/>
      <c r="D106" s="100"/>
      <c r="E106" s="313" t="s">
        <v>132</v>
      </c>
      <c r="F106" s="313"/>
      <c r="G106" s="313"/>
      <c r="H106" s="313"/>
      <c r="I106" s="313"/>
      <c r="J106" s="100"/>
      <c r="K106" s="313" t="s">
        <v>133</v>
      </c>
      <c r="L106" s="313"/>
      <c r="M106" s="313"/>
      <c r="N106" s="313"/>
      <c r="O106" s="313"/>
      <c r="P106" s="313"/>
      <c r="Q106" s="313"/>
      <c r="R106" s="313"/>
      <c r="S106" s="313"/>
      <c r="T106" s="313"/>
      <c r="U106" s="313"/>
      <c r="V106" s="313"/>
      <c r="W106" s="313"/>
      <c r="X106" s="313"/>
      <c r="Y106" s="313"/>
      <c r="Z106" s="313"/>
      <c r="AA106" s="313"/>
      <c r="AB106" s="313"/>
      <c r="AC106" s="313"/>
      <c r="AD106" s="313"/>
      <c r="AE106" s="313"/>
      <c r="AF106" s="313"/>
      <c r="AG106" s="309">
        <f>'5-1 - SO 801 - Vegetační ...'!J32</f>
        <v>0</v>
      </c>
      <c r="AH106" s="310"/>
      <c r="AI106" s="310"/>
      <c r="AJ106" s="310"/>
      <c r="AK106" s="310"/>
      <c r="AL106" s="310"/>
      <c r="AM106" s="310"/>
      <c r="AN106" s="309">
        <f t="shared" si="0"/>
        <v>0</v>
      </c>
      <c r="AO106" s="310"/>
      <c r="AP106" s="310"/>
      <c r="AQ106" s="101" t="s">
        <v>102</v>
      </c>
      <c r="AR106" s="56"/>
      <c r="AS106" s="102">
        <v>0</v>
      </c>
      <c r="AT106" s="103">
        <f t="shared" si="1"/>
        <v>0</v>
      </c>
      <c r="AU106" s="104">
        <f>'5-1 - SO 801 - Vegetační ...'!P124</f>
        <v>0</v>
      </c>
      <c r="AV106" s="103">
        <f>'5-1 - SO 801 - Vegetační ...'!J35</f>
        <v>0</v>
      </c>
      <c r="AW106" s="103">
        <f>'5-1 - SO 801 - Vegetační ...'!J36</f>
        <v>0</v>
      </c>
      <c r="AX106" s="103">
        <f>'5-1 - SO 801 - Vegetační ...'!J37</f>
        <v>0</v>
      </c>
      <c r="AY106" s="103">
        <f>'5-1 - SO 801 - Vegetační ...'!J38</f>
        <v>0</v>
      </c>
      <c r="AZ106" s="103">
        <f>'5-1 - SO 801 - Vegetační ...'!F35</f>
        <v>0</v>
      </c>
      <c r="BA106" s="103">
        <f>'5-1 - SO 801 - Vegetační ...'!F36</f>
        <v>0</v>
      </c>
      <c r="BB106" s="103">
        <f>'5-1 - SO 801 - Vegetační ...'!F37</f>
        <v>0</v>
      </c>
      <c r="BC106" s="103">
        <f>'5-1 - SO 801 - Vegetační ...'!F38</f>
        <v>0</v>
      </c>
      <c r="BD106" s="105">
        <f>'5-1 - SO 801 - Vegetační ...'!F39</f>
        <v>0</v>
      </c>
      <c r="BT106" s="106" t="s">
        <v>98</v>
      </c>
      <c r="BV106" s="106" t="s">
        <v>93</v>
      </c>
      <c r="BW106" s="106" t="s">
        <v>134</v>
      </c>
      <c r="BX106" s="106" t="s">
        <v>130</v>
      </c>
      <c r="CL106" s="106" t="s">
        <v>131</v>
      </c>
    </row>
    <row r="107" spans="1:91" s="6" customFormat="1" ht="27" customHeight="1">
      <c r="B107" s="89"/>
      <c r="C107" s="90"/>
      <c r="D107" s="314" t="s">
        <v>135</v>
      </c>
      <c r="E107" s="314"/>
      <c r="F107" s="314"/>
      <c r="G107" s="314"/>
      <c r="H107" s="314"/>
      <c r="I107" s="91"/>
      <c r="J107" s="314" t="s">
        <v>136</v>
      </c>
      <c r="K107" s="314"/>
      <c r="L107" s="314"/>
      <c r="M107" s="314"/>
      <c r="N107" s="314"/>
      <c r="O107" s="314"/>
      <c r="P107" s="314"/>
      <c r="Q107" s="314"/>
      <c r="R107" s="314"/>
      <c r="S107" s="314"/>
      <c r="T107" s="314"/>
      <c r="U107" s="314"/>
      <c r="V107" s="314"/>
      <c r="W107" s="314"/>
      <c r="X107" s="314"/>
      <c r="Y107" s="314"/>
      <c r="Z107" s="314"/>
      <c r="AA107" s="314"/>
      <c r="AB107" s="314"/>
      <c r="AC107" s="314"/>
      <c r="AD107" s="314"/>
      <c r="AE107" s="314"/>
      <c r="AF107" s="314"/>
      <c r="AG107" s="315">
        <f>ROUND(SUM(AG108:AG110),2)</f>
        <v>0</v>
      </c>
      <c r="AH107" s="312"/>
      <c r="AI107" s="312"/>
      <c r="AJ107" s="312"/>
      <c r="AK107" s="312"/>
      <c r="AL107" s="312"/>
      <c r="AM107" s="312"/>
      <c r="AN107" s="311">
        <f t="shared" si="0"/>
        <v>0</v>
      </c>
      <c r="AO107" s="312"/>
      <c r="AP107" s="312"/>
      <c r="AQ107" s="92" t="s">
        <v>96</v>
      </c>
      <c r="AR107" s="93"/>
      <c r="AS107" s="94">
        <f>ROUND(SUM(AS108:AS110),2)</f>
        <v>0</v>
      </c>
      <c r="AT107" s="95">
        <f t="shared" si="1"/>
        <v>0</v>
      </c>
      <c r="AU107" s="96">
        <f>ROUND(SUM(AU108:AU110),5)</f>
        <v>0</v>
      </c>
      <c r="AV107" s="95">
        <f>ROUND(AZ107*L29,2)</f>
        <v>0</v>
      </c>
      <c r="AW107" s="95">
        <f>ROUND(BA107*L30,2)</f>
        <v>0</v>
      </c>
      <c r="AX107" s="95">
        <f>ROUND(BB107*L29,2)</f>
        <v>0</v>
      </c>
      <c r="AY107" s="95">
        <f>ROUND(BC107*L30,2)</f>
        <v>0</v>
      </c>
      <c r="AZ107" s="95">
        <f>ROUND(SUM(AZ108:AZ110),2)</f>
        <v>0</v>
      </c>
      <c r="BA107" s="95">
        <f>ROUND(SUM(BA108:BA110),2)</f>
        <v>0</v>
      </c>
      <c r="BB107" s="95">
        <f>ROUND(SUM(BB108:BB110),2)</f>
        <v>0</v>
      </c>
      <c r="BC107" s="95">
        <f>ROUND(SUM(BC108:BC110),2)</f>
        <v>0</v>
      </c>
      <c r="BD107" s="97">
        <f>ROUND(SUM(BD108:BD110),2)</f>
        <v>0</v>
      </c>
      <c r="BS107" s="98" t="s">
        <v>90</v>
      </c>
      <c r="BT107" s="98" t="s">
        <v>23</v>
      </c>
      <c r="BV107" s="98" t="s">
        <v>93</v>
      </c>
      <c r="BW107" s="98" t="s">
        <v>137</v>
      </c>
      <c r="BX107" s="98" t="s">
        <v>5</v>
      </c>
      <c r="CL107" s="98" t="s">
        <v>138</v>
      </c>
      <c r="CM107" s="98" t="s">
        <v>98</v>
      </c>
    </row>
    <row r="108" spans="1:91" s="3" customFormat="1" ht="16.5" customHeight="1">
      <c r="A108" s="99" t="s">
        <v>99</v>
      </c>
      <c r="B108" s="54"/>
      <c r="C108" s="100"/>
      <c r="D108" s="100"/>
      <c r="E108" s="313" t="s">
        <v>135</v>
      </c>
      <c r="F108" s="313"/>
      <c r="G108" s="313"/>
      <c r="H108" s="313"/>
      <c r="I108" s="313"/>
      <c r="J108" s="100"/>
      <c r="K108" s="313" t="s">
        <v>136</v>
      </c>
      <c r="L108" s="313"/>
      <c r="M108" s="313"/>
      <c r="N108" s="313"/>
      <c r="O108" s="313"/>
      <c r="P108" s="313"/>
      <c r="Q108" s="313"/>
      <c r="R108" s="313"/>
      <c r="S108" s="313"/>
      <c r="T108" s="313"/>
      <c r="U108" s="313"/>
      <c r="V108" s="313"/>
      <c r="W108" s="313"/>
      <c r="X108" s="313"/>
      <c r="Y108" s="313"/>
      <c r="Z108" s="313"/>
      <c r="AA108" s="313"/>
      <c r="AB108" s="313"/>
      <c r="AC108" s="313"/>
      <c r="AD108" s="313"/>
      <c r="AE108" s="313"/>
      <c r="AF108" s="313"/>
      <c r="AG108" s="309">
        <f>'6 - VON - VEDLEJŠÍ A OSTA...'!J30</f>
        <v>0</v>
      </c>
      <c r="AH108" s="310"/>
      <c r="AI108" s="310"/>
      <c r="AJ108" s="310"/>
      <c r="AK108" s="310"/>
      <c r="AL108" s="310"/>
      <c r="AM108" s="310"/>
      <c r="AN108" s="309">
        <f t="shared" si="0"/>
        <v>0</v>
      </c>
      <c r="AO108" s="310"/>
      <c r="AP108" s="310"/>
      <c r="AQ108" s="101" t="s">
        <v>102</v>
      </c>
      <c r="AR108" s="56"/>
      <c r="AS108" s="102">
        <v>0</v>
      </c>
      <c r="AT108" s="103">
        <f t="shared" si="1"/>
        <v>0</v>
      </c>
      <c r="AU108" s="104">
        <f>'6 - VON - VEDLEJŠÍ A OSTA...'!P120</f>
        <v>0</v>
      </c>
      <c r="AV108" s="103">
        <f>'6 - VON - VEDLEJŠÍ A OSTA...'!J33</f>
        <v>0</v>
      </c>
      <c r="AW108" s="103">
        <f>'6 - VON - VEDLEJŠÍ A OSTA...'!J34</f>
        <v>0</v>
      </c>
      <c r="AX108" s="103">
        <f>'6 - VON - VEDLEJŠÍ A OSTA...'!J35</f>
        <v>0</v>
      </c>
      <c r="AY108" s="103">
        <f>'6 - VON - VEDLEJŠÍ A OSTA...'!J36</f>
        <v>0</v>
      </c>
      <c r="AZ108" s="103">
        <f>'6 - VON - VEDLEJŠÍ A OSTA...'!F33</f>
        <v>0</v>
      </c>
      <c r="BA108" s="103">
        <f>'6 - VON - VEDLEJŠÍ A OSTA...'!F34</f>
        <v>0</v>
      </c>
      <c r="BB108" s="103">
        <f>'6 - VON - VEDLEJŠÍ A OSTA...'!F35</f>
        <v>0</v>
      </c>
      <c r="BC108" s="103">
        <f>'6 - VON - VEDLEJŠÍ A OSTA...'!F36</f>
        <v>0</v>
      </c>
      <c r="BD108" s="105">
        <f>'6 - VON - VEDLEJŠÍ A OSTA...'!F37</f>
        <v>0</v>
      </c>
      <c r="BT108" s="106" t="s">
        <v>98</v>
      </c>
      <c r="BU108" s="106" t="s">
        <v>139</v>
      </c>
      <c r="BV108" s="106" t="s">
        <v>93</v>
      </c>
      <c r="BW108" s="106" t="s">
        <v>137</v>
      </c>
      <c r="BX108" s="106" t="s">
        <v>5</v>
      </c>
      <c r="CL108" s="106" t="s">
        <v>138</v>
      </c>
      <c r="CM108" s="106" t="s">
        <v>98</v>
      </c>
    </row>
    <row r="109" spans="1:91" s="3" customFormat="1" ht="16.5" customHeight="1">
      <c r="A109" s="99" t="s">
        <v>99</v>
      </c>
      <c r="B109" s="54"/>
      <c r="C109" s="100"/>
      <c r="D109" s="100"/>
      <c r="E109" s="313" t="s">
        <v>140</v>
      </c>
      <c r="F109" s="313"/>
      <c r="G109" s="313"/>
      <c r="H109" s="313"/>
      <c r="I109" s="313"/>
      <c r="J109" s="100"/>
      <c r="K109" s="313" t="s">
        <v>141</v>
      </c>
      <c r="L109" s="313"/>
      <c r="M109" s="313"/>
      <c r="N109" s="313"/>
      <c r="O109" s="313"/>
      <c r="P109" s="313"/>
      <c r="Q109" s="313"/>
      <c r="R109" s="313"/>
      <c r="S109" s="313"/>
      <c r="T109" s="313"/>
      <c r="U109" s="313"/>
      <c r="V109" s="313"/>
      <c r="W109" s="313"/>
      <c r="X109" s="313"/>
      <c r="Y109" s="313"/>
      <c r="Z109" s="313"/>
      <c r="AA109" s="313"/>
      <c r="AB109" s="313"/>
      <c r="AC109" s="313"/>
      <c r="AD109" s="313"/>
      <c r="AE109" s="313"/>
      <c r="AF109" s="313"/>
      <c r="AG109" s="309">
        <f>'6-1 - ON.1 Ostatní náklady'!J32</f>
        <v>0</v>
      </c>
      <c r="AH109" s="310"/>
      <c r="AI109" s="310"/>
      <c r="AJ109" s="310"/>
      <c r="AK109" s="310"/>
      <c r="AL109" s="310"/>
      <c r="AM109" s="310"/>
      <c r="AN109" s="309">
        <f t="shared" si="0"/>
        <v>0</v>
      </c>
      <c r="AO109" s="310"/>
      <c r="AP109" s="310"/>
      <c r="AQ109" s="101" t="s">
        <v>102</v>
      </c>
      <c r="AR109" s="56"/>
      <c r="AS109" s="102">
        <v>0</v>
      </c>
      <c r="AT109" s="103">
        <f t="shared" si="1"/>
        <v>0</v>
      </c>
      <c r="AU109" s="104">
        <f>'6-1 - ON.1 Ostatní náklady'!P121</f>
        <v>0</v>
      </c>
      <c r="AV109" s="103">
        <f>'6-1 - ON.1 Ostatní náklady'!J35</f>
        <v>0</v>
      </c>
      <c r="AW109" s="103">
        <f>'6-1 - ON.1 Ostatní náklady'!J36</f>
        <v>0</v>
      </c>
      <c r="AX109" s="103">
        <f>'6-1 - ON.1 Ostatní náklady'!J37</f>
        <v>0</v>
      </c>
      <c r="AY109" s="103">
        <f>'6-1 - ON.1 Ostatní náklady'!J38</f>
        <v>0</v>
      </c>
      <c r="AZ109" s="103">
        <f>'6-1 - ON.1 Ostatní náklady'!F35</f>
        <v>0</v>
      </c>
      <c r="BA109" s="103">
        <f>'6-1 - ON.1 Ostatní náklady'!F36</f>
        <v>0</v>
      </c>
      <c r="BB109" s="103">
        <f>'6-1 - ON.1 Ostatní náklady'!F37</f>
        <v>0</v>
      </c>
      <c r="BC109" s="103">
        <f>'6-1 - ON.1 Ostatní náklady'!F38</f>
        <v>0</v>
      </c>
      <c r="BD109" s="105">
        <f>'6-1 - ON.1 Ostatní náklady'!F39</f>
        <v>0</v>
      </c>
      <c r="BT109" s="106" t="s">
        <v>98</v>
      </c>
      <c r="BV109" s="106" t="s">
        <v>93</v>
      </c>
      <c r="BW109" s="106" t="s">
        <v>142</v>
      </c>
      <c r="BX109" s="106" t="s">
        <v>137</v>
      </c>
      <c r="CL109" s="106" t="s">
        <v>1</v>
      </c>
    </row>
    <row r="110" spans="1:91" s="3" customFormat="1" ht="16.5" customHeight="1">
      <c r="A110" s="99" t="s">
        <v>99</v>
      </c>
      <c r="B110" s="54"/>
      <c r="C110" s="100"/>
      <c r="D110" s="100"/>
      <c r="E110" s="313" t="s">
        <v>143</v>
      </c>
      <c r="F110" s="313"/>
      <c r="G110" s="313"/>
      <c r="H110" s="313"/>
      <c r="I110" s="313"/>
      <c r="J110" s="100"/>
      <c r="K110" s="313" t="s">
        <v>144</v>
      </c>
      <c r="L110" s="313"/>
      <c r="M110" s="313"/>
      <c r="N110" s="313"/>
      <c r="O110" s="313"/>
      <c r="P110" s="313"/>
      <c r="Q110" s="313"/>
      <c r="R110" s="313"/>
      <c r="S110" s="313"/>
      <c r="T110" s="313"/>
      <c r="U110" s="313"/>
      <c r="V110" s="313"/>
      <c r="W110" s="313"/>
      <c r="X110" s="313"/>
      <c r="Y110" s="313"/>
      <c r="Z110" s="313"/>
      <c r="AA110" s="313"/>
      <c r="AB110" s="313"/>
      <c r="AC110" s="313"/>
      <c r="AD110" s="313"/>
      <c r="AE110" s="313"/>
      <c r="AF110" s="313"/>
      <c r="AG110" s="309">
        <f>'6-2 - VRN.1 Vedlejší rozp...'!J32</f>
        <v>0</v>
      </c>
      <c r="AH110" s="310"/>
      <c r="AI110" s="310"/>
      <c r="AJ110" s="310"/>
      <c r="AK110" s="310"/>
      <c r="AL110" s="310"/>
      <c r="AM110" s="310"/>
      <c r="AN110" s="309">
        <f t="shared" si="0"/>
        <v>0</v>
      </c>
      <c r="AO110" s="310"/>
      <c r="AP110" s="310"/>
      <c r="AQ110" s="101" t="s">
        <v>102</v>
      </c>
      <c r="AR110" s="56"/>
      <c r="AS110" s="107">
        <v>0</v>
      </c>
      <c r="AT110" s="108">
        <f t="shared" si="1"/>
        <v>0</v>
      </c>
      <c r="AU110" s="109">
        <f>'6-2 - VRN.1 Vedlejší rozp...'!P125</f>
        <v>0</v>
      </c>
      <c r="AV110" s="108">
        <f>'6-2 - VRN.1 Vedlejší rozp...'!J35</f>
        <v>0</v>
      </c>
      <c r="AW110" s="108">
        <f>'6-2 - VRN.1 Vedlejší rozp...'!J36</f>
        <v>0</v>
      </c>
      <c r="AX110" s="108">
        <f>'6-2 - VRN.1 Vedlejší rozp...'!J37</f>
        <v>0</v>
      </c>
      <c r="AY110" s="108">
        <f>'6-2 - VRN.1 Vedlejší rozp...'!J38</f>
        <v>0</v>
      </c>
      <c r="AZ110" s="108">
        <f>'6-2 - VRN.1 Vedlejší rozp...'!F35</f>
        <v>0</v>
      </c>
      <c r="BA110" s="108">
        <f>'6-2 - VRN.1 Vedlejší rozp...'!F36</f>
        <v>0</v>
      </c>
      <c r="BB110" s="108">
        <f>'6-2 - VRN.1 Vedlejší rozp...'!F37</f>
        <v>0</v>
      </c>
      <c r="BC110" s="108">
        <f>'6-2 - VRN.1 Vedlejší rozp...'!F38</f>
        <v>0</v>
      </c>
      <c r="BD110" s="110">
        <f>'6-2 - VRN.1 Vedlejší rozp...'!F39</f>
        <v>0</v>
      </c>
      <c r="BT110" s="106" t="s">
        <v>98</v>
      </c>
      <c r="BV110" s="106" t="s">
        <v>93</v>
      </c>
      <c r="BW110" s="106" t="s">
        <v>145</v>
      </c>
      <c r="BX110" s="106" t="s">
        <v>137</v>
      </c>
      <c r="CL110" s="106" t="s">
        <v>1</v>
      </c>
    </row>
    <row r="111" spans="1:91" s="1" customFormat="1" ht="30" customHeight="1">
      <c r="B111" s="35"/>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9"/>
    </row>
    <row r="112" spans="1:91" s="1" customFormat="1" ht="7" customHeight="1">
      <c r="B112" s="50"/>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39"/>
    </row>
  </sheetData>
  <sheetProtection algorithmName="SHA-512" hashValue="Ssz7hSSfGrunTfAAq/rUT6ZQY2a8+bhz725MAfnj5iDlu2CActUC6pADh2xqqA2oHmHY5NKaCnUo+LeJbg8lYw==" saltValue="cXLQWlPKdbsMsed9e4zFzjZxy1vk2TBUIW/YD/5Snv3Io3MVllV57jpDeVFcmQi4Mg4fOkEs7lT6Eg4hKIH28g==" spinCount="100000" sheet="1" objects="1" scenarios="1" formatColumns="0" formatRows="0"/>
  <mergeCells count="102">
    <mergeCell ref="K104:AF104"/>
    <mergeCell ref="J105:AF105"/>
    <mergeCell ref="K106:AF106"/>
    <mergeCell ref="J107:AF107"/>
    <mergeCell ref="C92:G92"/>
    <mergeCell ref="I92:AF92"/>
    <mergeCell ref="J95:AF95"/>
    <mergeCell ref="K96:AF96"/>
    <mergeCell ref="J97:AF97"/>
    <mergeCell ref="K98:AF98"/>
    <mergeCell ref="K99:AF99"/>
    <mergeCell ref="J100:AF100"/>
    <mergeCell ref="K101:AF101"/>
    <mergeCell ref="AG107:AM107"/>
    <mergeCell ref="AG108:AM108"/>
    <mergeCell ref="AG109:AM109"/>
    <mergeCell ref="AG110:AM110"/>
    <mergeCell ref="K109:AF109"/>
    <mergeCell ref="K108:AF108"/>
    <mergeCell ref="K110:AF110"/>
    <mergeCell ref="AN92:AP92"/>
    <mergeCell ref="AG92:AM92"/>
    <mergeCell ref="AN95:AP95"/>
    <mergeCell ref="AG95:AM95"/>
    <mergeCell ref="AN96:AP96"/>
    <mergeCell ref="AG96:AM96"/>
    <mergeCell ref="AN97:AP97"/>
    <mergeCell ref="AG97:AM97"/>
    <mergeCell ref="AG98:AM98"/>
    <mergeCell ref="AG99:AM99"/>
    <mergeCell ref="AG100:AM100"/>
    <mergeCell ref="AG101:AM101"/>
    <mergeCell ref="AG102:AM102"/>
    <mergeCell ref="AG94:AM94"/>
    <mergeCell ref="AN94:AP94"/>
    <mergeCell ref="K102:AF102"/>
    <mergeCell ref="J103:AF103"/>
    <mergeCell ref="AN107:AP107"/>
    <mergeCell ref="AN108:AP108"/>
    <mergeCell ref="AN109:AP109"/>
    <mergeCell ref="AN110:AP110"/>
    <mergeCell ref="E102:I102"/>
    <mergeCell ref="D95:H95"/>
    <mergeCell ref="E96:I96"/>
    <mergeCell ref="D97:H97"/>
    <mergeCell ref="E98:I98"/>
    <mergeCell ref="E99:I99"/>
    <mergeCell ref="D100:H100"/>
    <mergeCell ref="E101:I101"/>
    <mergeCell ref="D103:H103"/>
    <mergeCell ref="E104:I104"/>
    <mergeCell ref="D105:H105"/>
    <mergeCell ref="E106:I106"/>
    <mergeCell ref="D107:H107"/>
    <mergeCell ref="E108:I108"/>
    <mergeCell ref="E109:I109"/>
    <mergeCell ref="E110:I110"/>
    <mergeCell ref="AG104:AM104"/>
    <mergeCell ref="AG103:AM103"/>
    <mergeCell ref="AG105:AM105"/>
    <mergeCell ref="AG106:AM106"/>
    <mergeCell ref="AN101:AP101"/>
    <mergeCell ref="AN98:AP98"/>
    <mergeCell ref="AN99:AP99"/>
    <mergeCell ref="AN100:AP100"/>
    <mergeCell ref="AN102:AP102"/>
    <mergeCell ref="AN103:AP103"/>
    <mergeCell ref="AN104:AP104"/>
    <mergeCell ref="AN105:AP105"/>
    <mergeCell ref="AN106:AP106"/>
    <mergeCell ref="X35:AB35"/>
    <mergeCell ref="AK35:AO35"/>
    <mergeCell ref="AR2:BE2"/>
    <mergeCell ref="AS89:AT91"/>
    <mergeCell ref="AM90:AP90"/>
    <mergeCell ref="L85:AO85"/>
    <mergeCell ref="AM87:AN87"/>
    <mergeCell ref="AM89:AP89"/>
    <mergeCell ref="K5:AO5"/>
    <mergeCell ref="K6:AO6"/>
    <mergeCell ref="E14:AJ14"/>
    <mergeCell ref="E23:AN23"/>
    <mergeCell ref="L28:P28"/>
    <mergeCell ref="W28:AE28"/>
    <mergeCell ref="AK28:AO28"/>
    <mergeCell ref="L29:P29"/>
    <mergeCell ref="L30:P30"/>
    <mergeCell ref="L31:P31"/>
    <mergeCell ref="L32:P32"/>
    <mergeCell ref="L33:P33"/>
    <mergeCell ref="W31:AE31"/>
    <mergeCell ref="BE5:BE34"/>
    <mergeCell ref="AK26:AO26"/>
    <mergeCell ref="W29:AE29"/>
    <mergeCell ref="AK29:AO29"/>
    <mergeCell ref="W30:AE30"/>
    <mergeCell ref="AK30:AO30"/>
    <mergeCell ref="AK31:AO31"/>
    <mergeCell ref="W32:AE32"/>
    <mergeCell ref="AK32:AO32"/>
    <mergeCell ref="W33:AE33"/>
    <mergeCell ref="AK33:AO33"/>
  </mergeCells>
  <hyperlinks>
    <hyperlink ref="A96" location="'1-1 - SO 101 -Komunikace-...'!C2" display="/"/>
    <hyperlink ref="A98" location="'2-1 - SO 301 Vodovodní řad'!C2" display="/"/>
    <hyperlink ref="A99" location="'2-2 - SO 301.1 - Vodovodn...'!C2" display="/"/>
    <hyperlink ref="A101" location="'3-1 - SO 302 -Kanalizace'!C2" display="/"/>
    <hyperlink ref="A102" location="'3-2 - SO 302.1 -Kanalizač...'!C2" display="/"/>
    <hyperlink ref="A104" location="'4-1 - SO 401 Veřejné osvě...'!C2" display="/"/>
    <hyperlink ref="A106" location="'5-1 - SO 801 - Vegetační ...'!C2" display="/"/>
    <hyperlink ref="A108" location="'6 - VON - VEDLEJŠÍ A OSTA...'!C2" display="/"/>
    <hyperlink ref="A109" location="'6-1 - ON.1 Ostatní náklady'!C2" display="/"/>
    <hyperlink ref="A110" location="'6-2 - VRN.1 Vedlejší rozp...'!C2" display="/"/>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176"/>
  <sheetViews>
    <sheetView showGridLines="0" workbookViewId="0"/>
  </sheetViews>
  <sheetFormatPr defaultRowHeight="14.4"/>
  <cols>
    <col min="1" max="1" width="8.33203125" customWidth="1"/>
    <col min="2" max="2" width="1.6640625" customWidth="1"/>
    <col min="3" max="3" width="4.1328125" customWidth="1"/>
    <col min="4" max="4" width="4.33203125" customWidth="1"/>
    <col min="5" max="5" width="17.1328125" customWidth="1"/>
    <col min="6" max="6" width="100.796875" customWidth="1"/>
    <col min="7" max="7" width="7" customWidth="1"/>
    <col min="8" max="8" width="11.46484375" customWidth="1"/>
    <col min="9" max="9" width="20.1328125" style="111" customWidth="1"/>
    <col min="10" max="11" width="20.1328125" customWidth="1"/>
    <col min="12" max="12" width="9.33203125" customWidth="1"/>
    <col min="13" max="13" width="10.796875" hidden="1" customWidth="1"/>
    <col min="14" max="14" width="9.33203125" hidden="1"/>
    <col min="15" max="20" width="14.13281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7" customHeight="1">
      <c r="L2" s="289"/>
      <c r="M2" s="289"/>
      <c r="N2" s="289"/>
      <c r="O2" s="289"/>
      <c r="P2" s="289"/>
      <c r="Q2" s="289"/>
      <c r="R2" s="289"/>
      <c r="S2" s="289"/>
      <c r="T2" s="289"/>
      <c r="U2" s="289"/>
      <c r="V2" s="289"/>
      <c r="AT2" s="17" t="s">
        <v>142</v>
      </c>
    </row>
    <row r="3" spans="2:46" ht="7" customHeight="1">
      <c r="B3" s="112"/>
      <c r="C3" s="113"/>
      <c r="D3" s="113"/>
      <c r="E3" s="113"/>
      <c r="F3" s="113"/>
      <c r="G3" s="113"/>
      <c r="H3" s="113"/>
      <c r="I3" s="114"/>
      <c r="J3" s="113"/>
      <c r="K3" s="113"/>
      <c r="L3" s="20"/>
      <c r="AT3" s="17" t="s">
        <v>98</v>
      </c>
    </row>
    <row r="4" spans="2:46" ht="25" customHeight="1">
      <c r="B4" s="20"/>
      <c r="D4" s="115" t="s">
        <v>146</v>
      </c>
      <c r="L4" s="20"/>
      <c r="M4" s="116" t="s">
        <v>10</v>
      </c>
      <c r="AT4" s="17" t="s">
        <v>4</v>
      </c>
    </row>
    <row r="5" spans="2:46" ht="7" customHeight="1">
      <c r="B5" s="20"/>
      <c r="L5" s="20"/>
    </row>
    <row r="6" spans="2:46" ht="12" customHeight="1">
      <c r="B6" s="20"/>
      <c r="D6" s="117" t="s">
        <v>16</v>
      </c>
      <c r="L6" s="20"/>
    </row>
    <row r="7" spans="2:46" ht="16.5" customHeight="1">
      <c r="B7" s="20"/>
      <c r="E7" s="323" t="str">
        <f>'Rekapitulace stavby'!K6</f>
        <v>Šternberk - lokalita Příkopy</v>
      </c>
      <c r="F7" s="324"/>
      <c r="G7" s="324"/>
      <c r="H7" s="324"/>
      <c r="L7" s="20"/>
    </row>
    <row r="8" spans="2:46" ht="12" customHeight="1">
      <c r="B8" s="20"/>
      <c r="D8" s="117" t="s">
        <v>147</v>
      </c>
      <c r="L8" s="20"/>
    </row>
    <row r="9" spans="2:46" s="1" customFormat="1" ht="16.5" customHeight="1">
      <c r="B9" s="39"/>
      <c r="E9" s="323" t="s">
        <v>3522</v>
      </c>
      <c r="F9" s="325"/>
      <c r="G9" s="325"/>
      <c r="H9" s="325"/>
      <c r="I9" s="118"/>
      <c r="L9" s="39"/>
    </row>
    <row r="10" spans="2:46" s="1" customFormat="1" ht="12" customHeight="1">
      <c r="B10" s="39"/>
      <c r="D10" s="117" t="s">
        <v>149</v>
      </c>
      <c r="I10" s="118"/>
      <c r="L10" s="39"/>
    </row>
    <row r="11" spans="2:46" s="1" customFormat="1" ht="37" customHeight="1">
      <c r="B11" s="39"/>
      <c r="E11" s="326" t="s">
        <v>3617</v>
      </c>
      <c r="F11" s="325"/>
      <c r="G11" s="325"/>
      <c r="H11" s="325"/>
      <c r="I11" s="118"/>
      <c r="L11" s="39"/>
    </row>
    <row r="12" spans="2:46" s="1" customFormat="1" ht="10.199999999999999">
      <c r="B12" s="39"/>
      <c r="I12" s="118"/>
      <c r="L12" s="39"/>
    </row>
    <row r="13" spans="2:46" s="1" customFormat="1" ht="12" customHeight="1">
      <c r="B13" s="39"/>
      <c r="D13" s="117" t="s">
        <v>19</v>
      </c>
      <c r="F13" s="106" t="s">
        <v>1</v>
      </c>
      <c r="I13" s="119" t="s">
        <v>21</v>
      </c>
      <c r="J13" s="106" t="s">
        <v>1</v>
      </c>
      <c r="L13" s="39"/>
    </row>
    <row r="14" spans="2:46" s="1" customFormat="1" ht="12" customHeight="1">
      <c r="B14" s="39"/>
      <c r="D14" s="117" t="s">
        <v>24</v>
      </c>
      <c r="F14" s="106" t="s">
        <v>25</v>
      </c>
      <c r="I14" s="119" t="s">
        <v>26</v>
      </c>
      <c r="J14" s="120" t="str">
        <f>'Rekapitulace stavby'!AN8</f>
        <v>23. 4. 2017</v>
      </c>
      <c r="L14" s="39"/>
    </row>
    <row r="15" spans="2:46" s="1" customFormat="1" ht="10.8" customHeight="1">
      <c r="B15" s="39"/>
      <c r="I15" s="118"/>
      <c r="L15" s="39"/>
    </row>
    <row r="16" spans="2:46" s="1" customFormat="1" ht="12" customHeight="1">
      <c r="B16" s="39"/>
      <c r="D16" s="117" t="s">
        <v>34</v>
      </c>
      <c r="I16" s="119" t="s">
        <v>35</v>
      </c>
      <c r="J16" s="106" t="s">
        <v>36</v>
      </c>
      <c r="L16" s="39"/>
    </row>
    <row r="17" spans="2:12" s="1" customFormat="1" ht="18" customHeight="1">
      <c r="B17" s="39"/>
      <c r="E17" s="106" t="s">
        <v>37</v>
      </c>
      <c r="I17" s="119" t="s">
        <v>38</v>
      </c>
      <c r="J17" s="106" t="s">
        <v>39</v>
      </c>
      <c r="L17" s="39"/>
    </row>
    <row r="18" spans="2:12" s="1" customFormat="1" ht="7" customHeight="1">
      <c r="B18" s="39"/>
      <c r="I18" s="118"/>
      <c r="L18" s="39"/>
    </row>
    <row r="19" spans="2:12" s="1" customFormat="1" ht="12" customHeight="1">
      <c r="B19" s="39"/>
      <c r="D19" s="117" t="s">
        <v>40</v>
      </c>
      <c r="I19" s="119" t="s">
        <v>35</v>
      </c>
      <c r="J19" s="30" t="str">
        <f>'Rekapitulace stavby'!AN13</f>
        <v>Vyplň údaj</v>
      </c>
      <c r="L19" s="39"/>
    </row>
    <row r="20" spans="2:12" s="1" customFormat="1" ht="18" customHeight="1">
      <c r="B20" s="39"/>
      <c r="E20" s="327" t="str">
        <f>'Rekapitulace stavby'!E14</f>
        <v>Vyplň údaj</v>
      </c>
      <c r="F20" s="328"/>
      <c r="G20" s="328"/>
      <c r="H20" s="328"/>
      <c r="I20" s="119" t="s">
        <v>38</v>
      </c>
      <c r="J20" s="30" t="str">
        <f>'Rekapitulace stavby'!AN14</f>
        <v>Vyplň údaj</v>
      </c>
      <c r="L20" s="39"/>
    </row>
    <row r="21" spans="2:12" s="1" customFormat="1" ht="7" customHeight="1">
      <c r="B21" s="39"/>
      <c r="I21" s="118"/>
      <c r="L21" s="39"/>
    </row>
    <row r="22" spans="2:12" s="1" customFormat="1" ht="12" customHeight="1">
      <c r="B22" s="39"/>
      <c r="D22" s="117" t="s">
        <v>42</v>
      </c>
      <c r="I22" s="119" t="s">
        <v>35</v>
      </c>
      <c r="J22" s="106" t="s">
        <v>43</v>
      </c>
      <c r="L22" s="39"/>
    </row>
    <row r="23" spans="2:12" s="1" customFormat="1" ht="18" customHeight="1">
      <c r="B23" s="39"/>
      <c r="E23" s="106" t="s">
        <v>44</v>
      </c>
      <c r="I23" s="119" t="s">
        <v>38</v>
      </c>
      <c r="J23" s="106" t="s">
        <v>45</v>
      </c>
      <c r="L23" s="39"/>
    </row>
    <row r="24" spans="2:12" s="1" customFormat="1" ht="7" customHeight="1">
      <c r="B24" s="39"/>
      <c r="I24" s="118"/>
      <c r="L24" s="39"/>
    </row>
    <row r="25" spans="2:12" s="1" customFormat="1" ht="12" customHeight="1">
      <c r="B25" s="39"/>
      <c r="D25" s="117" t="s">
        <v>46</v>
      </c>
      <c r="I25" s="119" t="s">
        <v>35</v>
      </c>
      <c r="J25" s="106" t="s">
        <v>1</v>
      </c>
      <c r="L25" s="39"/>
    </row>
    <row r="26" spans="2:12" s="1" customFormat="1" ht="18" customHeight="1">
      <c r="B26" s="39"/>
      <c r="E26" s="106" t="s">
        <v>47</v>
      </c>
      <c r="I26" s="119" t="s">
        <v>38</v>
      </c>
      <c r="J26" s="106" t="s">
        <v>1</v>
      </c>
      <c r="L26" s="39"/>
    </row>
    <row r="27" spans="2:12" s="1" customFormat="1" ht="7" customHeight="1">
      <c r="B27" s="39"/>
      <c r="I27" s="118"/>
      <c r="L27" s="39"/>
    </row>
    <row r="28" spans="2:12" s="1" customFormat="1" ht="12" customHeight="1">
      <c r="B28" s="39"/>
      <c r="D28" s="117" t="s">
        <v>49</v>
      </c>
      <c r="I28" s="118"/>
      <c r="L28" s="39"/>
    </row>
    <row r="29" spans="2:12" s="7" customFormat="1" ht="51" customHeight="1">
      <c r="B29" s="121"/>
      <c r="E29" s="329" t="s">
        <v>50</v>
      </c>
      <c r="F29" s="329"/>
      <c r="G29" s="329"/>
      <c r="H29" s="329"/>
      <c r="I29" s="122"/>
      <c r="L29" s="121"/>
    </row>
    <row r="30" spans="2:12" s="1" customFormat="1" ht="7" customHeight="1">
      <c r="B30" s="39"/>
      <c r="I30" s="118"/>
      <c r="L30" s="39"/>
    </row>
    <row r="31" spans="2:12" s="1" customFormat="1" ht="7" customHeight="1">
      <c r="B31" s="39"/>
      <c r="D31" s="63"/>
      <c r="E31" s="63"/>
      <c r="F31" s="63"/>
      <c r="G31" s="63"/>
      <c r="H31" s="63"/>
      <c r="I31" s="123"/>
      <c r="J31" s="63"/>
      <c r="K31" s="63"/>
      <c r="L31" s="39"/>
    </row>
    <row r="32" spans="2:12" s="1" customFormat="1" ht="25.45" customHeight="1">
      <c r="B32" s="39"/>
      <c r="D32" s="124" t="s">
        <v>51</v>
      </c>
      <c r="I32" s="118"/>
      <c r="J32" s="125">
        <f>ROUND(J121, 2)</f>
        <v>0</v>
      </c>
      <c r="L32" s="39"/>
    </row>
    <row r="33" spans="2:12" s="1" customFormat="1" ht="7" customHeight="1">
      <c r="B33" s="39"/>
      <c r="D33" s="63"/>
      <c r="E33" s="63"/>
      <c r="F33" s="63"/>
      <c r="G33" s="63"/>
      <c r="H33" s="63"/>
      <c r="I33" s="123"/>
      <c r="J33" s="63"/>
      <c r="K33" s="63"/>
      <c r="L33" s="39"/>
    </row>
    <row r="34" spans="2:12" s="1" customFormat="1" ht="14.4" customHeight="1">
      <c r="B34" s="39"/>
      <c r="F34" s="126" t="s">
        <v>53</v>
      </c>
      <c r="I34" s="127" t="s">
        <v>52</v>
      </c>
      <c r="J34" s="126" t="s">
        <v>54</v>
      </c>
      <c r="L34" s="39"/>
    </row>
    <row r="35" spans="2:12" s="1" customFormat="1" ht="14.4" customHeight="1">
      <c r="B35" s="39"/>
      <c r="D35" s="128" t="s">
        <v>55</v>
      </c>
      <c r="E35" s="117" t="s">
        <v>56</v>
      </c>
      <c r="F35" s="129">
        <f>ROUND((SUM(BE121:BE175)),  2)</f>
        <v>0</v>
      </c>
      <c r="I35" s="130">
        <v>0.21</v>
      </c>
      <c r="J35" s="129">
        <f>ROUND(((SUM(BE121:BE175))*I35),  2)</f>
        <v>0</v>
      </c>
      <c r="L35" s="39"/>
    </row>
    <row r="36" spans="2:12" s="1" customFormat="1" ht="14.4" customHeight="1">
      <c r="B36" s="39"/>
      <c r="E36" s="117" t="s">
        <v>57</v>
      </c>
      <c r="F36" s="129">
        <f>ROUND((SUM(BF121:BF175)),  2)</f>
        <v>0</v>
      </c>
      <c r="I36" s="130">
        <v>0.15</v>
      </c>
      <c r="J36" s="129">
        <f>ROUND(((SUM(BF121:BF175))*I36),  2)</f>
        <v>0</v>
      </c>
      <c r="L36" s="39"/>
    </row>
    <row r="37" spans="2:12" s="1" customFormat="1" ht="14.4" hidden="1" customHeight="1">
      <c r="B37" s="39"/>
      <c r="E37" s="117" t="s">
        <v>58</v>
      </c>
      <c r="F37" s="129">
        <f>ROUND((SUM(BG121:BG175)),  2)</f>
        <v>0</v>
      </c>
      <c r="I37" s="130">
        <v>0.21</v>
      </c>
      <c r="J37" s="129">
        <f>0</f>
        <v>0</v>
      </c>
      <c r="L37" s="39"/>
    </row>
    <row r="38" spans="2:12" s="1" customFormat="1" ht="14.4" hidden="1" customHeight="1">
      <c r="B38" s="39"/>
      <c r="E38" s="117" t="s">
        <v>59</v>
      </c>
      <c r="F38" s="129">
        <f>ROUND((SUM(BH121:BH175)),  2)</f>
        <v>0</v>
      </c>
      <c r="I38" s="130">
        <v>0.15</v>
      </c>
      <c r="J38" s="129">
        <f>0</f>
        <v>0</v>
      </c>
      <c r="L38" s="39"/>
    </row>
    <row r="39" spans="2:12" s="1" customFormat="1" ht="14.4" hidden="1" customHeight="1">
      <c r="B39" s="39"/>
      <c r="E39" s="117" t="s">
        <v>60</v>
      </c>
      <c r="F39" s="129">
        <f>ROUND((SUM(BI121:BI175)),  2)</f>
        <v>0</v>
      </c>
      <c r="I39" s="130">
        <v>0</v>
      </c>
      <c r="J39" s="129">
        <f>0</f>
        <v>0</v>
      </c>
      <c r="L39" s="39"/>
    </row>
    <row r="40" spans="2:12" s="1" customFormat="1" ht="7" customHeight="1">
      <c r="B40" s="39"/>
      <c r="I40" s="118"/>
      <c r="L40" s="39"/>
    </row>
    <row r="41" spans="2:12" s="1" customFormat="1" ht="25.45" customHeight="1">
      <c r="B41" s="39"/>
      <c r="C41" s="131"/>
      <c r="D41" s="132" t="s">
        <v>61</v>
      </c>
      <c r="E41" s="133"/>
      <c r="F41" s="133"/>
      <c r="G41" s="134" t="s">
        <v>62</v>
      </c>
      <c r="H41" s="135" t="s">
        <v>63</v>
      </c>
      <c r="I41" s="136"/>
      <c r="J41" s="137">
        <f>SUM(J32:J39)</f>
        <v>0</v>
      </c>
      <c r="K41" s="138"/>
      <c r="L41" s="39"/>
    </row>
    <row r="42" spans="2:12" s="1" customFormat="1" ht="14.4" customHeight="1">
      <c r="B42" s="39"/>
      <c r="I42" s="118"/>
      <c r="L42" s="39"/>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9"/>
      <c r="D50" s="139" t="s">
        <v>64</v>
      </c>
      <c r="E50" s="140"/>
      <c r="F50" s="140"/>
      <c r="G50" s="139" t="s">
        <v>65</v>
      </c>
      <c r="H50" s="140"/>
      <c r="I50" s="141"/>
      <c r="J50" s="140"/>
      <c r="K50" s="140"/>
      <c r="L50" s="39"/>
    </row>
    <row r="51" spans="2:12" ht="10.199999999999999">
      <c r="B51" s="20"/>
      <c r="L51" s="20"/>
    </row>
    <row r="52" spans="2:12" ht="10.199999999999999">
      <c r="B52" s="20"/>
      <c r="L52" s="20"/>
    </row>
    <row r="53" spans="2:12" ht="10.199999999999999">
      <c r="B53" s="20"/>
      <c r="L53" s="20"/>
    </row>
    <row r="54" spans="2:12" ht="10.199999999999999">
      <c r="B54" s="20"/>
      <c r="L54" s="20"/>
    </row>
    <row r="55" spans="2:12" ht="10.199999999999999">
      <c r="B55" s="20"/>
      <c r="L55" s="20"/>
    </row>
    <row r="56" spans="2:12" ht="10.199999999999999">
      <c r="B56" s="20"/>
      <c r="L56" s="20"/>
    </row>
    <row r="57" spans="2:12" ht="10.199999999999999">
      <c r="B57" s="20"/>
      <c r="L57" s="20"/>
    </row>
    <row r="58" spans="2:12" ht="10.199999999999999">
      <c r="B58" s="20"/>
      <c r="L58" s="20"/>
    </row>
    <row r="59" spans="2:12" ht="10.199999999999999">
      <c r="B59" s="20"/>
      <c r="L59" s="20"/>
    </row>
    <row r="60" spans="2:12" ht="10.199999999999999">
      <c r="B60" s="20"/>
      <c r="L60" s="20"/>
    </row>
    <row r="61" spans="2:12" s="1" customFormat="1" ht="12.3">
      <c r="B61" s="39"/>
      <c r="D61" s="142" t="s">
        <v>66</v>
      </c>
      <c r="E61" s="143"/>
      <c r="F61" s="144" t="s">
        <v>67</v>
      </c>
      <c r="G61" s="142" t="s">
        <v>66</v>
      </c>
      <c r="H61" s="143"/>
      <c r="I61" s="145"/>
      <c r="J61" s="146" t="s">
        <v>67</v>
      </c>
      <c r="K61" s="143"/>
      <c r="L61" s="39"/>
    </row>
    <row r="62" spans="2:12" ht="10.199999999999999">
      <c r="B62" s="20"/>
      <c r="L62" s="20"/>
    </row>
    <row r="63" spans="2:12" ht="10.199999999999999">
      <c r="B63" s="20"/>
      <c r="L63" s="20"/>
    </row>
    <row r="64" spans="2:12" ht="10.199999999999999">
      <c r="B64" s="20"/>
      <c r="L64" s="20"/>
    </row>
    <row r="65" spans="2:12" s="1" customFormat="1" ht="12.3">
      <c r="B65" s="39"/>
      <c r="D65" s="139" t="s">
        <v>68</v>
      </c>
      <c r="E65" s="140"/>
      <c r="F65" s="140"/>
      <c r="G65" s="139" t="s">
        <v>69</v>
      </c>
      <c r="H65" s="140"/>
      <c r="I65" s="141"/>
      <c r="J65" s="140"/>
      <c r="K65" s="140"/>
      <c r="L65" s="39"/>
    </row>
    <row r="66" spans="2:12" ht="10.199999999999999">
      <c r="B66" s="20"/>
      <c r="L66" s="20"/>
    </row>
    <row r="67" spans="2:12" ht="10.199999999999999">
      <c r="B67" s="20"/>
      <c r="L67" s="20"/>
    </row>
    <row r="68" spans="2:12" ht="10.199999999999999">
      <c r="B68" s="20"/>
      <c r="L68" s="20"/>
    </row>
    <row r="69" spans="2:12" ht="10.199999999999999">
      <c r="B69" s="20"/>
      <c r="L69" s="20"/>
    </row>
    <row r="70" spans="2:12" ht="10.199999999999999">
      <c r="B70" s="20"/>
      <c r="L70" s="20"/>
    </row>
    <row r="71" spans="2:12" ht="10.199999999999999">
      <c r="B71" s="20"/>
      <c r="L71" s="20"/>
    </row>
    <row r="72" spans="2:12" ht="10.199999999999999">
      <c r="B72" s="20"/>
      <c r="L72" s="20"/>
    </row>
    <row r="73" spans="2:12" ht="10.199999999999999">
      <c r="B73" s="20"/>
      <c r="L73" s="20"/>
    </row>
    <row r="74" spans="2:12" ht="10.199999999999999">
      <c r="B74" s="20"/>
      <c r="L74" s="20"/>
    </row>
    <row r="75" spans="2:12" ht="10.199999999999999">
      <c r="B75" s="20"/>
      <c r="L75" s="20"/>
    </row>
    <row r="76" spans="2:12" s="1" customFormat="1" ht="12.3">
      <c r="B76" s="39"/>
      <c r="D76" s="142" t="s">
        <v>66</v>
      </c>
      <c r="E76" s="143"/>
      <c r="F76" s="144" t="s">
        <v>67</v>
      </c>
      <c r="G76" s="142" t="s">
        <v>66</v>
      </c>
      <c r="H76" s="143"/>
      <c r="I76" s="145"/>
      <c r="J76" s="146" t="s">
        <v>67</v>
      </c>
      <c r="K76" s="143"/>
      <c r="L76" s="39"/>
    </row>
    <row r="77" spans="2:12" s="1" customFormat="1" ht="14.4" customHeight="1">
      <c r="B77" s="147"/>
      <c r="C77" s="148"/>
      <c r="D77" s="148"/>
      <c r="E77" s="148"/>
      <c r="F77" s="148"/>
      <c r="G77" s="148"/>
      <c r="H77" s="148"/>
      <c r="I77" s="149"/>
      <c r="J77" s="148"/>
      <c r="K77" s="148"/>
      <c r="L77" s="39"/>
    </row>
    <row r="81" spans="2:12" s="1" customFormat="1" ht="7" customHeight="1">
      <c r="B81" s="150"/>
      <c r="C81" s="151"/>
      <c r="D81" s="151"/>
      <c r="E81" s="151"/>
      <c r="F81" s="151"/>
      <c r="G81" s="151"/>
      <c r="H81" s="151"/>
      <c r="I81" s="152"/>
      <c r="J81" s="151"/>
      <c r="K81" s="151"/>
      <c r="L81" s="39"/>
    </row>
    <row r="82" spans="2:12" s="1" customFormat="1" ht="25" customHeight="1">
      <c r="B82" s="35"/>
      <c r="C82" s="23" t="s">
        <v>152</v>
      </c>
      <c r="D82" s="36"/>
      <c r="E82" s="36"/>
      <c r="F82" s="36"/>
      <c r="G82" s="36"/>
      <c r="H82" s="36"/>
      <c r="I82" s="118"/>
      <c r="J82" s="36"/>
      <c r="K82" s="36"/>
      <c r="L82" s="39"/>
    </row>
    <row r="83" spans="2:12" s="1" customFormat="1" ht="7" customHeight="1">
      <c r="B83" s="35"/>
      <c r="C83" s="36"/>
      <c r="D83" s="36"/>
      <c r="E83" s="36"/>
      <c r="F83" s="36"/>
      <c r="G83" s="36"/>
      <c r="H83" s="36"/>
      <c r="I83" s="118"/>
      <c r="J83" s="36"/>
      <c r="K83" s="36"/>
      <c r="L83" s="39"/>
    </row>
    <row r="84" spans="2:12" s="1" customFormat="1" ht="12" customHeight="1">
      <c r="B84" s="35"/>
      <c r="C84" s="29" t="s">
        <v>16</v>
      </c>
      <c r="D84" s="36"/>
      <c r="E84" s="36"/>
      <c r="F84" s="36"/>
      <c r="G84" s="36"/>
      <c r="H84" s="36"/>
      <c r="I84" s="118"/>
      <c r="J84" s="36"/>
      <c r="K84" s="36"/>
      <c r="L84" s="39"/>
    </row>
    <row r="85" spans="2:12" s="1" customFormat="1" ht="16.5" customHeight="1">
      <c r="B85" s="35"/>
      <c r="C85" s="36"/>
      <c r="D85" s="36"/>
      <c r="E85" s="330" t="str">
        <f>E7</f>
        <v>Šternberk - lokalita Příkopy</v>
      </c>
      <c r="F85" s="331"/>
      <c r="G85" s="331"/>
      <c r="H85" s="331"/>
      <c r="I85" s="118"/>
      <c r="J85" s="36"/>
      <c r="K85" s="36"/>
      <c r="L85" s="39"/>
    </row>
    <row r="86" spans="2:12" ht="12" customHeight="1">
      <c r="B86" s="21"/>
      <c r="C86" s="29" t="s">
        <v>147</v>
      </c>
      <c r="D86" s="22"/>
      <c r="E86" s="22"/>
      <c r="F86" s="22"/>
      <c r="G86" s="22"/>
      <c r="H86" s="22"/>
      <c r="J86" s="22"/>
      <c r="K86" s="22"/>
      <c r="L86" s="20"/>
    </row>
    <row r="87" spans="2:12" s="1" customFormat="1" ht="16.5" customHeight="1">
      <c r="B87" s="35"/>
      <c r="C87" s="36"/>
      <c r="D87" s="36"/>
      <c r="E87" s="330" t="s">
        <v>3522</v>
      </c>
      <c r="F87" s="332"/>
      <c r="G87" s="332"/>
      <c r="H87" s="332"/>
      <c r="I87" s="118"/>
      <c r="J87" s="36"/>
      <c r="K87" s="36"/>
      <c r="L87" s="39"/>
    </row>
    <row r="88" spans="2:12" s="1" customFormat="1" ht="12" customHeight="1">
      <c r="B88" s="35"/>
      <c r="C88" s="29" t="s">
        <v>149</v>
      </c>
      <c r="D88" s="36"/>
      <c r="E88" s="36"/>
      <c r="F88" s="36"/>
      <c r="G88" s="36"/>
      <c r="H88" s="36"/>
      <c r="I88" s="118"/>
      <c r="J88" s="36"/>
      <c r="K88" s="36"/>
      <c r="L88" s="39"/>
    </row>
    <row r="89" spans="2:12" s="1" customFormat="1" ht="16.5" customHeight="1">
      <c r="B89" s="35"/>
      <c r="C89" s="36"/>
      <c r="D89" s="36"/>
      <c r="E89" s="298" t="str">
        <f>E11</f>
        <v>6-1 - ON.1 Ostatní náklady</v>
      </c>
      <c r="F89" s="332"/>
      <c r="G89" s="332"/>
      <c r="H89" s="332"/>
      <c r="I89" s="118"/>
      <c r="J89" s="36"/>
      <c r="K89" s="36"/>
      <c r="L89" s="39"/>
    </row>
    <row r="90" spans="2:12" s="1" customFormat="1" ht="7" customHeight="1">
      <c r="B90" s="35"/>
      <c r="C90" s="36"/>
      <c r="D90" s="36"/>
      <c r="E90" s="36"/>
      <c r="F90" s="36"/>
      <c r="G90" s="36"/>
      <c r="H90" s="36"/>
      <c r="I90" s="118"/>
      <c r="J90" s="36"/>
      <c r="K90" s="36"/>
      <c r="L90" s="39"/>
    </row>
    <row r="91" spans="2:12" s="1" customFormat="1" ht="12" customHeight="1">
      <c r="B91" s="35"/>
      <c r="C91" s="29" t="s">
        <v>24</v>
      </c>
      <c r="D91" s="36"/>
      <c r="E91" s="36"/>
      <c r="F91" s="27" t="str">
        <f>F14</f>
        <v>Šternberk</v>
      </c>
      <c r="G91" s="36"/>
      <c r="H91" s="36"/>
      <c r="I91" s="119" t="s">
        <v>26</v>
      </c>
      <c r="J91" s="62" t="str">
        <f>IF(J14="","",J14)</f>
        <v>23. 4. 2017</v>
      </c>
      <c r="K91" s="36"/>
      <c r="L91" s="39"/>
    </row>
    <row r="92" spans="2:12" s="1" customFormat="1" ht="7" customHeight="1">
      <c r="B92" s="35"/>
      <c r="C92" s="36"/>
      <c r="D92" s="36"/>
      <c r="E92" s="36"/>
      <c r="F92" s="36"/>
      <c r="G92" s="36"/>
      <c r="H92" s="36"/>
      <c r="I92" s="118"/>
      <c r="J92" s="36"/>
      <c r="K92" s="36"/>
      <c r="L92" s="39"/>
    </row>
    <row r="93" spans="2:12" s="1" customFormat="1" ht="15.15" customHeight="1">
      <c r="B93" s="35"/>
      <c r="C93" s="29" t="s">
        <v>34</v>
      </c>
      <c r="D93" s="36"/>
      <c r="E93" s="36"/>
      <c r="F93" s="27" t="str">
        <f>E17</f>
        <v>Město Šternberk</v>
      </c>
      <c r="G93" s="36"/>
      <c r="H93" s="36"/>
      <c r="I93" s="119" t="s">
        <v>42</v>
      </c>
      <c r="J93" s="33" t="str">
        <f>E23</f>
        <v>ing. Petr Doležel</v>
      </c>
      <c r="K93" s="36"/>
      <c r="L93" s="39"/>
    </row>
    <row r="94" spans="2:12" s="1" customFormat="1" ht="15.15" customHeight="1">
      <c r="B94" s="35"/>
      <c r="C94" s="29" t="s">
        <v>40</v>
      </c>
      <c r="D94" s="36"/>
      <c r="E94" s="36"/>
      <c r="F94" s="27" t="str">
        <f>IF(E20="","",E20)</f>
        <v>Vyplň údaj</v>
      </c>
      <c r="G94" s="36"/>
      <c r="H94" s="36"/>
      <c r="I94" s="119" t="s">
        <v>46</v>
      </c>
      <c r="J94" s="33" t="str">
        <f>E26</f>
        <v xml:space="preserve">ing.Pospíšil Michal          </v>
      </c>
      <c r="K94" s="36"/>
      <c r="L94" s="39"/>
    </row>
    <row r="95" spans="2:12" s="1" customFormat="1" ht="10.3" customHeight="1">
      <c r="B95" s="35"/>
      <c r="C95" s="36"/>
      <c r="D95" s="36"/>
      <c r="E95" s="36"/>
      <c r="F95" s="36"/>
      <c r="G95" s="36"/>
      <c r="H95" s="36"/>
      <c r="I95" s="118"/>
      <c r="J95" s="36"/>
      <c r="K95" s="36"/>
      <c r="L95" s="39"/>
    </row>
    <row r="96" spans="2:12" s="1" customFormat="1" ht="29.25" customHeight="1">
      <c r="B96" s="35"/>
      <c r="C96" s="153" t="s">
        <v>153</v>
      </c>
      <c r="D96" s="154"/>
      <c r="E96" s="154"/>
      <c r="F96" s="154"/>
      <c r="G96" s="154"/>
      <c r="H96" s="154"/>
      <c r="I96" s="155"/>
      <c r="J96" s="156" t="s">
        <v>154</v>
      </c>
      <c r="K96" s="154"/>
      <c r="L96" s="39"/>
    </row>
    <row r="97" spans="2:47" s="1" customFormat="1" ht="10.3" customHeight="1">
      <c r="B97" s="35"/>
      <c r="C97" s="36"/>
      <c r="D97" s="36"/>
      <c r="E97" s="36"/>
      <c r="F97" s="36"/>
      <c r="G97" s="36"/>
      <c r="H97" s="36"/>
      <c r="I97" s="118"/>
      <c r="J97" s="36"/>
      <c r="K97" s="36"/>
      <c r="L97" s="39"/>
    </row>
    <row r="98" spans="2:47" s="1" customFormat="1" ht="22.8" customHeight="1">
      <c r="B98" s="35"/>
      <c r="C98" s="157" t="s">
        <v>155</v>
      </c>
      <c r="D98" s="36"/>
      <c r="E98" s="36"/>
      <c r="F98" s="36"/>
      <c r="G98" s="36"/>
      <c r="H98" s="36"/>
      <c r="I98" s="118"/>
      <c r="J98" s="80">
        <f>J121</f>
        <v>0</v>
      </c>
      <c r="K98" s="36"/>
      <c r="L98" s="39"/>
      <c r="AU98" s="17" t="s">
        <v>156</v>
      </c>
    </row>
    <row r="99" spans="2:47" s="8" customFormat="1" ht="25" customHeight="1">
      <c r="B99" s="158"/>
      <c r="C99" s="159"/>
      <c r="D99" s="160" t="s">
        <v>3618</v>
      </c>
      <c r="E99" s="161"/>
      <c r="F99" s="161"/>
      <c r="G99" s="161"/>
      <c r="H99" s="161"/>
      <c r="I99" s="162"/>
      <c r="J99" s="163">
        <f>J122</f>
        <v>0</v>
      </c>
      <c r="K99" s="159"/>
      <c r="L99" s="164"/>
    </row>
    <row r="100" spans="2:47" s="1" customFormat="1" ht="21.85" customHeight="1">
      <c r="B100" s="35"/>
      <c r="C100" s="36"/>
      <c r="D100" s="36"/>
      <c r="E100" s="36"/>
      <c r="F100" s="36"/>
      <c r="G100" s="36"/>
      <c r="H100" s="36"/>
      <c r="I100" s="118"/>
      <c r="J100" s="36"/>
      <c r="K100" s="36"/>
      <c r="L100" s="39"/>
    </row>
    <row r="101" spans="2:47" s="1" customFormat="1" ht="7" customHeight="1">
      <c r="B101" s="50"/>
      <c r="C101" s="51"/>
      <c r="D101" s="51"/>
      <c r="E101" s="51"/>
      <c r="F101" s="51"/>
      <c r="G101" s="51"/>
      <c r="H101" s="51"/>
      <c r="I101" s="149"/>
      <c r="J101" s="51"/>
      <c r="K101" s="51"/>
      <c r="L101" s="39"/>
    </row>
    <row r="105" spans="2:47" s="1" customFormat="1" ht="7" customHeight="1">
      <c r="B105" s="52"/>
      <c r="C105" s="53"/>
      <c r="D105" s="53"/>
      <c r="E105" s="53"/>
      <c r="F105" s="53"/>
      <c r="G105" s="53"/>
      <c r="H105" s="53"/>
      <c r="I105" s="152"/>
      <c r="J105" s="53"/>
      <c r="K105" s="53"/>
      <c r="L105" s="39"/>
    </row>
    <row r="106" spans="2:47" s="1" customFormat="1" ht="25" customHeight="1">
      <c r="B106" s="35"/>
      <c r="C106" s="23" t="s">
        <v>168</v>
      </c>
      <c r="D106" s="36"/>
      <c r="E106" s="36"/>
      <c r="F106" s="36"/>
      <c r="G106" s="36"/>
      <c r="H106" s="36"/>
      <c r="I106" s="118"/>
      <c r="J106" s="36"/>
      <c r="K106" s="36"/>
      <c r="L106" s="39"/>
    </row>
    <row r="107" spans="2:47" s="1" customFormat="1" ht="7" customHeight="1">
      <c r="B107" s="35"/>
      <c r="C107" s="36"/>
      <c r="D107" s="36"/>
      <c r="E107" s="36"/>
      <c r="F107" s="36"/>
      <c r="G107" s="36"/>
      <c r="H107" s="36"/>
      <c r="I107" s="118"/>
      <c r="J107" s="36"/>
      <c r="K107" s="36"/>
      <c r="L107" s="39"/>
    </row>
    <row r="108" spans="2:47" s="1" customFormat="1" ht="12" customHeight="1">
      <c r="B108" s="35"/>
      <c r="C108" s="29" t="s">
        <v>16</v>
      </c>
      <c r="D108" s="36"/>
      <c r="E108" s="36"/>
      <c r="F108" s="36"/>
      <c r="G108" s="36"/>
      <c r="H108" s="36"/>
      <c r="I108" s="118"/>
      <c r="J108" s="36"/>
      <c r="K108" s="36"/>
      <c r="L108" s="39"/>
    </row>
    <row r="109" spans="2:47" s="1" customFormat="1" ht="16.5" customHeight="1">
      <c r="B109" s="35"/>
      <c r="C109" s="36"/>
      <c r="D109" s="36"/>
      <c r="E109" s="330" t="str">
        <f>E7</f>
        <v>Šternberk - lokalita Příkopy</v>
      </c>
      <c r="F109" s="331"/>
      <c r="G109" s="331"/>
      <c r="H109" s="331"/>
      <c r="I109" s="118"/>
      <c r="J109" s="36"/>
      <c r="K109" s="36"/>
      <c r="L109" s="39"/>
    </row>
    <row r="110" spans="2:47" ht="12" customHeight="1">
      <c r="B110" s="21"/>
      <c r="C110" s="29" t="s">
        <v>147</v>
      </c>
      <c r="D110" s="22"/>
      <c r="E110" s="22"/>
      <c r="F110" s="22"/>
      <c r="G110" s="22"/>
      <c r="H110" s="22"/>
      <c r="J110" s="22"/>
      <c r="K110" s="22"/>
      <c r="L110" s="20"/>
    </row>
    <row r="111" spans="2:47" s="1" customFormat="1" ht="16.5" customHeight="1">
      <c r="B111" s="35"/>
      <c r="C111" s="36"/>
      <c r="D111" s="36"/>
      <c r="E111" s="330" t="s">
        <v>3522</v>
      </c>
      <c r="F111" s="332"/>
      <c r="G111" s="332"/>
      <c r="H111" s="332"/>
      <c r="I111" s="118"/>
      <c r="J111" s="36"/>
      <c r="K111" s="36"/>
      <c r="L111" s="39"/>
    </row>
    <row r="112" spans="2:47" s="1" customFormat="1" ht="12" customHeight="1">
      <c r="B112" s="35"/>
      <c r="C112" s="29" t="s">
        <v>149</v>
      </c>
      <c r="D112" s="36"/>
      <c r="E112" s="36"/>
      <c r="F112" s="36"/>
      <c r="G112" s="36"/>
      <c r="H112" s="36"/>
      <c r="I112" s="118"/>
      <c r="J112" s="36"/>
      <c r="K112" s="36"/>
      <c r="L112" s="39"/>
    </row>
    <row r="113" spans="2:65" s="1" customFormat="1" ht="16.5" customHeight="1">
      <c r="B113" s="35"/>
      <c r="C113" s="36"/>
      <c r="D113" s="36"/>
      <c r="E113" s="298" t="str">
        <f>E11</f>
        <v>6-1 - ON.1 Ostatní náklady</v>
      </c>
      <c r="F113" s="332"/>
      <c r="G113" s="332"/>
      <c r="H113" s="332"/>
      <c r="I113" s="118"/>
      <c r="J113" s="36"/>
      <c r="K113" s="36"/>
      <c r="L113" s="39"/>
    </row>
    <row r="114" spans="2:65" s="1" customFormat="1" ht="7" customHeight="1">
      <c r="B114" s="35"/>
      <c r="C114" s="36"/>
      <c r="D114" s="36"/>
      <c r="E114" s="36"/>
      <c r="F114" s="36"/>
      <c r="G114" s="36"/>
      <c r="H114" s="36"/>
      <c r="I114" s="118"/>
      <c r="J114" s="36"/>
      <c r="K114" s="36"/>
      <c r="L114" s="39"/>
    </row>
    <row r="115" spans="2:65" s="1" customFormat="1" ht="12" customHeight="1">
      <c r="B115" s="35"/>
      <c r="C115" s="29" t="s">
        <v>24</v>
      </c>
      <c r="D115" s="36"/>
      <c r="E115" s="36"/>
      <c r="F115" s="27" t="str">
        <f>F14</f>
        <v>Šternberk</v>
      </c>
      <c r="G115" s="36"/>
      <c r="H115" s="36"/>
      <c r="I115" s="119" t="s">
        <v>26</v>
      </c>
      <c r="J115" s="62" t="str">
        <f>IF(J14="","",J14)</f>
        <v>23. 4. 2017</v>
      </c>
      <c r="K115" s="36"/>
      <c r="L115" s="39"/>
    </row>
    <row r="116" spans="2:65" s="1" customFormat="1" ht="7" customHeight="1">
      <c r="B116" s="35"/>
      <c r="C116" s="36"/>
      <c r="D116" s="36"/>
      <c r="E116" s="36"/>
      <c r="F116" s="36"/>
      <c r="G116" s="36"/>
      <c r="H116" s="36"/>
      <c r="I116" s="118"/>
      <c r="J116" s="36"/>
      <c r="K116" s="36"/>
      <c r="L116" s="39"/>
    </row>
    <row r="117" spans="2:65" s="1" customFormat="1" ht="15.15" customHeight="1">
      <c r="B117" s="35"/>
      <c r="C117" s="29" t="s">
        <v>34</v>
      </c>
      <c r="D117" s="36"/>
      <c r="E117" s="36"/>
      <c r="F117" s="27" t="str">
        <f>E17</f>
        <v>Město Šternberk</v>
      </c>
      <c r="G117" s="36"/>
      <c r="H117" s="36"/>
      <c r="I117" s="119" t="s">
        <v>42</v>
      </c>
      <c r="J117" s="33" t="str">
        <f>E23</f>
        <v>ing. Petr Doležel</v>
      </c>
      <c r="K117" s="36"/>
      <c r="L117" s="39"/>
    </row>
    <row r="118" spans="2:65" s="1" customFormat="1" ht="15.15" customHeight="1">
      <c r="B118" s="35"/>
      <c r="C118" s="29" t="s">
        <v>40</v>
      </c>
      <c r="D118" s="36"/>
      <c r="E118" s="36"/>
      <c r="F118" s="27" t="str">
        <f>IF(E20="","",E20)</f>
        <v>Vyplň údaj</v>
      </c>
      <c r="G118" s="36"/>
      <c r="H118" s="36"/>
      <c r="I118" s="119" t="s">
        <v>46</v>
      </c>
      <c r="J118" s="33" t="str">
        <f>E26</f>
        <v xml:space="preserve">ing.Pospíšil Michal          </v>
      </c>
      <c r="K118" s="36"/>
      <c r="L118" s="39"/>
    </row>
    <row r="119" spans="2:65" s="1" customFormat="1" ht="10.3" customHeight="1">
      <c r="B119" s="35"/>
      <c r="C119" s="36"/>
      <c r="D119" s="36"/>
      <c r="E119" s="36"/>
      <c r="F119" s="36"/>
      <c r="G119" s="36"/>
      <c r="H119" s="36"/>
      <c r="I119" s="118"/>
      <c r="J119" s="36"/>
      <c r="K119" s="36"/>
      <c r="L119" s="39"/>
    </row>
    <row r="120" spans="2:65" s="10" customFormat="1" ht="29.25" customHeight="1">
      <c r="B120" s="171"/>
      <c r="C120" s="172" t="s">
        <v>169</v>
      </c>
      <c r="D120" s="173" t="s">
        <v>76</v>
      </c>
      <c r="E120" s="173" t="s">
        <v>72</v>
      </c>
      <c r="F120" s="173" t="s">
        <v>73</v>
      </c>
      <c r="G120" s="173" t="s">
        <v>170</v>
      </c>
      <c r="H120" s="173" t="s">
        <v>171</v>
      </c>
      <c r="I120" s="174" t="s">
        <v>172</v>
      </c>
      <c r="J120" s="173" t="s">
        <v>154</v>
      </c>
      <c r="K120" s="175" t="s">
        <v>173</v>
      </c>
      <c r="L120" s="176"/>
      <c r="M120" s="71" t="s">
        <v>1</v>
      </c>
      <c r="N120" s="72" t="s">
        <v>55</v>
      </c>
      <c r="O120" s="72" t="s">
        <v>174</v>
      </c>
      <c r="P120" s="72" t="s">
        <v>175</v>
      </c>
      <c r="Q120" s="72" t="s">
        <v>176</v>
      </c>
      <c r="R120" s="72" t="s">
        <v>177</v>
      </c>
      <c r="S120" s="72" t="s">
        <v>178</v>
      </c>
      <c r="T120" s="73" t="s">
        <v>179</v>
      </c>
    </row>
    <row r="121" spans="2:65" s="1" customFormat="1" ht="22.8" customHeight="1">
      <c r="B121" s="35"/>
      <c r="C121" s="78" t="s">
        <v>180</v>
      </c>
      <c r="D121" s="36"/>
      <c r="E121" s="36"/>
      <c r="F121" s="36"/>
      <c r="G121" s="36"/>
      <c r="H121" s="36"/>
      <c r="I121" s="118"/>
      <c r="J121" s="177">
        <f>BK121</f>
        <v>0</v>
      </c>
      <c r="K121" s="36"/>
      <c r="L121" s="39"/>
      <c r="M121" s="74"/>
      <c r="N121" s="75"/>
      <c r="O121" s="75"/>
      <c r="P121" s="178">
        <f>P122</f>
        <v>0</v>
      </c>
      <c r="Q121" s="75"/>
      <c r="R121" s="178">
        <f>R122</f>
        <v>0</v>
      </c>
      <c r="S121" s="75"/>
      <c r="T121" s="179">
        <f>T122</f>
        <v>0</v>
      </c>
      <c r="AT121" s="17" t="s">
        <v>90</v>
      </c>
      <c r="AU121" s="17" t="s">
        <v>156</v>
      </c>
      <c r="BK121" s="180">
        <f>BK122</f>
        <v>0</v>
      </c>
    </row>
    <row r="122" spans="2:65" s="11" customFormat="1" ht="25.9" customHeight="1">
      <c r="B122" s="181"/>
      <c r="C122" s="182"/>
      <c r="D122" s="183" t="s">
        <v>90</v>
      </c>
      <c r="E122" s="184" t="s">
        <v>3326</v>
      </c>
      <c r="F122" s="184" t="s">
        <v>3597</v>
      </c>
      <c r="G122" s="182"/>
      <c r="H122" s="182"/>
      <c r="I122" s="185"/>
      <c r="J122" s="186">
        <f>BK122</f>
        <v>0</v>
      </c>
      <c r="K122" s="182"/>
      <c r="L122" s="187"/>
      <c r="M122" s="188"/>
      <c r="N122" s="189"/>
      <c r="O122" s="189"/>
      <c r="P122" s="190">
        <f>SUM(P123:P175)</f>
        <v>0</v>
      </c>
      <c r="Q122" s="189"/>
      <c r="R122" s="190">
        <f>SUM(R123:R175)</f>
        <v>0</v>
      </c>
      <c r="S122" s="189"/>
      <c r="T122" s="191">
        <f>SUM(T123:T175)</f>
        <v>0</v>
      </c>
      <c r="AR122" s="192" t="s">
        <v>23</v>
      </c>
      <c r="AT122" s="193" t="s">
        <v>90</v>
      </c>
      <c r="AU122" s="193" t="s">
        <v>91</v>
      </c>
      <c r="AY122" s="192" t="s">
        <v>183</v>
      </c>
      <c r="BK122" s="194">
        <f>SUM(BK123:BK175)</f>
        <v>0</v>
      </c>
    </row>
    <row r="123" spans="2:65" s="1" customFormat="1" ht="16.5" customHeight="1">
      <c r="B123" s="35"/>
      <c r="C123" s="197" t="s">
        <v>23</v>
      </c>
      <c r="D123" s="197" t="s">
        <v>186</v>
      </c>
      <c r="E123" s="198" t="s">
        <v>3598</v>
      </c>
      <c r="F123" s="199" t="s">
        <v>3599</v>
      </c>
      <c r="G123" s="200" t="s">
        <v>3098</v>
      </c>
      <c r="H123" s="201">
        <v>1</v>
      </c>
      <c r="I123" s="202"/>
      <c r="J123" s="203">
        <f>ROUND(I123*H123,2)</f>
        <v>0</v>
      </c>
      <c r="K123" s="199" t="s">
        <v>1</v>
      </c>
      <c r="L123" s="39"/>
      <c r="M123" s="204" t="s">
        <v>1</v>
      </c>
      <c r="N123" s="205" t="s">
        <v>56</v>
      </c>
      <c r="O123" s="67"/>
      <c r="P123" s="206">
        <f>O123*H123</f>
        <v>0</v>
      </c>
      <c r="Q123" s="206">
        <v>0</v>
      </c>
      <c r="R123" s="206">
        <f>Q123*H123</f>
        <v>0</v>
      </c>
      <c r="S123" s="206">
        <v>0</v>
      </c>
      <c r="T123" s="207">
        <f>S123*H123</f>
        <v>0</v>
      </c>
      <c r="AR123" s="208" t="s">
        <v>3535</v>
      </c>
      <c r="AT123" s="208" t="s">
        <v>186</v>
      </c>
      <c r="AU123" s="208" t="s">
        <v>23</v>
      </c>
      <c r="AY123" s="17" t="s">
        <v>183</v>
      </c>
      <c r="BE123" s="209">
        <f>IF(N123="základní",J123,0)</f>
        <v>0</v>
      </c>
      <c r="BF123" s="209">
        <f>IF(N123="snížená",J123,0)</f>
        <v>0</v>
      </c>
      <c r="BG123" s="209">
        <f>IF(N123="zákl. přenesená",J123,0)</f>
        <v>0</v>
      </c>
      <c r="BH123" s="209">
        <f>IF(N123="sníž. přenesená",J123,0)</f>
        <v>0</v>
      </c>
      <c r="BI123" s="209">
        <f>IF(N123="nulová",J123,0)</f>
        <v>0</v>
      </c>
      <c r="BJ123" s="17" t="s">
        <v>23</v>
      </c>
      <c r="BK123" s="209">
        <f>ROUND(I123*H123,2)</f>
        <v>0</v>
      </c>
      <c r="BL123" s="17" t="s">
        <v>3535</v>
      </c>
      <c r="BM123" s="208" t="s">
        <v>3619</v>
      </c>
    </row>
    <row r="124" spans="2:65" s="1" customFormat="1" ht="10.199999999999999">
      <c r="B124" s="35"/>
      <c r="C124" s="36"/>
      <c r="D124" s="210" t="s">
        <v>192</v>
      </c>
      <c r="E124" s="36"/>
      <c r="F124" s="211" t="s">
        <v>3599</v>
      </c>
      <c r="G124" s="36"/>
      <c r="H124" s="36"/>
      <c r="I124" s="118"/>
      <c r="J124" s="36"/>
      <c r="K124" s="36"/>
      <c r="L124" s="39"/>
      <c r="M124" s="212"/>
      <c r="N124" s="67"/>
      <c r="O124" s="67"/>
      <c r="P124" s="67"/>
      <c r="Q124" s="67"/>
      <c r="R124" s="67"/>
      <c r="S124" s="67"/>
      <c r="T124" s="68"/>
      <c r="AT124" s="17" t="s">
        <v>192</v>
      </c>
      <c r="AU124" s="17" t="s">
        <v>23</v>
      </c>
    </row>
    <row r="125" spans="2:65" s="1" customFormat="1" ht="18">
      <c r="B125" s="35"/>
      <c r="C125" s="36"/>
      <c r="D125" s="210" t="s">
        <v>400</v>
      </c>
      <c r="E125" s="36"/>
      <c r="F125" s="213" t="s">
        <v>3601</v>
      </c>
      <c r="G125" s="36"/>
      <c r="H125" s="36"/>
      <c r="I125" s="118"/>
      <c r="J125" s="36"/>
      <c r="K125" s="36"/>
      <c r="L125" s="39"/>
      <c r="M125" s="212"/>
      <c r="N125" s="67"/>
      <c r="O125" s="67"/>
      <c r="P125" s="67"/>
      <c r="Q125" s="67"/>
      <c r="R125" s="67"/>
      <c r="S125" s="67"/>
      <c r="T125" s="68"/>
      <c r="AT125" s="17" t="s">
        <v>400</v>
      </c>
      <c r="AU125" s="17" t="s">
        <v>23</v>
      </c>
    </row>
    <row r="126" spans="2:65" s="13" customFormat="1" ht="10.199999999999999">
      <c r="B126" s="224"/>
      <c r="C126" s="225"/>
      <c r="D126" s="210" t="s">
        <v>196</v>
      </c>
      <c r="E126" s="226" t="s">
        <v>1</v>
      </c>
      <c r="F126" s="227" t="s">
        <v>23</v>
      </c>
      <c r="G126" s="225"/>
      <c r="H126" s="228">
        <v>1</v>
      </c>
      <c r="I126" s="229"/>
      <c r="J126" s="225"/>
      <c r="K126" s="225"/>
      <c r="L126" s="230"/>
      <c r="M126" s="231"/>
      <c r="N126" s="232"/>
      <c r="O126" s="232"/>
      <c r="P126" s="232"/>
      <c r="Q126" s="232"/>
      <c r="R126" s="232"/>
      <c r="S126" s="232"/>
      <c r="T126" s="233"/>
      <c r="AT126" s="234" t="s">
        <v>196</v>
      </c>
      <c r="AU126" s="234" t="s">
        <v>23</v>
      </c>
      <c r="AV126" s="13" t="s">
        <v>98</v>
      </c>
      <c r="AW126" s="13" t="s">
        <v>48</v>
      </c>
      <c r="AX126" s="13" t="s">
        <v>91</v>
      </c>
      <c r="AY126" s="234" t="s">
        <v>183</v>
      </c>
    </row>
    <row r="127" spans="2:65" s="15" customFormat="1" ht="10.199999999999999">
      <c r="B127" s="259"/>
      <c r="C127" s="260"/>
      <c r="D127" s="210" t="s">
        <v>196</v>
      </c>
      <c r="E127" s="261" t="s">
        <v>1</v>
      </c>
      <c r="F127" s="262" t="s">
        <v>1547</v>
      </c>
      <c r="G127" s="260"/>
      <c r="H127" s="263">
        <v>1</v>
      </c>
      <c r="I127" s="264"/>
      <c r="J127" s="260"/>
      <c r="K127" s="260"/>
      <c r="L127" s="265"/>
      <c r="M127" s="266"/>
      <c r="N127" s="267"/>
      <c r="O127" s="267"/>
      <c r="P127" s="267"/>
      <c r="Q127" s="267"/>
      <c r="R127" s="267"/>
      <c r="S127" s="267"/>
      <c r="T127" s="268"/>
      <c r="AT127" s="269" t="s">
        <v>196</v>
      </c>
      <c r="AU127" s="269" t="s">
        <v>23</v>
      </c>
      <c r="AV127" s="15" t="s">
        <v>122</v>
      </c>
      <c r="AW127" s="15" t="s">
        <v>4</v>
      </c>
      <c r="AX127" s="15" t="s">
        <v>23</v>
      </c>
      <c r="AY127" s="269" t="s">
        <v>183</v>
      </c>
    </row>
    <row r="128" spans="2:65" s="1" customFormat="1" ht="16.5" customHeight="1">
      <c r="B128" s="35"/>
      <c r="C128" s="197" t="s">
        <v>98</v>
      </c>
      <c r="D128" s="197" t="s">
        <v>186</v>
      </c>
      <c r="E128" s="198" t="s">
        <v>3620</v>
      </c>
      <c r="F128" s="199" t="s">
        <v>3621</v>
      </c>
      <c r="G128" s="200" t="s">
        <v>3098</v>
      </c>
      <c r="H128" s="201">
        <v>1</v>
      </c>
      <c r="I128" s="202"/>
      <c r="J128" s="203">
        <f>ROUND(I128*H128,2)</f>
        <v>0</v>
      </c>
      <c r="K128" s="199" t="s">
        <v>1</v>
      </c>
      <c r="L128" s="39"/>
      <c r="M128" s="204" t="s">
        <v>1</v>
      </c>
      <c r="N128" s="205" t="s">
        <v>56</v>
      </c>
      <c r="O128" s="67"/>
      <c r="P128" s="206">
        <f>O128*H128</f>
        <v>0</v>
      </c>
      <c r="Q128" s="206">
        <v>0</v>
      </c>
      <c r="R128" s="206">
        <f>Q128*H128</f>
        <v>0</v>
      </c>
      <c r="S128" s="206">
        <v>0</v>
      </c>
      <c r="T128" s="207">
        <f>S128*H128</f>
        <v>0</v>
      </c>
      <c r="AR128" s="208" t="s">
        <v>122</v>
      </c>
      <c r="AT128" s="208" t="s">
        <v>186</v>
      </c>
      <c r="AU128" s="208" t="s">
        <v>23</v>
      </c>
      <c r="AY128" s="17" t="s">
        <v>183</v>
      </c>
      <c r="BE128" s="209">
        <f>IF(N128="základní",J128,0)</f>
        <v>0</v>
      </c>
      <c r="BF128" s="209">
        <f>IF(N128="snížená",J128,0)</f>
        <v>0</v>
      </c>
      <c r="BG128" s="209">
        <f>IF(N128="zákl. přenesená",J128,0)</f>
        <v>0</v>
      </c>
      <c r="BH128" s="209">
        <f>IF(N128="sníž. přenesená",J128,0)</f>
        <v>0</v>
      </c>
      <c r="BI128" s="209">
        <f>IF(N128="nulová",J128,0)</f>
        <v>0</v>
      </c>
      <c r="BJ128" s="17" t="s">
        <v>23</v>
      </c>
      <c r="BK128" s="209">
        <f>ROUND(I128*H128,2)</f>
        <v>0</v>
      </c>
      <c r="BL128" s="17" t="s">
        <v>122</v>
      </c>
      <c r="BM128" s="208" t="s">
        <v>3622</v>
      </c>
    </row>
    <row r="129" spans="2:65" s="1" customFormat="1" ht="10.199999999999999">
      <c r="B129" s="35"/>
      <c r="C129" s="36"/>
      <c r="D129" s="210" t="s">
        <v>192</v>
      </c>
      <c r="E129" s="36"/>
      <c r="F129" s="211" t="s">
        <v>3623</v>
      </c>
      <c r="G129" s="36"/>
      <c r="H129" s="36"/>
      <c r="I129" s="118"/>
      <c r="J129" s="36"/>
      <c r="K129" s="36"/>
      <c r="L129" s="39"/>
      <c r="M129" s="212"/>
      <c r="N129" s="67"/>
      <c r="O129" s="67"/>
      <c r="P129" s="67"/>
      <c r="Q129" s="67"/>
      <c r="R129" s="67"/>
      <c r="S129" s="67"/>
      <c r="T129" s="68"/>
      <c r="AT129" s="17" t="s">
        <v>192</v>
      </c>
      <c r="AU129" s="17" t="s">
        <v>23</v>
      </c>
    </row>
    <row r="130" spans="2:65" s="12" customFormat="1" ht="10.199999999999999">
      <c r="B130" s="214"/>
      <c r="C130" s="215"/>
      <c r="D130" s="210" t="s">
        <v>196</v>
      </c>
      <c r="E130" s="216" t="s">
        <v>1</v>
      </c>
      <c r="F130" s="217" t="s">
        <v>3624</v>
      </c>
      <c r="G130" s="215"/>
      <c r="H130" s="216" t="s">
        <v>1</v>
      </c>
      <c r="I130" s="218"/>
      <c r="J130" s="215"/>
      <c r="K130" s="215"/>
      <c r="L130" s="219"/>
      <c r="M130" s="220"/>
      <c r="N130" s="221"/>
      <c r="O130" s="221"/>
      <c r="P130" s="221"/>
      <c r="Q130" s="221"/>
      <c r="R130" s="221"/>
      <c r="S130" s="221"/>
      <c r="T130" s="222"/>
      <c r="AT130" s="223" t="s">
        <v>196</v>
      </c>
      <c r="AU130" s="223" t="s">
        <v>23</v>
      </c>
      <c r="AV130" s="12" t="s">
        <v>23</v>
      </c>
      <c r="AW130" s="12" t="s">
        <v>48</v>
      </c>
      <c r="AX130" s="12" t="s">
        <v>91</v>
      </c>
      <c r="AY130" s="223" t="s">
        <v>183</v>
      </c>
    </row>
    <row r="131" spans="2:65" s="13" customFormat="1" ht="10.199999999999999">
      <c r="B131" s="224"/>
      <c r="C131" s="225"/>
      <c r="D131" s="210" t="s">
        <v>196</v>
      </c>
      <c r="E131" s="226" t="s">
        <v>1</v>
      </c>
      <c r="F131" s="227" t="s">
        <v>23</v>
      </c>
      <c r="G131" s="225"/>
      <c r="H131" s="228">
        <v>1</v>
      </c>
      <c r="I131" s="229"/>
      <c r="J131" s="225"/>
      <c r="K131" s="225"/>
      <c r="L131" s="230"/>
      <c r="M131" s="231"/>
      <c r="N131" s="232"/>
      <c r="O131" s="232"/>
      <c r="P131" s="232"/>
      <c r="Q131" s="232"/>
      <c r="R131" s="232"/>
      <c r="S131" s="232"/>
      <c r="T131" s="233"/>
      <c r="AT131" s="234" t="s">
        <v>196</v>
      </c>
      <c r="AU131" s="234" t="s">
        <v>23</v>
      </c>
      <c r="AV131" s="13" t="s">
        <v>98</v>
      </c>
      <c r="AW131" s="13" t="s">
        <v>48</v>
      </c>
      <c r="AX131" s="13" t="s">
        <v>91</v>
      </c>
      <c r="AY131" s="234" t="s">
        <v>183</v>
      </c>
    </row>
    <row r="132" spans="2:65" s="15" customFormat="1" ht="10.199999999999999">
      <c r="B132" s="259"/>
      <c r="C132" s="260"/>
      <c r="D132" s="210" t="s">
        <v>196</v>
      </c>
      <c r="E132" s="261" t="s">
        <v>1</v>
      </c>
      <c r="F132" s="262" t="s">
        <v>1547</v>
      </c>
      <c r="G132" s="260"/>
      <c r="H132" s="263">
        <v>1</v>
      </c>
      <c r="I132" s="264"/>
      <c r="J132" s="260"/>
      <c r="K132" s="260"/>
      <c r="L132" s="265"/>
      <c r="M132" s="266"/>
      <c r="N132" s="267"/>
      <c r="O132" s="267"/>
      <c r="P132" s="267"/>
      <c r="Q132" s="267"/>
      <c r="R132" s="267"/>
      <c r="S132" s="267"/>
      <c r="T132" s="268"/>
      <c r="AT132" s="269" t="s">
        <v>196</v>
      </c>
      <c r="AU132" s="269" t="s">
        <v>23</v>
      </c>
      <c r="AV132" s="15" t="s">
        <v>122</v>
      </c>
      <c r="AW132" s="15" t="s">
        <v>48</v>
      </c>
      <c r="AX132" s="15" t="s">
        <v>23</v>
      </c>
      <c r="AY132" s="269" t="s">
        <v>183</v>
      </c>
    </row>
    <row r="133" spans="2:65" s="1" customFormat="1" ht="16.5" customHeight="1">
      <c r="B133" s="35"/>
      <c r="C133" s="197" t="s">
        <v>113</v>
      </c>
      <c r="D133" s="197" t="s">
        <v>186</v>
      </c>
      <c r="E133" s="198" t="s">
        <v>3602</v>
      </c>
      <c r="F133" s="199" t="s">
        <v>3603</v>
      </c>
      <c r="G133" s="200" t="s">
        <v>3098</v>
      </c>
      <c r="H133" s="201">
        <v>1</v>
      </c>
      <c r="I133" s="202"/>
      <c r="J133" s="203">
        <f>ROUND(I133*H133,2)</f>
        <v>0</v>
      </c>
      <c r="K133" s="199" t="s">
        <v>1</v>
      </c>
      <c r="L133" s="39"/>
      <c r="M133" s="204" t="s">
        <v>1</v>
      </c>
      <c r="N133" s="205" t="s">
        <v>56</v>
      </c>
      <c r="O133" s="67"/>
      <c r="P133" s="206">
        <f>O133*H133</f>
        <v>0</v>
      </c>
      <c r="Q133" s="206">
        <v>0</v>
      </c>
      <c r="R133" s="206">
        <f>Q133*H133</f>
        <v>0</v>
      </c>
      <c r="S133" s="206">
        <v>0</v>
      </c>
      <c r="T133" s="207">
        <f>S133*H133</f>
        <v>0</v>
      </c>
      <c r="AR133" s="208" t="s">
        <v>3535</v>
      </c>
      <c r="AT133" s="208" t="s">
        <v>186</v>
      </c>
      <c r="AU133" s="208" t="s">
        <v>23</v>
      </c>
      <c r="AY133" s="17" t="s">
        <v>183</v>
      </c>
      <c r="BE133" s="209">
        <f>IF(N133="základní",J133,0)</f>
        <v>0</v>
      </c>
      <c r="BF133" s="209">
        <f>IF(N133="snížená",J133,0)</f>
        <v>0</v>
      </c>
      <c r="BG133" s="209">
        <f>IF(N133="zákl. přenesená",J133,0)</f>
        <v>0</v>
      </c>
      <c r="BH133" s="209">
        <f>IF(N133="sníž. přenesená",J133,0)</f>
        <v>0</v>
      </c>
      <c r="BI133" s="209">
        <f>IF(N133="nulová",J133,0)</f>
        <v>0</v>
      </c>
      <c r="BJ133" s="17" t="s">
        <v>23</v>
      </c>
      <c r="BK133" s="209">
        <f>ROUND(I133*H133,2)</f>
        <v>0</v>
      </c>
      <c r="BL133" s="17" t="s">
        <v>3535</v>
      </c>
      <c r="BM133" s="208" t="s">
        <v>3625</v>
      </c>
    </row>
    <row r="134" spans="2:65" s="1" customFormat="1" ht="10.199999999999999">
      <c r="B134" s="35"/>
      <c r="C134" s="36"/>
      <c r="D134" s="210" t="s">
        <v>192</v>
      </c>
      <c r="E134" s="36"/>
      <c r="F134" s="211" t="s">
        <v>3603</v>
      </c>
      <c r="G134" s="36"/>
      <c r="H134" s="36"/>
      <c r="I134" s="118"/>
      <c r="J134" s="36"/>
      <c r="K134" s="36"/>
      <c r="L134" s="39"/>
      <c r="M134" s="212"/>
      <c r="N134" s="67"/>
      <c r="O134" s="67"/>
      <c r="P134" s="67"/>
      <c r="Q134" s="67"/>
      <c r="R134" s="67"/>
      <c r="S134" s="67"/>
      <c r="T134" s="68"/>
      <c r="AT134" s="17" t="s">
        <v>192</v>
      </c>
      <c r="AU134" s="17" t="s">
        <v>23</v>
      </c>
    </row>
    <row r="135" spans="2:65" s="1" customFormat="1" ht="18">
      <c r="B135" s="35"/>
      <c r="C135" s="36"/>
      <c r="D135" s="210" t="s">
        <v>400</v>
      </c>
      <c r="E135" s="36"/>
      <c r="F135" s="213" t="s">
        <v>3605</v>
      </c>
      <c r="G135" s="36"/>
      <c r="H135" s="36"/>
      <c r="I135" s="118"/>
      <c r="J135" s="36"/>
      <c r="K135" s="36"/>
      <c r="L135" s="39"/>
      <c r="M135" s="212"/>
      <c r="N135" s="67"/>
      <c r="O135" s="67"/>
      <c r="P135" s="67"/>
      <c r="Q135" s="67"/>
      <c r="R135" s="67"/>
      <c r="S135" s="67"/>
      <c r="T135" s="68"/>
      <c r="AT135" s="17" t="s">
        <v>400</v>
      </c>
      <c r="AU135" s="17" t="s">
        <v>23</v>
      </c>
    </row>
    <row r="136" spans="2:65" s="13" customFormat="1" ht="10.199999999999999">
      <c r="B136" s="224"/>
      <c r="C136" s="225"/>
      <c r="D136" s="210" t="s">
        <v>196</v>
      </c>
      <c r="E136" s="226" t="s">
        <v>1</v>
      </c>
      <c r="F136" s="227" t="s">
        <v>3606</v>
      </c>
      <c r="G136" s="225"/>
      <c r="H136" s="228">
        <v>1</v>
      </c>
      <c r="I136" s="229"/>
      <c r="J136" s="225"/>
      <c r="K136" s="225"/>
      <c r="L136" s="230"/>
      <c r="M136" s="231"/>
      <c r="N136" s="232"/>
      <c r="O136" s="232"/>
      <c r="P136" s="232"/>
      <c r="Q136" s="232"/>
      <c r="R136" s="232"/>
      <c r="S136" s="232"/>
      <c r="T136" s="233"/>
      <c r="AT136" s="234" t="s">
        <v>196</v>
      </c>
      <c r="AU136" s="234" t="s">
        <v>23</v>
      </c>
      <c r="AV136" s="13" t="s">
        <v>98</v>
      </c>
      <c r="AW136" s="13" t="s">
        <v>48</v>
      </c>
      <c r="AX136" s="13" t="s">
        <v>23</v>
      </c>
      <c r="AY136" s="234" t="s">
        <v>183</v>
      </c>
    </row>
    <row r="137" spans="2:65" s="1" customFormat="1" ht="16.5" customHeight="1">
      <c r="B137" s="35"/>
      <c r="C137" s="197" t="s">
        <v>122</v>
      </c>
      <c r="D137" s="197" t="s">
        <v>186</v>
      </c>
      <c r="E137" s="198" t="s">
        <v>3607</v>
      </c>
      <c r="F137" s="199" t="s">
        <v>3608</v>
      </c>
      <c r="G137" s="200" t="s">
        <v>3098</v>
      </c>
      <c r="H137" s="201">
        <v>1</v>
      </c>
      <c r="I137" s="202"/>
      <c r="J137" s="203">
        <f>ROUND(I137*H137,2)</f>
        <v>0</v>
      </c>
      <c r="K137" s="199" t="s">
        <v>1</v>
      </c>
      <c r="L137" s="39"/>
      <c r="M137" s="204" t="s">
        <v>1</v>
      </c>
      <c r="N137" s="205" t="s">
        <v>56</v>
      </c>
      <c r="O137" s="67"/>
      <c r="P137" s="206">
        <f>O137*H137</f>
        <v>0</v>
      </c>
      <c r="Q137" s="206">
        <v>0</v>
      </c>
      <c r="R137" s="206">
        <f>Q137*H137</f>
        <v>0</v>
      </c>
      <c r="S137" s="206">
        <v>0</v>
      </c>
      <c r="T137" s="207">
        <f>S137*H137</f>
        <v>0</v>
      </c>
      <c r="AR137" s="208" t="s">
        <v>3535</v>
      </c>
      <c r="AT137" s="208" t="s">
        <v>186</v>
      </c>
      <c r="AU137" s="208" t="s">
        <v>23</v>
      </c>
      <c r="AY137" s="17" t="s">
        <v>183</v>
      </c>
      <c r="BE137" s="209">
        <f>IF(N137="základní",J137,0)</f>
        <v>0</v>
      </c>
      <c r="BF137" s="209">
        <f>IF(N137="snížená",J137,0)</f>
        <v>0</v>
      </c>
      <c r="BG137" s="209">
        <f>IF(N137="zákl. přenesená",J137,0)</f>
        <v>0</v>
      </c>
      <c r="BH137" s="209">
        <f>IF(N137="sníž. přenesená",J137,0)</f>
        <v>0</v>
      </c>
      <c r="BI137" s="209">
        <f>IF(N137="nulová",J137,0)</f>
        <v>0</v>
      </c>
      <c r="BJ137" s="17" t="s">
        <v>23</v>
      </c>
      <c r="BK137" s="209">
        <f>ROUND(I137*H137,2)</f>
        <v>0</v>
      </c>
      <c r="BL137" s="17" t="s">
        <v>3535</v>
      </c>
      <c r="BM137" s="208" t="s">
        <v>3626</v>
      </c>
    </row>
    <row r="138" spans="2:65" s="1" customFormat="1" ht="10.199999999999999">
      <c r="B138" s="35"/>
      <c r="C138" s="36"/>
      <c r="D138" s="210" t="s">
        <v>192</v>
      </c>
      <c r="E138" s="36"/>
      <c r="F138" s="211" t="s">
        <v>3627</v>
      </c>
      <c r="G138" s="36"/>
      <c r="H138" s="36"/>
      <c r="I138" s="118"/>
      <c r="J138" s="36"/>
      <c r="K138" s="36"/>
      <c r="L138" s="39"/>
      <c r="M138" s="212"/>
      <c r="N138" s="67"/>
      <c r="O138" s="67"/>
      <c r="P138" s="67"/>
      <c r="Q138" s="67"/>
      <c r="R138" s="67"/>
      <c r="S138" s="67"/>
      <c r="T138" s="68"/>
      <c r="AT138" s="17" t="s">
        <v>192</v>
      </c>
      <c r="AU138" s="17" t="s">
        <v>23</v>
      </c>
    </row>
    <row r="139" spans="2:65" s="1" customFormat="1" ht="27">
      <c r="B139" s="35"/>
      <c r="C139" s="36"/>
      <c r="D139" s="210" t="s">
        <v>400</v>
      </c>
      <c r="E139" s="36"/>
      <c r="F139" s="213" t="s">
        <v>3611</v>
      </c>
      <c r="G139" s="36"/>
      <c r="H139" s="36"/>
      <c r="I139" s="118"/>
      <c r="J139" s="36"/>
      <c r="K139" s="36"/>
      <c r="L139" s="39"/>
      <c r="M139" s="212"/>
      <c r="N139" s="67"/>
      <c r="O139" s="67"/>
      <c r="P139" s="67"/>
      <c r="Q139" s="67"/>
      <c r="R139" s="67"/>
      <c r="S139" s="67"/>
      <c r="T139" s="68"/>
      <c r="AT139" s="17" t="s">
        <v>400</v>
      </c>
      <c r="AU139" s="17" t="s">
        <v>23</v>
      </c>
    </row>
    <row r="140" spans="2:65" s="13" customFormat="1" ht="10.199999999999999">
      <c r="B140" s="224"/>
      <c r="C140" s="225"/>
      <c r="D140" s="210" t="s">
        <v>196</v>
      </c>
      <c r="E140" s="226" t="s">
        <v>1</v>
      </c>
      <c r="F140" s="227" t="s">
        <v>23</v>
      </c>
      <c r="G140" s="225"/>
      <c r="H140" s="228">
        <v>1</v>
      </c>
      <c r="I140" s="229"/>
      <c r="J140" s="225"/>
      <c r="K140" s="225"/>
      <c r="L140" s="230"/>
      <c r="M140" s="231"/>
      <c r="N140" s="232"/>
      <c r="O140" s="232"/>
      <c r="P140" s="232"/>
      <c r="Q140" s="232"/>
      <c r="R140" s="232"/>
      <c r="S140" s="232"/>
      <c r="T140" s="233"/>
      <c r="AT140" s="234" t="s">
        <v>196</v>
      </c>
      <c r="AU140" s="234" t="s">
        <v>23</v>
      </c>
      <c r="AV140" s="13" t="s">
        <v>98</v>
      </c>
      <c r="AW140" s="13" t="s">
        <v>48</v>
      </c>
      <c r="AX140" s="13" t="s">
        <v>91</v>
      </c>
      <c r="AY140" s="234" t="s">
        <v>183</v>
      </c>
    </row>
    <row r="141" spans="2:65" s="15" customFormat="1" ht="10.199999999999999">
      <c r="B141" s="259"/>
      <c r="C141" s="260"/>
      <c r="D141" s="210" t="s">
        <v>196</v>
      </c>
      <c r="E141" s="261" t="s">
        <v>1</v>
      </c>
      <c r="F141" s="262" t="s">
        <v>1547</v>
      </c>
      <c r="G141" s="260"/>
      <c r="H141" s="263">
        <v>1</v>
      </c>
      <c r="I141" s="264"/>
      <c r="J141" s="260"/>
      <c r="K141" s="260"/>
      <c r="L141" s="265"/>
      <c r="M141" s="266"/>
      <c r="N141" s="267"/>
      <c r="O141" s="267"/>
      <c r="P141" s="267"/>
      <c r="Q141" s="267"/>
      <c r="R141" s="267"/>
      <c r="S141" s="267"/>
      <c r="T141" s="268"/>
      <c r="AT141" s="269" t="s">
        <v>196</v>
      </c>
      <c r="AU141" s="269" t="s">
        <v>23</v>
      </c>
      <c r="AV141" s="15" t="s">
        <v>122</v>
      </c>
      <c r="AW141" s="15" t="s">
        <v>4</v>
      </c>
      <c r="AX141" s="15" t="s">
        <v>23</v>
      </c>
      <c r="AY141" s="269" t="s">
        <v>183</v>
      </c>
    </row>
    <row r="142" spans="2:65" s="1" customFormat="1" ht="16.5" customHeight="1">
      <c r="B142" s="35"/>
      <c r="C142" s="197" t="s">
        <v>128</v>
      </c>
      <c r="D142" s="197" t="s">
        <v>186</v>
      </c>
      <c r="E142" s="198" t="s">
        <v>3612</v>
      </c>
      <c r="F142" s="199" t="s">
        <v>3613</v>
      </c>
      <c r="G142" s="200" t="s">
        <v>3098</v>
      </c>
      <c r="H142" s="201">
        <v>1</v>
      </c>
      <c r="I142" s="202"/>
      <c r="J142" s="203">
        <f>ROUND(I142*H142,2)</f>
        <v>0</v>
      </c>
      <c r="K142" s="199" t="s">
        <v>1</v>
      </c>
      <c r="L142" s="39"/>
      <c r="M142" s="204" t="s">
        <v>1</v>
      </c>
      <c r="N142" s="205" t="s">
        <v>56</v>
      </c>
      <c r="O142" s="67"/>
      <c r="P142" s="206">
        <f>O142*H142</f>
        <v>0</v>
      </c>
      <c r="Q142" s="206">
        <v>0</v>
      </c>
      <c r="R142" s="206">
        <f>Q142*H142</f>
        <v>0</v>
      </c>
      <c r="S142" s="206">
        <v>0</v>
      </c>
      <c r="T142" s="207">
        <f>S142*H142</f>
        <v>0</v>
      </c>
      <c r="AR142" s="208" t="s">
        <v>3614</v>
      </c>
      <c r="AT142" s="208" t="s">
        <v>186</v>
      </c>
      <c r="AU142" s="208" t="s">
        <v>23</v>
      </c>
      <c r="AY142" s="17" t="s">
        <v>183</v>
      </c>
      <c r="BE142" s="209">
        <f>IF(N142="základní",J142,0)</f>
        <v>0</v>
      </c>
      <c r="BF142" s="209">
        <f>IF(N142="snížená",J142,0)</f>
        <v>0</v>
      </c>
      <c r="BG142" s="209">
        <f>IF(N142="zákl. přenesená",J142,0)</f>
        <v>0</v>
      </c>
      <c r="BH142" s="209">
        <f>IF(N142="sníž. přenesená",J142,0)</f>
        <v>0</v>
      </c>
      <c r="BI142" s="209">
        <f>IF(N142="nulová",J142,0)</f>
        <v>0</v>
      </c>
      <c r="BJ142" s="17" t="s">
        <v>23</v>
      </c>
      <c r="BK142" s="209">
        <f>ROUND(I142*H142,2)</f>
        <v>0</v>
      </c>
      <c r="BL142" s="17" t="s">
        <v>3614</v>
      </c>
      <c r="BM142" s="208" t="s">
        <v>3628</v>
      </c>
    </row>
    <row r="143" spans="2:65" s="1" customFormat="1" ht="10.199999999999999">
      <c r="B143" s="35"/>
      <c r="C143" s="36"/>
      <c r="D143" s="210" t="s">
        <v>192</v>
      </c>
      <c r="E143" s="36"/>
      <c r="F143" s="211" t="s">
        <v>3613</v>
      </c>
      <c r="G143" s="36"/>
      <c r="H143" s="36"/>
      <c r="I143" s="118"/>
      <c r="J143" s="36"/>
      <c r="K143" s="36"/>
      <c r="L143" s="39"/>
      <c r="M143" s="212"/>
      <c r="N143" s="67"/>
      <c r="O143" s="67"/>
      <c r="P143" s="67"/>
      <c r="Q143" s="67"/>
      <c r="R143" s="67"/>
      <c r="S143" s="67"/>
      <c r="T143" s="68"/>
      <c r="AT143" s="17" t="s">
        <v>192</v>
      </c>
      <c r="AU143" s="17" t="s">
        <v>23</v>
      </c>
    </row>
    <row r="144" spans="2:65" s="1" customFormat="1" ht="63">
      <c r="B144" s="35"/>
      <c r="C144" s="36"/>
      <c r="D144" s="210" t="s">
        <v>400</v>
      </c>
      <c r="E144" s="36"/>
      <c r="F144" s="213" t="s">
        <v>3616</v>
      </c>
      <c r="G144" s="36"/>
      <c r="H144" s="36"/>
      <c r="I144" s="118"/>
      <c r="J144" s="36"/>
      <c r="K144" s="36"/>
      <c r="L144" s="39"/>
      <c r="M144" s="212"/>
      <c r="N144" s="67"/>
      <c r="O144" s="67"/>
      <c r="P144" s="67"/>
      <c r="Q144" s="67"/>
      <c r="R144" s="67"/>
      <c r="S144" s="67"/>
      <c r="T144" s="68"/>
      <c r="AT144" s="17" t="s">
        <v>400</v>
      </c>
      <c r="AU144" s="17" t="s">
        <v>23</v>
      </c>
    </row>
    <row r="145" spans="2:65" s="13" customFormat="1" ht="10.199999999999999">
      <c r="B145" s="224"/>
      <c r="C145" s="225"/>
      <c r="D145" s="210" t="s">
        <v>196</v>
      </c>
      <c r="E145" s="226" t="s">
        <v>1</v>
      </c>
      <c r="F145" s="227" t="s">
        <v>23</v>
      </c>
      <c r="G145" s="225"/>
      <c r="H145" s="228">
        <v>1</v>
      </c>
      <c r="I145" s="229"/>
      <c r="J145" s="225"/>
      <c r="K145" s="225"/>
      <c r="L145" s="230"/>
      <c r="M145" s="231"/>
      <c r="N145" s="232"/>
      <c r="O145" s="232"/>
      <c r="P145" s="232"/>
      <c r="Q145" s="232"/>
      <c r="R145" s="232"/>
      <c r="S145" s="232"/>
      <c r="T145" s="233"/>
      <c r="AT145" s="234" t="s">
        <v>196</v>
      </c>
      <c r="AU145" s="234" t="s">
        <v>23</v>
      </c>
      <c r="AV145" s="13" t="s">
        <v>98</v>
      </c>
      <c r="AW145" s="13" t="s">
        <v>48</v>
      </c>
      <c r="AX145" s="13" t="s">
        <v>91</v>
      </c>
      <c r="AY145" s="234" t="s">
        <v>183</v>
      </c>
    </row>
    <row r="146" spans="2:65" s="15" customFormat="1" ht="10.199999999999999">
      <c r="B146" s="259"/>
      <c r="C146" s="260"/>
      <c r="D146" s="210" t="s">
        <v>196</v>
      </c>
      <c r="E146" s="261" t="s">
        <v>1</v>
      </c>
      <c r="F146" s="262" t="s">
        <v>1547</v>
      </c>
      <c r="G146" s="260"/>
      <c r="H146" s="263">
        <v>1</v>
      </c>
      <c r="I146" s="264"/>
      <c r="J146" s="260"/>
      <c r="K146" s="260"/>
      <c r="L146" s="265"/>
      <c r="M146" s="266"/>
      <c r="N146" s="267"/>
      <c r="O146" s="267"/>
      <c r="P146" s="267"/>
      <c r="Q146" s="267"/>
      <c r="R146" s="267"/>
      <c r="S146" s="267"/>
      <c r="T146" s="268"/>
      <c r="AT146" s="269" t="s">
        <v>196</v>
      </c>
      <c r="AU146" s="269" t="s">
        <v>23</v>
      </c>
      <c r="AV146" s="15" t="s">
        <v>122</v>
      </c>
      <c r="AW146" s="15" t="s">
        <v>4</v>
      </c>
      <c r="AX146" s="15" t="s">
        <v>23</v>
      </c>
      <c r="AY146" s="269" t="s">
        <v>183</v>
      </c>
    </row>
    <row r="147" spans="2:65" s="1" customFormat="1" ht="16.5" customHeight="1">
      <c r="B147" s="35"/>
      <c r="C147" s="197" t="s">
        <v>135</v>
      </c>
      <c r="D147" s="197" t="s">
        <v>186</v>
      </c>
      <c r="E147" s="198" t="s">
        <v>3629</v>
      </c>
      <c r="F147" s="199" t="s">
        <v>3630</v>
      </c>
      <c r="G147" s="200" t="s">
        <v>3631</v>
      </c>
      <c r="H147" s="201">
        <v>1</v>
      </c>
      <c r="I147" s="202"/>
      <c r="J147" s="203">
        <f>ROUND(I147*H147,2)</f>
        <v>0</v>
      </c>
      <c r="K147" s="199" t="s">
        <v>1</v>
      </c>
      <c r="L147" s="39"/>
      <c r="M147" s="204" t="s">
        <v>1</v>
      </c>
      <c r="N147" s="205" t="s">
        <v>56</v>
      </c>
      <c r="O147" s="67"/>
      <c r="P147" s="206">
        <f>O147*H147</f>
        <v>0</v>
      </c>
      <c r="Q147" s="206">
        <v>0</v>
      </c>
      <c r="R147" s="206">
        <f>Q147*H147</f>
        <v>0</v>
      </c>
      <c r="S147" s="206">
        <v>0</v>
      </c>
      <c r="T147" s="207">
        <f>S147*H147</f>
        <v>0</v>
      </c>
      <c r="AR147" s="208" t="s">
        <v>122</v>
      </c>
      <c r="AT147" s="208" t="s">
        <v>186</v>
      </c>
      <c r="AU147" s="208" t="s">
        <v>23</v>
      </c>
      <c r="AY147" s="17" t="s">
        <v>183</v>
      </c>
      <c r="BE147" s="209">
        <f>IF(N147="základní",J147,0)</f>
        <v>0</v>
      </c>
      <c r="BF147" s="209">
        <f>IF(N147="snížená",J147,0)</f>
        <v>0</v>
      </c>
      <c r="BG147" s="209">
        <f>IF(N147="zákl. přenesená",J147,0)</f>
        <v>0</v>
      </c>
      <c r="BH147" s="209">
        <f>IF(N147="sníž. přenesená",J147,0)</f>
        <v>0</v>
      </c>
      <c r="BI147" s="209">
        <f>IF(N147="nulová",J147,0)</f>
        <v>0</v>
      </c>
      <c r="BJ147" s="17" t="s">
        <v>23</v>
      </c>
      <c r="BK147" s="209">
        <f>ROUND(I147*H147,2)</f>
        <v>0</v>
      </c>
      <c r="BL147" s="17" t="s">
        <v>122</v>
      </c>
      <c r="BM147" s="208" t="s">
        <v>98</v>
      </c>
    </row>
    <row r="148" spans="2:65" s="1" customFormat="1" ht="10.199999999999999">
      <c r="B148" s="35"/>
      <c r="C148" s="36"/>
      <c r="D148" s="210" t="s">
        <v>192</v>
      </c>
      <c r="E148" s="36"/>
      <c r="F148" s="211" t="s">
        <v>3632</v>
      </c>
      <c r="G148" s="36"/>
      <c r="H148" s="36"/>
      <c r="I148" s="118"/>
      <c r="J148" s="36"/>
      <c r="K148" s="36"/>
      <c r="L148" s="39"/>
      <c r="M148" s="212"/>
      <c r="N148" s="67"/>
      <c r="O148" s="67"/>
      <c r="P148" s="67"/>
      <c r="Q148" s="67"/>
      <c r="R148" s="67"/>
      <c r="S148" s="67"/>
      <c r="T148" s="68"/>
      <c r="AT148" s="17" t="s">
        <v>192</v>
      </c>
      <c r="AU148" s="17" t="s">
        <v>23</v>
      </c>
    </row>
    <row r="149" spans="2:65" s="1" customFormat="1" ht="45">
      <c r="B149" s="35"/>
      <c r="C149" s="36"/>
      <c r="D149" s="210" t="s">
        <v>400</v>
      </c>
      <c r="E149" s="36"/>
      <c r="F149" s="213" t="s">
        <v>3633</v>
      </c>
      <c r="G149" s="36"/>
      <c r="H149" s="36"/>
      <c r="I149" s="118"/>
      <c r="J149" s="36"/>
      <c r="K149" s="36"/>
      <c r="L149" s="39"/>
      <c r="M149" s="212"/>
      <c r="N149" s="67"/>
      <c r="O149" s="67"/>
      <c r="P149" s="67"/>
      <c r="Q149" s="67"/>
      <c r="R149" s="67"/>
      <c r="S149" s="67"/>
      <c r="T149" s="68"/>
      <c r="AT149" s="17" t="s">
        <v>400</v>
      </c>
      <c r="AU149" s="17" t="s">
        <v>23</v>
      </c>
    </row>
    <row r="150" spans="2:65" s="13" customFormat="1" ht="10.199999999999999">
      <c r="B150" s="224"/>
      <c r="C150" s="225"/>
      <c r="D150" s="210" t="s">
        <v>196</v>
      </c>
      <c r="E150" s="226" t="s">
        <v>1</v>
      </c>
      <c r="F150" s="227" t="s">
        <v>23</v>
      </c>
      <c r="G150" s="225"/>
      <c r="H150" s="228">
        <v>1</v>
      </c>
      <c r="I150" s="229"/>
      <c r="J150" s="225"/>
      <c r="K150" s="225"/>
      <c r="L150" s="230"/>
      <c r="M150" s="231"/>
      <c r="N150" s="232"/>
      <c r="O150" s="232"/>
      <c r="P150" s="232"/>
      <c r="Q150" s="232"/>
      <c r="R150" s="232"/>
      <c r="S150" s="232"/>
      <c r="T150" s="233"/>
      <c r="AT150" s="234" t="s">
        <v>196</v>
      </c>
      <c r="AU150" s="234" t="s">
        <v>23</v>
      </c>
      <c r="AV150" s="13" t="s">
        <v>98</v>
      </c>
      <c r="AW150" s="13" t="s">
        <v>48</v>
      </c>
      <c r="AX150" s="13" t="s">
        <v>91</v>
      </c>
      <c r="AY150" s="234" t="s">
        <v>183</v>
      </c>
    </row>
    <row r="151" spans="2:65" s="15" customFormat="1" ht="10.199999999999999">
      <c r="B151" s="259"/>
      <c r="C151" s="260"/>
      <c r="D151" s="210" t="s">
        <v>196</v>
      </c>
      <c r="E151" s="261" t="s">
        <v>1</v>
      </c>
      <c r="F151" s="262" t="s">
        <v>1547</v>
      </c>
      <c r="G151" s="260"/>
      <c r="H151" s="263">
        <v>1</v>
      </c>
      <c r="I151" s="264"/>
      <c r="J151" s="260"/>
      <c r="K151" s="260"/>
      <c r="L151" s="265"/>
      <c r="M151" s="266"/>
      <c r="N151" s="267"/>
      <c r="O151" s="267"/>
      <c r="P151" s="267"/>
      <c r="Q151" s="267"/>
      <c r="R151" s="267"/>
      <c r="S151" s="267"/>
      <c r="T151" s="268"/>
      <c r="AT151" s="269" t="s">
        <v>196</v>
      </c>
      <c r="AU151" s="269" t="s">
        <v>23</v>
      </c>
      <c r="AV151" s="15" t="s">
        <v>122</v>
      </c>
      <c r="AW151" s="15" t="s">
        <v>48</v>
      </c>
      <c r="AX151" s="15" t="s">
        <v>23</v>
      </c>
      <c r="AY151" s="269" t="s">
        <v>183</v>
      </c>
    </row>
    <row r="152" spans="2:65" s="1" customFormat="1" ht="16.5" customHeight="1">
      <c r="B152" s="35"/>
      <c r="C152" s="197" t="s">
        <v>225</v>
      </c>
      <c r="D152" s="197" t="s">
        <v>186</v>
      </c>
      <c r="E152" s="198" t="s">
        <v>3634</v>
      </c>
      <c r="F152" s="199" t="s">
        <v>3635</v>
      </c>
      <c r="G152" s="200" t="s">
        <v>3631</v>
      </c>
      <c r="H152" s="201">
        <v>1</v>
      </c>
      <c r="I152" s="202"/>
      <c r="J152" s="203">
        <f>ROUND(I152*H152,2)</f>
        <v>0</v>
      </c>
      <c r="K152" s="199" t="s">
        <v>1</v>
      </c>
      <c r="L152" s="39"/>
      <c r="M152" s="204" t="s">
        <v>1</v>
      </c>
      <c r="N152" s="205" t="s">
        <v>56</v>
      </c>
      <c r="O152" s="67"/>
      <c r="P152" s="206">
        <f>O152*H152</f>
        <v>0</v>
      </c>
      <c r="Q152" s="206">
        <v>0</v>
      </c>
      <c r="R152" s="206">
        <f>Q152*H152</f>
        <v>0</v>
      </c>
      <c r="S152" s="206">
        <v>0</v>
      </c>
      <c r="T152" s="207">
        <f>S152*H152</f>
        <v>0</v>
      </c>
      <c r="AR152" s="208" t="s">
        <v>122</v>
      </c>
      <c r="AT152" s="208" t="s">
        <v>186</v>
      </c>
      <c r="AU152" s="208" t="s">
        <v>23</v>
      </c>
      <c r="AY152" s="17" t="s">
        <v>183</v>
      </c>
      <c r="BE152" s="209">
        <f>IF(N152="základní",J152,0)</f>
        <v>0</v>
      </c>
      <c r="BF152" s="209">
        <f>IF(N152="snížená",J152,0)</f>
        <v>0</v>
      </c>
      <c r="BG152" s="209">
        <f>IF(N152="zákl. přenesená",J152,0)</f>
        <v>0</v>
      </c>
      <c r="BH152" s="209">
        <f>IF(N152="sníž. přenesená",J152,0)</f>
        <v>0</v>
      </c>
      <c r="BI152" s="209">
        <f>IF(N152="nulová",J152,0)</f>
        <v>0</v>
      </c>
      <c r="BJ152" s="17" t="s">
        <v>23</v>
      </c>
      <c r="BK152" s="209">
        <f>ROUND(I152*H152,2)</f>
        <v>0</v>
      </c>
      <c r="BL152" s="17" t="s">
        <v>122</v>
      </c>
      <c r="BM152" s="208" t="s">
        <v>122</v>
      </c>
    </row>
    <row r="153" spans="2:65" s="1" customFormat="1" ht="10.199999999999999">
      <c r="B153" s="35"/>
      <c r="C153" s="36"/>
      <c r="D153" s="210" t="s">
        <v>192</v>
      </c>
      <c r="E153" s="36"/>
      <c r="F153" s="211" t="s">
        <v>3636</v>
      </c>
      <c r="G153" s="36"/>
      <c r="H153" s="36"/>
      <c r="I153" s="118"/>
      <c r="J153" s="36"/>
      <c r="K153" s="36"/>
      <c r="L153" s="39"/>
      <c r="M153" s="212"/>
      <c r="N153" s="67"/>
      <c r="O153" s="67"/>
      <c r="P153" s="67"/>
      <c r="Q153" s="67"/>
      <c r="R153" s="67"/>
      <c r="S153" s="67"/>
      <c r="T153" s="68"/>
      <c r="AT153" s="17" t="s">
        <v>192</v>
      </c>
      <c r="AU153" s="17" t="s">
        <v>23</v>
      </c>
    </row>
    <row r="154" spans="2:65" s="1" customFormat="1" ht="63">
      <c r="B154" s="35"/>
      <c r="C154" s="36"/>
      <c r="D154" s="210" t="s">
        <v>400</v>
      </c>
      <c r="E154" s="36"/>
      <c r="F154" s="213" t="s">
        <v>3637</v>
      </c>
      <c r="G154" s="36"/>
      <c r="H154" s="36"/>
      <c r="I154" s="118"/>
      <c r="J154" s="36"/>
      <c r="K154" s="36"/>
      <c r="L154" s="39"/>
      <c r="M154" s="212"/>
      <c r="N154" s="67"/>
      <c r="O154" s="67"/>
      <c r="P154" s="67"/>
      <c r="Q154" s="67"/>
      <c r="R154" s="67"/>
      <c r="S154" s="67"/>
      <c r="T154" s="68"/>
      <c r="AT154" s="17" t="s">
        <v>400</v>
      </c>
      <c r="AU154" s="17" t="s">
        <v>23</v>
      </c>
    </row>
    <row r="155" spans="2:65" s="13" customFormat="1" ht="10.199999999999999">
      <c r="B155" s="224"/>
      <c r="C155" s="225"/>
      <c r="D155" s="210" t="s">
        <v>196</v>
      </c>
      <c r="E155" s="226" t="s">
        <v>1</v>
      </c>
      <c r="F155" s="227" t="s">
        <v>23</v>
      </c>
      <c r="G155" s="225"/>
      <c r="H155" s="228">
        <v>1</v>
      </c>
      <c r="I155" s="229"/>
      <c r="J155" s="225"/>
      <c r="K155" s="225"/>
      <c r="L155" s="230"/>
      <c r="M155" s="231"/>
      <c r="N155" s="232"/>
      <c r="O155" s="232"/>
      <c r="P155" s="232"/>
      <c r="Q155" s="232"/>
      <c r="R155" s="232"/>
      <c r="S155" s="232"/>
      <c r="T155" s="233"/>
      <c r="AT155" s="234" t="s">
        <v>196</v>
      </c>
      <c r="AU155" s="234" t="s">
        <v>23</v>
      </c>
      <c r="AV155" s="13" t="s">
        <v>98</v>
      </c>
      <c r="AW155" s="13" t="s">
        <v>48</v>
      </c>
      <c r="AX155" s="13" t="s">
        <v>91</v>
      </c>
      <c r="AY155" s="234" t="s">
        <v>183</v>
      </c>
    </row>
    <row r="156" spans="2:65" s="15" customFormat="1" ht="10.199999999999999">
      <c r="B156" s="259"/>
      <c r="C156" s="260"/>
      <c r="D156" s="210" t="s">
        <v>196</v>
      </c>
      <c r="E156" s="261" t="s">
        <v>1</v>
      </c>
      <c r="F156" s="262" t="s">
        <v>1547</v>
      </c>
      <c r="G156" s="260"/>
      <c r="H156" s="263">
        <v>1</v>
      </c>
      <c r="I156" s="264"/>
      <c r="J156" s="260"/>
      <c r="K156" s="260"/>
      <c r="L156" s="265"/>
      <c r="M156" s="266"/>
      <c r="N156" s="267"/>
      <c r="O156" s="267"/>
      <c r="P156" s="267"/>
      <c r="Q156" s="267"/>
      <c r="R156" s="267"/>
      <c r="S156" s="267"/>
      <c r="T156" s="268"/>
      <c r="AT156" s="269" t="s">
        <v>196</v>
      </c>
      <c r="AU156" s="269" t="s">
        <v>23</v>
      </c>
      <c r="AV156" s="15" t="s">
        <v>122</v>
      </c>
      <c r="AW156" s="15" t="s">
        <v>48</v>
      </c>
      <c r="AX156" s="15" t="s">
        <v>23</v>
      </c>
      <c r="AY156" s="269" t="s">
        <v>183</v>
      </c>
    </row>
    <row r="157" spans="2:65" s="1" customFormat="1" ht="16.5" customHeight="1">
      <c r="B157" s="35"/>
      <c r="C157" s="197" t="s">
        <v>232</v>
      </c>
      <c r="D157" s="197" t="s">
        <v>186</v>
      </c>
      <c r="E157" s="198" t="s">
        <v>3638</v>
      </c>
      <c r="F157" s="199" t="s">
        <v>3639</v>
      </c>
      <c r="G157" s="200" t="s">
        <v>3631</v>
      </c>
      <c r="H157" s="201">
        <v>1</v>
      </c>
      <c r="I157" s="202"/>
      <c r="J157" s="203">
        <f>ROUND(I157*H157,2)</f>
        <v>0</v>
      </c>
      <c r="K157" s="199" t="s">
        <v>1</v>
      </c>
      <c r="L157" s="39"/>
      <c r="M157" s="204" t="s">
        <v>1</v>
      </c>
      <c r="N157" s="205" t="s">
        <v>56</v>
      </c>
      <c r="O157" s="67"/>
      <c r="P157" s="206">
        <f>O157*H157</f>
        <v>0</v>
      </c>
      <c r="Q157" s="206">
        <v>0</v>
      </c>
      <c r="R157" s="206">
        <f>Q157*H157</f>
        <v>0</v>
      </c>
      <c r="S157" s="206">
        <v>0</v>
      </c>
      <c r="T157" s="207">
        <f>S157*H157</f>
        <v>0</v>
      </c>
      <c r="AR157" s="208" t="s">
        <v>122</v>
      </c>
      <c r="AT157" s="208" t="s">
        <v>186</v>
      </c>
      <c r="AU157" s="208" t="s">
        <v>23</v>
      </c>
      <c r="AY157" s="17" t="s">
        <v>183</v>
      </c>
      <c r="BE157" s="209">
        <f>IF(N157="základní",J157,0)</f>
        <v>0</v>
      </c>
      <c r="BF157" s="209">
        <f>IF(N157="snížená",J157,0)</f>
        <v>0</v>
      </c>
      <c r="BG157" s="209">
        <f>IF(N157="zákl. přenesená",J157,0)</f>
        <v>0</v>
      </c>
      <c r="BH157" s="209">
        <f>IF(N157="sníž. přenesená",J157,0)</f>
        <v>0</v>
      </c>
      <c r="BI157" s="209">
        <f>IF(N157="nulová",J157,0)</f>
        <v>0</v>
      </c>
      <c r="BJ157" s="17" t="s">
        <v>23</v>
      </c>
      <c r="BK157" s="209">
        <f>ROUND(I157*H157,2)</f>
        <v>0</v>
      </c>
      <c r="BL157" s="17" t="s">
        <v>122</v>
      </c>
      <c r="BM157" s="208" t="s">
        <v>135</v>
      </c>
    </row>
    <row r="158" spans="2:65" s="1" customFormat="1" ht="10.199999999999999">
      <c r="B158" s="35"/>
      <c r="C158" s="36"/>
      <c r="D158" s="210" t="s">
        <v>192</v>
      </c>
      <c r="E158" s="36"/>
      <c r="F158" s="211" t="s">
        <v>3640</v>
      </c>
      <c r="G158" s="36"/>
      <c r="H158" s="36"/>
      <c r="I158" s="118"/>
      <c r="J158" s="36"/>
      <c r="K158" s="36"/>
      <c r="L158" s="39"/>
      <c r="M158" s="212"/>
      <c r="N158" s="67"/>
      <c r="O158" s="67"/>
      <c r="P158" s="67"/>
      <c r="Q158" s="67"/>
      <c r="R158" s="67"/>
      <c r="S158" s="67"/>
      <c r="T158" s="68"/>
      <c r="AT158" s="17" t="s">
        <v>192</v>
      </c>
      <c r="AU158" s="17" t="s">
        <v>23</v>
      </c>
    </row>
    <row r="159" spans="2:65" s="1" customFormat="1" ht="36">
      <c r="B159" s="35"/>
      <c r="C159" s="36"/>
      <c r="D159" s="210" t="s">
        <v>400</v>
      </c>
      <c r="E159" s="36"/>
      <c r="F159" s="213" t="s">
        <v>3641</v>
      </c>
      <c r="G159" s="36"/>
      <c r="H159" s="36"/>
      <c r="I159" s="118"/>
      <c r="J159" s="36"/>
      <c r="K159" s="36"/>
      <c r="L159" s="39"/>
      <c r="M159" s="212"/>
      <c r="N159" s="67"/>
      <c r="O159" s="67"/>
      <c r="P159" s="67"/>
      <c r="Q159" s="67"/>
      <c r="R159" s="67"/>
      <c r="S159" s="67"/>
      <c r="T159" s="68"/>
      <c r="AT159" s="17" t="s">
        <v>400</v>
      </c>
      <c r="AU159" s="17" t="s">
        <v>23</v>
      </c>
    </row>
    <row r="160" spans="2:65" s="13" customFormat="1" ht="10.199999999999999">
      <c r="B160" s="224"/>
      <c r="C160" s="225"/>
      <c r="D160" s="210" t="s">
        <v>196</v>
      </c>
      <c r="E160" s="226" t="s">
        <v>1</v>
      </c>
      <c r="F160" s="227" t="s">
        <v>23</v>
      </c>
      <c r="G160" s="225"/>
      <c r="H160" s="228">
        <v>1</v>
      </c>
      <c r="I160" s="229"/>
      <c r="J160" s="225"/>
      <c r="K160" s="225"/>
      <c r="L160" s="230"/>
      <c r="M160" s="231"/>
      <c r="N160" s="232"/>
      <c r="O160" s="232"/>
      <c r="P160" s="232"/>
      <c r="Q160" s="232"/>
      <c r="R160" s="232"/>
      <c r="S160" s="232"/>
      <c r="T160" s="233"/>
      <c r="AT160" s="234" t="s">
        <v>196</v>
      </c>
      <c r="AU160" s="234" t="s">
        <v>23</v>
      </c>
      <c r="AV160" s="13" t="s">
        <v>98</v>
      </c>
      <c r="AW160" s="13" t="s">
        <v>48</v>
      </c>
      <c r="AX160" s="13" t="s">
        <v>91</v>
      </c>
      <c r="AY160" s="234" t="s">
        <v>183</v>
      </c>
    </row>
    <row r="161" spans="2:65" s="15" customFormat="1" ht="10.199999999999999">
      <c r="B161" s="259"/>
      <c r="C161" s="260"/>
      <c r="D161" s="210" t="s">
        <v>196</v>
      </c>
      <c r="E161" s="261" t="s">
        <v>1</v>
      </c>
      <c r="F161" s="262" t="s">
        <v>1547</v>
      </c>
      <c r="G161" s="260"/>
      <c r="H161" s="263">
        <v>1</v>
      </c>
      <c r="I161" s="264"/>
      <c r="J161" s="260"/>
      <c r="K161" s="260"/>
      <c r="L161" s="265"/>
      <c r="M161" s="266"/>
      <c r="N161" s="267"/>
      <c r="O161" s="267"/>
      <c r="P161" s="267"/>
      <c r="Q161" s="267"/>
      <c r="R161" s="267"/>
      <c r="S161" s="267"/>
      <c r="T161" s="268"/>
      <c r="AT161" s="269" t="s">
        <v>196</v>
      </c>
      <c r="AU161" s="269" t="s">
        <v>23</v>
      </c>
      <c r="AV161" s="15" t="s">
        <v>122</v>
      </c>
      <c r="AW161" s="15" t="s">
        <v>48</v>
      </c>
      <c r="AX161" s="15" t="s">
        <v>23</v>
      </c>
      <c r="AY161" s="269" t="s">
        <v>183</v>
      </c>
    </row>
    <row r="162" spans="2:65" s="1" customFormat="1" ht="16.5" customHeight="1">
      <c r="B162" s="35"/>
      <c r="C162" s="197" t="s">
        <v>237</v>
      </c>
      <c r="D162" s="197" t="s">
        <v>186</v>
      </c>
      <c r="E162" s="198" t="s">
        <v>3642</v>
      </c>
      <c r="F162" s="199" t="s">
        <v>3643</v>
      </c>
      <c r="G162" s="200" t="s">
        <v>3631</v>
      </c>
      <c r="H162" s="201">
        <v>1</v>
      </c>
      <c r="I162" s="202"/>
      <c r="J162" s="203">
        <f>ROUND(I162*H162,2)</f>
        <v>0</v>
      </c>
      <c r="K162" s="199" t="s">
        <v>1</v>
      </c>
      <c r="L162" s="39"/>
      <c r="M162" s="204" t="s">
        <v>1</v>
      </c>
      <c r="N162" s="205" t="s">
        <v>56</v>
      </c>
      <c r="O162" s="67"/>
      <c r="P162" s="206">
        <f>O162*H162</f>
        <v>0</v>
      </c>
      <c r="Q162" s="206">
        <v>0</v>
      </c>
      <c r="R162" s="206">
        <f>Q162*H162</f>
        <v>0</v>
      </c>
      <c r="S162" s="206">
        <v>0</v>
      </c>
      <c r="T162" s="207">
        <f>S162*H162</f>
        <v>0</v>
      </c>
      <c r="AR162" s="208" t="s">
        <v>122</v>
      </c>
      <c r="AT162" s="208" t="s">
        <v>186</v>
      </c>
      <c r="AU162" s="208" t="s">
        <v>23</v>
      </c>
      <c r="AY162" s="17" t="s">
        <v>183</v>
      </c>
      <c r="BE162" s="209">
        <f>IF(N162="základní",J162,0)</f>
        <v>0</v>
      </c>
      <c r="BF162" s="209">
        <f>IF(N162="snížená",J162,0)</f>
        <v>0</v>
      </c>
      <c r="BG162" s="209">
        <f>IF(N162="zákl. přenesená",J162,0)</f>
        <v>0</v>
      </c>
      <c r="BH162" s="209">
        <f>IF(N162="sníž. přenesená",J162,0)</f>
        <v>0</v>
      </c>
      <c r="BI162" s="209">
        <f>IF(N162="nulová",J162,0)</f>
        <v>0</v>
      </c>
      <c r="BJ162" s="17" t="s">
        <v>23</v>
      </c>
      <c r="BK162" s="209">
        <f>ROUND(I162*H162,2)</f>
        <v>0</v>
      </c>
      <c r="BL162" s="17" t="s">
        <v>122</v>
      </c>
      <c r="BM162" s="208" t="s">
        <v>232</v>
      </c>
    </row>
    <row r="163" spans="2:65" s="1" customFormat="1" ht="10.199999999999999">
      <c r="B163" s="35"/>
      <c r="C163" s="36"/>
      <c r="D163" s="210" t="s">
        <v>192</v>
      </c>
      <c r="E163" s="36"/>
      <c r="F163" s="211" t="s">
        <v>3644</v>
      </c>
      <c r="G163" s="36"/>
      <c r="H163" s="36"/>
      <c r="I163" s="118"/>
      <c r="J163" s="36"/>
      <c r="K163" s="36"/>
      <c r="L163" s="39"/>
      <c r="M163" s="212"/>
      <c r="N163" s="67"/>
      <c r="O163" s="67"/>
      <c r="P163" s="67"/>
      <c r="Q163" s="67"/>
      <c r="R163" s="67"/>
      <c r="S163" s="67"/>
      <c r="T163" s="68"/>
      <c r="AT163" s="17" t="s">
        <v>192</v>
      </c>
      <c r="AU163" s="17" t="s">
        <v>23</v>
      </c>
    </row>
    <row r="164" spans="2:65" s="1" customFormat="1" ht="27">
      <c r="B164" s="35"/>
      <c r="C164" s="36"/>
      <c r="D164" s="210" t="s">
        <v>400</v>
      </c>
      <c r="E164" s="36"/>
      <c r="F164" s="213" t="s">
        <v>3645</v>
      </c>
      <c r="G164" s="36"/>
      <c r="H164" s="36"/>
      <c r="I164" s="118"/>
      <c r="J164" s="36"/>
      <c r="K164" s="36"/>
      <c r="L164" s="39"/>
      <c r="M164" s="212"/>
      <c r="N164" s="67"/>
      <c r="O164" s="67"/>
      <c r="P164" s="67"/>
      <c r="Q164" s="67"/>
      <c r="R164" s="67"/>
      <c r="S164" s="67"/>
      <c r="T164" s="68"/>
      <c r="AT164" s="17" t="s">
        <v>400</v>
      </c>
      <c r="AU164" s="17" t="s">
        <v>23</v>
      </c>
    </row>
    <row r="165" spans="2:65" s="13" customFormat="1" ht="10.199999999999999">
      <c r="B165" s="224"/>
      <c r="C165" s="225"/>
      <c r="D165" s="210" t="s">
        <v>196</v>
      </c>
      <c r="E165" s="226" t="s">
        <v>1</v>
      </c>
      <c r="F165" s="227" t="s">
        <v>23</v>
      </c>
      <c r="G165" s="225"/>
      <c r="H165" s="228">
        <v>1</v>
      </c>
      <c r="I165" s="229"/>
      <c r="J165" s="225"/>
      <c r="K165" s="225"/>
      <c r="L165" s="230"/>
      <c r="M165" s="231"/>
      <c r="N165" s="232"/>
      <c r="O165" s="232"/>
      <c r="P165" s="232"/>
      <c r="Q165" s="232"/>
      <c r="R165" s="232"/>
      <c r="S165" s="232"/>
      <c r="T165" s="233"/>
      <c r="AT165" s="234" t="s">
        <v>196</v>
      </c>
      <c r="AU165" s="234" t="s">
        <v>23</v>
      </c>
      <c r="AV165" s="13" t="s">
        <v>98</v>
      </c>
      <c r="AW165" s="13" t="s">
        <v>48</v>
      </c>
      <c r="AX165" s="13" t="s">
        <v>91</v>
      </c>
      <c r="AY165" s="234" t="s">
        <v>183</v>
      </c>
    </row>
    <row r="166" spans="2:65" s="15" customFormat="1" ht="10.199999999999999">
      <c r="B166" s="259"/>
      <c r="C166" s="260"/>
      <c r="D166" s="210" t="s">
        <v>196</v>
      </c>
      <c r="E166" s="261" t="s">
        <v>1</v>
      </c>
      <c r="F166" s="262" t="s">
        <v>1547</v>
      </c>
      <c r="G166" s="260"/>
      <c r="H166" s="263">
        <v>1</v>
      </c>
      <c r="I166" s="264"/>
      <c r="J166" s="260"/>
      <c r="K166" s="260"/>
      <c r="L166" s="265"/>
      <c r="M166" s="266"/>
      <c r="N166" s="267"/>
      <c r="O166" s="267"/>
      <c r="P166" s="267"/>
      <c r="Q166" s="267"/>
      <c r="R166" s="267"/>
      <c r="S166" s="267"/>
      <c r="T166" s="268"/>
      <c r="AT166" s="269" t="s">
        <v>196</v>
      </c>
      <c r="AU166" s="269" t="s">
        <v>23</v>
      </c>
      <c r="AV166" s="15" t="s">
        <v>122</v>
      </c>
      <c r="AW166" s="15" t="s">
        <v>48</v>
      </c>
      <c r="AX166" s="15" t="s">
        <v>23</v>
      </c>
      <c r="AY166" s="269" t="s">
        <v>183</v>
      </c>
    </row>
    <row r="167" spans="2:65" s="1" customFormat="1" ht="16.5" customHeight="1">
      <c r="B167" s="35"/>
      <c r="C167" s="197" t="s">
        <v>28</v>
      </c>
      <c r="D167" s="197" t="s">
        <v>186</v>
      </c>
      <c r="E167" s="198" t="s">
        <v>3646</v>
      </c>
      <c r="F167" s="199" t="s">
        <v>3647</v>
      </c>
      <c r="G167" s="200" t="s">
        <v>3631</v>
      </c>
      <c r="H167" s="201">
        <v>1</v>
      </c>
      <c r="I167" s="202"/>
      <c r="J167" s="203">
        <f>ROUND(I167*H167,2)</f>
        <v>0</v>
      </c>
      <c r="K167" s="199" t="s">
        <v>1</v>
      </c>
      <c r="L167" s="39"/>
      <c r="M167" s="204" t="s">
        <v>1</v>
      </c>
      <c r="N167" s="205" t="s">
        <v>56</v>
      </c>
      <c r="O167" s="67"/>
      <c r="P167" s="206">
        <f>O167*H167</f>
        <v>0</v>
      </c>
      <c r="Q167" s="206">
        <v>0</v>
      </c>
      <c r="R167" s="206">
        <f>Q167*H167</f>
        <v>0</v>
      </c>
      <c r="S167" s="206">
        <v>0</v>
      </c>
      <c r="T167" s="207">
        <f>S167*H167</f>
        <v>0</v>
      </c>
      <c r="AR167" s="208" t="s">
        <v>122</v>
      </c>
      <c r="AT167" s="208" t="s">
        <v>186</v>
      </c>
      <c r="AU167" s="208" t="s">
        <v>23</v>
      </c>
      <c r="AY167" s="17" t="s">
        <v>183</v>
      </c>
      <c r="BE167" s="209">
        <f>IF(N167="základní",J167,0)</f>
        <v>0</v>
      </c>
      <c r="BF167" s="209">
        <f>IF(N167="snížená",J167,0)</f>
        <v>0</v>
      </c>
      <c r="BG167" s="209">
        <f>IF(N167="zákl. přenesená",J167,0)</f>
        <v>0</v>
      </c>
      <c r="BH167" s="209">
        <f>IF(N167="sníž. přenesená",J167,0)</f>
        <v>0</v>
      </c>
      <c r="BI167" s="209">
        <f>IF(N167="nulová",J167,0)</f>
        <v>0</v>
      </c>
      <c r="BJ167" s="17" t="s">
        <v>23</v>
      </c>
      <c r="BK167" s="209">
        <f>ROUND(I167*H167,2)</f>
        <v>0</v>
      </c>
      <c r="BL167" s="17" t="s">
        <v>122</v>
      </c>
      <c r="BM167" s="208" t="s">
        <v>28</v>
      </c>
    </row>
    <row r="168" spans="2:65" s="1" customFormat="1" ht="10.199999999999999">
      <c r="B168" s="35"/>
      <c r="C168" s="36"/>
      <c r="D168" s="210" t="s">
        <v>192</v>
      </c>
      <c r="E168" s="36"/>
      <c r="F168" s="211" t="s">
        <v>3647</v>
      </c>
      <c r="G168" s="36"/>
      <c r="H168" s="36"/>
      <c r="I168" s="118"/>
      <c r="J168" s="36"/>
      <c r="K168" s="36"/>
      <c r="L168" s="39"/>
      <c r="M168" s="212"/>
      <c r="N168" s="67"/>
      <c r="O168" s="67"/>
      <c r="P168" s="67"/>
      <c r="Q168" s="67"/>
      <c r="R168" s="67"/>
      <c r="S168" s="67"/>
      <c r="T168" s="68"/>
      <c r="AT168" s="17" t="s">
        <v>192</v>
      </c>
      <c r="AU168" s="17" t="s">
        <v>23</v>
      </c>
    </row>
    <row r="169" spans="2:65" s="1" customFormat="1" ht="36">
      <c r="B169" s="35"/>
      <c r="C169" s="36"/>
      <c r="D169" s="210" t="s">
        <v>400</v>
      </c>
      <c r="E169" s="36"/>
      <c r="F169" s="213" t="s">
        <v>3648</v>
      </c>
      <c r="G169" s="36"/>
      <c r="H169" s="36"/>
      <c r="I169" s="118"/>
      <c r="J169" s="36"/>
      <c r="K169" s="36"/>
      <c r="L169" s="39"/>
      <c r="M169" s="212"/>
      <c r="N169" s="67"/>
      <c r="O169" s="67"/>
      <c r="P169" s="67"/>
      <c r="Q169" s="67"/>
      <c r="R169" s="67"/>
      <c r="S169" s="67"/>
      <c r="T169" s="68"/>
      <c r="AT169" s="17" t="s">
        <v>400</v>
      </c>
      <c r="AU169" s="17" t="s">
        <v>23</v>
      </c>
    </row>
    <row r="170" spans="2:65" s="13" customFormat="1" ht="10.199999999999999">
      <c r="B170" s="224"/>
      <c r="C170" s="225"/>
      <c r="D170" s="210" t="s">
        <v>196</v>
      </c>
      <c r="E170" s="226" t="s">
        <v>1</v>
      </c>
      <c r="F170" s="227" t="s">
        <v>23</v>
      </c>
      <c r="G170" s="225"/>
      <c r="H170" s="228">
        <v>1</v>
      </c>
      <c r="I170" s="229"/>
      <c r="J170" s="225"/>
      <c r="K170" s="225"/>
      <c r="L170" s="230"/>
      <c r="M170" s="231"/>
      <c r="N170" s="232"/>
      <c r="O170" s="232"/>
      <c r="P170" s="232"/>
      <c r="Q170" s="232"/>
      <c r="R170" s="232"/>
      <c r="S170" s="232"/>
      <c r="T170" s="233"/>
      <c r="AT170" s="234" t="s">
        <v>196</v>
      </c>
      <c r="AU170" s="234" t="s">
        <v>23</v>
      </c>
      <c r="AV170" s="13" t="s">
        <v>98</v>
      </c>
      <c r="AW170" s="13" t="s">
        <v>48</v>
      </c>
      <c r="AX170" s="13" t="s">
        <v>91</v>
      </c>
      <c r="AY170" s="234" t="s">
        <v>183</v>
      </c>
    </row>
    <row r="171" spans="2:65" s="15" customFormat="1" ht="10.199999999999999">
      <c r="B171" s="259"/>
      <c r="C171" s="260"/>
      <c r="D171" s="210" t="s">
        <v>196</v>
      </c>
      <c r="E171" s="261" t="s">
        <v>1</v>
      </c>
      <c r="F171" s="262" t="s">
        <v>1547</v>
      </c>
      <c r="G171" s="260"/>
      <c r="H171" s="263">
        <v>1</v>
      </c>
      <c r="I171" s="264"/>
      <c r="J171" s="260"/>
      <c r="K171" s="260"/>
      <c r="L171" s="265"/>
      <c r="M171" s="266"/>
      <c r="N171" s="267"/>
      <c r="O171" s="267"/>
      <c r="P171" s="267"/>
      <c r="Q171" s="267"/>
      <c r="R171" s="267"/>
      <c r="S171" s="267"/>
      <c r="T171" s="268"/>
      <c r="AT171" s="269" t="s">
        <v>196</v>
      </c>
      <c r="AU171" s="269" t="s">
        <v>23</v>
      </c>
      <c r="AV171" s="15" t="s">
        <v>122</v>
      </c>
      <c r="AW171" s="15" t="s">
        <v>48</v>
      </c>
      <c r="AX171" s="15" t="s">
        <v>23</v>
      </c>
      <c r="AY171" s="269" t="s">
        <v>183</v>
      </c>
    </row>
    <row r="172" spans="2:65" s="1" customFormat="1" ht="16.5" customHeight="1">
      <c r="B172" s="35"/>
      <c r="C172" s="197" t="s">
        <v>245</v>
      </c>
      <c r="D172" s="197" t="s">
        <v>186</v>
      </c>
      <c r="E172" s="198" t="s">
        <v>3649</v>
      </c>
      <c r="F172" s="199" t="s">
        <v>3650</v>
      </c>
      <c r="G172" s="200" t="s">
        <v>3631</v>
      </c>
      <c r="H172" s="201">
        <v>1</v>
      </c>
      <c r="I172" s="202"/>
      <c r="J172" s="203">
        <f>ROUND(I172*H172,2)</f>
        <v>0</v>
      </c>
      <c r="K172" s="199" t="s">
        <v>1</v>
      </c>
      <c r="L172" s="39"/>
      <c r="M172" s="204" t="s">
        <v>1</v>
      </c>
      <c r="N172" s="205" t="s">
        <v>56</v>
      </c>
      <c r="O172" s="67"/>
      <c r="P172" s="206">
        <f>O172*H172</f>
        <v>0</v>
      </c>
      <c r="Q172" s="206">
        <v>0</v>
      </c>
      <c r="R172" s="206">
        <f>Q172*H172</f>
        <v>0</v>
      </c>
      <c r="S172" s="206">
        <v>0</v>
      </c>
      <c r="T172" s="207">
        <f>S172*H172</f>
        <v>0</v>
      </c>
      <c r="AR172" s="208" t="s">
        <v>122</v>
      </c>
      <c r="AT172" s="208" t="s">
        <v>186</v>
      </c>
      <c r="AU172" s="208" t="s">
        <v>23</v>
      </c>
      <c r="AY172" s="17" t="s">
        <v>183</v>
      </c>
      <c r="BE172" s="209">
        <f>IF(N172="základní",J172,0)</f>
        <v>0</v>
      </c>
      <c r="BF172" s="209">
        <f>IF(N172="snížená",J172,0)</f>
        <v>0</v>
      </c>
      <c r="BG172" s="209">
        <f>IF(N172="zákl. přenesená",J172,0)</f>
        <v>0</v>
      </c>
      <c r="BH172" s="209">
        <f>IF(N172="sníž. přenesená",J172,0)</f>
        <v>0</v>
      </c>
      <c r="BI172" s="209">
        <f>IF(N172="nulová",J172,0)</f>
        <v>0</v>
      </c>
      <c r="BJ172" s="17" t="s">
        <v>23</v>
      </c>
      <c r="BK172" s="209">
        <f>ROUND(I172*H172,2)</f>
        <v>0</v>
      </c>
      <c r="BL172" s="17" t="s">
        <v>122</v>
      </c>
      <c r="BM172" s="208" t="s">
        <v>1825</v>
      </c>
    </row>
    <row r="173" spans="2:65" s="1" customFormat="1" ht="10.199999999999999">
      <c r="B173" s="35"/>
      <c r="C173" s="36"/>
      <c r="D173" s="210" t="s">
        <v>192</v>
      </c>
      <c r="E173" s="36"/>
      <c r="F173" s="211" t="s">
        <v>3651</v>
      </c>
      <c r="G173" s="36"/>
      <c r="H173" s="36"/>
      <c r="I173" s="118"/>
      <c r="J173" s="36"/>
      <c r="K173" s="36"/>
      <c r="L173" s="39"/>
      <c r="M173" s="212"/>
      <c r="N173" s="67"/>
      <c r="O173" s="67"/>
      <c r="P173" s="67"/>
      <c r="Q173" s="67"/>
      <c r="R173" s="67"/>
      <c r="S173" s="67"/>
      <c r="T173" s="68"/>
      <c r="AT173" s="17" t="s">
        <v>192</v>
      </c>
      <c r="AU173" s="17" t="s">
        <v>23</v>
      </c>
    </row>
    <row r="174" spans="2:65" s="13" customFormat="1" ht="10.199999999999999">
      <c r="B174" s="224"/>
      <c r="C174" s="225"/>
      <c r="D174" s="210" t="s">
        <v>196</v>
      </c>
      <c r="E174" s="226" t="s">
        <v>1</v>
      </c>
      <c r="F174" s="227" t="s">
        <v>23</v>
      </c>
      <c r="G174" s="225"/>
      <c r="H174" s="228">
        <v>1</v>
      </c>
      <c r="I174" s="229"/>
      <c r="J174" s="225"/>
      <c r="K174" s="225"/>
      <c r="L174" s="230"/>
      <c r="M174" s="231"/>
      <c r="N174" s="232"/>
      <c r="O174" s="232"/>
      <c r="P174" s="232"/>
      <c r="Q174" s="232"/>
      <c r="R174" s="232"/>
      <c r="S174" s="232"/>
      <c r="T174" s="233"/>
      <c r="AT174" s="234" t="s">
        <v>196</v>
      </c>
      <c r="AU174" s="234" t="s">
        <v>23</v>
      </c>
      <c r="AV174" s="13" t="s">
        <v>98</v>
      </c>
      <c r="AW174" s="13" t="s">
        <v>48</v>
      </c>
      <c r="AX174" s="13" t="s">
        <v>91</v>
      </c>
      <c r="AY174" s="234" t="s">
        <v>183</v>
      </c>
    </row>
    <row r="175" spans="2:65" s="15" customFormat="1" ht="10.199999999999999">
      <c r="B175" s="259"/>
      <c r="C175" s="260"/>
      <c r="D175" s="210" t="s">
        <v>196</v>
      </c>
      <c r="E175" s="261" t="s">
        <v>1</v>
      </c>
      <c r="F175" s="262" t="s">
        <v>1547</v>
      </c>
      <c r="G175" s="260"/>
      <c r="H175" s="263">
        <v>1</v>
      </c>
      <c r="I175" s="264"/>
      <c r="J175" s="260"/>
      <c r="K175" s="260"/>
      <c r="L175" s="265"/>
      <c r="M175" s="273"/>
      <c r="N175" s="274"/>
      <c r="O175" s="274"/>
      <c r="P175" s="274"/>
      <c r="Q175" s="274"/>
      <c r="R175" s="274"/>
      <c r="S175" s="274"/>
      <c r="T175" s="275"/>
      <c r="AT175" s="269" t="s">
        <v>196</v>
      </c>
      <c r="AU175" s="269" t="s">
        <v>23</v>
      </c>
      <c r="AV175" s="15" t="s">
        <v>122</v>
      </c>
      <c r="AW175" s="15" t="s">
        <v>48</v>
      </c>
      <c r="AX175" s="15" t="s">
        <v>23</v>
      </c>
      <c r="AY175" s="269" t="s">
        <v>183</v>
      </c>
    </row>
    <row r="176" spans="2:65" s="1" customFormat="1" ht="7" customHeight="1">
      <c r="B176" s="50"/>
      <c r="C176" s="51"/>
      <c r="D176" s="51"/>
      <c r="E176" s="51"/>
      <c r="F176" s="51"/>
      <c r="G176" s="51"/>
      <c r="H176" s="51"/>
      <c r="I176" s="149"/>
      <c r="J176" s="51"/>
      <c r="K176" s="51"/>
      <c r="L176" s="39"/>
    </row>
  </sheetData>
  <sheetProtection algorithmName="SHA-512" hashValue="Hm/cGmdmkWcyMwt5TdvVRRrbckypRWekVCq+/vt6qwFZHHncUOdLsV6OyB1xd8hlH8evWHkQdkPo5+2WEB+3HQ==" saltValue="7oFt2y36Nk8eK/A2M/Pxfmum0eQerpZB3K+ZIwk7Ym6a5CCEFo/25n2E4/T9zbPu77Q3ynY/7oSwcc08B3wVsw==" spinCount="100000" sheet="1" objects="1" scenarios="1" formatColumns="0" formatRows="0" autoFilter="0"/>
  <autoFilter ref="C120:K175"/>
  <mergeCells count="12">
    <mergeCell ref="E113:H113"/>
    <mergeCell ref="L2:V2"/>
    <mergeCell ref="E85:H85"/>
    <mergeCell ref="E87:H87"/>
    <mergeCell ref="E89:H89"/>
    <mergeCell ref="E109:H109"/>
    <mergeCell ref="E111:H11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225"/>
  <sheetViews>
    <sheetView showGridLines="0" workbookViewId="0"/>
  </sheetViews>
  <sheetFormatPr defaultRowHeight="14.4"/>
  <cols>
    <col min="1" max="1" width="8.33203125" customWidth="1"/>
    <col min="2" max="2" width="1.6640625" customWidth="1"/>
    <col min="3" max="3" width="4.1328125" customWidth="1"/>
    <col min="4" max="4" width="4.33203125" customWidth="1"/>
    <col min="5" max="5" width="17.1328125" customWidth="1"/>
    <col min="6" max="6" width="100.796875" customWidth="1"/>
    <col min="7" max="7" width="7" customWidth="1"/>
    <col min="8" max="8" width="11.46484375" customWidth="1"/>
    <col min="9" max="9" width="20.1328125" style="111" customWidth="1"/>
    <col min="10" max="11" width="20.1328125" customWidth="1"/>
    <col min="12" max="12" width="9.33203125" customWidth="1"/>
    <col min="13" max="13" width="10.796875" hidden="1" customWidth="1"/>
    <col min="14" max="14" width="9.33203125" hidden="1"/>
    <col min="15" max="20" width="14.13281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7" customHeight="1">
      <c r="L2" s="289"/>
      <c r="M2" s="289"/>
      <c r="N2" s="289"/>
      <c r="O2" s="289"/>
      <c r="P2" s="289"/>
      <c r="Q2" s="289"/>
      <c r="R2" s="289"/>
      <c r="S2" s="289"/>
      <c r="T2" s="289"/>
      <c r="U2" s="289"/>
      <c r="V2" s="289"/>
      <c r="AT2" s="17" t="s">
        <v>145</v>
      </c>
    </row>
    <row r="3" spans="2:46" ht="7" customHeight="1">
      <c r="B3" s="112"/>
      <c r="C3" s="113"/>
      <c r="D3" s="113"/>
      <c r="E3" s="113"/>
      <c r="F3" s="113"/>
      <c r="G3" s="113"/>
      <c r="H3" s="113"/>
      <c r="I3" s="114"/>
      <c r="J3" s="113"/>
      <c r="K3" s="113"/>
      <c r="L3" s="20"/>
      <c r="AT3" s="17" t="s">
        <v>98</v>
      </c>
    </row>
    <row r="4" spans="2:46" ht="25" customHeight="1">
      <c r="B4" s="20"/>
      <c r="D4" s="115" t="s">
        <v>146</v>
      </c>
      <c r="L4" s="20"/>
      <c r="M4" s="116" t="s">
        <v>10</v>
      </c>
      <c r="AT4" s="17" t="s">
        <v>4</v>
      </c>
    </row>
    <row r="5" spans="2:46" ht="7" customHeight="1">
      <c r="B5" s="20"/>
      <c r="L5" s="20"/>
    </row>
    <row r="6" spans="2:46" ht="12" customHeight="1">
      <c r="B6" s="20"/>
      <c r="D6" s="117" t="s">
        <v>16</v>
      </c>
      <c r="L6" s="20"/>
    </row>
    <row r="7" spans="2:46" ht="16.5" customHeight="1">
      <c r="B7" s="20"/>
      <c r="E7" s="323" t="str">
        <f>'Rekapitulace stavby'!K6</f>
        <v>Šternberk - lokalita Příkopy</v>
      </c>
      <c r="F7" s="324"/>
      <c r="G7" s="324"/>
      <c r="H7" s="324"/>
      <c r="L7" s="20"/>
    </row>
    <row r="8" spans="2:46" ht="12" customHeight="1">
      <c r="B8" s="20"/>
      <c r="D8" s="117" t="s">
        <v>147</v>
      </c>
      <c r="L8" s="20"/>
    </row>
    <row r="9" spans="2:46" s="1" customFormat="1" ht="16.5" customHeight="1">
      <c r="B9" s="39"/>
      <c r="E9" s="323" t="s">
        <v>3522</v>
      </c>
      <c r="F9" s="325"/>
      <c r="G9" s="325"/>
      <c r="H9" s="325"/>
      <c r="I9" s="118"/>
      <c r="L9" s="39"/>
    </row>
    <row r="10" spans="2:46" s="1" customFormat="1" ht="12" customHeight="1">
      <c r="B10" s="39"/>
      <c r="D10" s="117" t="s">
        <v>149</v>
      </c>
      <c r="I10" s="118"/>
      <c r="L10" s="39"/>
    </row>
    <row r="11" spans="2:46" s="1" customFormat="1" ht="37" customHeight="1">
      <c r="B11" s="39"/>
      <c r="E11" s="326" t="s">
        <v>3652</v>
      </c>
      <c r="F11" s="325"/>
      <c r="G11" s="325"/>
      <c r="H11" s="325"/>
      <c r="I11" s="118"/>
      <c r="L11" s="39"/>
    </row>
    <row r="12" spans="2:46" s="1" customFormat="1" ht="10.199999999999999">
      <c r="B12" s="39"/>
      <c r="I12" s="118"/>
      <c r="L12" s="39"/>
    </row>
    <row r="13" spans="2:46" s="1" customFormat="1" ht="12" customHeight="1">
      <c r="B13" s="39"/>
      <c r="D13" s="117" t="s">
        <v>19</v>
      </c>
      <c r="F13" s="106" t="s">
        <v>1</v>
      </c>
      <c r="I13" s="119" t="s">
        <v>21</v>
      </c>
      <c r="J13" s="106" t="s">
        <v>1</v>
      </c>
      <c r="L13" s="39"/>
    </row>
    <row r="14" spans="2:46" s="1" customFormat="1" ht="12" customHeight="1">
      <c r="B14" s="39"/>
      <c r="D14" s="117" t="s">
        <v>24</v>
      </c>
      <c r="F14" s="106" t="s">
        <v>25</v>
      </c>
      <c r="I14" s="119" t="s">
        <v>26</v>
      </c>
      <c r="J14" s="120" t="str">
        <f>'Rekapitulace stavby'!AN8</f>
        <v>23. 4. 2017</v>
      </c>
      <c r="L14" s="39"/>
    </row>
    <row r="15" spans="2:46" s="1" customFormat="1" ht="10.8" customHeight="1">
      <c r="B15" s="39"/>
      <c r="I15" s="118"/>
      <c r="L15" s="39"/>
    </row>
    <row r="16" spans="2:46" s="1" customFormat="1" ht="12" customHeight="1">
      <c r="B16" s="39"/>
      <c r="D16" s="117" t="s">
        <v>34</v>
      </c>
      <c r="I16" s="119" t="s">
        <v>35</v>
      </c>
      <c r="J16" s="106" t="s">
        <v>36</v>
      </c>
      <c r="L16" s="39"/>
    </row>
    <row r="17" spans="2:12" s="1" customFormat="1" ht="18" customHeight="1">
      <c r="B17" s="39"/>
      <c r="E17" s="106" t="s">
        <v>37</v>
      </c>
      <c r="I17" s="119" t="s">
        <v>38</v>
      </c>
      <c r="J17" s="106" t="s">
        <v>39</v>
      </c>
      <c r="L17" s="39"/>
    </row>
    <row r="18" spans="2:12" s="1" customFormat="1" ht="7" customHeight="1">
      <c r="B18" s="39"/>
      <c r="I18" s="118"/>
      <c r="L18" s="39"/>
    </row>
    <row r="19" spans="2:12" s="1" customFormat="1" ht="12" customHeight="1">
      <c r="B19" s="39"/>
      <c r="D19" s="117" t="s">
        <v>40</v>
      </c>
      <c r="I19" s="119" t="s">
        <v>35</v>
      </c>
      <c r="J19" s="30" t="str">
        <f>'Rekapitulace stavby'!AN13</f>
        <v>Vyplň údaj</v>
      </c>
      <c r="L19" s="39"/>
    </row>
    <row r="20" spans="2:12" s="1" customFormat="1" ht="18" customHeight="1">
      <c r="B20" s="39"/>
      <c r="E20" s="327" t="str">
        <f>'Rekapitulace stavby'!E14</f>
        <v>Vyplň údaj</v>
      </c>
      <c r="F20" s="328"/>
      <c r="G20" s="328"/>
      <c r="H20" s="328"/>
      <c r="I20" s="119" t="s">
        <v>38</v>
      </c>
      <c r="J20" s="30" t="str">
        <f>'Rekapitulace stavby'!AN14</f>
        <v>Vyplň údaj</v>
      </c>
      <c r="L20" s="39"/>
    </row>
    <row r="21" spans="2:12" s="1" customFormat="1" ht="7" customHeight="1">
      <c r="B21" s="39"/>
      <c r="I21" s="118"/>
      <c r="L21" s="39"/>
    </row>
    <row r="22" spans="2:12" s="1" customFormat="1" ht="12" customHeight="1">
      <c r="B22" s="39"/>
      <c r="D22" s="117" t="s">
        <v>42</v>
      </c>
      <c r="I22" s="119" t="s">
        <v>35</v>
      </c>
      <c r="J22" s="106" t="s">
        <v>43</v>
      </c>
      <c r="L22" s="39"/>
    </row>
    <row r="23" spans="2:12" s="1" customFormat="1" ht="18" customHeight="1">
      <c r="B23" s="39"/>
      <c r="E23" s="106" t="s">
        <v>44</v>
      </c>
      <c r="I23" s="119" t="s">
        <v>38</v>
      </c>
      <c r="J23" s="106" t="s">
        <v>45</v>
      </c>
      <c r="L23" s="39"/>
    </row>
    <row r="24" spans="2:12" s="1" customFormat="1" ht="7" customHeight="1">
      <c r="B24" s="39"/>
      <c r="I24" s="118"/>
      <c r="L24" s="39"/>
    </row>
    <row r="25" spans="2:12" s="1" customFormat="1" ht="12" customHeight="1">
      <c r="B25" s="39"/>
      <c r="D25" s="117" t="s">
        <v>46</v>
      </c>
      <c r="I25" s="119" t="s">
        <v>35</v>
      </c>
      <c r="J25" s="106" t="s">
        <v>1</v>
      </c>
      <c r="L25" s="39"/>
    </row>
    <row r="26" spans="2:12" s="1" customFormat="1" ht="18" customHeight="1">
      <c r="B26" s="39"/>
      <c r="E26" s="106" t="s">
        <v>47</v>
      </c>
      <c r="I26" s="119" t="s">
        <v>38</v>
      </c>
      <c r="J26" s="106" t="s">
        <v>1</v>
      </c>
      <c r="L26" s="39"/>
    </row>
    <row r="27" spans="2:12" s="1" customFormat="1" ht="7" customHeight="1">
      <c r="B27" s="39"/>
      <c r="I27" s="118"/>
      <c r="L27" s="39"/>
    </row>
    <row r="28" spans="2:12" s="1" customFormat="1" ht="12" customHeight="1">
      <c r="B28" s="39"/>
      <c r="D28" s="117" t="s">
        <v>49</v>
      </c>
      <c r="I28" s="118"/>
      <c r="L28" s="39"/>
    </row>
    <row r="29" spans="2:12" s="7" customFormat="1" ht="51" customHeight="1">
      <c r="B29" s="121"/>
      <c r="E29" s="329" t="s">
        <v>50</v>
      </c>
      <c r="F29" s="329"/>
      <c r="G29" s="329"/>
      <c r="H29" s="329"/>
      <c r="I29" s="122"/>
      <c r="L29" s="121"/>
    </row>
    <row r="30" spans="2:12" s="1" customFormat="1" ht="7" customHeight="1">
      <c r="B30" s="39"/>
      <c r="I30" s="118"/>
      <c r="L30" s="39"/>
    </row>
    <row r="31" spans="2:12" s="1" customFormat="1" ht="7" customHeight="1">
      <c r="B31" s="39"/>
      <c r="D31" s="63"/>
      <c r="E31" s="63"/>
      <c r="F31" s="63"/>
      <c r="G31" s="63"/>
      <c r="H31" s="63"/>
      <c r="I31" s="123"/>
      <c r="J31" s="63"/>
      <c r="K31" s="63"/>
      <c r="L31" s="39"/>
    </row>
    <row r="32" spans="2:12" s="1" customFormat="1" ht="25.45" customHeight="1">
      <c r="B32" s="39"/>
      <c r="D32" s="124" t="s">
        <v>51</v>
      </c>
      <c r="I32" s="118"/>
      <c r="J32" s="125">
        <f>ROUND(J125, 2)</f>
        <v>0</v>
      </c>
      <c r="L32" s="39"/>
    </row>
    <row r="33" spans="2:12" s="1" customFormat="1" ht="7" customHeight="1">
      <c r="B33" s="39"/>
      <c r="D33" s="63"/>
      <c r="E33" s="63"/>
      <c r="F33" s="63"/>
      <c r="G33" s="63"/>
      <c r="H33" s="63"/>
      <c r="I33" s="123"/>
      <c r="J33" s="63"/>
      <c r="K33" s="63"/>
      <c r="L33" s="39"/>
    </row>
    <row r="34" spans="2:12" s="1" customFormat="1" ht="14.4" customHeight="1">
      <c r="B34" s="39"/>
      <c r="F34" s="126" t="s">
        <v>53</v>
      </c>
      <c r="I34" s="127" t="s">
        <v>52</v>
      </c>
      <c r="J34" s="126" t="s">
        <v>54</v>
      </c>
      <c r="L34" s="39"/>
    </row>
    <row r="35" spans="2:12" s="1" customFormat="1" ht="14.4" customHeight="1">
      <c r="B35" s="39"/>
      <c r="D35" s="128" t="s">
        <v>55</v>
      </c>
      <c r="E35" s="117" t="s">
        <v>56</v>
      </c>
      <c r="F35" s="129">
        <f>ROUND((SUM(BE125:BE224)),  2)</f>
        <v>0</v>
      </c>
      <c r="I35" s="130">
        <v>0.21</v>
      </c>
      <c r="J35" s="129">
        <f>ROUND(((SUM(BE125:BE224))*I35),  2)</f>
        <v>0</v>
      </c>
      <c r="L35" s="39"/>
    </row>
    <row r="36" spans="2:12" s="1" customFormat="1" ht="14.4" customHeight="1">
      <c r="B36" s="39"/>
      <c r="E36" s="117" t="s">
        <v>57</v>
      </c>
      <c r="F36" s="129">
        <f>ROUND((SUM(BF125:BF224)),  2)</f>
        <v>0</v>
      </c>
      <c r="I36" s="130">
        <v>0.15</v>
      </c>
      <c r="J36" s="129">
        <f>ROUND(((SUM(BF125:BF224))*I36),  2)</f>
        <v>0</v>
      </c>
      <c r="L36" s="39"/>
    </row>
    <row r="37" spans="2:12" s="1" customFormat="1" ht="14.4" hidden="1" customHeight="1">
      <c r="B37" s="39"/>
      <c r="E37" s="117" t="s">
        <v>58</v>
      </c>
      <c r="F37" s="129">
        <f>ROUND((SUM(BG125:BG224)),  2)</f>
        <v>0</v>
      </c>
      <c r="I37" s="130">
        <v>0.21</v>
      </c>
      <c r="J37" s="129">
        <f>0</f>
        <v>0</v>
      </c>
      <c r="L37" s="39"/>
    </row>
    <row r="38" spans="2:12" s="1" customFormat="1" ht="14.4" hidden="1" customHeight="1">
      <c r="B38" s="39"/>
      <c r="E38" s="117" t="s">
        <v>59</v>
      </c>
      <c r="F38" s="129">
        <f>ROUND((SUM(BH125:BH224)),  2)</f>
        <v>0</v>
      </c>
      <c r="I38" s="130">
        <v>0.15</v>
      </c>
      <c r="J38" s="129">
        <f>0</f>
        <v>0</v>
      </c>
      <c r="L38" s="39"/>
    </row>
    <row r="39" spans="2:12" s="1" customFormat="1" ht="14.4" hidden="1" customHeight="1">
      <c r="B39" s="39"/>
      <c r="E39" s="117" t="s">
        <v>60</v>
      </c>
      <c r="F39" s="129">
        <f>ROUND((SUM(BI125:BI224)),  2)</f>
        <v>0</v>
      </c>
      <c r="I39" s="130">
        <v>0</v>
      </c>
      <c r="J39" s="129">
        <f>0</f>
        <v>0</v>
      </c>
      <c r="L39" s="39"/>
    </row>
    <row r="40" spans="2:12" s="1" customFormat="1" ht="7" customHeight="1">
      <c r="B40" s="39"/>
      <c r="I40" s="118"/>
      <c r="L40" s="39"/>
    </row>
    <row r="41" spans="2:12" s="1" customFormat="1" ht="25.45" customHeight="1">
      <c r="B41" s="39"/>
      <c r="C41" s="131"/>
      <c r="D41" s="132" t="s">
        <v>61</v>
      </c>
      <c r="E41" s="133"/>
      <c r="F41" s="133"/>
      <c r="G41" s="134" t="s">
        <v>62</v>
      </c>
      <c r="H41" s="135" t="s">
        <v>63</v>
      </c>
      <c r="I41" s="136"/>
      <c r="J41" s="137">
        <f>SUM(J32:J39)</f>
        <v>0</v>
      </c>
      <c r="K41" s="138"/>
      <c r="L41" s="39"/>
    </row>
    <row r="42" spans="2:12" s="1" customFormat="1" ht="14.4" customHeight="1">
      <c r="B42" s="39"/>
      <c r="I42" s="118"/>
      <c r="L42" s="39"/>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9"/>
      <c r="D50" s="139" t="s">
        <v>64</v>
      </c>
      <c r="E50" s="140"/>
      <c r="F50" s="140"/>
      <c r="G50" s="139" t="s">
        <v>65</v>
      </c>
      <c r="H50" s="140"/>
      <c r="I50" s="141"/>
      <c r="J50" s="140"/>
      <c r="K50" s="140"/>
      <c r="L50" s="39"/>
    </row>
    <row r="51" spans="2:12" ht="10.199999999999999">
      <c r="B51" s="20"/>
      <c r="L51" s="20"/>
    </row>
    <row r="52" spans="2:12" ht="10.199999999999999">
      <c r="B52" s="20"/>
      <c r="L52" s="20"/>
    </row>
    <row r="53" spans="2:12" ht="10.199999999999999">
      <c r="B53" s="20"/>
      <c r="L53" s="20"/>
    </row>
    <row r="54" spans="2:12" ht="10.199999999999999">
      <c r="B54" s="20"/>
      <c r="L54" s="20"/>
    </row>
    <row r="55" spans="2:12" ht="10.199999999999999">
      <c r="B55" s="20"/>
      <c r="L55" s="20"/>
    </row>
    <row r="56" spans="2:12" ht="10.199999999999999">
      <c r="B56" s="20"/>
      <c r="L56" s="20"/>
    </row>
    <row r="57" spans="2:12" ht="10.199999999999999">
      <c r="B57" s="20"/>
      <c r="L57" s="20"/>
    </row>
    <row r="58" spans="2:12" ht="10.199999999999999">
      <c r="B58" s="20"/>
      <c r="L58" s="20"/>
    </row>
    <row r="59" spans="2:12" ht="10.199999999999999">
      <c r="B59" s="20"/>
      <c r="L59" s="20"/>
    </row>
    <row r="60" spans="2:12" ht="10.199999999999999">
      <c r="B60" s="20"/>
      <c r="L60" s="20"/>
    </row>
    <row r="61" spans="2:12" s="1" customFormat="1" ht="12.3">
      <c r="B61" s="39"/>
      <c r="D61" s="142" t="s">
        <v>66</v>
      </c>
      <c r="E61" s="143"/>
      <c r="F61" s="144" t="s">
        <v>67</v>
      </c>
      <c r="G61" s="142" t="s">
        <v>66</v>
      </c>
      <c r="H61" s="143"/>
      <c r="I61" s="145"/>
      <c r="J61" s="146" t="s">
        <v>67</v>
      </c>
      <c r="K61" s="143"/>
      <c r="L61" s="39"/>
    </row>
    <row r="62" spans="2:12" ht="10.199999999999999">
      <c r="B62" s="20"/>
      <c r="L62" s="20"/>
    </row>
    <row r="63" spans="2:12" ht="10.199999999999999">
      <c r="B63" s="20"/>
      <c r="L63" s="20"/>
    </row>
    <row r="64" spans="2:12" ht="10.199999999999999">
      <c r="B64" s="20"/>
      <c r="L64" s="20"/>
    </row>
    <row r="65" spans="2:12" s="1" customFormat="1" ht="12.3">
      <c r="B65" s="39"/>
      <c r="D65" s="139" t="s">
        <v>68</v>
      </c>
      <c r="E65" s="140"/>
      <c r="F65" s="140"/>
      <c r="G65" s="139" t="s">
        <v>69</v>
      </c>
      <c r="H65" s="140"/>
      <c r="I65" s="141"/>
      <c r="J65" s="140"/>
      <c r="K65" s="140"/>
      <c r="L65" s="39"/>
    </row>
    <row r="66" spans="2:12" ht="10.199999999999999">
      <c r="B66" s="20"/>
      <c r="L66" s="20"/>
    </row>
    <row r="67" spans="2:12" ht="10.199999999999999">
      <c r="B67" s="20"/>
      <c r="L67" s="20"/>
    </row>
    <row r="68" spans="2:12" ht="10.199999999999999">
      <c r="B68" s="20"/>
      <c r="L68" s="20"/>
    </row>
    <row r="69" spans="2:12" ht="10.199999999999999">
      <c r="B69" s="20"/>
      <c r="L69" s="20"/>
    </row>
    <row r="70" spans="2:12" ht="10.199999999999999">
      <c r="B70" s="20"/>
      <c r="L70" s="20"/>
    </row>
    <row r="71" spans="2:12" ht="10.199999999999999">
      <c r="B71" s="20"/>
      <c r="L71" s="20"/>
    </row>
    <row r="72" spans="2:12" ht="10.199999999999999">
      <c r="B72" s="20"/>
      <c r="L72" s="20"/>
    </row>
    <row r="73" spans="2:12" ht="10.199999999999999">
      <c r="B73" s="20"/>
      <c r="L73" s="20"/>
    </row>
    <row r="74" spans="2:12" ht="10.199999999999999">
      <c r="B74" s="20"/>
      <c r="L74" s="20"/>
    </row>
    <row r="75" spans="2:12" ht="10.199999999999999">
      <c r="B75" s="20"/>
      <c r="L75" s="20"/>
    </row>
    <row r="76" spans="2:12" s="1" customFormat="1" ht="12.3">
      <c r="B76" s="39"/>
      <c r="D76" s="142" t="s">
        <v>66</v>
      </c>
      <c r="E76" s="143"/>
      <c r="F76" s="144" t="s">
        <v>67</v>
      </c>
      <c r="G76" s="142" t="s">
        <v>66</v>
      </c>
      <c r="H76" s="143"/>
      <c r="I76" s="145"/>
      <c r="J76" s="146" t="s">
        <v>67</v>
      </c>
      <c r="K76" s="143"/>
      <c r="L76" s="39"/>
    </row>
    <row r="77" spans="2:12" s="1" customFormat="1" ht="14.4" customHeight="1">
      <c r="B77" s="147"/>
      <c r="C77" s="148"/>
      <c r="D77" s="148"/>
      <c r="E77" s="148"/>
      <c r="F77" s="148"/>
      <c r="G77" s="148"/>
      <c r="H77" s="148"/>
      <c r="I77" s="149"/>
      <c r="J77" s="148"/>
      <c r="K77" s="148"/>
      <c r="L77" s="39"/>
    </row>
    <row r="81" spans="2:12" s="1" customFormat="1" ht="7" customHeight="1">
      <c r="B81" s="150"/>
      <c r="C81" s="151"/>
      <c r="D81" s="151"/>
      <c r="E81" s="151"/>
      <c r="F81" s="151"/>
      <c r="G81" s="151"/>
      <c r="H81" s="151"/>
      <c r="I81" s="152"/>
      <c r="J81" s="151"/>
      <c r="K81" s="151"/>
      <c r="L81" s="39"/>
    </row>
    <row r="82" spans="2:12" s="1" customFormat="1" ht="25" customHeight="1">
      <c r="B82" s="35"/>
      <c r="C82" s="23" t="s">
        <v>152</v>
      </c>
      <c r="D82" s="36"/>
      <c r="E82" s="36"/>
      <c r="F82" s="36"/>
      <c r="G82" s="36"/>
      <c r="H82" s="36"/>
      <c r="I82" s="118"/>
      <c r="J82" s="36"/>
      <c r="K82" s="36"/>
      <c r="L82" s="39"/>
    </row>
    <row r="83" spans="2:12" s="1" customFormat="1" ht="7" customHeight="1">
      <c r="B83" s="35"/>
      <c r="C83" s="36"/>
      <c r="D83" s="36"/>
      <c r="E83" s="36"/>
      <c r="F83" s="36"/>
      <c r="G83" s="36"/>
      <c r="H83" s="36"/>
      <c r="I83" s="118"/>
      <c r="J83" s="36"/>
      <c r="K83" s="36"/>
      <c r="L83" s="39"/>
    </row>
    <row r="84" spans="2:12" s="1" customFormat="1" ht="12" customHeight="1">
      <c r="B84" s="35"/>
      <c r="C84" s="29" t="s">
        <v>16</v>
      </c>
      <c r="D84" s="36"/>
      <c r="E84" s="36"/>
      <c r="F84" s="36"/>
      <c r="G84" s="36"/>
      <c r="H84" s="36"/>
      <c r="I84" s="118"/>
      <c r="J84" s="36"/>
      <c r="K84" s="36"/>
      <c r="L84" s="39"/>
    </row>
    <row r="85" spans="2:12" s="1" customFormat="1" ht="16.5" customHeight="1">
      <c r="B85" s="35"/>
      <c r="C85" s="36"/>
      <c r="D85" s="36"/>
      <c r="E85" s="330" t="str">
        <f>E7</f>
        <v>Šternberk - lokalita Příkopy</v>
      </c>
      <c r="F85" s="331"/>
      <c r="G85" s="331"/>
      <c r="H85" s="331"/>
      <c r="I85" s="118"/>
      <c r="J85" s="36"/>
      <c r="K85" s="36"/>
      <c r="L85" s="39"/>
    </row>
    <row r="86" spans="2:12" ht="12" customHeight="1">
      <c r="B86" s="21"/>
      <c r="C86" s="29" t="s">
        <v>147</v>
      </c>
      <c r="D86" s="22"/>
      <c r="E86" s="22"/>
      <c r="F86" s="22"/>
      <c r="G86" s="22"/>
      <c r="H86" s="22"/>
      <c r="J86" s="22"/>
      <c r="K86" s="22"/>
      <c r="L86" s="20"/>
    </row>
    <row r="87" spans="2:12" s="1" customFormat="1" ht="16.5" customHeight="1">
      <c r="B87" s="35"/>
      <c r="C87" s="36"/>
      <c r="D87" s="36"/>
      <c r="E87" s="330" t="s">
        <v>3522</v>
      </c>
      <c r="F87" s="332"/>
      <c r="G87" s="332"/>
      <c r="H87" s="332"/>
      <c r="I87" s="118"/>
      <c r="J87" s="36"/>
      <c r="K87" s="36"/>
      <c r="L87" s="39"/>
    </row>
    <row r="88" spans="2:12" s="1" customFormat="1" ht="12" customHeight="1">
      <c r="B88" s="35"/>
      <c r="C88" s="29" t="s">
        <v>149</v>
      </c>
      <c r="D88" s="36"/>
      <c r="E88" s="36"/>
      <c r="F88" s="36"/>
      <c r="G88" s="36"/>
      <c r="H88" s="36"/>
      <c r="I88" s="118"/>
      <c r="J88" s="36"/>
      <c r="K88" s="36"/>
      <c r="L88" s="39"/>
    </row>
    <row r="89" spans="2:12" s="1" customFormat="1" ht="16.5" customHeight="1">
      <c r="B89" s="35"/>
      <c r="C89" s="36"/>
      <c r="D89" s="36"/>
      <c r="E89" s="298" t="str">
        <f>E11</f>
        <v>6-2 - VRN.1 Vedlejší rozpočtové náklady</v>
      </c>
      <c r="F89" s="332"/>
      <c r="G89" s="332"/>
      <c r="H89" s="332"/>
      <c r="I89" s="118"/>
      <c r="J89" s="36"/>
      <c r="K89" s="36"/>
      <c r="L89" s="39"/>
    </row>
    <row r="90" spans="2:12" s="1" customFormat="1" ht="7" customHeight="1">
      <c r="B90" s="35"/>
      <c r="C90" s="36"/>
      <c r="D90" s="36"/>
      <c r="E90" s="36"/>
      <c r="F90" s="36"/>
      <c r="G90" s="36"/>
      <c r="H90" s="36"/>
      <c r="I90" s="118"/>
      <c r="J90" s="36"/>
      <c r="K90" s="36"/>
      <c r="L90" s="39"/>
    </row>
    <row r="91" spans="2:12" s="1" customFormat="1" ht="12" customHeight="1">
      <c r="B91" s="35"/>
      <c r="C91" s="29" t="s">
        <v>24</v>
      </c>
      <c r="D91" s="36"/>
      <c r="E91" s="36"/>
      <c r="F91" s="27" t="str">
        <f>F14</f>
        <v>Šternberk</v>
      </c>
      <c r="G91" s="36"/>
      <c r="H91" s="36"/>
      <c r="I91" s="119" t="s">
        <v>26</v>
      </c>
      <c r="J91" s="62" t="str">
        <f>IF(J14="","",J14)</f>
        <v>23. 4. 2017</v>
      </c>
      <c r="K91" s="36"/>
      <c r="L91" s="39"/>
    </row>
    <row r="92" spans="2:12" s="1" customFormat="1" ht="7" customHeight="1">
      <c r="B92" s="35"/>
      <c r="C92" s="36"/>
      <c r="D92" s="36"/>
      <c r="E92" s="36"/>
      <c r="F92" s="36"/>
      <c r="G92" s="36"/>
      <c r="H92" s="36"/>
      <c r="I92" s="118"/>
      <c r="J92" s="36"/>
      <c r="K92" s="36"/>
      <c r="L92" s="39"/>
    </row>
    <row r="93" spans="2:12" s="1" customFormat="1" ht="15.15" customHeight="1">
      <c r="B93" s="35"/>
      <c r="C93" s="29" t="s">
        <v>34</v>
      </c>
      <c r="D93" s="36"/>
      <c r="E93" s="36"/>
      <c r="F93" s="27" t="str">
        <f>E17</f>
        <v>Město Šternberk</v>
      </c>
      <c r="G93" s="36"/>
      <c r="H93" s="36"/>
      <c r="I93" s="119" t="s">
        <v>42</v>
      </c>
      <c r="J93" s="33" t="str">
        <f>E23</f>
        <v>ing. Petr Doležel</v>
      </c>
      <c r="K93" s="36"/>
      <c r="L93" s="39"/>
    </row>
    <row r="94" spans="2:12" s="1" customFormat="1" ht="15.15" customHeight="1">
      <c r="B94" s="35"/>
      <c r="C94" s="29" t="s">
        <v>40</v>
      </c>
      <c r="D94" s="36"/>
      <c r="E94" s="36"/>
      <c r="F94" s="27" t="str">
        <f>IF(E20="","",E20)</f>
        <v>Vyplň údaj</v>
      </c>
      <c r="G94" s="36"/>
      <c r="H94" s="36"/>
      <c r="I94" s="119" t="s">
        <v>46</v>
      </c>
      <c r="J94" s="33" t="str">
        <f>E26</f>
        <v xml:space="preserve">ing.Pospíšil Michal          </v>
      </c>
      <c r="K94" s="36"/>
      <c r="L94" s="39"/>
    </row>
    <row r="95" spans="2:12" s="1" customFormat="1" ht="10.3" customHeight="1">
      <c r="B95" s="35"/>
      <c r="C95" s="36"/>
      <c r="D95" s="36"/>
      <c r="E95" s="36"/>
      <c r="F95" s="36"/>
      <c r="G95" s="36"/>
      <c r="H95" s="36"/>
      <c r="I95" s="118"/>
      <c r="J95" s="36"/>
      <c r="K95" s="36"/>
      <c r="L95" s="39"/>
    </row>
    <row r="96" spans="2:12" s="1" customFormat="1" ht="29.25" customHeight="1">
      <c r="B96" s="35"/>
      <c r="C96" s="153" t="s">
        <v>153</v>
      </c>
      <c r="D96" s="154"/>
      <c r="E96" s="154"/>
      <c r="F96" s="154"/>
      <c r="G96" s="154"/>
      <c r="H96" s="154"/>
      <c r="I96" s="155"/>
      <c r="J96" s="156" t="s">
        <v>154</v>
      </c>
      <c r="K96" s="154"/>
      <c r="L96" s="39"/>
    </row>
    <row r="97" spans="2:47" s="1" customFormat="1" ht="10.3" customHeight="1">
      <c r="B97" s="35"/>
      <c r="C97" s="36"/>
      <c r="D97" s="36"/>
      <c r="E97" s="36"/>
      <c r="F97" s="36"/>
      <c r="G97" s="36"/>
      <c r="H97" s="36"/>
      <c r="I97" s="118"/>
      <c r="J97" s="36"/>
      <c r="K97" s="36"/>
      <c r="L97" s="39"/>
    </row>
    <row r="98" spans="2:47" s="1" customFormat="1" ht="22.8" customHeight="1">
      <c r="B98" s="35"/>
      <c r="C98" s="157" t="s">
        <v>155</v>
      </c>
      <c r="D98" s="36"/>
      <c r="E98" s="36"/>
      <c r="F98" s="36"/>
      <c r="G98" s="36"/>
      <c r="H98" s="36"/>
      <c r="I98" s="118"/>
      <c r="J98" s="80">
        <f>J125</f>
        <v>0</v>
      </c>
      <c r="K98" s="36"/>
      <c r="L98" s="39"/>
      <c r="AU98" s="17" t="s">
        <v>156</v>
      </c>
    </row>
    <row r="99" spans="2:47" s="8" customFormat="1" ht="25" customHeight="1">
      <c r="B99" s="158"/>
      <c r="C99" s="159"/>
      <c r="D99" s="160" t="s">
        <v>3524</v>
      </c>
      <c r="E99" s="161"/>
      <c r="F99" s="161"/>
      <c r="G99" s="161"/>
      <c r="H99" s="161"/>
      <c r="I99" s="162"/>
      <c r="J99" s="163">
        <f>J126</f>
        <v>0</v>
      </c>
      <c r="K99" s="159"/>
      <c r="L99" s="164"/>
    </row>
    <row r="100" spans="2:47" s="9" customFormat="1" ht="19.899999999999999" customHeight="1">
      <c r="B100" s="165"/>
      <c r="C100" s="100"/>
      <c r="D100" s="166" t="s">
        <v>3653</v>
      </c>
      <c r="E100" s="167"/>
      <c r="F100" s="167"/>
      <c r="G100" s="167"/>
      <c r="H100" s="167"/>
      <c r="I100" s="168"/>
      <c r="J100" s="169">
        <f>J136</f>
        <v>0</v>
      </c>
      <c r="K100" s="100"/>
      <c r="L100" s="170"/>
    </row>
    <row r="101" spans="2:47" s="9" customFormat="1" ht="19.899999999999999" customHeight="1">
      <c r="B101" s="165"/>
      <c r="C101" s="100"/>
      <c r="D101" s="166" t="s">
        <v>3525</v>
      </c>
      <c r="E101" s="167"/>
      <c r="F101" s="167"/>
      <c r="G101" s="167"/>
      <c r="H101" s="167"/>
      <c r="I101" s="168"/>
      <c r="J101" s="169">
        <f>J143</f>
        <v>0</v>
      </c>
      <c r="K101" s="100"/>
      <c r="L101" s="170"/>
    </row>
    <row r="102" spans="2:47" s="9" customFormat="1" ht="19.899999999999999" customHeight="1">
      <c r="B102" s="165"/>
      <c r="C102" s="100"/>
      <c r="D102" s="166" t="s">
        <v>3526</v>
      </c>
      <c r="E102" s="167"/>
      <c r="F102" s="167"/>
      <c r="G102" s="167"/>
      <c r="H102" s="167"/>
      <c r="I102" s="168"/>
      <c r="J102" s="169">
        <f>J165</f>
        <v>0</v>
      </c>
      <c r="K102" s="100"/>
      <c r="L102" s="170"/>
    </row>
    <row r="103" spans="2:47" s="9" customFormat="1" ht="19.899999999999999" customHeight="1">
      <c r="B103" s="165"/>
      <c r="C103" s="100"/>
      <c r="D103" s="166" t="s">
        <v>3527</v>
      </c>
      <c r="E103" s="167"/>
      <c r="F103" s="167"/>
      <c r="G103" s="167"/>
      <c r="H103" s="167"/>
      <c r="I103" s="168"/>
      <c r="J103" s="169">
        <f>J181</f>
        <v>0</v>
      </c>
      <c r="K103" s="100"/>
      <c r="L103" s="170"/>
    </row>
    <row r="104" spans="2:47" s="1" customFormat="1" ht="21.85" customHeight="1">
      <c r="B104" s="35"/>
      <c r="C104" s="36"/>
      <c r="D104" s="36"/>
      <c r="E104" s="36"/>
      <c r="F104" s="36"/>
      <c r="G104" s="36"/>
      <c r="H104" s="36"/>
      <c r="I104" s="118"/>
      <c r="J104" s="36"/>
      <c r="K104" s="36"/>
      <c r="L104" s="39"/>
    </row>
    <row r="105" spans="2:47" s="1" customFormat="1" ht="7" customHeight="1">
      <c r="B105" s="50"/>
      <c r="C105" s="51"/>
      <c r="D105" s="51"/>
      <c r="E105" s="51"/>
      <c r="F105" s="51"/>
      <c r="G105" s="51"/>
      <c r="H105" s="51"/>
      <c r="I105" s="149"/>
      <c r="J105" s="51"/>
      <c r="K105" s="51"/>
      <c r="L105" s="39"/>
    </row>
    <row r="109" spans="2:47" s="1" customFormat="1" ht="7" customHeight="1">
      <c r="B109" s="52"/>
      <c r="C109" s="53"/>
      <c r="D109" s="53"/>
      <c r="E109" s="53"/>
      <c r="F109" s="53"/>
      <c r="G109" s="53"/>
      <c r="H109" s="53"/>
      <c r="I109" s="152"/>
      <c r="J109" s="53"/>
      <c r="K109" s="53"/>
      <c r="L109" s="39"/>
    </row>
    <row r="110" spans="2:47" s="1" customFormat="1" ht="25" customHeight="1">
      <c r="B110" s="35"/>
      <c r="C110" s="23" t="s">
        <v>168</v>
      </c>
      <c r="D110" s="36"/>
      <c r="E110" s="36"/>
      <c r="F110" s="36"/>
      <c r="G110" s="36"/>
      <c r="H110" s="36"/>
      <c r="I110" s="118"/>
      <c r="J110" s="36"/>
      <c r="K110" s="36"/>
      <c r="L110" s="39"/>
    </row>
    <row r="111" spans="2:47" s="1" customFormat="1" ht="7" customHeight="1">
      <c r="B111" s="35"/>
      <c r="C111" s="36"/>
      <c r="D111" s="36"/>
      <c r="E111" s="36"/>
      <c r="F111" s="36"/>
      <c r="G111" s="36"/>
      <c r="H111" s="36"/>
      <c r="I111" s="118"/>
      <c r="J111" s="36"/>
      <c r="K111" s="36"/>
      <c r="L111" s="39"/>
    </row>
    <row r="112" spans="2:47" s="1" customFormat="1" ht="12" customHeight="1">
      <c r="B112" s="35"/>
      <c r="C112" s="29" t="s">
        <v>16</v>
      </c>
      <c r="D112" s="36"/>
      <c r="E112" s="36"/>
      <c r="F112" s="36"/>
      <c r="G112" s="36"/>
      <c r="H112" s="36"/>
      <c r="I112" s="118"/>
      <c r="J112" s="36"/>
      <c r="K112" s="36"/>
      <c r="L112" s="39"/>
    </row>
    <row r="113" spans="2:65" s="1" customFormat="1" ht="16.5" customHeight="1">
      <c r="B113" s="35"/>
      <c r="C113" s="36"/>
      <c r="D113" s="36"/>
      <c r="E113" s="330" t="str">
        <f>E7</f>
        <v>Šternberk - lokalita Příkopy</v>
      </c>
      <c r="F113" s="331"/>
      <c r="G113" s="331"/>
      <c r="H113" s="331"/>
      <c r="I113" s="118"/>
      <c r="J113" s="36"/>
      <c r="K113" s="36"/>
      <c r="L113" s="39"/>
    </row>
    <row r="114" spans="2:65" ht="12" customHeight="1">
      <c r="B114" s="21"/>
      <c r="C114" s="29" t="s">
        <v>147</v>
      </c>
      <c r="D114" s="22"/>
      <c r="E114" s="22"/>
      <c r="F114" s="22"/>
      <c r="G114" s="22"/>
      <c r="H114" s="22"/>
      <c r="J114" s="22"/>
      <c r="K114" s="22"/>
      <c r="L114" s="20"/>
    </row>
    <row r="115" spans="2:65" s="1" customFormat="1" ht="16.5" customHeight="1">
      <c r="B115" s="35"/>
      <c r="C115" s="36"/>
      <c r="D115" s="36"/>
      <c r="E115" s="330" t="s">
        <v>3522</v>
      </c>
      <c r="F115" s="332"/>
      <c r="G115" s="332"/>
      <c r="H115" s="332"/>
      <c r="I115" s="118"/>
      <c r="J115" s="36"/>
      <c r="K115" s="36"/>
      <c r="L115" s="39"/>
    </row>
    <row r="116" spans="2:65" s="1" customFormat="1" ht="12" customHeight="1">
      <c r="B116" s="35"/>
      <c r="C116" s="29" t="s">
        <v>149</v>
      </c>
      <c r="D116" s="36"/>
      <c r="E116" s="36"/>
      <c r="F116" s="36"/>
      <c r="G116" s="36"/>
      <c r="H116" s="36"/>
      <c r="I116" s="118"/>
      <c r="J116" s="36"/>
      <c r="K116" s="36"/>
      <c r="L116" s="39"/>
    </row>
    <row r="117" spans="2:65" s="1" customFormat="1" ht="16.5" customHeight="1">
      <c r="B117" s="35"/>
      <c r="C117" s="36"/>
      <c r="D117" s="36"/>
      <c r="E117" s="298" t="str">
        <f>E11</f>
        <v>6-2 - VRN.1 Vedlejší rozpočtové náklady</v>
      </c>
      <c r="F117" s="332"/>
      <c r="G117" s="332"/>
      <c r="H117" s="332"/>
      <c r="I117" s="118"/>
      <c r="J117" s="36"/>
      <c r="K117" s="36"/>
      <c r="L117" s="39"/>
    </row>
    <row r="118" spans="2:65" s="1" customFormat="1" ht="7" customHeight="1">
      <c r="B118" s="35"/>
      <c r="C118" s="36"/>
      <c r="D118" s="36"/>
      <c r="E118" s="36"/>
      <c r="F118" s="36"/>
      <c r="G118" s="36"/>
      <c r="H118" s="36"/>
      <c r="I118" s="118"/>
      <c r="J118" s="36"/>
      <c r="K118" s="36"/>
      <c r="L118" s="39"/>
    </row>
    <row r="119" spans="2:65" s="1" customFormat="1" ht="12" customHeight="1">
      <c r="B119" s="35"/>
      <c r="C119" s="29" t="s">
        <v>24</v>
      </c>
      <c r="D119" s="36"/>
      <c r="E119" s="36"/>
      <c r="F119" s="27" t="str">
        <f>F14</f>
        <v>Šternberk</v>
      </c>
      <c r="G119" s="36"/>
      <c r="H119" s="36"/>
      <c r="I119" s="119" t="s">
        <v>26</v>
      </c>
      <c r="J119" s="62" t="str">
        <f>IF(J14="","",J14)</f>
        <v>23. 4. 2017</v>
      </c>
      <c r="K119" s="36"/>
      <c r="L119" s="39"/>
    </row>
    <row r="120" spans="2:65" s="1" customFormat="1" ht="7" customHeight="1">
      <c r="B120" s="35"/>
      <c r="C120" s="36"/>
      <c r="D120" s="36"/>
      <c r="E120" s="36"/>
      <c r="F120" s="36"/>
      <c r="G120" s="36"/>
      <c r="H120" s="36"/>
      <c r="I120" s="118"/>
      <c r="J120" s="36"/>
      <c r="K120" s="36"/>
      <c r="L120" s="39"/>
    </row>
    <row r="121" spans="2:65" s="1" customFormat="1" ht="15.15" customHeight="1">
      <c r="B121" s="35"/>
      <c r="C121" s="29" t="s">
        <v>34</v>
      </c>
      <c r="D121" s="36"/>
      <c r="E121" s="36"/>
      <c r="F121" s="27" t="str">
        <f>E17</f>
        <v>Město Šternberk</v>
      </c>
      <c r="G121" s="36"/>
      <c r="H121" s="36"/>
      <c r="I121" s="119" t="s">
        <v>42</v>
      </c>
      <c r="J121" s="33" t="str">
        <f>E23</f>
        <v>ing. Petr Doležel</v>
      </c>
      <c r="K121" s="36"/>
      <c r="L121" s="39"/>
    </row>
    <row r="122" spans="2:65" s="1" customFormat="1" ht="15.15" customHeight="1">
      <c r="B122" s="35"/>
      <c r="C122" s="29" t="s">
        <v>40</v>
      </c>
      <c r="D122" s="36"/>
      <c r="E122" s="36"/>
      <c r="F122" s="27" t="str">
        <f>IF(E20="","",E20)</f>
        <v>Vyplň údaj</v>
      </c>
      <c r="G122" s="36"/>
      <c r="H122" s="36"/>
      <c r="I122" s="119" t="s">
        <v>46</v>
      </c>
      <c r="J122" s="33" t="str">
        <f>E26</f>
        <v xml:space="preserve">ing.Pospíšil Michal          </v>
      </c>
      <c r="K122" s="36"/>
      <c r="L122" s="39"/>
    </row>
    <row r="123" spans="2:65" s="1" customFormat="1" ht="10.3" customHeight="1">
      <c r="B123" s="35"/>
      <c r="C123" s="36"/>
      <c r="D123" s="36"/>
      <c r="E123" s="36"/>
      <c r="F123" s="36"/>
      <c r="G123" s="36"/>
      <c r="H123" s="36"/>
      <c r="I123" s="118"/>
      <c r="J123" s="36"/>
      <c r="K123" s="36"/>
      <c r="L123" s="39"/>
    </row>
    <row r="124" spans="2:65" s="10" customFormat="1" ht="29.25" customHeight="1">
      <c r="B124" s="171"/>
      <c r="C124" s="172" t="s">
        <v>169</v>
      </c>
      <c r="D124" s="173" t="s">
        <v>76</v>
      </c>
      <c r="E124" s="173" t="s">
        <v>72</v>
      </c>
      <c r="F124" s="173" t="s">
        <v>73</v>
      </c>
      <c r="G124" s="173" t="s">
        <v>170</v>
      </c>
      <c r="H124" s="173" t="s">
        <v>171</v>
      </c>
      <c r="I124" s="174" t="s">
        <v>172</v>
      </c>
      <c r="J124" s="173" t="s">
        <v>154</v>
      </c>
      <c r="K124" s="175" t="s">
        <v>173</v>
      </c>
      <c r="L124" s="176"/>
      <c r="M124" s="71" t="s">
        <v>1</v>
      </c>
      <c r="N124" s="72" t="s">
        <v>55</v>
      </c>
      <c r="O124" s="72" t="s">
        <v>174</v>
      </c>
      <c r="P124" s="72" t="s">
        <v>175</v>
      </c>
      <c r="Q124" s="72" t="s">
        <v>176</v>
      </c>
      <c r="R124" s="72" t="s">
        <v>177</v>
      </c>
      <c r="S124" s="72" t="s">
        <v>178</v>
      </c>
      <c r="T124" s="73" t="s">
        <v>179</v>
      </c>
    </row>
    <row r="125" spans="2:65" s="1" customFormat="1" ht="22.8" customHeight="1">
      <c r="B125" s="35"/>
      <c r="C125" s="78" t="s">
        <v>180</v>
      </c>
      <c r="D125" s="36"/>
      <c r="E125" s="36"/>
      <c r="F125" s="36"/>
      <c r="G125" s="36"/>
      <c r="H125" s="36"/>
      <c r="I125" s="118"/>
      <c r="J125" s="177">
        <f>BK125</f>
        <v>0</v>
      </c>
      <c r="K125" s="36"/>
      <c r="L125" s="39"/>
      <c r="M125" s="74"/>
      <c r="N125" s="75"/>
      <c r="O125" s="75"/>
      <c r="P125" s="178">
        <f>P126</f>
        <v>0</v>
      </c>
      <c r="Q125" s="75"/>
      <c r="R125" s="178">
        <f>R126</f>
        <v>30.765749999999997</v>
      </c>
      <c r="S125" s="75"/>
      <c r="T125" s="179">
        <f>T126</f>
        <v>43.35</v>
      </c>
      <c r="AT125" s="17" t="s">
        <v>90</v>
      </c>
      <c r="AU125" s="17" t="s">
        <v>156</v>
      </c>
      <c r="BK125" s="180">
        <f>BK126</f>
        <v>0</v>
      </c>
    </row>
    <row r="126" spans="2:65" s="11" customFormat="1" ht="25.9" customHeight="1">
      <c r="B126" s="181"/>
      <c r="C126" s="182"/>
      <c r="D126" s="183" t="s">
        <v>90</v>
      </c>
      <c r="E126" s="184" t="s">
        <v>3529</v>
      </c>
      <c r="F126" s="184" t="s">
        <v>3530</v>
      </c>
      <c r="G126" s="182"/>
      <c r="H126" s="182"/>
      <c r="I126" s="185"/>
      <c r="J126" s="186">
        <f>BK126</f>
        <v>0</v>
      </c>
      <c r="K126" s="182"/>
      <c r="L126" s="187"/>
      <c r="M126" s="188"/>
      <c r="N126" s="189"/>
      <c r="O126" s="189"/>
      <c r="P126" s="190">
        <f>P127+SUM(P128:P136)+P143+P165+P181</f>
        <v>0</v>
      </c>
      <c r="Q126" s="189"/>
      <c r="R126" s="190">
        <f>R127+SUM(R128:R136)+R143+R165+R181</f>
        <v>30.765749999999997</v>
      </c>
      <c r="S126" s="189"/>
      <c r="T126" s="191">
        <f>T127+SUM(T128:T136)+T143+T165+T181</f>
        <v>43.35</v>
      </c>
      <c r="AR126" s="192" t="s">
        <v>23</v>
      </c>
      <c r="AT126" s="193" t="s">
        <v>90</v>
      </c>
      <c r="AU126" s="193" t="s">
        <v>91</v>
      </c>
      <c r="AY126" s="192" t="s">
        <v>183</v>
      </c>
      <c r="BK126" s="194">
        <f>BK127+SUM(BK128:BK136)+BK143+BK165+BK181</f>
        <v>0</v>
      </c>
    </row>
    <row r="127" spans="2:65" s="1" customFormat="1" ht="16.5" customHeight="1">
      <c r="B127" s="35"/>
      <c r="C127" s="197" t="s">
        <v>23</v>
      </c>
      <c r="D127" s="197" t="s">
        <v>186</v>
      </c>
      <c r="E127" s="198" t="s">
        <v>3602</v>
      </c>
      <c r="F127" s="199" t="s">
        <v>3654</v>
      </c>
      <c r="G127" s="200" t="s">
        <v>3631</v>
      </c>
      <c r="H127" s="201">
        <v>1</v>
      </c>
      <c r="I127" s="202"/>
      <c r="J127" s="203">
        <f>ROUND(I127*H127,2)</f>
        <v>0</v>
      </c>
      <c r="K127" s="199" t="s">
        <v>1</v>
      </c>
      <c r="L127" s="39"/>
      <c r="M127" s="204" t="s">
        <v>1</v>
      </c>
      <c r="N127" s="205" t="s">
        <v>56</v>
      </c>
      <c r="O127" s="67"/>
      <c r="P127" s="206">
        <f>O127*H127</f>
        <v>0</v>
      </c>
      <c r="Q127" s="206">
        <v>0</v>
      </c>
      <c r="R127" s="206">
        <f>Q127*H127</f>
        <v>0</v>
      </c>
      <c r="S127" s="206">
        <v>0</v>
      </c>
      <c r="T127" s="207">
        <f>S127*H127</f>
        <v>0</v>
      </c>
      <c r="AR127" s="208" t="s">
        <v>122</v>
      </c>
      <c r="AT127" s="208" t="s">
        <v>186</v>
      </c>
      <c r="AU127" s="208" t="s">
        <v>23</v>
      </c>
      <c r="AY127" s="17" t="s">
        <v>183</v>
      </c>
      <c r="BE127" s="209">
        <f>IF(N127="základní",J127,0)</f>
        <v>0</v>
      </c>
      <c r="BF127" s="209">
        <f>IF(N127="snížená",J127,0)</f>
        <v>0</v>
      </c>
      <c r="BG127" s="209">
        <f>IF(N127="zákl. přenesená",J127,0)</f>
        <v>0</v>
      </c>
      <c r="BH127" s="209">
        <f>IF(N127="sníž. přenesená",J127,0)</f>
        <v>0</v>
      </c>
      <c r="BI127" s="209">
        <f>IF(N127="nulová",J127,0)</f>
        <v>0</v>
      </c>
      <c r="BJ127" s="17" t="s">
        <v>23</v>
      </c>
      <c r="BK127" s="209">
        <f>ROUND(I127*H127,2)</f>
        <v>0</v>
      </c>
      <c r="BL127" s="17" t="s">
        <v>122</v>
      </c>
      <c r="BM127" s="208" t="s">
        <v>98</v>
      </c>
    </row>
    <row r="128" spans="2:65" s="1" customFormat="1" ht="10.199999999999999">
      <c r="B128" s="35"/>
      <c r="C128" s="36"/>
      <c r="D128" s="210" t="s">
        <v>192</v>
      </c>
      <c r="E128" s="36"/>
      <c r="F128" s="211" t="s">
        <v>3655</v>
      </c>
      <c r="G128" s="36"/>
      <c r="H128" s="36"/>
      <c r="I128" s="118"/>
      <c r="J128" s="36"/>
      <c r="K128" s="36"/>
      <c r="L128" s="39"/>
      <c r="M128" s="212"/>
      <c r="N128" s="67"/>
      <c r="O128" s="67"/>
      <c r="P128" s="67"/>
      <c r="Q128" s="67"/>
      <c r="R128" s="67"/>
      <c r="S128" s="67"/>
      <c r="T128" s="68"/>
      <c r="AT128" s="17" t="s">
        <v>192</v>
      </c>
      <c r="AU128" s="17" t="s">
        <v>23</v>
      </c>
    </row>
    <row r="129" spans="2:65" s="13" customFormat="1" ht="10.199999999999999">
      <c r="B129" s="224"/>
      <c r="C129" s="225"/>
      <c r="D129" s="210" t="s">
        <v>196</v>
      </c>
      <c r="E129" s="226" t="s">
        <v>1</v>
      </c>
      <c r="F129" s="227" t="s">
        <v>23</v>
      </c>
      <c r="G129" s="225"/>
      <c r="H129" s="228">
        <v>1</v>
      </c>
      <c r="I129" s="229"/>
      <c r="J129" s="225"/>
      <c r="K129" s="225"/>
      <c r="L129" s="230"/>
      <c r="M129" s="231"/>
      <c r="N129" s="232"/>
      <c r="O129" s="232"/>
      <c r="P129" s="232"/>
      <c r="Q129" s="232"/>
      <c r="R129" s="232"/>
      <c r="S129" s="232"/>
      <c r="T129" s="233"/>
      <c r="AT129" s="234" t="s">
        <v>196</v>
      </c>
      <c r="AU129" s="234" t="s">
        <v>23</v>
      </c>
      <c r="AV129" s="13" t="s">
        <v>98</v>
      </c>
      <c r="AW129" s="13" t="s">
        <v>48</v>
      </c>
      <c r="AX129" s="13" t="s">
        <v>91</v>
      </c>
      <c r="AY129" s="234" t="s">
        <v>183</v>
      </c>
    </row>
    <row r="130" spans="2:65" s="15" customFormat="1" ht="10.199999999999999">
      <c r="B130" s="259"/>
      <c r="C130" s="260"/>
      <c r="D130" s="210" t="s">
        <v>196</v>
      </c>
      <c r="E130" s="261" t="s">
        <v>1</v>
      </c>
      <c r="F130" s="262" t="s">
        <v>1547</v>
      </c>
      <c r="G130" s="260"/>
      <c r="H130" s="263">
        <v>1</v>
      </c>
      <c r="I130" s="264"/>
      <c r="J130" s="260"/>
      <c r="K130" s="260"/>
      <c r="L130" s="265"/>
      <c r="M130" s="266"/>
      <c r="N130" s="267"/>
      <c r="O130" s="267"/>
      <c r="P130" s="267"/>
      <c r="Q130" s="267"/>
      <c r="R130" s="267"/>
      <c r="S130" s="267"/>
      <c r="T130" s="268"/>
      <c r="AT130" s="269" t="s">
        <v>196</v>
      </c>
      <c r="AU130" s="269" t="s">
        <v>23</v>
      </c>
      <c r="AV130" s="15" t="s">
        <v>122</v>
      </c>
      <c r="AW130" s="15" t="s">
        <v>48</v>
      </c>
      <c r="AX130" s="15" t="s">
        <v>23</v>
      </c>
      <c r="AY130" s="269" t="s">
        <v>183</v>
      </c>
    </row>
    <row r="131" spans="2:65" s="1" customFormat="1" ht="16.5" customHeight="1">
      <c r="B131" s="35"/>
      <c r="C131" s="197" t="s">
        <v>98</v>
      </c>
      <c r="D131" s="197" t="s">
        <v>186</v>
      </c>
      <c r="E131" s="198" t="s">
        <v>3656</v>
      </c>
      <c r="F131" s="199" t="s">
        <v>3657</v>
      </c>
      <c r="G131" s="200" t="s">
        <v>3631</v>
      </c>
      <c r="H131" s="201">
        <v>1</v>
      </c>
      <c r="I131" s="202"/>
      <c r="J131" s="203">
        <f>ROUND(I131*H131,2)</f>
        <v>0</v>
      </c>
      <c r="K131" s="199" t="s">
        <v>1</v>
      </c>
      <c r="L131" s="39"/>
      <c r="M131" s="204" t="s">
        <v>1</v>
      </c>
      <c r="N131" s="205" t="s">
        <v>56</v>
      </c>
      <c r="O131" s="67"/>
      <c r="P131" s="206">
        <f>O131*H131</f>
        <v>0</v>
      </c>
      <c r="Q131" s="206">
        <v>0</v>
      </c>
      <c r="R131" s="206">
        <f>Q131*H131</f>
        <v>0</v>
      </c>
      <c r="S131" s="206">
        <v>0</v>
      </c>
      <c r="T131" s="207">
        <f>S131*H131</f>
        <v>0</v>
      </c>
      <c r="AR131" s="208" t="s">
        <v>122</v>
      </c>
      <c r="AT131" s="208" t="s">
        <v>186</v>
      </c>
      <c r="AU131" s="208" t="s">
        <v>23</v>
      </c>
      <c r="AY131" s="17" t="s">
        <v>183</v>
      </c>
      <c r="BE131" s="209">
        <f>IF(N131="základní",J131,0)</f>
        <v>0</v>
      </c>
      <c r="BF131" s="209">
        <f>IF(N131="snížená",J131,0)</f>
        <v>0</v>
      </c>
      <c r="BG131" s="209">
        <f>IF(N131="zákl. přenesená",J131,0)</f>
        <v>0</v>
      </c>
      <c r="BH131" s="209">
        <f>IF(N131="sníž. přenesená",J131,0)</f>
        <v>0</v>
      </c>
      <c r="BI131" s="209">
        <f>IF(N131="nulová",J131,0)</f>
        <v>0</v>
      </c>
      <c r="BJ131" s="17" t="s">
        <v>23</v>
      </c>
      <c r="BK131" s="209">
        <f>ROUND(I131*H131,2)</f>
        <v>0</v>
      </c>
      <c r="BL131" s="17" t="s">
        <v>122</v>
      </c>
      <c r="BM131" s="208" t="s">
        <v>3658</v>
      </c>
    </row>
    <row r="132" spans="2:65" s="1" customFormat="1" ht="26.1">
      <c r="B132" s="35"/>
      <c r="C132" s="36"/>
      <c r="D132" s="210" t="s">
        <v>192</v>
      </c>
      <c r="E132" s="36"/>
      <c r="F132" s="211" t="s">
        <v>3659</v>
      </c>
      <c r="G132" s="36"/>
      <c r="H132" s="36"/>
      <c r="I132" s="118"/>
      <c r="J132" s="36"/>
      <c r="K132" s="36"/>
      <c r="L132" s="39"/>
      <c r="M132" s="212"/>
      <c r="N132" s="67"/>
      <c r="O132" s="67"/>
      <c r="P132" s="67"/>
      <c r="Q132" s="67"/>
      <c r="R132" s="67"/>
      <c r="S132" s="67"/>
      <c r="T132" s="68"/>
      <c r="AT132" s="17" t="s">
        <v>192</v>
      </c>
      <c r="AU132" s="17" t="s">
        <v>23</v>
      </c>
    </row>
    <row r="133" spans="2:65" s="1" customFormat="1" ht="36">
      <c r="B133" s="35"/>
      <c r="C133" s="36"/>
      <c r="D133" s="210" t="s">
        <v>400</v>
      </c>
      <c r="E133" s="36"/>
      <c r="F133" s="213" t="s">
        <v>3660</v>
      </c>
      <c r="G133" s="36"/>
      <c r="H133" s="36"/>
      <c r="I133" s="118"/>
      <c r="J133" s="36"/>
      <c r="K133" s="36"/>
      <c r="L133" s="39"/>
      <c r="M133" s="212"/>
      <c r="N133" s="67"/>
      <c r="O133" s="67"/>
      <c r="P133" s="67"/>
      <c r="Q133" s="67"/>
      <c r="R133" s="67"/>
      <c r="S133" s="67"/>
      <c r="T133" s="68"/>
      <c r="AT133" s="17" t="s">
        <v>400</v>
      </c>
      <c r="AU133" s="17" t="s">
        <v>23</v>
      </c>
    </row>
    <row r="134" spans="2:65" s="13" customFormat="1" ht="10.199999999999999">
      <c r="B134" s="224"/>
      <c r="C134" s="225"/>
      <c r="D134" s="210" t="s">
        <v>196</v>
      </c>
      <c r="E134" s="226" t="s">
        <v>1</v>
      </c>
      <c r="F134" s="227" t="s">
        <v>23</v>
      </c>
      <c r="G134" s="225"/>
      <c r="H134" s="228">
        <v>1</v>
      </c>
      <c r="I134" s="229"/>
      <c r="J134" s="225"/>
      <c r="K134" s="225"/>
      <c r="L134" s="230"/>
      <c r="M134" s="231"/>
      <c r="N134" s="232"/>
      <c r="O134" s="232"/>
      <c r="P134" s="232"/>
      <c r="Q134" s="232"/>
      <c r="R134" s="232"/>
      <c r="S134" s="232"/>
      <c r="T134" s="233"/>
      <c r="AT134" s="234" t="s">
        <v>196</v>
      </c>
      <c r="AU134" s="234" t="s">
        <v>23</v>
      </c>
      <c r="AV134" s="13" t="s">
        <v>98</v>
      </c>
      <c r="AW134" s="13" t="s">
        <v>48</v>
      </c>
      <c r="AX134" s="13" t="s">
        <v>91</v>
      </c>
      <c r="AY134" s="234" t="s">
        <v>183</v>
      </c>
    </row>
    <row r="135" spans="2:65" s="15" customFormat="1" ht="10.199999999999999">
      <c r="B135" s="259"/>
      <c r="C135" s="260"/>
      <c r="D135" s="210" t="s">
        <v>196</v>
      </c>
      <c r="E135" s="261" t="s">
        <v>1</v>
      </c>
      <c r="F135" s="262" t="s">
        <v>1547</v>
      </c>
      <c r="G135" s="260"/>
      <c r="H135" s="263">
        <v>1</v>
      </c>
      <c r="I135" s="264"/>
      <c r="J135" s="260"/>
      <c r="K135" s="260"/>
      <c r="L135" s="265"/>
      <c r="M135" s="266"/>
      <c r="N135" s="267"/>
      <c r="O135" s="267"/>
      <c r="P135" s="267"/>
      <c r="Q135" s="267"/>
      <c r="R135" s="267"/>
      <c r="S135" s="267"/>
      <c r="T135" s="268"/>
      <c r="AT135" s="269" t="s">
        <v>196</v>
      </c>
      <c r="AU135" s="269" t="s">
        <v>23</v>
      </c>
      <c r="AV135" s="15" t="s">
        <v>122</v>
      </c>
      <c r="AW135" s="15" t="s">
        <v>48</v>
      </c>
      <c r="AX135" s="15" t="s">
        <v>23</v>
      </c>
      <c r="AY135" s="269" t="s">
        <v>183</v>
      </c>
    </row>
    <row r="136" spans="2:65" s="11" customFormat="1" ht="22.8" customHeight="1">
      <c r="B136" s="181"/>
      <c r="C136" s="182"/>
      <c r="D136" s="183" t="s">
        <v>90</v>
      </c>
      <c r="E136" s="195" t="s">
        <v>3661</v>
      </c>
      <c r="F136" s="195" t="s">
        <v>3662</v>
      </c>
      <c r="G136" s="182"/>
      <c r="H136" s="182"/>
      <c r="I136" s="185"/>
      <c r="J136" s="196">
        <f>BK136</f>
        <v>0</v>
      </c>
      <c r="K136" s="182"/>
      <c r="L136" s="187"/>
      <c r="M136" s="188"/>
      <c r="N136" s="189"/>
      <c r="O136" s="189"/>
      <c r="P136" s="190">
        <f>SUM(P137:P142)</f>
        <v>0</v>
      </c>
      <c r="Q136" s="189"/>
      <c r="R136" s="190">
        <f>SUM(R137:R142)</f>
        <v>0</v>
      </c>
      <c r="S136" s="189"/>
      <c r="T136" s="191">
        <f>SUM(T137:T142)</f>
        <v>0</v>
      </c>
      <c r="AR136" s="192" t="s">
        <v>122</v>
      </c>
      <c r="AT136" s="193" t="s">
        <v>90</v>
      </c>
      <c r="AU136" s="193" t="s">
        <v>23</v>
      </c>
      <c r="AY136" s="192" t="s">
        <v>183</v>
      </c>
      <c r="BK136" s="194">
        <f>SUM(BK137:BK142)</f>
        <v>0</v>
      </c>
    </row>
    <row r="137" spans="2:65" s="1" customFormat="1" ht="16.5" customHeight="1">
      <c r="B137" s="35"/>
      <c r="C137" s="197" t="s">
        <v>113</v>
      </c>
      <c r="D137" s="197" t="s">
        <v>186</v>
      </c>
      <c r="E137" s="198" t="s">
        <v>3663</v>
      </c>
      <c r="F137" s="199" t="s">
        <v>3664</v>
      </c>
      <c r="G137" s="200" t="s">
        <v>3098</v>
      </c>
      <c r="H137" s="201">
        <v>1</v>
      </c>
      <c r="I137" s="202"/>
      <c r="J137" s="203">
        <f>ROUND(I137*H137,2)</f>
        <v>0</v>
      </c>
      <c r="K137" s="199" t="s">
        <v>1</v>
      </c>
      <c r="L137" s="39"/>
      <c r="M137" s="204" t="s">
        <v>1</v>
      </c>
      <c r="N137" s="205" t="s">
        <v>56</v>
      </c>
      <c r="O137" s="67"/>
      <c r="P137" s="206">
        <f>O137*H137</f>
        <v>0</v>
      </c>
      <c r="Q137" s="206">
        <v>0</v>
      </c>
      <c r="R137" s="206">
        <f>Q137*H137</f>
        <v>0</v>
      </c>
      <c r="S137" s="206">
        <v>0</v>
      </c>
      <c r="T137" s="207">
        <f>S137*H137</f>
        <v>0</v>
      </c>
      <c r="AR137" s="208" t="s">
        <v>3535</v>
      </c>
      <c r="AT137" s="208" t="s">
        <v>186</v>
      </c>
      <c r="AU137" s="208" t="s">
        <v>98</v>
      </c>
      <c r="AY137" s="17" t="s">
        <v>183</v>
      </c>
      <c r="BE137" s="209">
        <f>IF(N137="základní",J137,0)</f>
        <v>0</v>
      </c>
      <c r="BF137" s="209">
        <f>IF(N137="snížená",J137,0)</f>
        <v>0</v>
      </c>
      <c r="BG137" s="209">
        <f>IF(N137="zákl. přenesená",J137,0)</f>
        <v>0</v>
      </c>
      <c r="BH137" s="209">
        <f>IF(N137="sníž. přenesená",J137,0)</f>
        <v>0</v>
      </c>
      <c r="BI137" s="209">
        <f>IF(N137="nulová",J137,0)</f>
        <v>0</v>
      </c>
      <c r="BJ137" s="17" t="s">
        <v>23</v>
      </c>
      <c r="BK137" s="209">
        <f>ROUND(I137*H137,2)</f>
        <v>0</v>
      </c>
      <c r="BL137" s="17" t="s">
        <v>3535</v>
      </c>
      <c r="BM137" s="208" t="s">
        <v>3665</v>
      </c>
    </row>
    <row r="138" spans="2:65" s="1" customFormat="1" ht="10.199999999999999">
      <c r="B138" s="35"/>
      <c r="C138" s="36"/>
      <c r="D138" s="210" t="s">
        <v>192</v>
      </c>
      <c r="E138" s="36"/>
      <c r="F138" s="211" t="s">
        <v>3666</v>
      </c>
      <c r="G138" s="36"/>
      <c r="H138" s="36"/>
      <c r="I138" s="118"/>
      <c r="J138" s="36"/>
      <c r="K138" s="36"/>
      <c r="L138" s="39"/>
      <c r="M138" s="212"/>
      <c r="N138" s="67"/>
      <c r="O138" s="67"/>
      <c r="P138" s="67"/>
      <c r="Q138" s="67"/>
      <c r="R138" s="67"/>
      <c r="S138" s="67"/>
      <c r="T138" s="68"/>
      <c r="AT138" s="17" t="s">
        <v>192</v>
      </c>
      <c r="AU138" s="17" t="s">
        <v>98</v>
      </c>
    </row>
    <row r="139" spans="2:65" s="1" customFormat="1" ht="36">
      <c r="B139" s="35"/>
      <c r="C139" s="36"/>
      <c r="D139" s="210" t="s">
        <v>400</v>
      </c>
      <c r="E139" s="36"/>
      <c r="F139" s="213" t="s">
        <v>3667</v>
      </c>
      <c r="G139" s="36"/>
      <c r="H139" s="36"/>
      <c r="I139" s="118"/>
      <c r="J139" s="36"/>
      <c r="K139" s="36"/>
      <c r="L139" s="39"/>
      <c r="M139" s="212"/>
      <c r="N139" s="67"/>
      <c r="O139" s="67"/>
      <c r="P139" s="67"/>
      <c r="Q139" s="67"/>
      <c r="R139" s="67"/>
      <c r="S139" s="67"/>
      <c r="T139" s="68"/>
      <c r="AT139" s="17" t="s">
        <v>400</v>
      </c>
      <c r="AU139" s="17" t="s">
        <v>98</v>
      </c>
    </row>
    <row r="140" spans="2:65" s="12" customFormat="1" ht="10.199999999999999">
      <c r="B140" s="214"/>
      <c r="C140" s="215"/>
      <c r="D140" s="210" t="s">
        <v>196</v>
      </c>
      <c r="E140" s="216" t="s">
        <v>1</v>
      </c>
      <c r="F140" s="217" t="s">
        <v>3624</v>
      </c>
      <c r="G140" s="215"/>
      <c r="H140" s="216" t="s">
        <v>1</v>
      </c>
      <c r="I140" s="218"/>
      <c r="J140" s="215"/>
      <c r="K140" s="215"/>
      <c r="L140" s="219"/>
      <c r="M140" s="220"/>
      <c r="N140" s="221"/>
      <c r="O140" s="221"/>
      <c r="P140" s="221"/>
      <c r="Q140" s="221"/>
      <c r="R140" s="221"/>
      <c r="S140" s="221"/>
      <c r="T140" s="222"/>
      <c r="AT140" s="223" t="s">
        <v>196</v>
      </c>
      <c r="AU140" s="223" t="s">
        <v>98</v>
      </c>
      <c r="AV140" s="12" t="s">
        <v>23</v>
      </c>
      <c r="AW140" s="12" t="s">
        <v>48</v>
      </c>
      <c r="AX140" s="12" t="s">
        <v>91</v>
      </c>
      <c r="AY140" s="223" t="s">
        <v>183</v>
      </c>
    </row>
    <row r="141" spans="2:65" s="13" customFormat="1" ht="10.199999999999999">
      <c r="B141" s="224"/>
      <c r="C141" s="225"/>
      <c r="D141" s="210" t="s">
        <v>196</v>
      </c>
      <c r="E141" s="226" t="s">
        <v>1</v>
      </c>
      <c r="F141" s="227" t="s">
        <v>23</v>
      </c>
      <c r="G141" s="225"/>
      <c r="H141" s="228">
        <v>1</v>
      </c>
      <c r="I141" s="229"/>
      <c r="J141" s="225"/>
      <c r="K141" s="225"/>
      <c r="L141" s="230"/>
      <c r="M141" s="231"/>
      <c r="N141" s="232"/>
      <c r="O141" s="232"/>
      <c r="P141" s="232"/>
      <c r="Q141" s="232"/>
      <c r="R141" s="232"/>
      <c r="S141" s="232"/>
      <c r="T141" s="233"/>
      <c r="AT141" s="234" t="s">
        <v>196</v>
      </c>
      <c r="AU141" s="234" t="s">
        <v>98</v>
      </c>
      <c r="AV141" s="13" t="s">
        <v>98</v>
      </c>
      <c r="AW141" s="13" t="s">
        <v>48</v>
      </c>
      <c r="AX141" s="13" t="s">
        <v>91</v>
      </c>
      <c r="AY141" s="234" t="s">
        <v>183</v>
      </c>
    </row>
    <row r="142" spans="2:65" s="15" customFormat="1" ht="10.199999999999999">
      <c r="B142" s="259"/>
      <c r="C142" s="260"/>
      <c r="D142" s="210" t="s">
        <v>196</v>
      </c>
      <c r="E142" s="261" t="s">
        <v>1</v>
      </c>
      <c r="F142" s="262" t="s">
        <v>1547</v>
      </c>
      <c r="G142" s="260"/>
      <c r="H142" s="263">
        <v>1</v>
      </c>
      <c r="I142" s="264"/>
      <c r="J142" s="260"/>
      <c r="K142" s="260"/>
      <c r="L142" s="265"/>
      <c r="M142" s="266"/>
      <c r="N142" s="267"/>
      <c r="O142" s="267"/>
      <c r="P142" s="267"/>
      <c r="Q142" s="267"/>
      <c r="R142" s="267"/>
      <c r="S142" s="267"/>
      <c r="T142" s="268"/>
      <c r="AT142" s="269" t="s">
        <v>196</v>
      </c>
      <c r="AU142" s="269" t="s">
        <v>98</v>
      </c>
      <c r="AV142" s="15" t="s">
        <v>122</v>
      </c>
      <c r="AW142" s="15" t="s">
        <v>48</v>
      </c>
      <c r="AX142" s="15" t="s">
        <v>23</v>
      </c>
      <c r="AY142" s="269" t="s">
        <v>183</v>
      </c>
    </row>
    <row r="143" spans="2:65" s="11" customFormat="1" ht="22.8" customHeight="1">
      <c r="B143" s="181"/>
      <c r="C143" s="182"/>
      <c r="D143" s="183" t="s">
        <v>90</v>
      </c>
      <c r="E143" s="195" t="s">
        <v>3531</v>
      </c>
      <c r="F143" s="195" t="s">
        <v>3532</v>
      </c>
      <c r="G143" s="182"/>
      <c r="H143" s="182"/>
      <c r="I143" s="185"/>
      <c r="J143" s="196">
        <f>BK143</f>
        <v>0</v>
      </c>
      <c r="K143" s="182"/>
      <c r="L143" s="187"/>
      <c r="M143" s="188"/>
      <c r="N143" s="189"/>
      <c r="O143" s="189"/>
      <c r="P143" s="190">
        <f>SUM(P144:P164)</f>
        <v>0</v>
      </c>
      <c r="Q143" s="189"/>
      <c r="R143" s="190">
        <f>SUM(R144:R164)</f>
        <v>0</v>
      </c>
      <c r="S143" s="189"/>
      <c r="T143" s="191">
        <f>SUM(T144:T164)</f>
        <v>0</v>
      </c>
      <c r="AR143" s="192" t="s">
        <v>128</v>
      </c>
      <c r="AT143" s="193" t="s">
        <v>90</v>
      </c>
      <c r="AU143" s="193" t="s">
        <v>23</v>
      </c>
      <c r="AY143" s="192" t="s">
        <v>183</v>
      </c>
      <c r="BK143" s="194">
        <f>SUM(BK144:BK164)</f>
        <v>0</v>
      </c>
    </row>
    <row r="144" spans="2:65" s="1" customFormat="1" ht="16.5" customHeight="1">
      <c r="B144" s="35"/>
      <c r="C144" s="197" t="s">
        <v>122</v>
      </c>
      <c r="D144" s="197" t="s">
        <v>186</v>
      </c>
      <c r="E144" s="198" t="s">
        <v>3629</v>
      </c>
      <c r="F144" s="199" t="s">
        <v>3668</v>
      </c>
      <c r="G144" s="200" t="s">
        <v>3098</v>
      </c>
      <c r="H144" s="201">
        <v>1</v>
      </c>
      <c r="I144" s="202"/>
      <c r="J144" s="203">
        <f>ROUND(I144*H144,2)</f>
        <v>0</v>
      </c>
      <c r="K144" s="199" t="s">
        <v>1</v>
      </c>
      <c r="L144" s="39"/>
      <c r="M144" s="204" t="s">
        <v>1</v>
      </c>
      <c r="N144" s="205" t="s">
        <v>56</v>
      </c>
      <c r="O144" s="67"/>
      <c r="P144" s="206">
        <f>O144*H144</f>
        <v>0</v>
      </c>
      <c r="Q144" s="206">
        <v>0</v>
      </c>
      <c r="R144" s="206">
        <f>Q144*H144</f>
        <v>0</v>
      </c>
      <c r="S144" s="206">
        <v>0</v>
      </c>
      <c r="T144" s="207">
        <f>S144*H144</f>
        <v>0</v>
      </c>
      <c r="AR144" s="208" t="s">
        <v>122</v>
      </c>
      <c r="AT144" s="208" t="s">
        <v>186</v>
      </c>
      <c r="AU144" s="208" t="s">
        <v>98</v>
      </c>
      <c r="AY144" s="17" t="s">
        <v>183</v>
      </c>
      <c r="BE144" s="209">
        <f>IF(N144="základní",J144,0)</f>
        <v>0</v>
      </c>
      <c r="BF144" s="209">
        <f>IF(N144="snížená",J144,0)</f>
        <v>0</v>
      </c>
      <c r="BG144" s="209">
        <f>IF(N144="zákl. přenesená",J144,0)</f>
        <v>0</v>
      </c>
      <c r="BH144" s="209">
        <f>IF(N144="sníž. přenesená",J144,0)</f>
        <v>0</v>
      </c>
      <c r="BI144" s="209">
        <f>IF(N144="nulová",J144,0)</f>
        <v>0</v>
      </c>
      <c r="BJ144" s="17" t="s">
        <v>23</v>
      </c>
      <c r="BK144" s="209">
        <f>ROUND(I144*H144,2)</f>
        <v>0</v>
      </c>
      <c r="BL144" s="17" t="s">
        <v>122</v>
      </c>
      <c r="BM144" s="208" t="s">
        <v>3669</v>
      </c>
    </row>
    <row r="145" spans="2:65" s="1" customFormat="1" ht="10.199999999999999">
      <c r="B145" s="35"/>
      <c r="C145" s="36"/>
      <c r="D145" s="210" t="s">
        <v>192</v>
      </c>
      <c r="E145" s="36"/>
      <c r="F145" s="211" t="s">
        <v>3670</v>
      </c>
      <c r="G145" s="36"/>
      <c r="H145" s="36"/>
      <c r="I145" s="118"/>
      <c r="J145" s="36"/>
      <c r="K145" s="36"/>
      <c r="L145" s="39"/>
      <c r="M145" s="212"/>
      <c r="N145" s="67"/>
      <c r="O145" s="67"/>
      <c r="P145" s="67"/>
      <c r="Q145" s="67"/>
      <c r="R145" s="67"/>
      <c r="S145" s="67"/>
      <c r="T145" s="68"/>
      <c r="AT145" s="17" t="s">
        <v>192</v>
      </c>
      <c r="AU145" s="17" t="s">
        <v>98</v>
      </c>
    </row>
    <row r="146" spans="2:65" s="1" customFormat="1" ht="36">
      <c r="B146" s="35"/>
      <c r="C146" s="36"/>
      <c r="D146" s="210" t="s">
        <v>400</v>
      </c>
      <c r="E146" s="36"/>
      <c r="F146" s="213" t="s">
        <v>3671</v>
      </c>
      <c r="G146" s="36"/>
      <c r="H146" s="36"/>
      <c r="I146" s="118"/>
      <c r="J146" s="36"/>
      <c r="K146" s="36"/>
      <c r="L146" s="39"/>
      <c r="M146" s="212"/>
      <c r="N146" s="67"/>
      <c r="O146" s="67"/>
      <c r="P146" s="67"/>
      <c r="Q146" s="67"/>
      <c r="R146" s="67"/>
      <c r="S146" s="67"/>
      <c r="T146" s="68"/>
      <c r="AT146" s="17" t="s">
        <v>400</v>
      </c>
      <c r="AU146" s="17" t="s">
        <v>98</v>
      </c>
    </row>
    <row r="147" spans="2:65" s="12" customFormat="1" ht="10.199999999999999">
      <c r="B147" s="214"/>
      <c r="C147" s="215"/>
      <c r="D147" s="210" t="s">
        <v>196</v>
      </c>
      <c r="E147" s="216" t="s">
        <v>1</v>
      </c>
      <c r="F147" s="217" t="s">
        <v>3624</v>
      </c>
      <c r="G147" s="215"/>
      <c r="H147" s="216" t="s">
        <v>1</v>
      </c>
      <c r="I147" s="218"/>
      <c r="J147" s="215"/>
      <c r="K147" s="215"/>
      <c r="L147" s="219"/>
      <c r="M147" s="220"/>
      <c r="N147" s="221"/>
      <c r="O147" s="221"/>
      <c r="P147" s="221"/>
      <c r="Q147" s="221"/>
      <c r="R147" s="221"/>
      <c r="S147" s="221"/>
      <c r="T147" s="222"/>
      <c r="AT147" s="223" t="s">
        <v>196</v>
      </c>
      <c r="AU147" s="223" t="s">
        <v>98</v>
      </c>
      <c r="AV147" s="12" t="s">
        <v>23</v>
      </c>
      <c r="AW147" s="12" t="s">
        <v>48</v>
      </c>
      <c r="AX147" s="12" t="s">
        <v>91</v>
      </c>
      <c r="AY147" s="223" t="s">
        <v>183</v>
      </c>
    </row>
    <row r="148" spans="2:65" s="13" customFormat="1" ht="10.199999999999999">
      <c r="B148" s="224"/>
      <c r="C148" s="225"/>
      <c r="D148" s="210" t="s">
        <v>196</v>
      </c>
      <c r="E148" s="226" t="s">
        <v>1</v>
      </c>
      <c r="F148" s="227" t="s">
        <v>23</v>
      </c>
      <c r="G148" s="225"/>
      <c r="H148" s="228">
        <v>1</v>
      </c>
      <c r="I148" s="229"/>
      <c r="J148" s="225"/>
      <c r="K148" s="225"/>
      <c r="L148" s="230"/>
      <c r="M148" s="231"/>
      <c r="N148" s="232"/>
      <c r="O148" s="232"/>
      <c r="P148" s="232"/>
      <c r="Q148" s="232"/>
      <c r="R148" s="232"/>
      <c r="S148" s="232"/>
      <c r="T148" s="233"/>
      <c r="AT148" s="234" t="s">
        <v>196</v>
      </c>
      <c r="AU148" s="234" t="s">
        <v>98</v>
      </c>
      <c r="AV148" s="13" t="s">
        <v>98</v>
      </c>
      <c r="AW148" s="13" t="s">
        <v>48</v>
      </c>
      <c r="AX148" s="13" t="s">
        <v>91</v>
      </c>
      <c r="AY148" s="234" t="s">
        <v>183</v>
      </c>
    </row>
    <row r="149" spans="2:65" s="15" customFormat="1" ht="10.199999999999999">
      <c r="B149" s="259"/>
      <c r="C149" s="260"/>
      <c r="D149" s="210" t="s">
        <v>196</v>
      </c>
      <c r="E149" s="261" t="s">
        <v>1</v>
      </c>
      <c r="F149" s="262" t="s">
        <v>1547</v>
      </c>
      <c r="G149" s="260"/>
      <c r="H149" s="263">
        <v>1</v>
      </c>
      <c r="I149" s="264"/>
      <c r="J149" s="260"/>
      <c r="K149" s="260"/>
      <c r="L149" s="265"/>
      <c r="M149" s="266"/>
      <c r="N149" s="267"/>
      <c r="O149" s="267"/>
      <c r="P149" s="267"/>
      <c r="Q149" s="267"/>
      <c r="R149" s="267"/>
      <c r="S149" s="267"/>
      <c r="T149" s="268"/>
      <c r="AT149" s="269" t="s">
        <v>196</v>
      </c>
      <c r="AU149" s="269" t="s">
        <v>98</v>
      </c>
      <c r="AV149" s="15" t="s">
        <v>122</v>
      </c>
      <c r="AW149" s="15" t="s">
        <v>48</v>
      </c>
      <c r="AX149" s="15" t="s">
        <v>23</v>
      </c>
      <c r="AY149" s="269" t="s">
        <v>183</v>
      </c>
    </row>
    <row r="150" spans="2:65" s="1" customFormat="1" ht="16.5" customHeight="1">
      <c r="B150" s="35"/>
      <c r="C150" s="197" t="s">
        <v>128</v>
      </c>
      <c r="D150" s="197" t="s">
        <v>186</v>
      </c>
      <c r="E150" s="198" t="s">
        <v>3533</v>
      </c>
      <c r="F150" s="199" t="s">
        <v>3534</v>
      </c>
      <c r="G150" s="200" t="s">
        <v>2281</v>
      </c>
      <c r="H150" s="201">
        <v>1</v>
      </c>
      <c r="I150" s="202"/>
      <c r="J150" s="203">
        <f>ROUND(I150*H150,2)</f>
        <v>0</v>
      </c>
      <c r="K150" s="199" t="s">
        <v>1</v>
      </c>
      <c r="L150" s="39"/>
      <c r="M150" s="204" t="s">
        <v>1</v>
      </c>
      <c r="N150" s="205" t="s">
        <v>56</v>
      </c>
      <c r="O150" s="67"/>
      <c r="P150" s="206">
        <f>O150*H150</f>
        <v>0</v>
      </c>
      <c r="Q150" s="206">
        <v>0</v>
      </c>
      <c r="R150" s="206">
        <f>Q150*H150</f>
        <v>0</v>
      </c>
      <c r="S150" s="206">
        <v>0</v>
      </c>
      <c r="T150" s="207">
        <f>S150*H150</f>
        <v>0</v>
      </c>
      <c r="AR150" s="208" t="s">
        <v>3535</v>
      </c>
      <c r="AT150" s="208" t="s">
        <v>186</v>
      </c>
      <c r="AU150" s="208" t="s">
        <v>98</v>
      </c>
      <c r="AY150" s="17" t="s">
        <v>183</v>
      </c>
      <c r="BE150" s="209">
        <f>IF(N150="základní",J150,0)</f>
        <v>0</v>
      </c>
      <c r="BF150" s="209">
        <f>IF(N150="snížená",J150,0)</f>
        <v>0</v>
      </c>
      <c r="BG150" s="209">
        <f>IF(N150="zákl. přenesená",J150,0)</f>
        <v>0</v>
      </c>
      <c r="BH150" s="209">
        <f>IF(N150="sníž. přenesená",J150,0)</f>
        <v>0</v>
      </c>
      <c r="BI150" s="209">
        <f>IF(N150="nulová",J150,0)</f>
        <v>0</v>
      </c>
      <c r="BJ150" s="17" t="s">
        <v>23</v>
      </c>
      <c r="BK150" s="209">
        <f>ROUND(I150*H150,2)</f>
        <v>0</v>
      </c>
      <c r="BL150" s="17" t="s">
        <v>3535</v>
      </c>
      <c r="BM150" s="208" t="s">
        <v>3672</v>
      </c>
    </row>
    <row r="151" spans="2:65" s="1" customFormat="1" ht="10.199999999999999">
      <c r="B151" s="35"/>
      <c r="C151" s="36"/>
      <c r="D151" s="210" t="s">
        <v>192</v>
      </c>
      <c r="E151" s="36"/>
      <c r="F151" s="211" t="s">
        <v>3534</v>
      </c>
      <c r="G151" s="36"/>
      <c r="H151" s="36"/>
      <c r="I151" s="118"/>
      <c r="J151" s="36"/>
      <c r="K151" s="36"/>
      <c r="L151" s="39"/>
      <c r="M151" s="212"/>
      <c r="N151" s="67"/>
      <c r="O151" s="67"/>
      <c r="P151" s="67"/>
      <c r="Q151" s="67"/>
      <c r="R151" s="67"/>
      <c r="S151" s="67"/>
      <c r="T151" s="68"/>
      <c r="AT151" s="17" t="s">
        <v>192</v>
      </c>
      <c r="AU151" s="17" t="s">
        <v>98</v>
      </c>
    </row>
    <row r="152" spans="2:65" s="1" customFormat="1" ht="36">
      <c r="B152" s="35"/>
      <c r="C152" s="36"/>
      <c r="D152" s="210" t="s">
        <v>400</v>
      </c>
      <c r="E152" s="36"/>
      <c r="F152" s="213" t="s">
        <v>3537</v>
      </c>
      <c r="G152" s="36"/>
      <c r="H152" s="36"/>
      <c r="I152" s="118"/>
      <c r="J152" s="36"/>
      <c r="K152" s="36"/>
      <c r="L152" s="39"/>
      <c r="M152" s="212"/>
      <c r="N152" s="67"/>
      <c r="O152" s="67"/>
      <c r="P152" s="67"/>
      <c r="Q152" s="67"/>
      <c r="R152" s="67"/>
      <c r="S152" s="67"/>
      <c r="T152" s="68"/>
      <c r="AT152" s="17" t="s">
        <v>400</v>
      </c>
      <c r="AU152" s="17" t="s">
        <v>98</v>
      </c>
    </row>
    <row r="153" spans="2:65" s="13" customFormat="1" ht="10.199999999999999">
      <c r="B153" s="224"/>
      <c r="C153" s="225"/>
      <c r="D153" s="210" t="s">
        <v>196</v>
      </c>
      <c r="E153" s="226" t="s">
        <v>1</v>
      </c>
      <c r="F153" s="227" t="s">
        <v>23</v>
      </c>
      <c r="G153" s="225"/>
      <c r="H153" s="228">
        <v>1</v>
      </c>
      <c r="I153" s="229"/>
      <c r="J153" s="225"/>
      <c r="K153" s="225"/>
      <c r="L153" s="230"/>
      <c r="M153" s="231"/>
      <c r="N153" s="232"/>
      <c r="O153" s="232"/>
      <c r="P153" s="232"/>
      <c r="Q153" s="232"/>
      <c r="R153" s="232"/>
      <c r="S153" s="232"/>
      <c r="T153" s="233"/>
      <c r="AT153" s="234" t="s">
        <v>196</v>
      </c>
      <c r="AU153" s="234" t="s">
        <v>98</v>
      </c>
      <c r="AV153" s="13" t="s">
        <v>98</v>
      </c>
      <c r="AW153" s="13" t="s">
        <v>48</v>
      </c>
      <c r="AX153" s="13" t="s">
        <v>91</v>
      </c>
      <c r="AY153" s="234" t="s">
        <v>183</v>
      </c>
    </row>
    <row r="154" spans="2:65" s="15" customFormat="1" ht="10.199999999999999">
      <c r="B154" s="259"/>
      <c r="C154" s="260"/>
      <c r="D154" s="210" t="s">
        <v>196</v>
      </c>
      <c r="E154" s="261" t="s">
        <v>1</v>
      </c>
      <c r="F154" s="262" t="s">
        <v>1547</v>
      </c>
      <c r="G154" s="260"/>
      <c r="H154" s="263">
        <v>1</v>
      </c>
      <c r="I154" s="264"/>
      <c r="J154" s="260"/>
      <c r="K154" s="260"/>
      <c r="L154" s="265"/>
      <c r="M154" s="266"/>
      <c r="N154" s="267"/>
      <c r="O154" s="267"/>
      <c r="P154" s="267"/>
      <c r="Q154" s="267"/>
      <c r="R154" s="267"/>
      <c r="S154" s="267"/>
      <c r="T154" s="268"/>
      <c r="AT154" s="269" t="s">
        <v>196</v>
      </c>
      <c r="AU154" s="269" t="s">
        <v>98</v>
      </c>
      <c r="AV154" s="15" t="s">
        <v>122</v>
      </c>
      <c r="AW154" s="15" t="s">
        <v>4</v>
      </c>
      <c r="AX154" s="15" t="s">
        <v>23</v>
      </c>
      <c r="AY154" s="269" t="s">
        <v>183</v>
      </c>
    </row>
    <row r="155" spans="2:65" s="1" customFormat="1" ht="16.5" customHeight="1">
      <c r="B155" s="35"/>
      <c r="C155" s="197" t="s">
        <v>135</v>
      </c>
      <c r="D155" s="197" t="s">
        <v>186</v>
      </c>
      <c r="E155" s="198" t="s">
        <v>3538</v>
      </c>
      <c r="F155" s="199" t="s">
        <v>3539</v>
      </c>
      <c r="G155" s="200" t="s">
        <v>2281</v>
      </c>
      <c r="H155" s="201">
        <v>1</v>
      </c>
      <c r="I155" s="202"/>
      <c r="J155" s="203">
        <f>ROUND(I155*H155,2)</f>
        <v>0</v>
      </c>
      <c r="K155" s="199" t="s">
        <v>1</v>
      </c>
      <c r="L155" s="39"/>
      <c r="M155" s="204" t="s">
        <v>1</v>
      </c>
      <c r="N155" s="205" t="s">
        <v>56</v>
      </c>
      <c r="O155" s="67"/>
      <c r="P155" s="206">
        <f>O155*H155</f>
        <v>0</v>
      </c>
      <c r="Q155" s="206">
        <v>0</v>
      </c>
      <c r="R155" s="206">
        <f>Q155*H155</f>
        <v>0</v>
      </c>
      <c r="S155" s="206">
        <v>0</v>
      </c>
      <c r="T155" s="207">
        <f>S155*H155</f>
        <v>0</v>
      </c>
      <c r="AR155" s="208" t="s">
        <v>3535</v>
      </c>
      <c r="AT155" s="208" t="s">
        <v>186</v>
      </c>
      <c r="AU155" s="208" t="s">
        <v>98</v>
      </c>
      <c r="AY155" s="17" t="s">
        <v>183</v>
      </c>
      <c r="BE155" s="209">
        <f>IF(N155="základní",J155,0)</f>
        <v>0</v>
      </c>
      <c r="BF155" s="209">
        <f>IF(N155="snížená",J155,0)</f>
        <v>0</v>
      </c>
      <c r="BG155" s="209">
        <f>IF(N155="zákl. přenesená",J155,0)</f>
        <v>0</v>
      </c>
      <c r="BH155" s="209">
        <f>IF(N155="sníž. přenesená",J155,0)</f>
        <v>0</v>
      </c>
      <c r="BI155" s="209">
        <f>IF(N155="nulová",J155,0)</f>
        <v>0</v>
      </c>
      <c r="BJ155" s="17" t="s">
        <v>23</v>
      </c>
      <c r="BK155" s="209">
        <f>ROUND(I155*H155,2)</f>
        <v>0</v>
      </c>
      <c r="BL155" s="17" t="s">
        <v>3535</v>
      </c>
      <c r="BM155" s="208" t="s">
        <v>3673</v>
      </c>
    </row>
    <row r="156" spans="2:65" s="1" customFormat="1" ht="10.199999999999999">
      <c r="B156" s="35"/>
      <c r="C156" s="36"/>
      <c r="D156" s="210" t="s">
        <v>192</v>
      </c>
      <c r="E156" s="36"/>
      <c r="F156" s="211" t="s">
        <v>3539</v>
      </c>
      <c r="G156" s="36"/>
      <c r="H156" s="36"/>
      <c r="I156" s="118"/>
      <c r="J156" s="36"/>
      <c r="K156" s="36"/>
      <c r="L156" s="39"/>
      <c r="M156" s="212"/>
      <c r="N156" s="67"/>
      <c r="O156" s="67"/>
      <c r="P156" s="67"/>
      <c r="Q156" s="67"/>
      <c r="R156" s="67"/>
      <c r="S156" s="67"/>
      <c r="T156" s="68"/>
      <c r="AT156" s="17" t="s">
        <v>192</v>
      </c>
      <c r="AU156" s="17" t="s">
        <v>98</v>
      </c>
    </row>
    <row r="157" spans="2:65" s="1" customFormat="1" ht="18">
      <c r="B157" s="35"/>
      <c r="C157" s="36"/>
      <c r="D157" s="210" t="s">
        <v>400</v>
      </c>
      <c r="E157" s="36"/>
      <c r="F157" s="213" t="s">
        <v>3541</v>
      </c>
      <c r="G157" s="36"/>
      <c r="H157" s="36"/>
      <c r="I157" s="118"/>
      <c r="J157" s="36"/>
      <c r="K157" s="36"/>
      <c r="L157" s="39"/>
      <c r="M157" s="212"/>
      <c r="N157" s="67"/>
      <c r="O157" s="67"/>
      <c r="P157" s="67"/>
      <c r="Q157" s="67"/>
      <c r="R157" s="67"/>
      <c r="S157" s="67"/>
      <c r="T157" s="68"/>
      <c r="AT157" s="17" t="s">
        <v>400</v>
      </c>
      <c r="AU157" s="17" t="s">
        <v>98</v>
      </c>
    </row>
    <row r="158" spans="2:65" s="13" customFormat="1" ht="10.199999999999999">
      <c r="B158" s="224"/>
      <c r="C158" s="225"/>
      <c r="D158" s="210" t="s">
        <v>196</v>
      </c>
      <c r="E158" s="226" t="s">
        <v>1</v>
      </c>
      <c r="F158" s="227" t="s">
        <v>23</v>
      </c>
      <c r="G158" s="225"/>
      <c r="H158" s="228">
        <v>1</v>
      </c>
      <c r="I158" s="229"/>
      <c r="J158" s="225"/>
      <c r="K158" s="225"/>
      <c r="L158" s="230"/>
      <c r="M158" s="231"/>
      <c r="N158" s="232"/>
      <c r="O158" s="232"/>
      <c r="P158" s="232"/>
      <c r="Q158" s="232"/>
      <c r="R158" s="232"/>
      <c r="S158" s="232"/>
      <c r="T158" s="233"/>
      <c r="AT158" s="234" t="s">
        <v>196</v>
      </c>
      <c r="AU158" s="234" t="s">
        <v>98</v>
      </c>
      <c r="AV158" s="13" t="s">
        <v>98</v>
      </c>
      <c r="AW158" s="13" t="s">
        <v>48</v>
      </c>
      <c r="AX158" s="13" t="s">
        <v>91</v>
      </c>
      <c r="AY158" s="234" t="s">
        <v>183</v>
      </c>
    </row>
    <row r="159" spans="2:65" s="15" customFormat="1" ht="10.199999999999999">
      <c r="B159" s="259"/>
      <c r="C159" s="260"/>
      <c r="D159" s="210" t="s">
        <v>196</v>
      </c>
      <c r="E159" s="261" t="s">
        <v>1</v>
      </c>
      <c r="F159" s="262" t="s">
        <v>1547</v>
      </c>
      <c r="G159" s="260"/>
      <c r="H159" s="263">
        <v>1</v>
      </c>
      <c r="I159" s="264"/>
      <c r="J159" s="260"/>
      <c r="K159" s="260"/>
      <c r="L159" s="265"/>
      <c r="M159" s="266"/>
      <c r="N159" s="267"/>
      <c r="O159" s="267"/>
      <c r="P159" s="267"/>
      <c r="Q159" s="267"/>
      <c r="R159" s="267"/>
      <c r="S159" s="267"/>
      <c r="T159" s="268"/>
      <c r="AT159" s="269" t="s">
        <v>196</v>
      </c>
      <c r="AU159" s="269" t="s">
        <v>98</v>
      </c>
      <c r="AV159" s="15" t="s">
        <v>122</v>
      </c>
      <c r="AW159" s="15" t="s">
        <v>4</v>
      </c>
      <c r="AX159" s="15" t="s">
        <v>23</v>
      </c>
      <c r="AY159" s="269" t="s">
        <v>183</v>
      </c>
    </row>
    <row r="160" spans="2:65" s="1" customFormat="1" ht="16.5" customHeight="1">
      <c r="B160" s="35"/>
      <c r="C160" s="197" t="s">
        <v>225</v>
      </c>
      <c r="D160" s="197" t="s">
        <v>186</v>
      </c>
      <c r="E160" s="198" t="s">
        <v>3542</v>
      </c>
      <c r="F160" s="199" t="s">
        <v>3543</v>
      </c>
      <c r="G160" s="200" t="s">
        <v>2281</v>
      </c>
      <c r="H160" s="201">
        <v>1</v>
      </c>
      <c r="I160" s="202"/>
      <c r="J160" s="203">
        <f>ROUND(I160*H160,2)</f>
        <v>0</v>
      </c>
      <c r="K160" s="199" t="s">
        <v>1</v>
      </c>
      <c r="L160" s="39"/>
      <c r="M160" s="204" t="s">
        <v>1</v>
      </c>
      <c r="N160" s="205" t="s">
        <v>56</v>
      </c>
      <c r="O160" s="67"/>
      <c r="P160" s="206">
        <f>O160*H160</f>
        <v>0</v>
      </c>
      <c r="Q160" s="206">
        <v>0</v>
      </c>
      <c r="R160" s="206">
        <f>Q160*H160</f>
        <v>0</v>
      </c>
      <c r="S160" s="206">
        <v>0</v>
      </c>
      <c r="T160" s="207">
        <f>S160*H160</f>
        <v>0</v>
      </c>
      <c r="AR160" s="208" t="s">
        <v>3535</v>
      </c>
      <c r="AT160" s="208" t="s">
        <v>186</v>
      </c>
      <c r="AU160" s="208" t="s">
        <v>98</v>
      </c>
      <c r="AY160" s="17" t="s">
        <v>183</v>
      </c>
      <c r="BE160" s="209">
        <f>IF(N160="základní",J160,0)</f>
        <v>0</v>
      </c>
      <c r="BF160" s="209">
        <f>IF(N160="snížená",J160,0)</f>
        <v>0</v>
      </c>
      <c r="BG160" s="209">
        <f>IF(N160="zákl. přenesená",J160,0)</f>
        <v>0</v>
      </c>
      <c r="BH160" s="209">
        <f>IF(N160="sníž. přenesená",J160,0)</f>
        <v>0</v>
      </c>
      <c r="BI160" s="209">
        <f>IF(N160="nulová",J160,0)</f>
        <v>0</v>
      </c>
      <c r="BJ160" s="17" t="s">
        <v>23</v>
      </c>
      <c r="BK160" s="209">
        <f>ROUND(I160*H160,2)</f>
        <v>0</v>
      </c>
      <c r="BL160" s="17" t="s">
        <v>3535</v>
      </c>
      <c r="BM160" s="208" t="s">
        <v>3674</v>
      </c>
    </row>
    <row r="161" spans="2:65" s="1" customFormat="1" ht="10.199999999999999">
      <c r="B161" s="35"/>
      <c r="C161" s="36"/>
      <c r="D161" s="210" t="s">
        <v>192</v>
      </c>
      <c r="E161" s="36"/>
      <c r="F161" s="211" t="s">
        <v>3543</v>
      </c>
      <c r="G161" s="36"/>
      <c r="H161" s="36"/>
      <c r="I161" s="118"/>
      <c r="J161" s="36"/>
      <c r="K161" s="36"/>
      <c r="L161" s="39"/>
      <c r="M161" s="212"/>
      <c r="N161" s="67"/>
      <c r="O161" s="67"/>
      <c r="P161" s="67"/>
      <c r="Q161" s="67"/>
      <c r="R161" s="67"/>
      <c r="S161" s="67"/>
      <c r="T161" s="68"/>
      <c r="AT161" s="17" t="s">
        <v>192</v>
      </c>
      <c r="AU161" s="17" t="s">
        <v>98</v>
      </c>
    </row>
    <row r="162" spans="2:65" s="1" customFormat="1" ht="27">
      <c r="B162" s="35"/>
      <c r="C162" s="36"/>
      <c r="D162" s="210" t="s">
        <v>400</v>
      </c>
      <c r="E162" s="36"/>
      <c r="F162" s="213" t="s">
        <v>3545</v>
      </c>
      <c r="G162" s="36"/>
      <c r="H162" s="36"/>
      <c r="I162" s="118"/>
      <c r="J162" s="36"/>
      <c r="K162" s="36"/>
      <c r="L162" s="39"/>
      <c r="M162" s="212"/>
      <c r="N162" s="67"/>
      <c r="O162" s="67"/>
      <c r="P162" s="67"/>
      <c r="Q162" s="67"/>
      <c r="R162" s="67"/>
      <c r="S162" s="67"/>
      <c r="T162" s="68"/>
      <c r="AT162" s="17" t="s">
        <v>400</v>
      </c>
      <c r="AU162" s="17" t="s">
        <v>98</v>
      </c>
    </row>
    <row r="163" spans="2:65" s="13" customFormat="1" ht="10.199999999999999">
      <c r="B163" s="224"/>
      <c r="C163" s="225"/>
      <c r="D163" s="210" t="s">
        <v>196</v>
      </c>
      <c r="E163" s="226" t="s">
        <v>1</v>
      </c>
      <c r="F163" s="227" t="s">
        <v>23</v>
      </c>
      <c r="G163" s="225"/>
      <c r="H163" s="228">
        <v>1</v>
      </c>
      <c r="I163" s="229"/>
      <c r="J163" s="225"/>
      <c r="K163" s="225"/>
      <c r="L163" s="230"/>
      <c r="M163" s="231"/>
      <c r="N163" s="232"/>
      <c r="O163" s="232"/>
      <c r="P163" s="232"/>
      <c r="Q163" s="232"/>
      <c r="R163" s="232"/>
      <c r="S163" s="232"/>
      <c r="T163" s="233"/>
      <c r="AT163" s="234" t="s">
        <v>196</v>
      </c>
      <c r="AU163" s="234" t="s">
        <v>98</v>
      </c>
      <c r="AV163" s="13" t="s">
        <v>98</v>
      </c>
      <c r="AW163" s="13" t="s">
        <v>48</v>
      </c>
      <c r="AX163" s="13" t="s">
        <v>91</v>
      </c>
      <c r="AY163" s="234" t="s">
        <v>183</v>
      </c>
    </row>
    <row r="164" spans="2:65" s="15" customFormat="1" ht="10.199999999999999">
      <c r="B164" s="259"/>
      <c r="C164" s="260"/>
      <c r="D164" s="210" t="s">
        <v>196</v>
      </c>
      <c r="E164" s="261" t="s">
        <v>1</v>
      </c>
      <c r="F164" s="262" t="s">
        <v>1547</v>
      </c>
      <c r="G164" s="260"/>
      <c r="H164" s="263">
        <v>1</v>
      </c>
      <c r="I164" s="264"/>
      <c r="J164" s="260"/>
      <c r="K164" s="260"/>
      <c r="L164" s="265"/>
      <c r="M164" s="266"/>
      <c r="N164" s="267"/>
      <c r="O164" s="267"/>
      <c r="P164" s="267"/>
      <c r="Q164" s="267"/>
      <c r="R164" s="267"/>
      <c r="S164" s="267"/>
      <c r="T164" s="268"/>
      <c r="AT164" s="269" t="s">
        <v>196</v>
      </c>
      <c r="AU164" s="269" t="s">
        <v>98</v>
      </c>
      <c r="AV164" s="15" t="s">
        <v>122</v>
      </c>
      <c r="AW164" s="15" t="s">
        <v>4</v>
      </c>
      <c r="AX164" s="15" t="s">
        <v>23</v>
      </c>
      <c r="AY164" s="269" t="s">
        <v>183</v>
      </c>
    </row>
    <row r="165" spans="2:65" s="11" customFormat="1" ht="22.8" customHeight="1">
      <c r="B165" s="181"/>
      <c r="C165" s="182"/>
      <c r="D165" s="183" t="s">
        <v>90</v>
      </c>
      <c r="E165" s="195" t="s">
        <v>3546</v>
      </c>
      <c r="F165" s="195" t="s">
        <v>3547</v>
      </c>
      <c r="G165" s="182"/>
      <c r="H165" s="182"/>
      <c r="I165" s="185"/>
      <c r="J165" s="196">
        <f>BK165</f>
        <v>0</v>
      </c>
      <c r="K165" s="182"/>
      <c r="L165" s="187"/>
      <c r="M165" s="188"/>
      <c r="N165" s="189"/>
      <c r="O165" s="189"/>
      <c r="P165" s="190">
        <f>SUM(P166:P180)</f>
        <v>0</v>
      </c>
      <c r="Q165" s="189"/>
      <c r="R165" s="190">
        <f>SUM(R166:R180)</f>
        <v>0</v>
      </c>
      <c r="S165" s="189"/>
      <c r="T165" s="191">
        <f>SUM(T166:T180)</f>
        <v>0</v>
      </c>
      <c r="AR165" s="192" t="s">
        <v>128</v>
      </c>
      <c r="AT165" s="193" t="s">
        <v>90</v>
      </c>
      <c r="AU165" s="193" t="s">
        <v>23</v>
      </c>
      <c r="AY165" s="192" t="s">
        <v>183</v>
      </c>
      <c r="BK165" s="194">
        <f>SUM(BK166:BK180)</f>
        <v>0</v>
      </c>
    </row>
    <row r="166" spans="2:65" s="1" customFormat="1" ht="16.5" customHeight="1">
      <c r="B166" s="35"/>
      <c r="C166" s="197" t="s">
        <v>232</v>
      </c>
      <c r="D166" s="197" t="s">
        <v>186</v>
      </c>
      <c r="E166" s="198" t="s">
        <v>3548</v>
      </c>
      <c r="F166" s="199" t="s">
        <v>3549</v>
      </c>
      <c r="G166" s="200" t="s">
        <v>3098</v>
      </c>
      <c r="H166" s="201">
        <v>1</v>
      </c>
      <c r="I166" s="202"/>
      <c r="J166" s="203">
        <f>ROUND(I166*H166,2)</f>
        <v>0</v>
      </c>
      <c r="K166" s="199" t="s">
        <v>1</v>
      </c>
      <c r="L166" s="39"/>
      <c r="M166" s="204" t="s">
        <v>1</v>
      </c>
      <c r="N166" s="205" t="s">
        <v>56</v>
      </c>
      <c r="O166" s="67"/>
      <c r="P166" s="206">
        <f>O166*H166</f>
        <v>0</v>
      </c>
      <c r="Q166" s="206">
        <v>0</v>
      </c>
      <c r="R166" s="206">
        <f>Q166*H166</f>
        <v>0</v>
      </c>
      <c r="S166" s="206">
        <v>0</v>
      </c>
      <c r="T166" s="207">
        <f>S166*H166</f>
        <v>0</v>
      </c>
      <c r="AR166" s="208" t="s">
        <v>3535</v>
      </c>
      <c r="AT166" s="208" t="s">
        <v>186</v>
      </c>
      <c r="AU166" s="208" t="s">
        <v>98</v>
      </c>
      <c r="AY166" s="17" t="s">
        <v>183</v>
      </c>
      <c r="BE166" s="209">
        <f>IF(N166="základní",J166,0)</f>
        <v>0</v>
      </c>
      <c r="BF166" s="209">
        <f>IF(N166="snížená",J166,0)</f>
        <v>0</v>
      </c>
      <c r="BG166" s="209">
        <f>IF(N166="zákl. přenesená",J166,0)</f>
        <v>0</v>
      </c>
      <c r="BH166" s="209">
        <f>IF(N166="sníž. přenesená",J166,0)</f>
        <v>0</v>
      </c>
      <c r="BI166" s="209">
        <f>IF(N166="nulová",J166,0)</f>
        <v>0</v>
      </c>
      <c r="BJ166" s="17" t="s">
        <v>23</v>
      </c>
      <c r="BK166" s="209">
        <f>ROUND(I166*H166,2)</f>
        <v>0</v>
      </c>
      <c r="BL166" s="17" t="s">
        <v>3535</v>
      </c>
      <c r="BM166" s="208" t="s">
        <v>3675</v>
      </c>
    </row>
    <row r="167" spans="2:65" s="1" customFormat="1" ht="10.199999999999999">
      <c r="B167" s="35"/>
      <c r="C167" s="36"/>
      <c r="D167" s="210" t="s">
        <v>192</v>
      </c>
      <c r="E167" s="36"/>
      <c r="F167" s="211" t="s">
        <v>3549</v>
      </c>
      <c r="G167" s="36"/>
      <c r="H167" s="36"/>
      <c r="I167" s="118"/>
      <c r="J167" s="36"/>
      <c r="K167" s="36"/>
      <c r="L167" s="39"/>
      <c r="M167" s="212"/>
      <c r="N167" s="67"/>
      <c r="O167" s="67"/>
      <c r="P167" s="67"/>
      <c r="Q167" s="67"/>
      <c r="R167" s="67"/>
      <c r="S167" s="67"/>
      <c r="T167" s="68"/>
      <c r="AT167" s="17" t="s">
        <v>192</v>
      </c>
      <c r="AU167" s="17" t="s">
        <v>98</v>
      </c>
    </row>
    <row r="168" spans="2:65" s="1" customFormat="1" ht="27">
      <c r="B168" s="35"/>
      <c r="C168" s="36"/>
      <c r="D168" s="210" t="s">
        <v>400</v>
      </c>
      <c r="E168" s="36"/>
      <c r="F168" s="213" t="s">
        <v>3551</v>
      </c>
      <c r="G168" s="36"/>
      <c r="H168" s="36"/>
      <c r="I168" s="118"/>
      <c r="J168" s="36"/>
      <c r="K168" s="36"/>
      <c r="L168" s="39"/>
      <c r="M168" s="212"/>
      <c r="N168" s="67"/>
      <c r="O168" s="67"/>
      <c r="P168" s="67"/>
      <c r="Q168" s="67"/>
      <c r="R168" s="67"/>
      <c r="S168" s="67"/>
      <c r="T168" s="68"/>
      <c r="AT168" s="17" t="s">
        <v>400</v>
      </c>
      <c r="AU168" s="17" t="s">
        <v>98</v>
      </c>
    </row>
    <row r="169" spans="2:65" s="13" customFormat="1" ht="10.199999999999999">
      <c r="B169" s="224"/>
      <c r="C169" s="225"/>
      <c r="D169" s="210" t="s">
        <v>196</v>
      </c>
      <c r="E169" s="226" t="s">
        <v>1</v>
      </c>
      <c r="F169" s="227" t="s">
        <v>23</v>
      </c>
      <c r="G169" s="225"/>
      <c r="H169" s="228">
        <v>1</v>
      </c>
      <c r="I169" s="229"/>
      <c r="J169" s="225"/>
      <c r="K169" s="225"/>
      <c r="L169" s="230"/>
      <c r="M169" s="231"/>
      <c r="N169" s="232"/>
      <c r="O169" s="232"/>
      <c r="P169" s="232"/>
      <c r="Q169" s="232"/>
      <c r="R169" s="232"/>
      <c r="S169" s="232"/>
      <c r="T169" s="233"/>
      <c r="AT169" s="234" t="s">
        <v>196</v>
      </c>
      <c r="AU169" s="234" t="s">
        <v>98</v>
      </c>
      <c r="AV169" s="13" t="s">
        <v>98</v>
      </c>
      <c r="AW169" s="13" t="s">
        <v>48</v>
      </c>
      <c r="AX169" s="13" t="s">
        <v>91</v>
      </c>
      <c r="AY169" s="234" t="s">
        <v>183</v>
      </c>
    </row>
    <row r="170" spans="2:65" s="15" customFormat="1" ht="10.199999999999999">
      <c r="B170" s="259"/>
      <c r="C170" s="260"/>
      <c r="D170" s="210" t="s">
        <v>196</v>
      </c>
      <c r="E170" s="261" t="s">
        <v>1</v>
      </c>
      <c r="F170" s="262" t="s">
        <v>1547</v>
      </c>
      <c r="G170" s="260"/>
      <c r="H170" s="263">
        <v>1</v>
      </c>
      <c r="I170" s="264"/>
      <c r="J170" s="260"/>
      <c r="K170" s="260"/>
      <c r="L170" s="265"/>
      <c r="M170" s="266"/>
      <c r="N170" s="267"/>
      <c r="O170" s="267"/>
      <c r="P170" s="267"/>
      <c r="Q170" s="267"/>
      <c r="R170" s="267"/>
      <c r="S170" s="267"/>
      <c r="T170" s="268"/>
      <c r="AT170" s="269" t="s">
        <v>196</v>
      </c>
      <c r="AU170" s="269" t="s">
        <v>98</v>
      </c>
      <c r="AV170" s="15" t="s">
        <v>122</v>
      </c>
      <c r="AW170" s="15" t="s">
        <v>4</v>
      </c>
      <c r="AX170" s="15" t="s">
        <v>23</v>
      </c>
      <c r="AY170" s="269" t="s">
        <v>183</v>
      </c>
    </row>
    <row r="171" spans="2:65" s="1" customFormat="1" ht="16.5" customHeight="1">
      <c r="B171" s="35"/>
      <c r="C171" s="197" t="s">
        <v>237</v>
      </c>
      <c r="D171" s="197" t="s">
        <v>186</v>
      </c>
      <c r="E171" s="198" t="s">
        <v>3552</v>
      </c>
      <c r="F171" s="199" t="s">
        <v>3553</v>
      </c>
      <c r="G171" s="200" t="s">
        <v>3098</v>
      </c>
      <c r="H171" s="201">
        <v>1</v>
      </c>
      <c r="I171" s="202"/>
      <c r="J171" s="203">
        <f>ROUND(I171*H171,2)</f>
        <v>0</v>
      </c>
      <c r="K171" s="199" t="s">
        <v>1</v>
      </c>
      <c r="L171" s="39"/>
      <c r="M171" s="204" t="s">
        <v>1</v>
      </c>
      <c r="N171" s="205" t="s">
        <v>56</v>
      </c>
      <c r="O171" s="67"/>
      <c r="P171" s="206">
        <f>O171*H171</f>
        <v>0</v>
      </c>
      <c r="Q171" s="206">
        <v>0</v>
      </c>
      <c r="R171" s="206">
        <f>Q171*H171</f>
        <v>0</v>
      </c>
      <c r="S171" s="206">
        <v>0</v>
      </c>
      <c r="T171" s="207">
        <f>S171*H171</f>
        <v>0</v>
      </c>
      <c r="AR171" s="208" t="s">
        <v>3535</v>
      </c>
      <c r="AT171" s="208" t="s">
        <v>186</v>
      </c>
      <c r="AU171" s="208" t="s">
        <v>98</v>
      </c>
      <c r="AY171" s="17" t="s">
        <v>183</v>
      </c>
      <c r="BE171" s="209">
        <f>IF(N171="základní",J171,0)</f>
        <v>0</v>
      </c>
      <c r="BF171" s="209">
        <f>IF(N171="snížená",J171,0)</f>
        <v>0</v>
      </c>
      <c r="BG171" s="209">
        <f>IF(N171="zákl. přenesená",J171,0)</f>
        <v>0</v>
      </c>
      <c r="BH171" s="209">
        <f>IF(N171="sníž. přenesená",J171,0)</f>
        <v>0</v>
      </c>
      <c r="BI171" s="209">
        <f>IF(N171="nulová",J171,0)</f>
        <v>0</v>
      </c>
      <c r="BJ171" s="17" t="s">
        <v>23</v>
      </c>
      <c r="BK171" s="209">
        <f>ROUND(I171*H171,2)</f>
        <v>0</v>
      </c>
      <c r="BL171" s="17" t="s">
        <v>3535</v>
      </c>
      <c r="BM171" s="208" t="s">
        <v>3676</v>
      </c>
    </row>
    <row r="172" spans="2:65" s="1" customFormat="1" ht="10.199999999999999">
      <c r="B172" s="35"/>
      <c r="C172" s="36"/>
      <c r="D172" s="210" t="s">
        <v>192</v>
      </c>
      <c r="E172" s="36"/>
      <c r="F172" s="211" t="s">
        <v>3553</v>
      </c>
      <c r="G172" s="36"/>
      <c r="H172" s="36"/>
      <c r="I172" s="118"/>
      <c r="J172" s="36"/>
      <c r="K172" s="36"/>
      <c r="L172" s="39"/>
      <c r="M172" s="212"/>
      <c r="N172" s="67"/>
      <c r="O172" s="67"/>
      <c r="P172" s="67"/>
      <c r="Q172" s="67"/>
      <c r="R172" s="67"/>
      <c r="S172" s="67"/>
      <c r="T172" s="68"/>
      <c r="AT172" s="17" t="s">
        <v>192</v>
      </c>
      <c r="AU172" s="17" t="s">
        <v>98</v>
      </c>
    </row>
    <row r="173" spans="2:65" s="1" customFormat="1" ht="27">
      <c r="B173" s="35"/>
      <c r="C173" s="36"/>
      <c r="D173" s="210" t="s">
        <v>400</v>
      </c>
      <c r="E173" s="36"/>
      <c r="F173" s="213" t="s">
        <v>3555</v>
      </c>
      <c r="G173" s="36"/>
      <c r="H173" s="36"/>
      <c r="I173" s="118"/>
      <c r="J173" s="36"/>
      <c r="K173" s="36"/>
      <c r="L173" s="39"/>
      <c r="M173" s="212"/>
      <c r="N173" s="67"/>
      <c r="O173" s="67"/>
      <c r="P173" s="67"/>
      <c r="Q173" s="67"/>
      <c r="R173" s="67"/>
      <c r="S173" s="67"/>
      <c r="T173" s="68"/>
      <c r="AT173" s="17" t="s">
        <v>400</v>
      </c>
      <c r="AU173" s="17" t="s">
        <v>98</v>
      </c>
    </row>
    <row r="174" spans="2:65" s="13" customFormat="1" ht="10.199999999999999">
      <c r="B174" s="224"/>
      <c r="C174" s="225"/>
      <c r="D174" s="210" t="s">
        <v>196</v>
      </c>
      <c r="E174" s="226" t="s">
        <v>1</v>
      </c>
      <c r="F174" s="227" t="s">
        <v>23</v>
      </c>
      <c r="G174" s="225"/>
      <c r="H174" s="228">
        <v>1</v>
      </c>
      <c r="I174" s="229"/>
      <c r="J174" s="225"/>
      <c r="K174" s="225"/>
      <c r="L174" s="230"/>
      <c r="M174" s="231"/>
      <c r="N174" s="232"/>
      <c r="O174" s="232"/>
      <c r="P174" s="232"/>
      <c r="Q174" s="232"/>
      <c r="R174" s="232"/>
      <c r="S174" s="232"/>
      <c r="T174" s="233"/>
      <c r="AT174" s="234" t="s">
        <v>196</v>
      </c>
      <c r="AU174" s="234" t="s">
        <v>98</v>
      </c>
      <c r="AV174" s="13" t="s">
        <v>98</v>
      </c>
      <c r="AW174" s="13" t="s">
        <v>48</v>
      </c>
      <c r="AX174" s="13" t="s">
        <v>91</v>
      </c>
      <c r="AY174" s="234" t="s">
        <v>183</v>
      </c>
    </row>
    <row r="175" spans="2:65" s="15" customFormat="1" ht="10.199999999999999">
      <c r="B175" s="259"/>
      <c r="C175" s="260"/>
      <c r="D175" s="210" t="s">
        <v>196</v>
      </c>
      <c r="E175" s="261" t="s">
        <v>1</v>
      </c>
      <c r="F175" s="262" t="s">
        <v>1547</v>
      </c>
      <c r="G175" s="260"/>
      <c r="H175" s="263">
        <v>1</v>
      </c>
      <c r="I175" s="264"/>
      <c r="J175" s="260"/>
      <c r="K175" s="260"/>
      <c r="L175" s="265"/>
      <c r="M175" s="266"/>
      <c r="N175" s="267"/>
      <c r="O175" s="267"/>
      <c r="P175" s="267"/>
      <c r="Q175" s="267"/>
      <c r="R175" s="267"/>
      <c r="S175" s="267"/>
      <c r="T175" s="268"/>
      <c r="AT175" s="269" t="s">
        <v>196</v>
      </c>
      <c r="AU175" s="269" t="s">
        <v>98</v>
      </c>
      <c r="AV175" s="15" t="s">
        <v>122</v>
      </c>
      <c r="AW175" s="15" t="s">
        <v>4</v>
      </c>
      <c r="AX175" s="15" t="s">
        <v>23</v>
      </c>
      <c r="AY175" s="269" t="s">
        <v>183</v>
      </c>
    </row>
    <row r="176" spans="2:65" s="1" customFormat="1" ht="16.5" customHeight="1">
      <c r="B176" s="35"/>
      <c r="C176" s="197" t="s">
        <v>28</v>
      </c>
      <c r="D176" s="197" t="s">
        <v>186</v>
      </c>
      <c r="E176" s="198" t="s">
        <v>3556</v>
      </c>
      <c r="F176" s="199" t="s">
        <v>3557</v>
      </c>
      <c r="G176" s="200" t="s">
        <v>3098</v>
      </c>
      <c r="H176" s="201">
        <v>1</v>
      </c>
      <c r="I176" s="202"/>
      <c r="J176" s="203">
        <f>ROUND(I176*H176,2)</f>
        <v>0</v>
      </c>
      <c r="K176" s="199" t="s">
        <v>1</v>
      </c>
      <c r="L176" s="39"/>
      <c r="M176" s="204" t="s">
        <v>1</v>
      </c>
      <c r="N176" s="205" t="s">
        <v>56</v>
      </c>
      <c r="O176" s="67"/>
      <c r="P176" s="206">
        <f>O176*H176</f>
        <v>0</v>
      </c>
      <c r="Q176" s="206">
        <v>0</v>
      </c>
      <c r="R176" s="206">
        <f>Q176*H176</f>
        <v>0</v>
      </c>
      <c r="S176" s="206">
        <v>0</v>
      </c>
      <c r="T176" s="207">
        <f>S176*H176</f>
        <v>0</v>
      </c>
      <c r="AR176" s="208" t="s">
        <v>3535</v>
      </c>
      <c r="AT176" s="208" t="s">
        <v>186</v>
      </c>
      <c r="AU176" s="208" t="s">
        <v>98</v>
      </c>
      <c r="AY176" s="17" t="s">
        <v>183</v>
      </c>
      <c r="BE176" s="209">
        <f>IF(N176="základní",J176,0)</f>
        <v>0</v>
      </c>
      <c r="BF176" s="209">
        <f>IF(N176="snížená",J176,0)</f>
        <v>0</v>
      </c>
      <c r="BG176" s="209">
        <f>IF(N176="zákl. přenesená",J176,0)</f>
        <v>0</v>
      </c>
      <c r="BH176" s="209">
        <f>IF(N176="sníž. přenesená",J176,0)</f>
        <v>0</v>
      </c>
      <c r="BI176" s="209">
        <f>IF(N176="nulová",J176,0)</f>
        <v>0</v>
      </c>
      <c r="BJ176" s="17" t="s">
        <v>23</v>
      </c>
      <c r="BK176" s="209">
        <f>ROUND(I176*H176,2)</f>
        <v>0</v>
      </c>
      <c r="BL176" s="17" t="s">
        <v>3535</v>
      </c>
      <c r="BM176" s="208" t="s">
        <v>3677</v>
      </c>
    </row>
    <row r="177" spans="2:65" s="1" customFormat="1" ht="10.199999999999999">
      <c r="B177" s="35"/>
      <c r="C177" s="36"/>
      <c r="D177" s="210" t="s">
        <v>192</v>
      </c>
      <c r="E177" s="36"/>
      <c r="F177" s="211" t="s">
        <v>3557</v>
      </c>
      <c r="G177" s="36"/>
      <c r="H177" s="36"/>
      <c r="I177" s="118"/>
      <c r="J177" s="36"/>
      <c r="K177" s="36"/>
      <c r="L177" s="39"/>
      <c r="M177" s="212"/>
      <c r="N177" s="67"/>
      <c r="O177" s="67"/>
      <c r="P177" s="67"/>
      <c r="Q177" s="67"/>
      <c r="R177" s="67"/>
      <c r="S177" s="67"/>
      <c r="T177" s="68"/>
      <c r="AT177" s="17" t="s">
        <v>192</v>
      </c>
      <c r="AU177" s="17" t="s">
        <v>98</v>
      </c>
    </row>
    <row r="178" spans="2:65" s="1" customFormat="1" ht="18">
      <c r="B178" s="35"/>
      <c r="C178" s="36"/>
      <c r="D178" s="210" t="s">
        <v>400</v>
      </c>
      <c r="E178" s="36"/>
      <c r="F178" s="213" t="s">
        <v>3559</v>
      </c>
      <c r="G178" s="36"/>
      <c r="H178" s="36"/>
      <c r="I178" s="118"/>
      <c r="J178" s="36"/>
      <c r="K178" s="36"/>
      <c r="L178" s="39"/>
      <c r="M178" s="212"/>
      <c r="N178" s="67"/>
      <c r="O178" s="67"/>
      <c r="P178" s="67"/>
      <c r="Q178" s="67"/>
      <c r="R178" s="67"/>
      <c r="S178" s="67"/>
      <c r="T178" s="68"/>
      <c r="AT178" s="17" t="s">
        <v>400</v>
      </c>
      <c r="AU178" s="17" t="s">
        <v>98</v>
      </c>
    </row>
    <row r="179" spans="2:65" s="13" customFormat="1" ht="10.199999999999999">
      <c r="B179" s="224"/>
      <c r="C179" s="225"/>
      <c r="D179" s="210" t="s">
        <v>196</v>
      </c>
      <c r="E179" s="226" t="s">
        <v>1</v>
      </c>
      <c r="F179" s="227" t="s">
        <v>23</v>
      </c>
      <c r="G179" s="225"/>
      <c r="H179" s="228">
        <v>1</v>
      </c>
      <c r="I179" s="229"/>
      <c r="J179" s="225"/>
      <c r="K179" s="225"/>
      <c r="L179" s="230"/>
      <c r="M179" s="231"/>
      <c r="N179" s="232"/>
      <c r="O179" s="232"/>
      <c r="P179" s="232"/>
      <c r="Q179" s="232"/>
      <c r="R179" s="232"/>
      <c r="S179" s="232"/>
      <c r="T179" s="233"/>
      <c r="AT179" s="234" t="s">
        <v>196</v>
      </c>
      <c r="AU179" s="234" t="s">
        <v>98</v>
      </c>
      <c r="AV179" s="13" t="s">
        <v>98</v>
      </c>
      <c r="AW179" s="13" t="s">
        <v>48</v>
      </c>
      <c r="AX179" s="13" t="s">
        <v>91</v>
      </c>
      <c r="AY179" s="234" t="s">
        <v>183</v>
      </c>
    </row>
    <row r="180" spans="2:65" s="15" customFormat="1" ht="10.199999999999999">
      <c r="B180" s="259"/>
      <c r="C180" s="260"/>
      <c r="D180" s="210" t="s">
        <v>196</v>
      </c>
      <c r="E180" s="261" t="s">
        <v>1</v>
      </c>
      <c r="F180" s="262" t="s">
        <v>1547</v>
      </c>
      <c r="G180" s="260"/>
      <c r="H180" s="263">
        <v>1</v>
      </c>
      <c r="I180" s="264"/>
      <c r="J180" s="260"/>
      <c r="K180" s="260"/>
      <c r="L180" s="265"/>
      <c r="M180" s="266"/>
      <c r="N180" s="267"/>
      <c r="O180" s="267"/>
      <c r="P180" s="267"/>
      <c r="Q180" s="267"/>
      <c r="R180" s="267"/>
      <c r="S180" s="267"/>
      <c r="T180" s="268"/>
      <c r="AT180" s="269" t="s">
        <v>196</v>
      </c>
      <c r="AU180" s="269" t="s">
        <v>98</v>
      </c>
      <c r="AV180" s="15" t="s">
        <v>122</v>
      </c>
      <c r="AW180" s="15" t="s">
        <v>4</v>
      </c>
      <c r="AX180" s="15" t="s">
        <v>23</v>
      </c>
      <c r="AY180" s="269" t="s">
        <v>183</v>
      </c>
    </row>
    <row r="181" spans="2:65" s="11" customFormat="1" ht="22.8" customHeight="1">
      <c r="B181" s="181"/>
      <c r="C181" s="182"/>
      <c r="D181" s="183" t="s">
        <v>90</v>
      </c>
      <c r="E181" s="195" t="s">
        <v>3560</v>
      </c>
      <c r="F181" s="195" t="s">
        <v>3561</v>
      </c>
      <c r="G181" s="182"/>
      <c r="H181" s="182"/>
      <c r="I181" s="185"/>
      <c r="J181" s="196">
        <f>BK181</f>
        <v>0</v>
      </c>
      <c r="K181" s="182"/>
      <c r="L181" s="187"/>
      <c r="M181" s="188"/>
      <c r="N181" s="189"/>
      <c r="O181" s="189"/>
      <c r="P181" s="190">
        <f>SUM(P182:P224)</f>
        <v>0</v>
      </c>
      <c r="Q181" s="189"/>
      <c r="R181" s="190">
        <f>SUM(R182:R224)</f>
        <v>30.765749999999997</v>
      </c>
      <c r="S181" s="189"/>
      <c r="T181" s="191">
        <f>SUM(T182:T224)</f>
        <v>43.35</v>
      </c>
      <c r="AR181" s="192" t="s">
        <v>128</v>
      </c>
      <c r="AT181" s="193" t="s">
        <v>90</v>
      </c>
      <c r="AU181" s="193" t="s">
        <v>23</v>
      </c>
      <c r="AY181" s="192" t="s">
        <v>183</v>
      </c>
      <c r="BK181" s="194">
        <f>SUM(BK182:BK224)</f>
        <v>0</v>
      </c>
    </row>
    <row r="182" spans="2:65" s="1" customFormat="1" ht="16.5" customHeight="1">
      <c r="B182" s="35"/>
      <c r="C182" s="197" t="s">
        <v>245</v>
      </c>
      <c r="D182" s="197" t="s">
        <v>186</v>
      </c>
      <c r="E182" s="198" t="s">
        <v>3678</v>
      </c>
      <c r="F182" s="199" t="s">
        <v>3679</v>
      </c>
      <c r="G182" s="200" t="s">
        <v>189</v>
      </c>
      <c r="H182" s="201">
        <v>255</v>
      </c>
      <c r="I182" s="202"/>
      <c r="J182" s="203">
        <f>ROUND(I182*H182,2)</f>
        <v>0</v>
      </c>
      <c r="K182" s="199" t="s">
        <v>190</v>
      </c>
      <c r="L182" s="39"/>
      <c r="M182" s="204" t="s">
        <v>1</v>
      </c>
      <c r="N182" s="205" t="s">
        <v>56</v>
      </c>
      <c r="O182" s="67"/>
      <c r="P182" s="206">
        <f>O182*H182</f>
        <v>0</v>
      </c>
      <c r="Q182" s="206">
        <v>0</v>
      </c>
      <c r="R182" s="206">
        <f>Q182*H182</f>
        <v>0</v>
      </c>
      <c r="S182" s="206">
        <v>0.17</v>
      </c>
      <c r="T182" s="207">
        <f>S182*H182</f>
        <v>43.35</v>
      </c>
      <c r="AR182" s="208" t="s">
        <v>122</v>
      </c>
      <c r="AT182" s="208" t="s">
        <v>186</v>
      </c>
      <c r="AU182" s="208" t="s">
        <v>98</v>
      </c>
      <c r="AY182" s="17" t="s">
        <v>183</v>
      </c>
      <c r="BE182" s="209">
        <f>IF(N182="základní",J182,0)</f>
        <v>0</v>
      </c>
      <c r="BF182" s="209">
        <f>IF(N182="snížená",J182,0)</f>
        <v>0</v>
      </c>
      <c r="BG182" s="209">
        <f>IF(N182="zákl. přenesená",J182,0)</f>
        <v>0</v>
      </c>
      <c r="BH182" s="209">
        <f>IF(N182="sníž. přenesená",J182,0)</f>
        <v>0</v>
      </c>
      <c r="BI182" s="209">
        <f>IF(N182="nulová",J182,0)</f>
        <v>0</v>
      </c>
      <c r="BJ182" s="17" t="s">
        <v>23</v>
      </c>
      <c r="BK182" s="209">
        <f>ROUND(I182*H182,2)</f>
        <v>0</v>
      </c>
      <c r="BL182" s="17" t="s">
        <v>122</v>
      </c>
      <c r="BM182" s="208" t="s">
        <v>3680</v>
      </c>
    </row>
    <row r="183" spans="2:65" s="1" customFormat="1" ht="17.399999999999999">
      <c r="B183" s="35"/>
      <c r="C183" s="36"/>
      <c r="D183" s="210" t="s">
        <v>192</v>
      </c>
      <c r="E183" s="36"/>
      <c r="F183" s="211" t="s">
        <v>3681</v>
      </c>
      <c r="G183" s="36"/>
      <c r="H183" s="36"/>
      <c r="I183" s="118"/>
      <c r="J183" s="36"/>
      <c r="K183" s="36"/>
      <c r="L183" s="39"/>
      <c r="M183" s="212"/>
      <c r="N183" s="67"/>
      <c r="O183" s="67"/>
      <c r="P183" s="67"/>
      <c r="Q183" s="67"/>
      <c r="R183" s="67"/>
      <c r="S183" s="67"/>
      <c r="T183" s="68"/>
      <c r="AT183" s="17" t="s">
        <v>192</v>
      </c>
      <c r="AU183" s="17" t="s">
        <v>98</v>
      </c>
    </row>
    <row r="184" spans="2:65" s="1" customFormat="1" ht="126">
      <c r="B184" s="35"/>
      <c r="C184" s="36"/>
      <c r="D184" s="210" t="s">
        <v>194</v>
      </c>
      <c r="E184" s="36"/>
      <c r="F184" s="213" t="s">
        <v>1388</v>
      </c>
      <c r="G184" s="36"/>
      <c r="H184" s="36"/>
      <c r="I184" s="118"/>
      <c r="J184" s="36"/>
      <c r="K184" s="36"/>
      <c r="L184" s="39"/>
      <c r="M184" s="212"/>
      <c r="N184" s="67"/>
      <c r="O184" s="67"/>
      <c r="P184" s="67"/>
      <c r="Q184" s="67"/>
      <c r="R184" s="67"/>
      <c r="S184" s="67"/>
      <c r="T184" s="68"/>
      <c r="AT184" s="17" t="s">
        <v>194</v>
      </c>
      <c r="AU184" s="17" t="s">
        <v>98</v>
      </c>
    </row>
    <row r="185" spans="2:65" s="12" customFormat="1" ht="10.199999999999999">
      <c r="B185" s="214"/>
      <c r="C185" s="215"/>
      <c r="D185" s="210" t="s">
        <v>196</v>
      </c>
      <c r="E185" s="216" t="s">
        <v>1</v>
      </c>
      <c r="F185" s="217" t="s">
        <v>3567</v>
      </c>
      <c r="G185" s="215"/>
      <c r="H185" s="216" t="s">
        <v>1</v>
      </c>
      <c r="I185" s="218"/>
      <c r="J185" s="215"/>
      <c r="K185" s="215"/>
      <c r="L185" s="219"/>
      <c r="M185" s="220"/>
      <c r="N185" s="221"/>
      <c r="O185" s="221"/>
      <c r="P185" s="221"/>
      <c r="Q185" s="221"/>
      <c r="R185" s="221"/>
      <c r="S185" s="221"/>
      <c r="T185" s="222"/>
      <c r="AT185" s="223" t="s">
        <v>196</v>
      </c>
      <c r="AU185" s="223" t="s">
        <v>98</v>
      </c>
      <c r="AV185" s="12" t="s">
        <v>23</v>
      </c>
      <c r="AW185" s="12" t="s">
        <v>48</v>
      </c>
      <c r="AX185" s="12" t="s">
        <v>91</v>
      </c>
      <c r="AY185" s="223" t="s">
        <v>183</v>
      </c>
    </row>
    <row r="186" spans="2:65" s="13" customFormat="1" ht="10.199999999999999">
      <c r="B186" s="224"/>
      <c r="C186" s="225"/>
      <c r="D186" s="210" t="s">
        <v>196</v>
      </c>
      <c r="E186" s="226" t="s">
        <v>1</v>
      </c>
      <c r="F186" s="227" t="s">
        <v>3682</v>
      </c>
      <c r="G186" s="225"/>
      <c r="H186" s="228">
        <v>255</v>
      </c>
      <c r="I186" s="229"/>
      <c r="J186" s="225"/>
      <c r="K186" s="225"/>
      <c r="L186" s="230"/>
      <c r="M186" s="231"/>
      <c r="N186" s="232"/>
      <c r="O186" s="232"/>
      <c r="P186" s="232"/>
      <c r="Q186" s="232"/>
      <c r="R186" s="232"/>
      <c r="S186" s="232"/>
      <c r="T186" s="233"/>
      <c r="AT186" s="234" t="s">
        <v>196</v>
      </c>
      <c r="AU186" s="234" t="s">
        <v>98</v>
      </c>
      <c r="AV186" s="13" t="s">
        <v>98</v>
      </c>
      <c r="AW186" s="13" t="s">
        <v>48</v>
      </c>
      <c r="AX186" s="13" t="s">
        <v>91</v>
      </c>
      <c r="AY186" s="234" t="s">
        <v>183</v>
      </c>
    </row>
    <row r="187" spans="2:65" s="1" customFormat="1" ht="16.5" customHeight="1">
      <c r="B187" s="35"/>
      <c r="C187" s="197" t="s">
        <v>1825</v>
      </c>
      <c r="D187" s="197" t="s">
        <v>186</v>
      </c>
      <c r="E187" s="198" t="s">
        <v>1202</v>
      </c>
      <c r="F187" s="199" t="s">
        <v>1203</v>
      </c>
      <c r="G187" s="200" t="s">
        <v>189</v>
      </c>
      <c r="H187" s="201">
        <v>255</v>
      </c>
      <c r="I187" s="202"/>
      <c r="J187" s="203">
        <f>ROUND(I187*H187,2)</f>
        <v>0</v>
      </c>
      <c r="K187" s="199" t="s">
        <v>190</v>
      </c>
      <c r="L187" s="39"/>
      <c r="M187" s="204" t="s">
        <v>1</v>
      </c>
      <c r="N187" s="205" t="s">
        <v>56</v>
      </c>
      <c r="O187" s="67"/>
      <c r="P187" s="206">
        <f>O187*H187</f>
        <v>0</v>
      </c>
      <c r="Q187" s="206">
        <v>1E-4</v>
      </c>
      <c r="R187" s="206">
        <f>Q187*H187</f>
        <v>2.5500000000000002E-2</v>
      </c>
      <c r="S187" s="206">
        <v>0</v>
      </c>
      <c r="T187" s="207">
        <f>S187*H187</f>
        <v>0</v>
      </c>
      <c r="AR187" s="208" t="s">
        <v>122</v>
      </c>
      <c r="AT187" s="208" t="s">
        <v>186</v>
      </c>
      <c r="AU187" s="208" t="s">
        <v>98</v>
      </c>
      <c r="AY187" s="17" t="s">
        <v>183</v>
      </c>
      <c r="BE187" s="209">
        <f>IF(N187="základní",J187,0)</f>
        <v>0</v>
      </c>
      <c r="BF187" s="209">
        <f>IF(N187="snížená",J187,0)</f>
        <v>0</v>
      </c>
      <c r="BG187" s="209">
        <f>IF(N187="zákl. přenesená",J187,0)</f>
        <v>0</v>
      </c>
      <c r="BH187" s="209">
        <f>IF(N187="sníž. přenesená",J187,0)</f>
        <v>0</v>
      </c>
      <c r="BI187" s="209">
        <f>IF(N187="nulová",J187,0)</f>
        <v>0</v>
      </c>
      <c r="BJ187" s="17" t="s">
        <v>23</v>
      </c>
      <c r="BK187" s="209">
        <f>ROUND(I187*H187,2)</f>
        <v>0</v>
      </c>
      <c r="BL187" s="17" t="s">
        <v>122</v>
      </c>
      <c r="BM187" s="208" t="s">
        <v>3683</v>
      </c>
    </row>
    <row r="188" spans="2:65" s="1" customFormat="1" ht="10.199999999999999">
      <c r="B188" s="35"/>
      <c r="C188" s="36"/>
      <c r="D188" s="210" t="s">
        <v>192</v>
      </c>
      <c r="E188" s="36"/>
      <c r="F188" s="211" t="s">
        <v>1205</v>
      </c>
      <c r="G188" s="36"/>
      <c r="H188" s="36"/>
      <c r="I188" s="118"/>
      <c r="J188" s="36"/>
      <c r="K188" s="36"/>
      <c r="L188" s="39"/>
      <c r="M188" s="212"/>
      <c r="N188" s="67"/>
      <c r="O188" s="67"/>
      <c r="P188" s="67"/>
      <c r="Q188" s="67"/>
      <c r="R188" s="67"/>
      <c r="S188" s="67"/>
      <c r="T188" s="68"/>
      <c r="AT188" s="17" t="s">
        <v>192</v>
      </c>
      <c r="AU188" s="17" t="s">
        <v>98</v>
      </c>
    </row>
    <row r="189" spans="2:65" s="1" customFormat="1" ht="36">
      <c r="B189" s="35"/>
      <c r="C189" s="36"/>
      <c r="D189" s="210" t="s">
        <v>194</v>
      </c>
      <c r="E189" s="36"/>
      <c r="F189" s="213" t="s">
        <v>1206</v>
      </c>
      <c r="G189" s="36"/>
      <c r="H189" s="36"/>
      <c r="I189" s="118"/>
      <c r="J189" s="36"/>
      <c r="K189" s="36"/>
      <c r="L189" s="39"/>
      <c r="M189" s="212"/>
      <c r="N189" s="67"/>
      <c r="O189" s="67"/>
      <c r="P189" s="67"/>
      <c r="Q189" s="67"/>
      <c r="R189" s="67"/>
      <c r="S189" s="67"/>
      <c r="T189" s="68"/>
      <c r="AT189" s="17" t="s">
        <v>194</v>
      </c>
      <c r="AU189" s="17" t="s">
        <v>98</v>
      </c>
    </row>
    <row r="190" spans="2:65" s="12" customFormat="1" ht="10.199999999999999">
      <c r="B190" s="214"/>
      <c r="C190" s="215"/>
      <c r="D190" s="210" t="s">
        <v>196</v>
      </c>
      <c r="E190" s="216" t="s">
        <v>1</v>
      </c>
      <c r="F190" s="217" t="s">
        <v>3567</v>
      </c>
      <c r="G190" s="215"/>
      <c r="H190" s="216" t="s">
        <v>1</v>
      </c>
      <c r="I190" s="218"/>
      <c r="J190" s="215"/>
      <c r="K190" s="215"/>
      <c r="L190" s="219"/>
      <c r="M190" s="220"/>
      <c r="N190" s="221"/>
      <c r="O190" s="221"/>
      <c r="P190" s="221"/>
      <c r="Q190" s="221"/>
      <c r="R190" s="221"/>
      <c r="S190" s="221"/>
      <c r="T190" s="222"/>
      <c r="AT190" s="223" t="s">
        <v>196</v>
      </c>
      <c r="AU190" s="223" t="s">
        <v>98</v>
      </c>
      <c r="AV190" s="12" t="s">
        <v>23</v>
      </c>
      <c r="AW190" s="12" t="s">
        <v>48</v>
      </c>
      <c r="AX190" s="12" t="s">
        <v>91</v>
      </c>
      <c r="AY190" s="223" t="s">
        <v>183</v>
      </c>
    </row>
    <row r="191" spans="2:65" s="13" customFormat="1" ht="10.199999999999999">
      <c r="B191" s="224"/>
      <c r="C191" s="225"/>
      <c r="D191" s="210" t="s">
        <v>196</v>
      </c>
      <c r="E191" s="226" t="s">
        <v>1</v>
      </c>
      <c r="F191" s="227" t="s">
        <v>3682</v>
      </c>
      <c r="G191" s="225"/>
      <c r="H191" s="228">
        <v>255</v>
      </c>
      <c r="I191" s="229"/>
      <c r="J191" s="225"/>
      <c r="K191" s="225"/>
      <c r="L191" s="230"/>
      <c r="M191" s="231"/>
      <c r="N191" s="232"/>
      <c r="O191" s="232"/>
      <c r="P191" s="232"/>
      <c r="Q191" s="232"/>
      <c r="R191" s="232"/>
      <c r="S191" s="232"/>
      <c r="T191" s="233"/>
      <c r="AT191" s="234" t="s">
        <v>196</v>
      </c>
      <c r="AU191" s="234" t="s">
        <v>98</v>
      </c>
      <c r="AV191" s="13" t="s">
        <v>98</v>
      </c>
      <c r="AW191" s="13" t="s">
        <v>48</v>
      </c>
      <c r="AX191" s="13" t="s">
        <v>91</v>
      </c>
      <c r="AY191" s="234" t="s">
        <v>183</v>
      </c>
    </row>
    <row r="192" spans="2:65" s="1" customFormat="1" ht="16.5" customHeight="1">
      <c r="B192" s="35"/>
      <c r="C192" s="246" t="s">
        <v>988</v>
      </c>
      <c r="D192" s="246" t="s">
        <v>347</v>
      </c>
      <c r="E192" s="247" t="s">
        <v>3684</v>
      </c>
      <c r="F192" s="248" t="s">
        <v>3685</v>
      </c>
      <c r="G192" s="249" t="s">
        <v>189</v>
      </c>
      <c r="H192" s="250">
        <v>280.5</v>
      </c>
      <c r="I192" s="251"/>
      <c r="J192" s="252">
        <f>ROUND(I192*H192,2)</f>
        <v>0</v>
      </c>
      <c r="K192" s="248" t="s">
        <v>190</v>
      </c>
      <c r="L192" s="253"/>
      <c r="M192" s="254" t="s">
        <v>1</v>
      </c>
      <c r="N192" s="255" t="s">
        <v>56</v>
      </c>
      <c r="O192" s="67"/>
      <c r="P192" s="206">
        <f>O192*H192</f>
        <v>0</v>
      </c>
      <c r="Q192" s="206">
        <v>5.0000000000000001E-4</v>
      </c>
      <c r="R192" s="206">
        <f>Q192*H192</f>
        <v>0.14025000000000001</v>
      </c>
      <c r="S192" s="206">
        <v>0</v>
      </c>
      <c r="T192" s="207">
        <f>S192*H192</f>
        <v>0</v>
      </c>
      <c r="AR192" s="208" t="s">
        <v>232</v>
      </c>
      <c r="AT192" s="208" t="s">
        <v>347</v>
      </c>
      <c r="AU192" s="208" t="s">
        <v>98</v>
      </c>
      <c r="AY192" s="17" t="s">
        <v>183</v>
      </c>
      <c r="BE192" s="209">
        <f>IF(N192="základní",J192,0)</f>
        <v>0</v>
      </c>
      <c r="BF192" s="209">
        <f>IF(N192="snížená",J192,0)</f>
        <v>0</v>
      </c>
      <c r="BG192" s="209">
        <f>IF(N192="zákl. přenesená",J192,0)</f>
        <v>0</v>
      </c>
      <c r="BH192" s="209">
        <f>IF(N192="sníž. přenesená",J192,0)</f>
        <v>0</v>
      </c>
      <c r="BI192" s="209">
        <f>IF(N192="nulová",J192,0)</f>
        <v>0</v>
      </c>
      <c r="BJ192" s="17" t="s">
        <v>23</v>
      </c>
      <c r="BK192" s="209">
        <f>ROUND(I192*H192,2)</f>
        <v>0</v>
      </c>
      <c r="BL192" s="17" t="s">
        <v>122</v>
      </c>
      <c r="BM192" s="208" t="s">
        <v>3686</v>
      </c>
    </row>
    <row r="193" spans="2:65" s="1" customFormat="1" ht="10.199999999999999">
      <c r="B193" s="35"/>
      <c r="C193" s="36"/>
      <c r="D193" s="210" t="s">
        <v>192</v>
      </c>
      <c r="E193" s="36"/>
      <c r="F193" s="211" t="s">
        <v>3687</v>
      </c>
      <c r="G193" s="36"/>
      <c r="H193" s="36"/>
      <c r="I193" s="118"/>
      <c r="J193" s="36"/>
      <c r="K193" s="36"/>
      <c r="L193" s="39"/>
      <c r="M193" s="212"/>
      <c r="N193" s="67"/>
      <c r="O193" s="67"/>
      <c r="P193" s="67"/>
      <c r="Q193" s="67"/>
      <c r="R193" s="67"/>
      <c r="S193" s="67"/>
      <c r="T193" s="68"/>
      <c r="AT193" s="17" t="s">
        <v>192</v>
      </c>
      <c r="AU193" s="17" t="s">
        <v>98</v>
      </c>
    </row>
    <row r="194" spans="2:65" s="12" customFormat="1" ht="10.199999999999999">
      <c r="B194" s="214"/>
      <c r="C194" s="215"/>
      <c r="D194" s="210" t="s">
        <v>196</v>
      </c>
      <c r="E194" s="216" t="s">
        <v>1</v>
      </c>
      <c r="F194" s="217" t="s">
        <v>3567</v>
      </c>
      <c r="G194" s="215"/>
      <c r="H194" s="216" t="s">
        <v>1</v>
      </c>
      <c r="I194" s="218"/>
      <c r="J194" s="215"/>
      <c r="K194" s="215"/>
      <c r="L194" s="219"/>
      <c r="M194" s="220"/>
      <c r="N194" s="221"/>
      <c r="O194" s="221"/>
      <c r="P194" s="221"/>
      <c r="Q194" s="221"/>
      <c r="R194" s="221"/>
      <c r="S194" s="221"/>
      <c r="T194" s="222"/>
      <c r="AT194" s="223" t="s">
        <v>196</v>
      </c>
      <c r="AU194" s="223" t="s">
        <v>98</v>
      </c>
      <c r="AV194" s="12" t="s">
        <v>23</v>
      </c>
      <c r="AW194" s="12" t="s">
        <v>48</v>
      </c>
      <c r="AX194" s="12" t="s">
        <v>91</v>
      </c>
      <c r="AY194" s="223" t="s">
        <v>183</v>
      </c>
    </row>
    <row r="195" spans="2:65" s="13" customFormat="1" ht="10.199999999999999">
      <c r="B195" s="224"/>
      <c r="C195" s="225"/>
      <c r="D195" s="210" t="s">
        <v>196</v>
      </c>
      <c r="E195" s="226" t="s">
        <v>1</v>
      </c>
      <c r="F195" s="227" t="s">
        <v>3688</v>
      </c>
      <c r="G195" s="225"/>
      <c r="H195" s="228">
        <v>280.5</v>
      </c>
      <c r="I195" s="229"/>
      <c r="J195" s="225"/>
      <c r="K195" s="225"/>
      <c r="L195" s="230"/>
      <c r="M195" s="231"/>
      <c r="N195" s="232"/>
      <c r="O195" s="232"/>
      <c r="P195" s="232"/>
      <c r="Q195" s="232"/>
      <c r="R195" s="232"/>
      <c r="S195" s="232"/>
      <c r="T195" s="233"/>
      <c r="AT195" s="234" t="s">
        <v>196</v>
      </c>
      <c r="AU195" s="234" t="s">
        <v>98</v>
      </c>
      <c r="AV195" s="13" t="s">
        <v>98</v>
      </c>
      <c r="AW195" s="13" t="s">
        <v>48</v>
      </c>
      <c r="AX195" s="13" t="s">
        <v>91</v>
      </c>
      <c r="AY195" s="234" t="s">
        <v>183</v>
      </c>
    </row>
    <row r="196" spans="2:65" s="1" customFormat="1" ht="16.5" customHeight="1">
      <c r="B196" s="35"/>
      <c r="C196" s="197" t="s">
        <v>1835</v>
      </c>
      <c r="D196" s="197" t="s">
        <v>186</v>
      </c>
      <c r="E196" s="198" t="s">
        <v>3689</v>
      </c>
      <c r="F196" s="199" t="s">
        <v>3690</v>
      </c>
      <c r="G196" s="200" t="s">
        <v>189</v>
      </c>
      <c r="H196" s="201">
        <v>255</v>
      </c>
      <c r="I196" s="202"/>
      <c r="J196" s="203">
        <f>ROUND(I196*H196,2)</f>
        <v>0</v>
      </c>
      <c r="K196" s="199" t="s">
        <v>190</v>
      </c>
      <c r="L196" s="39"/>
      <c r="M196" s="204" t="s">
        <v>1</v>
      </c>
      <c r="N196" s="205" t="s">
        <v>56</v>
      </c>
      <c r="O196" s="67"/>
      <c r="P196" s="206">
        <f>O196*H196</f>
        <v>0</v>
      </c>
      <c r="Q196" s="206">
        <v>0.12</v>
      </c>
      <c r="R196" s="206">
        <f>Q196*H196</f>
        <v>30.599999999999998</v>
      </c>
      <c r="S196" s="206">
        <v>0</v>
      </c>
      <c r="T196" s="207">
        <f>S196*H196</f>
        <v>0</v>
      </c>
      <c r="AR196" s="208" t="s">
        <v>122</v>
      </c>
      <c r="AT196" s="208" t="s">
        <v>186</v>
      </c>
      <c r="AU196" s="208" t="s">
        <v>98</v>
      </c>
      <c r="AY196" s="17" t="s">
        <v>183</v>
      </c>
      <c r="BE196" s="209">
        <f>IF(N196="základní",J196,0)</f>
        <v>0</v>
      </c>
      <c r="BF196" s="209">
        <f>IF(N196="snížená",J196,0)</f>
        <v>0</v>
      </c>
      <c r="BG196" s="209">
        <f>IF(N196="zákl. přenesená",J196,0)</f>
        <v>0</v>
      </c>
      <c r="BH196" s="209">
        <f>IF(N196="sníž. přenesená",J196,0)</f>
        <v>0</v>
      </c>
      <c r="BI196" s="209">
        <f>IF(N196="nulová",J196,0)</f>
        <v>0</v>
      </c>
      <c r="BJ196" s="17" t="s">
        <v>23</v>
      </c>
      <c r="BK196" s="209">
        <f>ROUND(I196*H196,2)</f>
        <v>0</v>
      </c>
      <c r="BL196" s="17" t="s">
        <v>122</v>
      </c>
      <c r="BM196" s="208" t="s">
        <v>3691</v>
      </c>
    </row>
    <row r="197" spans="2:65" s="1" customFormat="1" ht="10.199999999999999">
      <c r="B197" s="35"/>
      <c r="C197" s="36"/>
      <c r="D197" s="210" t="s">
        <v>192</v>
      </c>
      <c r="E197" s="36"/>
      <c r="F197" s="211" t="s">
        <v>3692</v>
      </c>
      <c r="G197" s="36"/>
      <c r="H197" s="36"/>
      <c r="I197" s="118"/>
      <c r="J197" s="36"/>
      <c r="K197" s="36"/>
      <c r="L197" s="39"/>
      <c r="M197" s="212"/>
      <c r="N197" s="67"/>
      <c r="O197" s="67"/>
      <c r="P197" s="67"/>
      <c r="Q197" s="67"/>
      <c r="R197" s="67"/>
      <c r="S197" s="67"/>
      <c r="T197" s="68"/>
      <c r="AT197" s="17" t="s">
        <v>192</v>
      </c>
      <c r="AU197" s="17" t="s">
        <v>98</v>
      </c>
    </row>
    <row r="198" spans="2:65" s="12" customFormat="1" ht="10.199999999999999">
      <c r="B198" s="214"/>
      <c r="C198" s="215"/>
      <c r="D198" s="210" t="s">
        <v>196</v>
      </c>
      <c r="E198" s="216" t="s">
        <v>1</v>
      </c>
      <c r="F198" s="217" t="s">
        <v>3567</v>
      </c>
      <c r="G198" s="215"/>
      <c r="H198" s="216" t="s">
        <v>1</v>
      </c>
      <c r="I198" s="218"/>
      <c r="J198" s="215"/>
      <c r="K198" s="215"/>
      <c r="L198" s="219"/>
      <c r="M198" s="220"/>
      <c r="N198" s="221"/>
      <c r="O198" s="221"/>
      <c r="P198" s="221"/>
      <c r="Q198" s="221"/>
      <c r="R198" s="221"/>
      <c r="S198" s="221"/>
      <c r="T198" s="222"/>
      <c r="AT198" s="223" t="s">
        <v>196</v>
      </c>
      <c r="AU198" s="223" t="s">
        <v>98</v>
      </c>
      <c r="AV198" s="12" t="s">
        <v>23</v>
      </c>
      <c r="AW198" s="12" t="s">
        <v>48</v>
      </c>
      <c r="AX198" s="12" t="s">
        <v>91</v>
      </c>
      <c r="AY198" s="223" t="s">
        <v>183</v>
      </c>
    </row>
    <row r="199" spans="2:65" s="13" customFormat="1" ht="10.199999999999999">
      <c r="B199" s="224"/>
      <c r="C199" s="225"/>
      <c r="D199" s="210" t="s">
        <v>196</v>
      </c>
      <c r="E199" s="226" t="s">
        <v>1</v>
      </c>
      <c r="F199" s="227" t="s">
        <v>3682</v>
      </c>
      <c r="G199" s="225"/>
      <c r="H199" s="228">
        <v>255</v>
      </c>
      <c r="I199" s="229"/>
      <c r="J199" s="225"/>
      <c r="K199" s="225"/>
      <c r="L199" s="230"/>
      <c r="M199" s="231"/>
      <c r="N199" s="232"/>
      <c r="O199" s="232"/>
      <c r="P199" s="232"/>
      <c r="Q199" s="232"/>
      <c r="R199" s="232"/>
      <c r="S199" s="232"/>
      <c r="T199" s="233"/>
      <c r="AT199" s="234" t="s">
        <v>196</v>
      </c>
      <c r="AU199" s="234" t="s">
        <v>98</v>
      </c>
      <c r="AV199" s="13" t="s">
        <v>98</v>
      </c>
      <c r="AW199" s="13" t="s">
        <v>48</v>
      </c>
      <c r="AX199" s="13" t="s">
        <v>91</v>
      </c>
      <c r="AY199" s="234" t="s">
        <v>183</v>
      </c>
    </row>
    <row r="200" spans="2:65" s="1" customFormat="1" ht="16.5" customHeight="1">
      <c r="B200" s="35"/>
      <c r="C200" s="197" t="s">
        <v>8</v>
      </c>
      <c r="D200" s="197" t="s">
        <v>186</v>
      </c>
      <c r="E200" s="198" t="s">
        <v>3585</v>
      </c>
      <c r="F200" s="199" t="s">
        <v>3586</v>
      </c>
      <c r="G200" s="200" t="s">
        <v>205</v>
      </c>
      <c r="H200" s="201">
        <v>4</v>
      </c>
      <c r="I200" s="202"/>
      <c r="J200" s="203">
        <f>ROUND(I200*H200,2)</f>
        <v>0</v>
      </c>
      <c r="K200" s="199" t="s">
        <v>190</v>
      </c>
      <c r="L200" s="39"/>
      <c r="M200" s="204" t="s">
        <v>1</v>
      </c>
      <c r="N200" s="205" t="s">
        <v>56</v>
      </c>
      <c r="O200" s="67"/>
      <c r="P200" s="206">
        <f>O200*H200</f>
        <v>0</v>
      </c>
      <c r="Q200" s="206">
        <v>0</v>
      </c>
      <c r="R200" s="206">
        <f>Q200*H200</f>
        <v>0</v>
      </c>
      <c r="S200" s="206">
        <v>0</v>
      </c>
      <c r="T200" s="207">
        <f>S200*H200</f>
        <v>0</v>
      </c>
      <c r="AR200" s="208" t="s">
        <v>3535</v>
      </c>
      <c r="AT200" s="208" t="s">
        <v>186</v>
      </c>
      <c r="AU200" s="208" t="s">
        <v>98</v>
      </c>
      <c r="AY200" s="17" t="s">
        <v>183</v>
      </c>
      <c r="BE200" s="209">
        <f>IF(N200="základní",J200,0)</f>
        <v>0</v>
      </c>
      <c r="BF200" s="209">
        <f>IF(N200="snížená",J200,0)</f>
        <v>0</v>
      </c>
      <c r="BG200" s="209">
        <f>IF(N200="zákl. přenesená",J200,0)</f>
        <v>0</v>
      </c>
      <c r="BH200" s="209">
        <f>IF(N200="sníž. přenesená",J200,0)</f>
        <v>0</v>
      </c>
      <c r="BI200" s="209">
        <f>IF(N200="nulová",J200,0)</f>
        <v>0</v>
      </c>
      <c r="BJ200" s="17" t="s">
        <v>23</v>
      </c>
      <c r="BK200" s="209">
        <f>ROUND(I200*H200,2)</f>
        <v>0</v>
      </c>
      <c r="BL200" s="17" t="s">
        <v>3535</v>
      </c>
      <c r="BM200" s="208" t="s">
        <v>3693</v>
      </c>
    </row>
    <row r="201" spans="2:65" s="1" customFormat="1" ht="10.199999999999999">
      <c r="B201" s="35"/>
      <c r="C201" s="36"/>
      <c r="D201" s="210" t="s">
        <v>192</v>
      </c>
      <c r="E201" s="36"/>
      <c r="F201" s="211" t="s">
        <v>3588</v>
      </c>
      <c r="G201" s="36"/>
      <c r="H201" s="36"/>
      <c r="I201" s="118"/>
      <c r="J201" s="36"/>
      <c r="K201" s="36"/>
      <c r="L201" s="39"/>
      <c r="M201" s="212"/>
      <c r="N201" s="67"/>
      <c r="O201" s="67"/>
      <c r="P201" s="67"/>
      <c r="Q201" s="67"/>
      <c r="R201" s="67"/>
      <c r="S201" s="67"/>
      <c r="T201" s="68"/>
      <c r="AT201" s="17" t="s">
        <v>192</v>
      </c>
      <c r="AU201" s="17" t="s">
        <v>98</v>
      </c>
    </row>
    <row r="202" spans="2:65" s="1" customFormat="1" ht="18">
      <c r="B202" s="35"/>
      <c r="C202" s="36"/>
      <c r="D202" s="210" t="s">
        <v>194</v>
      </c>
      <c r="E202" s="36"/>
      <c r="F202" s="213" t="s">
        <v>3589</v>
      </c>
      <c r="G202" s="36"/>
      <c r="H202" s="36"/>
      <c r="I202" s="118"/>
      <c r="J202" s="36"/>
      <c r="K202" s="36"/>
      <c r="L202" s="39"/>
      <c r="M202" s="212"/>
      <c r="N202" s="67"/>
      <c r="O202" s="67"/>
      <c r="P202" s="67"/>
      <c r="Q202" s="67"/>
      <c r="R202" s="67"/>
      <c r="S202" s="67"/>
      <c r="T202" s="68"/>
      <c r="AT202" s="17" t="s">
        <v>194</v>
      </c>
      <c r="AU202" s="17" t="s">
        <v>98</v>
      </c>
    </row>
    <row r="203" spans="2:65" s="13" customFormat="1" ht="10.199999999999999">
      <c r="B203" s="224"/>
      <c r="C203" s="225"/>
      <c r="D203" s="210" t="s">
        <v>196</v>
      </c>
      <c r="E203" s="226" t="s">
        <v>1</v>
      </c>
      <c r="F203" s="227" t="s">
        <v>122</v>
      </c>
      <c r="G203" s="225"/>
      <c r="H203" s="228">
        <v>4</v>
      </c>
      <c r="I203" s="229"/>
      <c r="J203" s="225"/>
      <c r="K203" s="225"/>
      <c r="L203" s="230"/>
      <c r="M203" s="231"/>
      <c r="N203" s="232"/>
      <c r="O203" s="232"/>
      <c r="P203" s="232"/>
      <c r="Q203" s="232"/>
      <c r="R203" s="232"/>
      <c r="S203" s="232"/>
      <c r="T203" s="233"/>
      <c r="AT203" s="234" t="s">
        <v>196</v>
      </c>
      <c r="AU203" s="234" t="s">
        <v>98</v>
      </c>
      <c r="AV203" s="13" t="s">
        <v>98</v>
      </c>
      <c r="AW203" s="13" t="s">
        <v>48</v>
      </c>
      <c r="AX203" s="13" t="s">
        <v>91</v>
      </c>
      <c r="AY203" s="234" t="s">
        <v>183</v>
      </c>
    </row>
    <row r="204" spans="2:65" s="1" customFormat="1" ht="16.5" customHeight="1">
      <c r="B204" s="35"/>
      <c r="C204" s="197" t="s">
        <v>288</v>
      </c>
      <c r="D204" s="197" t="s">
        <v>186</v>
      </c>
      <c r="E204" s="198" t="s">
        <v>3591</v>
      </c>
      <c r="F204" s="199" t="s">
        <v>3592</v>
      </c>
      <c r="G204" s="200" t="s">
        <v>205</v>
      </c>
      <c r="H204" s="201">
        <v>612</v>
      </c>
      <c r="I204" s="202"/>
      <c r="J204" s="203">
        <f>ROUND(I204*H204,2)</f>
        <v>0</v>
      </c>
      <c r="K204" s="199" t="s">
        <v>190</v>
      </c>
      <c r="L204" s="39"/>
      <c r="M204" s="204" t="s">
        <v>1</v>
      </c>
      <c r="N204" s="205" t="s">
        <v>56</v>
      </c>
      <c r="O204" s="67"/>
      <c r="P204" s="206">
        <f>O204*H204</f>
        <v>0</v>
      </c>
      <c r="Q204" s="206">
        <v>0</v>
      </c>
      <c r="R204" s="206">
        <f>Q204*H204</f>
        <v>0</v>
      </c>
      <c r="S204" s="206">
        <v>0</v>
      </c>
      <c r="T204" s="207">
        <f>S204*H204</f>
        <v>0</v>
      </c>
      <c r="AR204" s="208" t="s">
        <v>3535</v>
      </c>
      <c r="AT204" s="208" t="s">
        <v>186</v>
      </c>
      <c r="AU204" s="208" t="s">
        <v>98</v>
      </c>
      <c r="AY204" s="17" t="s">
        <v>183</v>
      </c>
      <c r="BE204" s="209">
        <f>IF(N204="základní",J204,0)</f>
        <v>0</v>
      </c>
      <c r="BF204" s="209">
        <f>IF(N204="snížená",J204,0)</f>
        <v>0</v>
      </c>
      <c r="BG204" s="209">
        <f>IF(N204="zákl. přenesená",J204,0)</f>
        <v>0</v>
      </c>
      <c r="BH204" s="209">
        <f>IF(N204="sníž. přenesená",J204,0)</f>
        <v>0</v>
      </c>
      <c r="BI204" s="209">
        <f>IF(N204="nulová",J204,0)</f>
        <v>0</v>
      </c>
      <c r="BJ204" s="17" t="s">
        <v>23</v>
      </c>
      <c r="BK204" s="209">
        <f>ROUND(I204*H204,2)</f>
        <v>0</v>
      </c>
      <c r="BL204" s="17" t="s">
        <v>3535</v>
      </c>
      <c r="BM204" s="208" t="s">
        <v>3694</v>
      </c>
    </row>
    <row r="205" spans="2:65" s="1" customFormat="1" ht="10.199999999999999">
      <c r="B205" s="35"/>
      <c r="C205" s="36"/>
      <c r="D205" s="210" t="s">
        <v>192</v>
      </c>
      <c r="E205" s="36"/>
      <c r="F205" s="211" t="s">
        <v>3594</v>
      </c>
      <c r="G205" s="36"/>
      <c r="H205" s="36"/>
      <c r="I205" s="118"/>
      <c r="J205" s="36"/>
      <c r="K205" s="36"/>
      <c r="L205" s="39"/>
      <c r="M205" s="212"/>
      <c r="N205" s="67"/>
      <c r="O205" s="67"/>
      <c r="P205" s="67"/>
      <c r="Q205" s="67"/>
      <c r="R205" s="67"/>
      <c r="S205" s="67"/>
      <c r="T205" s="68"/>
      <c r="AT205" s="17" t="s">
        <v>192</v>
      </c>
      <c r="AU205" s="17" t="s">
        <v>98</v>
      </c>
    </row>
    <row r="206" spans="2:65" s="1" customFormat="1" ht="18">
      <c r="B206" s="35"/>
      <c r="C206" s="36"/>
      <c r="D206" s="210" t="s">
        <v>194</v>
      </c>
      <c r="E206" s="36"/>
      <c r="F206" s="213" t="s">
        <v>3589</v>
      </c>
      <c r="G206" s="36"/>
      <c r="H206" s="36"/>
      <c r="I206" s="118"/>
      <c r="J206" s="36"/>
      <c r="K206" s="36"/>
      <c r="L206" s="39"/>
      <c r="M206" s="212"/>
      <c r="N206" s="67"/>
      <c r="O206" s="67"/>
      <c r="P206" s="67"/>
      <c r="Q206" s="67"/>
      <c r="R206" s="67"/>
      <c r="S206" s="67"/>
      <c r="T206" s="68"/>
      <c r="AT206" s="17" t="s">
        <v>194</v>
      </c>
      <c r="AU206" s="17" t="s">
        <v>98</v>
      </c>
    </row>
    <row r="207" spans="2:65" s="12" customFormat="1" ht="10.199999999999999">
      <c r="B207" s="214"/>
      <c r="C207" s="215"/>
      <c r="D207" s="210" t="s">
        <v>196</v>
      </c>
      <c r="E207" s="216" t="s">
        <v>1</v>
      </c>
      <c r="F207" s="217" t="s">
        <v>3567</v>
      </c>
      <c r="G207" s="215"/>
      <c r="H207" s="216" t="s">
        <v>1</v>
      </c>
      <c r="I207" s="218"/>
      <c r="J207" s="215"/>
      <c r="K207" s="215"/>
      <c r="L207" s="219"/>
      <c r="M207" s="220"/>
      <c r="N207" s="221"/>
      <c r="O207" s="221"/>
      <c r="P207" s="221"/>
      <c r="Q207" s="221"/>
      <c r="R207" s="221"/>
      <c r="S207" s="221"/>
      <c r="T207" s="222"/>
      <c r="AT207" s="223" t="s">
        <v>196</v>
      </c>
      <c r="AU207" s="223" t="s">
        <v>98</v>
      </c>
      <c r="AV207" s="12" t="s">
        <v>23</v>
      </c>
      <c r="AW207" s="12" t="s">
        <v>48</v>
      </c>
      <c r="AX207" s="12" t="s">
        <v>91</v>
      </c>
      <c r="AY207" s="223" t="s">
        <v>183</v>
      </c>
    </row>
    <row r="208" spans="2:65" s="12" customFormat="1" ht="10.199999999999999">
      <c r="B208" s="214"/>
      <c r="C208" s="215"/>
      <c r="D208" s="210" t="s">
        <v>196</v>
      </c>
      <c r="E208" s="216" t="s">
        <v>1</v>
      </c>
      <c r="F208" s="217" t="s">
        <v>3695</v>
      </c>
      <c r="G208" s="215"/>
      <c r="H208" s="216" t="s">
        <v>1</v>
      </c>
      <c r="I208" s="218"/>
      <c r="J208" s="215"/>
      <c r="K208" s="215"/>
      <c r="L208" s="219"/>
      <c r="M208" s="220"/>
      <c r="N208" s="221"/>
      <c r="O208" s="221"/>
      <c r="P208" s="221"/>
      <c r="Q208" s="221"/>
      <c r="R208" s="221"/>
      <c r="S208" s="221"/>
      <c r="T208" s="222"/>
      <c r="AT208" s="223" t="s">
        <v>196</v>
      </c>
      <c r="AU208" s="223" t="s">
        <v>98</v>
      </c>
      <c r="AV208" s="12" t="s">
        <v>23</v>
      </c>
      <c r="AW208" s="12" t="s">
        <v>48</v>
      </c>
      <c r="AX208" s="12" t="s">
        <v>91</v>
      </c>
      <c r="AY208" s="223" t="s">
        <v>183</v>
      </c>
    </row>
    <row r="209" spans="2:65" s="13" customFormat="1" ht="10.199999999999999">
      <c r="B209" s="224"/>
      <c r="C209" s="225"/>
      <c r="D209" s="210" t="s">
        <v>196</v>
      </c>
      <c r="E209" s="226" t="s">
        <v>1</v>
      </c>
      <c r="F209" s="227" t="s">
        <v>3696</v>
      </c>
      <c r="G209" s="225"/>
      <c r="H209" s="228">
        <v>612</v>
      </c>
      <c r="I209" s="229"/>
      <c r="J209" s="225"/>
      <c r="K209" s="225"/>
      <c r="L209" s="230"/>
      <c r="M209" s="231"/>
      <c r="N209" s="232"/>
      <c r="O209" s="232"/>
      <c r="P209" s="232"/>
      <c r="Q209" s="232"/>
      <c r="R209" s="232"/>
      <c r="S209" s="232"/>
      <c r="T209" s="233"/>
      <c r="AT209" s="234" t="s">
        <v>196</v>
      </c>
      <c r="AU209" s="234" t="s">
        <v>98</v>
      </c>
      <c r="AV209" s="13" t="s">
        <v>98</v>
      </c>
      <c r="AW209" s="13" t="s">
        <v>48</v>
      </c>
      <c r="AX209" s="13" t="s">
        <v>91</v>
      </c>
      <c r="AY209" s="234" t="s">
        <v>183</v>
      </c>
    </row>
    <row r="210" spans="2:65" s="1" customFormat="1" ht="16.5" customHeight="1">
      <c r="B210" s="35"/>
      <c r="C210" s="197" t="s">
        <v>295</v>
      </c>
      <c r="D210" s="197" t="s">
        <v>186</v>
      </c>
      <c r="E210" s="198" t="s">
        <v>3562</v>
      </c>
      <c r="F210" s="199" t="s">
        <v>3563</v>
      </c>
      <c r="G210" s="200" t="s">
        <v>205</v>
      </c>
      <c r="H210" s="201">
        <v>3</v>
      </c>
      <c r="I210" s="202"/>
      <c r="J210" s="203">
        <f>ROUND(I210*H210,2)</f>
        <v>0</v>
      </c>
      <c r="K210" s="199" t="s">
        <v>190</v>
      </c>
      <c r="L210" s="39"/>
      <c r="M210" s="204" t="s">
        <v>1</v>
      </c>
      <c r="N210" s="205" t="s">
        <v>56</v>
      </c>
      <c r="O210" s="67"/>
      <c r="P210" s="206">
        <f>O210*H210</f>
        <v>0</v>
      </c>
      <c r="Q210" s="206">
        <v>0</v>
      </c>
      <c r="R210" s="206">
        <f>Q210*H210</f>
        <v>0</v>
      </c>
      <c r="S210" s="206">
        <v>0</v>
      </c>
      <c r="T210" s="207">
        <f>S210*H210</f>
        <v>0</v>
      </c>
      <c r="AR210" s="208" t="s">
        <v>3535</v>
      </c>
      <c r="AT210" s="208" t="s">
        <v>186</v>
      </c>
      <c r="AU210" s="208" t="s">
        <v>98</v>
      </c>
      <c r="AY210" s="17" t="s">
        <v>183</v>
      </c>
      <c r="BE210" s="209">
        <f>IF(N210="základní",J210,0)</f>
        <v>0</v>
      </c>
      <c r="BF210" s="209">
        <f>IF(N210="snížená",J210,0)</f>
        <v>0</v>
      </c>
      <c r="BG210" s="209">
        <f>IF(N210="zákl. přenesená",J210,0)</f>
        <v>0</v>
      </c>
      <c r="BH210" s="209">
        <f>IF(N210="sníž. přenesená",J210,0)</f>
        <v>0</v>
      </c>
      <c r="BI210" s="209">
        <f>IF(N210="nulová",J210,0)</f>
        <v>0</v>
      </c>
      <c r="BJ210" s="17" t="s">
        <v>23</v>
      </c>
      <c r="BK210" s="209">
        <f>ROUND(I210*H210,2)</f>
        <v>0</v>
      </c>
      <c r="BL210" s="17" t="s">
        <v>3535</v>
      </c>
      <c r="BM210" s="208" t="s">
        <v>3697</v>
      </c>
    </row>
    <row r="211" spans="2:65" s="1" customFormat="1" ht="10.199999999999999">
      <c r="B211" s="35"/>
      <c r="C211" s="36"/>
      <c r="D211" s="210" t="s">
        <v>192</v>
      </c>
      <c r="E211" s="36"/>
      <c r="F211" s="211" t="s">
        <v>3566</v>
      </c>
      <c r="G211" s="36"/>
      <c r="H211" s="36"/>
      <c r="I211" s="118"/>
      <c r="J211" s="36"/>
      <c r="K211" s="36"/>
      <c r="L211" s="39"/>
      <c r="M211" s="212"/>
      <c r="N211" s="67"/>
      <c r="O211" s="67"/>
      <c r="P211" s="67"/>
      <c r="Q211" s="67"/>
      <c r="R211" s="67"/>
      <c r="S211" s="67"/>
      <c r="T211" s="68"/>
      <c r="AT211" s="17" t="s">
        <v>192</v>
      </c>
      <c r="AU211" s="17" t="s">
        <v>98</v>
      </c>
    </row>
    <row r="212" spans="2:65" s="1" customFormat="1" ht="18">
      <c r="B212" s="35"/>
      <c r="C212" s="36"/>
      <c r="D212" s="210" t="s">
        <v>194</v>
      </c>
      <c r="E212" s="36"/>
      <c r="F212" s="213" t="s">
        <v>3698</v>
      </c>
      <c r="G212" s="36"/>
      <c r="H212" s="36"/>
      <c r="I212" s="118"/>
      <c r="J212" s="36"/>
      <c r="K212" s="36"/>
      <c r="L212" s="39"/>
      <c r="M212" s="212"/>
      <c r="N212" s="67"/>
      <c r="O212" s="67"/>
      <c r="P212" s="67"/>
      <c r="Q212" s="67"/>
      <c r="R212" s="67"/>
      <c r="S212" s="67"/>
      <c r="T212" s="68"/>
      <c r="AT212" s="17" t="s">
        <v>194</v>
      </c>
      <c r="AU212" s="17" t="s">
        <v>98</v>
      </c>
    </row>
    <row r="213" spans="2:65" s="12" customFormat="1" ht="10.199999999999999">
      <c r="B213" s="214"/>
      <c r="C213" s="215"/>
      <c r="D213" s="210" t="s">
        <v>196</v>
      </c>
      <c r="E213" s="216" t="s">
        <v>1</v>
      </c>
      <c r="F213" s="217" t="s">
        <v>3567</v>
      </c>
      <c r="G213" s="215"/>
      <c r="H213" s="216" t="s">
        <v>1</v>
      </c>
      <c r="I213" s="218"/>
      <c r="J213" s="215"/>
      <c r="K213" s="215"/>
      <c r="L213" s="219"/>
      <c r="M213" s="220"/>
      <c r="N213" s="221"/>
      <c r="O213" s="221"/>
      <c r="P213" s="221"/>
      <c r="Q213" s="221"/>
      <c r="R213" s="221"/>
      <c r="S213" s="221"/>
      <c r="T213" s="222"/>
      <c r="AT213" s="223" t="s">
        <v>196</v>
      </c>
      <c r="AU213" s="223" t="s">
        <v>98</v>
      </c>
      <c r="AV213" s="12" t="s">
        <v>23</v>
      </c>
      <c r="AW213" s="12" t="s">
        <v>48</v>
      </c>
      <c r="AX213" s="12" t="s">
        <v>91</v>
      </c>
      <c r="AY213" s="223" t="s">
        <v>183</v>
      </c>
    </row>
    <row r="214" spans="2:65" s="13" customFormat="1" ht="10.199999999999999">
      <c r="B214" s="224"/>
      <c r="C214" s="225"/>
      <c r="D214" s="210" t="s">
        <v>196</v>
      </c>
      <c r="E214" s="226" t="s">
        <v>1</v>
      </c>
      <c r="F214" s="227" t="s">
        <v>113</v>
      </c>
      <c r="G214" s="225"/>
      <c r="H214" s="228">
        <v>3</v>
      </c>
      <c r="I214" s="229"/>
      <c r="J214" s="225"/>
      <c r="K214" s="225"/>
      <c r="L214" s="230"/>
      <c r="M214" s="231"/>
      <c r="N214" s="232"/>
      <c r="O214" s="232"/>
      <c r="P214" s="232"/>
      <c r="Q214" s="232"/>
      <c r="R214" s="232"/>
      <c r="S214" s="232"/>
      <c r="T214" s="233"/>
      <c r="AT214" s="234" t="s">
        <v>196</v>
      </c>
      <c r="AU214" s="234" t="s">
        <v>98</v>
      </c>
      <c r="AV214" s="13" t="s">
        <v>98</v>
      </c>
      <c r="AW214" s="13" t="s">
        <v>48</v>
      </c>
      <c r="AX214" s="13" t="s">
        <v>91</v>
      </c>
      <c r="AY214" s="234" t="s">
        <v>183</v>
      </c>
    </row>
    <row r="215" spans="2:65" s="1" customFormat="1" ht="16.5" customHeight="1">
      <c r="B215" s="35"/>
      <c r="C215" s="197" t="s">
        <v>302</v>
      </c>
      <c r="D215" s="197" t="s">
        <v>186</v>
      </c>
      <c r="E215" s="198" t="s">
        <v>3568</v>
      </c>
      <c r="F215" s="199" t="s">
        <v>3569</v>
      </c>
      <c r="G215" s="200" t="s">
        <v>205</v>
      </c>
      <c r="H215" s="201">
        <v>459</v>
      </c>
      <c r="I215" s="202"/>
      <c r="J215" s="203">
        <f>ROUND(I215*H215,2)</f>
        <v>0</v>
      </c>
      <c r="K215" s="199" t="s">
        <v>190</v>
      </c>
      <c r="L215" s="39"/>
      <c r="M215" s="204" t="s">
        <v>1</v>
      </c>
      <c r="N215" s="205" t="s">
        <v>56</v>
      </c>
      <c r="O215" s="67"/>
      <c r="P215" s="206">
        <f>O215*H215</f>
        <v>0</v>
      </c>
      <c r="Q215" s="206">
        <v>0</v>
      </c>
      <c r="R215" s="206">
        <f>Q215*H215</f>
        <v>0</v>
      </c>
      <c r="S215" s="206">
        <v>0</v>
      </c>
      <c r="T215" s="207">
        <f>S215*H215</f>
        <v>0</v>
      </c>
      <c r="AR215" s="208" t="s">
        <v>3535</v>
      </c>
      <c r="AT215" s="208" t="s">
        <v>186</v>
      </c>
      <c r="AU215" s="208" t="s">
        <v>98</v>
      </c>
      <c r="AY215" s="17" t="s">
        <v>183</v>
      </c>
      <c r="BE215" s="209">
        <f>IF(N215="základní",J215,0)</f>
        <v>0</v>
      </c>
      <c r="BF215" s="209">
        <f>IF(N215="snížená",J215,0)</f>
        <v>0</v>
      </c>
      <c r="BG215" s="209">
        <f>IF(N215="zákl. přenesená",J215,0)</f>
        <v>0</v>
      </c>
      <c r="BH215" s="209">
        <f>IF(N215="sníž. přenesená",J215,0)</f>
        <v>0</v>
      </c>
      <c r="BI215" s="209">
        <f>IF(N215="nulová",J215,0)</f>
        <v>0</v>
      </c>
      <c r="BJ215" s="17" t="s">
        <v>23</v>
      </c>
      <c r="BK215" s="209">
        <f>ROUND(I215*H215,2)</f>
        <v>0</v>
      </c>
      <c r="BL215" s="17" t="s">
        <v>3535</v>
      </c>
      <c r="BM215" s="208" t="s">
        <v>3699</v>
      </c>
    </row>
    <row r="216" spans="2:65" s="1" customFormat="1" ht="10.199999999999999">
      <c r="B216" s="35"/>
      <c r="C216" s="36"/>
      <c r="D216" s="210" t="s">
        <v>192</v>
      </c>
      <c r="E216" s="36"/>
      <c r="F216" s="211" t="s">
        <v>3571</v>
      </c>
      <c r="G216" s="36"/>
      <c r="H216" s="36"/>
      <c r="I216" s="118"/>
      <c r="J216" s="36"/>
      <c r="K216" s="36"/>
      <c r="L216" s="39"/>
      <c r="M216" s="212"/>
      <c r="N216" s="67"/>
      <c r="O216" s="67"/>
      <c r="P216" s="67"/>
      <c r="Q216" s="67"/>
      <c r="R216" s="67"/>
      <c r="S216" s="67"/>
      <c r="T216" s="68"/>
      <c r="AT216" s="17" t="s">
        <v>192</v>
      </c>
      <c r="AU216" s="17" t="s">
        <v>98</v>
      </c>
    </row>
    <row r="217" spans="2:65" s="1" customFormat="1" ht="18">
      <c r="B217" s="35"/>
      <c r="C217" s="36"/>
      <c r="D217" s="210" t="s">
        <v>194</v>
      </c>
      <c r="E217" s="36"/>
      <c r="F217" s="213" t="s">
        <v>3698</v>
      </c>
      <c r="G217" s="36"/>
      <c r="H217" s="36"/>
      <c r="I217" s="118"/>
      <c r="J217" s="36"/>
      <c r="K217" s="36"/>
      <c r="L217" s="39"/>
      <c r="M217" s="212"/>
      <c r="N217" s="67"/>
      <c r="O217" s="67"/>
      <c r="P217" s="67"/>
      <c r="Q217" s="67"/>
      <c r="R217" s="67"/>
      <c r="S217" s="67"/>
      <c r="T217" s="68"/>
      <c r="AT217" s="17" t="s">
        <v>194</v>
      </c>
      <c r="AU217" s="17" t="s">
        <v>98</v>
      </c>
    </row>
    <row r="218" spans="2:65" s="12" customFormat="1" ht="10.199999999999999">
      <c r="B218" s="214"/>
      <c r="C218" s="215"/>
      <c r="D218" s="210" t="s">
        <v>196</v>
      </c>
      <c r="E218" s="216" t="s">
        <v>1</v>
      </c>
      <c r="F218" s="217" t="s">
        <v>3567</v>
      </c>
      <c r="G218" s="215"/>
      <c r="H218" s="216" t="s">
        <v>1</v>
      </c>
      <c r="I218" s="218"/>
      <c r="J218" s="215"/>
      <c r="K218" s="215"/>
      <c r="L218" s="219"/>
      <c r="M218" s="220"/>
      <c r="N218" s="221"/>
      <c r="O218" s="221"/>
      <c r="P218" s="221"/>
      <c r="Q218" s="221"/>
      <c r="R218" s="221"/>
      <c r="S218" s="221"/>
      <c r="T218" s="222"/>
      <c r="AT218" s="223" t="s">
        <v>196</v>
      </c>
      <c r="AU218" s="223" t="s">
        <v>98</v>
      </c>
      <c r="AV218" s="12" t="s">
        <v>23</v>
      </c>
      <c r="AW218" s="12" t="s">
        <v>48</v>
      </c>
      <c r="AX218" s="12" t="s">
        <v>91</v>
      </c>
      <c r="AY218" s="223" t="s">
        <v>183</v>
      </c>
    </row>
    <row r="219" spans="2:65" s="12" customFormat="1" ht="10.199999999999999">
      <c r="B219" s="214"/>
      <c r="C219" s="215"/>
      <c r="D219" s="210" t="s">
        <v>196</v>
      </c>
      <c r="E219" s="216" t="s">
        <v>1</v>
      </c>
      <c r="F219" s="217" t="s">
        <v>3695</v>
      </c>
      <c r="G219" s="215"/>
      <c r="H219" s="216" t="s">
        <v>1</v>
      </c>
      <c r="I219" s="218"/>
      <c r="J219" s="215"/>
      <c r="K219" s="215"/>
      <c r="L219" s="219"/>
      <c r="M219" s="220"/>
      <c r="N219" s="221"/>
      <c r="O219" s="221"/>
      <c r="P219" s="221"/>
      <c r="Q219" s="221"/>
      <c r="R219" s="221"/>
      <c r="S219" s="221"/>
      <c r="T219" s="222"/>
      <c r="AT219" s="223" t="s">
        <v>196</v>
      </c>
      <c r="AU219" s="223" t="s">
        <v>98</v>
      </c>
      <c r="AV219" s="12" t="s">
        <v>23</v>
      </c>
      <c r="AW219" s="12" t="s">
        <v>48</v>
      </c>
      <c r="AX219" s="12" t="s">
        <v>91</v>
      </c>
      <c r="AY219" s="223" t="s">
        <v>183</v>
      </c>
    </row>
    <row r="220" spans="2:65" s="13" customFormat="1" ht="10.199999999999999">
      <c r="B220" s="224"/>
      <c r="C220" s="225"/>
      <c r="D220" s="210" t="s">
        <v>196</v>
      </c>
      <c r="E220" s="226" t="s">
        <v>1</v>
      </c>
      <c r="F220" s="227" t="s">
        <v>3700</v>
      </c>
      <c r="G220" s="225"/>
      <c r="H220" s="228">
        <v>459</v>
      </c>
      <c r="I220" s="229"/>
      <c r="J220" s="225"/>
      <c r="K220" s="225"/>
      <c r="L220" s="230"/>
      <c r="M220" s="231"/>
      <c r="N220" s="232"/>
      <c r="O220" s="232"/>
      <c r="P220" s="232"/>
      <c r="Q220" s="232"/>
      <c r="R220" s="232"/>
      <c r="S220" s="232"/>
      <c r="T220" s="233"/>
      <c r="AT220" s="234" t="s">
        <v>196</v>
      </c>
      <c r="AU220" s="234" t="s">
        <v>98</v>
      </c>
      <c r="AV220" s="13" t="s">
        <v>98</v>
      </c>
      <c r="AW220" s="13" t="s">
        <v>48</v>
      </c>
      <c r="AX220" s="13" t="s">
        <v>91</v>
      </c>
      <c r="AY220" s="234" t="s">
        <v>183</v>
      </c>
    </row>
    <row r="221" spans="2:65" s="1" customFormat="1" ht="16.5" customHeight="1">
      <c r="B221" s="35"/>
      <c r="C221" s="197" t="s">
        <v>310</v>
      </c>
      <c r="D221" s="197" t="s">
        <v>186</v>
      </c>
      <c r="E221" s="198" t="s">
        <v>3701</v>
      </c>
      <c r="F221" s="199" t="s">
        <v>3702</v>
      </c>
      <c r="G221" s="200" t="s">
        <v>205</v>
      </c>
      <c r="H221" s="201">
        <v>4</v>
      </c>
      <c r="I221" s="202"/>
      <c r="J221" s="203">
        <f>ROUND(I221*H221,2)</f>
        <v>0</v>
      </c>
      <c r="K221" s="199" t="s">
        <v>190</v>
      </c>
      <c r="L221" s="39"/>
      <c r="M221" s="204" t="s">
        <v>1</v>
      </c>
      <c r="N221" s="205" t="s">
        <v>56</v>
      </c>
      <c r="O221" s="67"/>
      <c r="P221" s="206">
        <f>O221*H221</f>
        <v>0</v>
      </c>
      <c r="Q221" s="206">
        <v>0</v>
      </c>
      <c r="R221" s="206">
        <f>Q221*H221</f>
        <v>0</v>
      </c>
      <c r="S221" s="206">
        <v>0</v>
      </c>
      <c r="T221" s="207">
        <f>S221*H221</f>
        <v>0</v>
      </c>
      <c r="AR221" s="208" t="s">
        <v>3535</v>
      </c>
      <c r="AT221" s="208" t="s">
        <v>186</v>
      </c>
      <c r="AU221" s="208" t="s">
        <v>98</v>
      </c>
      <c r="AY221" s="17" t="s">
        <v>183</v>
      </c>
      <c r="BE221" s="209">
        <f>IF(N221="základní",J221,0)</f>
        <v>0</v>
      </c>
      <c r="BF221" s="209">
        <f>IF(N221="snížená",J221,0)</f>
        <v>0</v>
      </c>
      <c r="BG221" s="209">
        <f>IF(N221="zákl. přenesená",J221,0)</f>
        <v>0</v>
      </c>
      <c r="BH221" s="209">
        <f>IF(N221="sníž. přenesená",J221,0)</f>
        <v>0</v>
      </c>
      <c r="BI221" s="209">
        <f>IF(N221="nulová",J221,0)</f>
        <v>0</v>
      </c>
      <c r="BJ221" s="17" t="s">
        <v>23</v>
      </c>
      <c r="BK221" s="209">
        <f>ROUND(I221*H221,2)</f>
        <v>0</v>
      </c>
      <c r="BL221" s="17" t="s">
        <v>3535</v>
      </c>
      <c r="BM221" s="208" t="s">
        <v>3703</v>
      </c>
    </row>
    <row r="222" spans="2:65" s="1" customFormat="1" ht="10.199999999999999">
      <c r="B222" s="35"/>
      <c r="C222" s="36"/>
      <c r="D222" s="210" t="s">
        <v>192</v>
      </c>
      <c r="E222" s="36"/>
      <c r="F222" s="211" t="s">
        <v>3704</v>
      </c>
      <c r="G222" s="36"/>
      <c r="H222" s="36"/>
      <c r="I222" s="118"/>
      <c r="J222" s="36"/>
      <c r="K222" s="36"/>
      <c r="L222" s="39"/>
      <c r="M222" s="212"/>
      <c r="N222" s="67"/>
      <c r="O222" s="67"/>
      <c r="P222" s="67"/>
      <c r="Q222" s="67"/>
      <c r="R222" s="67"/>
      <c r="S222" s="67"/>
      <c r="T222" s="68"/>
      <c r="AT222" s="17" t="s">
        <v>192</v>
      </c>
      <c r="AU222" s="17" t="s">
        <v>98</v>
      </c>
    </row>
    <row r="223" spans="2:65" s="12" customFormat="1" ht="10.199999999999999">
      <c r="B223" s="214"/>
      <c r="C223" s="215"/>
      <c r="D223" s="210" t="s">
        <v>196</v>
      </c>
      <c r="E223" s="216" t="s">
        <v>1</v>
      </c>
      <c r="F223" s="217" t="s">
        <v>3567</v>
      </c>
      <c r="G223" s="215"/>
      <c r="H223" s="216" t="s">
        <v>1</v>
      </c>
      <c r="I223" s="218"/>
      <c r="J223" s="215"/>
      <c r="K223" s="215"/>
      <c r="L223" s="219"/>
      <c r="M223" s="220"/>
      <c r="N223" s="221"/>
      <c r="O223" s="221"/>
      <c r="P223" s="221"/>
      <c r="Q223" s="221"/>
      <c r="R223" s="221"/>
      <c r="S223" s="221"/>
      <c r="T223" s="222"/>
      <c r="AT223" s="223" t="s">
        <v>196</v>
      </c>
      <c r="AU223" s="223" t="s">
        <v>98</v>
      </c>
      <c r="AV223" s="12" t="s">
        <v>23</v>
      </c>
      <c r="AW223" s="12" t="s">
        <v>48</v>
      </c>
      <c r="AX223" s="12" t="s">
        <v>91</v>
      </c>
      <c r="AY223" s="223" t="s">
        <v>183</v>
      </c>
    </row>
    <row r="224" spans="2:65" s="13" customFormat="1" ht="10.199999999999999">
      <c r="B224" s="224"/>
      <c r="C224" s="225"/>
      <c r="D224" s="210" t="s">
        <v>196</v>
      </c>
      <c r="E224" s="226" t="s">
        <v>1</v>
      </c>
      <c r="F224" s="227" t="s">
        <v>122</v>
      </c>
      <c r="G224" s="225"/>
      <c r="H224" s="228">
        <v>4</v>
      </c>
      <c r="I224" s="229"/>
      <c r="J224" s="225"/>
      <c r="K224" s="225"/>
      <c r="L224" s="230"/>
      <c r="M224" s="256"/>
      <c r="N224" s="257"/>
      <c r="O224" s="257"/>
      <c r="P224" s="257"/>
      <c r="Q224" s="257"/>
      <c r="R224" s="257"/>
      <c r="S224" s="257"/>
      <c r="T224" s="258"/>
      <c r="AT224" s="234" t="s">
        <v>196</v>
      </c>
      <c r="AU224" s="234" t="s">
        <v>98</v>
      </c>
      <c r="AV224" s="13" t="s">
        <v>98</v>
      </c>
      <c r="AW224" s="13" t="s">
        <v>48</v>
      </c>
      <c r="AX224" s="13" t="s">
        <v>91</v>
      </c>
      <c r="AY224" s="234" t="s">
        <v>183</v>
      </c>
    </row>
    <row r="225" spans="2:12" s="1" customFormat="1" ht="7" customHeight="1">
      <c r="B225" s="50"/>
      <c r="C225" s="51"/>
      <c r="D225" s="51"/>
      <c r="E225" s="51"/>
      <c r="F225" s="51"/>
      <c r="G225" s="51"/>
      <c r="H225" s="51"/>
      <c r="I225" s="149"/>
      <c r="J225" s="51"/>
      <c r="K225" s="51"/>
      <c r="L225" s="39"/>
    </row>
  </sheetData>
  <sheetProtection algorithmName="SHA-512" hashValue="g+hpF13QrXsu9Nn3vVqhDBzU5tj0EUeD7pQOIYDQtB4h2PZkXipBcctx2Iww6w982v1gLGOueU3SYygCcDx0aQ==" saltValue="WgE1hHM/Lp0uy/PTF91cwUZNhRyZwDdZliyZVreywHBgNvpZ22q7QyD8IXfExGBe1LWH3tSPvUaEq/pR4+Df9g==" spinCount="100000" sheet="1" objects="1" scenarios="1" formatColumns="0" formatRows="0" autoFilter="0"/>
  <autoFilter ref="C124:K224"/>
  <mergeCells count="12">
    <mergeCell ref="E117:H117"/>
    <mergeCell ref="L2:V2"/>
    <mergeCell ref="E85:H85"/>
    <mergeCell ref="E87:H87"/>
    <mergeCell ref="E89:H89"/>
    <mergeCell ref="E113:H113"/>
    <mergeCell ref="E115:H115"/>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1498"/>
  <sheetViews>
    <sheetView showGridLines="0" workbookViewId="0"/>
  </sheetViews>
  <sheetFormatPr defaultRowHeight="14.4"/>
  <cols>
    <col min="1" max="1" width="8.33203125" customWidth="1"/>
    <col min="2" max="2" width="1.6640625" customWidth="1"/>
    <col min="3" max="3" width="4.1328125" customWidth="1"/>
    <col min="4" max="4" width="4.33203125" customWidth="1"/>
    <col min="5" max="5" width="17.1328125" customWidth="1"/>
    <col min="6" max="6" width="100.796875" customWidth="1"/>
    <col min="7" max="7" width="7" customWidth="1"/>
    <col min="8" max="8" width="11.46484375" customWidth="1"/>
    <col min="9" max="9" width="20.1328125" style="111" customWidth="1"/>
    <col min="10" max="11" width="20.1328125" customWidth="1"/>
    <col min="12" max="12" width="9.33203125" customWidth="1"/>
    <col min="13" max="13" width="10.796875" hidden="1" customWidth="1"/>
    <col min="14" max="14" width="9.33203125" hidden="1"/>
    <col min="15" max="20" width="14.13281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7" customHeight="1">
      <c r="L2" s="289"/>
      <c r="M2" s="289"/>
      <c r="N2" s="289"/>
      <c r="O2" s="289"/>
      <c r="P2" s="289"/>
      <c r="Q2" s="289"/>
      <c r="R2" s="289"/>
      <c r="S2" s="289"/>
      <c r="T2" s="289"/>
      <c r="U2" s="289"/>
      <c r="V2" s="289"/>
      <c r="AT2" s="17" t="s">
        <v>103</v>
      </c>
    </row>
    <row r="3" spans="2:46" ht="7" customHeight="1">
      <c r="B3" s="112"/>
      <c r="C3" s="113"/>
      <c r="D3" s="113"/>
      <c r="E3" s="113"/>
      <c r="F3" s="113"/>
      <c r="G3" s="113"/>
      <c r="H3" s="113"/>
      <c r="I3" s="114"/>
      <c r="J3" s="113"/>
      <c r="K3" s="113"/>
      <c r="L3" s="20"/>
      <c r="AT3" s="17" t="s">
        <v>98</v>
      </c>
    </row>
    <row r="4" spans="2:46" ht="25" customHeight="1">
      <c r="B4" s="20"/>
      <c r="D4" s="115" t="s">
        <v>146</v>
      </c>
      <c r="L4" s="20"/>
      <c r="M4" s="116" t="s">
        <v>10</v>
      </c>
      <c r="AT4" s="17" t="s">
        <v>4</v>
      </c>
    </row>
    <row r="5" spans="2:46" ht="7" customHeight="1">
      <c r="B5" s="20"/>
      <c r="L5" s="20"/>
    </row>
    <row r="6" spans="2:46" ht="12" customHeight="1">
      <c r="B6" s="20"/>
      <c r="D6" s="117" t="s">
        <v>16</v>
      </c>
      <c r="L6" s="20"/>
    </row>
    <row r="7" spans="2:46" ht="16.5" customHeight="1">
      <c r="B7" s="20"/>
      <c r="E7" s="323" t="str">
        <f>'Rekapitulace stavby'!K6</f>
        <v>Šternberk - lokalita Příkopy</v>
      </c>
      <c r="F7" s="324"/>
      <c r="G7" s="324"/>
      <c r="H7" s="324"/>
      <c r="L7" s="20"/>
    </row>
    <row r="8" spans="2:46" ht="12" customHeight="1">
      <c r="B8" s="20"/>
      <c r="D8" s="117" t="s">
        <v>147</v>
      </c>
      <c r="L8" s="20"/>
    </row>
    <row r="9" spans="2:46" s="1" customFormat="1" ht="16.5" customHeight="1">
      <c r="B9" s="39"/>
      <c r="E9" s="323" t="s">
        <v>148</v>
      </c>
      <c r="F9" s="325"/>
      <c r="G9" s="325"/>
      <c r="H9" s="325"/>
      <c r="I9" s="118"/>
      <c r="L9" s="39"/>
    </row>
    <row r="10" spans="2:46" s="1" customFormat="1" ht="12" customHeight="1">
      <c r="B10" s="39"/>
      <c r="D10" s="117" t="s">
        <v>149</v>
      </c>
      <c r="I10" s="118"/>
      <c r="L10" s="39"/>
    </row>
    <row r="11" spans="2:46" s="1" customFormat="1" ht="37" customHeight="1">
      <c r="B11" s="39"/>
      <c r="E11" s="326" t="s">
        <v>150</v>
      </c>
      <c r="F11" s="325"/>
      <c r="G11" s="325"/>
      <c r="H11" s="325"/>
      <c r="I11" s="118"/>
      <c r="L11" s="39"/>
    </row>
    <row r="12" spans="2:46" s="1" customFormat="1" ht="10.199999999999999">
      <c r="B12" s="39"/>
      <c r="I12" s="118"/>
      <c r="L12" s="39"/>
    </row>
    <row r="13" spans="2:46" s="1" customFormat="1" ht="12" customHeight="1">
      <c r="B13" s="39"/>
      <c r="D13" s="117" t="s">
        <v>19</v>
      </c>
      <c r="F13" s="106" t="s">
        <v>20</v>
      </c>
      <c r="I13" s="119" t="s">
        <v>21</v>
      </c>
      <c r="J13" s="106" t="s">
        <v>151</v>
      </c>
      <c r="L13" s="39"/>
    </row>
    <row r="14" spans="2:46" s="1" customFormat="1" ht="12" customHeight="1">
      <c r="B14" s="39"/>
      <c r="D14" s="117" t="s">
        <v>24</v>
      </c>
      <c r="F14" s="106" t="s">
        <v>25</v>
      </c>
      <c r="I14" s="119" t="s">
        <v>26</v>
      </c>
      <c r="J14" s="120" t="str">
        <f>'Rekapitulace stavby'!AN8</f>
        <v>23. 4. 2017</v>
      </c>
      <c r="L14" s="39"/>
    </row>
    <row r="15" spans="2:46" s="1" customFormat="1" ht="10.8" customHeight="1">
      <c r="B15" s="39"/>
      <c r="I15" s="118"/>
      <c r="L15" s="39"/>
    </row>
    <row r="16" spans="2:46" s="1" customFormat="1" ht="12" customHeight="1">
      <c r="B16" s="39"/>
      <c r="D16" s="117" t="s">
        <v>34</v>
      </c>
      <c r="I16" s="119" t="s">
        <v>35</v>
      </c>
      <c r="J16" s="106" t="s">
        <v>36</v>
      </c>
      <c r="L16" s="39"/>
    </row>
    <row r="17" spans="2:12" s="1" customFormat="1" ht="18" customHeight="1">
      <c r="B17" s="39"/>
      <c r="E17" s="106" t="s">
        <v>37</v>
      </c>
      <c r="I17" s="119" t="s">
        <v>38</v>
      </c>
      <c r="J17" s="106" t="s">
        <v>39</v>
      </c>
      <c r="L17" s="39"/>
    </row>
    <row r="18" spans="2:12" s="1" customFormat="1" ht="7" customHeight="1">
      <c r="B18" s="39"/>
      <c r="I18" s="118"/>
      <c r="L18" s="39"/>
    </row>
    <row r="19" spans="2:12" s="1" customFormat="1" ht="12" customHeight="1">
      <c r="B19" s="39"/>
      <c r="D19" s="117" t="s">
        <v>40</v>
      </c>
      <c r="I19" s="119" t="s">
        <v>35</v>
      </c>
      <c r="J19" s="30" t="str">
        <f>'Rekapitulace stavby'!AN13</f>
        <v>Vyplň údaj</v>
      </c>
      <c r="L19" s="39"/>
    </row>
    <row r="20" spans="2:12" s="1" customFormat="1" ht="18" customHeight="1">
      <c r="B20" s="39"/>
      <c r="E20" s="327" t="str">
        <f>'Rekapitulace stavby'!E14</f>
        <v>Vyplň údaj</v>
      </c>
      <c r="F20" s="328"/>
      <c r="G20" s="328"/>
      <c r="H20" s="328"/>
      <c r="I20" s="119" t="s">
        <v>38</v>
      </c>
      <c r="J20" s="30" t="str">
        <f>'Rekapitulace stavby'!AN14</f>
        <v>Vyplň údaj</v>
      </c>
      <c r="L20" s="39"/>
    </row>
    <row r="21" spans="2:12" s="1" customFormat="1" ht="7" customHeight="1">
      <c r="B21" s="39"/>
      <c r="I21" s="118"/>
      <c r="L21" s="39"/>
    </row>
    <row r="22" spans="2:12" s="1" customFormat="1" ht="12" customHeight="1">
      <c r="B22" s="39"/>
      <c r="D22" s="117" t="s">
        <v>42</v>
      </c>
      <c r="I22" s="119" t="s">
        <v>35</v>
      </c>
      <c r="J22" s="106" t="s">
        <v>43</v>
      </c>
      <c r="L22" s="39"/>
    </row>
    <row r="23" spans="2:12" s="1" customFormat="1" ht="18" customHeight="1">
      <c r="B23" s="39"/>
      <c r="E23" s="106" t="s">
        <v>44</v>
      </c>
      <c r="I23" s="119" t="s">
        <v>38</v>
      </c>
      <c r="J23" s="106" t="s">
        <v>45</v>
      </c>
      <c r="L23" s="39"/>
    </row>
    <row r="24" spans="2:12" s="1" customFormat="1" ht="7" customHeight="1">
      <c r="B24" s="39"/>
      <c r="I24" s="118"/>
      <c r="L24" s="39"/>
    </row>
    <row r="25" spans="2:12" s="1" customFormat="1" ht="12" customHeight="1">
      <c r="B25" s="39"/>
      <c r="D25" s="117" t="s">
        <v>46</v>
      </c>
      <c r="I25" s="119" t="s">
        <v>35</v>
      </c>
      <c r="J25" s="106" t="s">
        <v>1</v>
      </c>
      <c r="L25" s="39"/>
    </row>
    <row r="26" spans="2:12" s="1" customFormat="1" ht="18" customHeight="1">
      <c r="B26" s="39"/>
      <c r="E26" s="106" t="s">
        <v>47</v>
      </c>
      <c r="I26" s="119" t="s">
        <v>38</v>
      </c>
      <c r="J26" s="106" t="s">
        <v>1</v>
      </c>
      <c r="L26" s="39"/>
    </row>
    <row r="27" spans="2:12" s="1" customFormat="1" ht="7" customHeight="1">
      <c r="B27" s="39"/>
      <c r="I27" s="118"/>
      <c r="L27" s="39"/>
    </row>
    <row r="28" spans="2:12" s="1" customFormat="1" ht="12" customHeight="1">
      <c r="B28" s="39"/>
      <c r="D28" s="117" t="s">
        <v>49</v>
      </c>
      <c r="I28" s="118"/>
      <c r="L28" s="39"/>
    </row>
    <row r="29" spans="2:12" s="7" customFormat="1" ht="51" customHeight="1">
      <c r="B29" s="121"/>
      <c r="E29" s="329" t="s">
        <v>50</v>
      </c>
      <c r="F29" s="329"/>
      <c r="G29" s="329"/>
      <c r="H29" s="329"/>
      <c r="I29" s="122"/>
      <c r="L29" s="121"/>
    </row>
    <row r="30" spans="2:12" s="1" customFormat="1" ht="7" customHeight="1">
      <c r="B30" s="39"/>
      <c r="I30" s="118"/>
      <c r="L30" s="39"/>
    </row>
    <row r="31" spans="2:12" s="1" customFormat="1" ht="7" customHeight="1">
      <c r="B31" s="39"/>
      <c r="D31" s="63"/>
      <c r="E31" s="63"/>
      <c r="F31" s="63"/>
      <c r="G31" s="63"/>
      <c r="H31" s="63"/>
      <c r="I31" s="123"/>
      <c r="J31" s="63"/>
      <c r="K31" s="63"/>
      <c r="L31" s="39"/>
    </row>
    <row r="32" spans="2:12" s="1" customFormat="1" ht="25.45" customHeight="1">
      <c r="B32" s="39"/>
      <c r="D32" s="124" t="s">
        <v>51</v>
      </c>
      <c r="I32" s="118"/>
      <c r="J32" s="125">
        <f>ROUND(J131, 2)</f>
        <v>0</v>
      </c>
      <c r="L32" s="39"/>
    </row>
    <row r="33" spans="2:12" s="1" customFormat="1" ht="7" customHeight="1">
      <c r="B33" s="39"/>
      <c r="D33" s="63"/>
      <c r="E33" s="63"/>
      <c r="F33" s="63"/>
      <c r="G33" s="63"/>
      <c r="H33" s="63"/>
      <c r="I33" s="123"/>
      <c r="J33" s="63"/>
      <c r="K33" s="63"/>
      <c r="L33" s="39"/>
    </row>
    <row r="34" spans="2:12" s="1" customFormat="1" ht="14.4" customHeight="1">
      <c r="B34" s="39"/>
      <c r="F34" s="126" t="s">
        <v>53</v>
      </c>
      <c r="I34" s="127" t="s">
        <v>52</v>
      </c>
      <c r="J34" s="126" t="s">
        <v>54</v>
      </c>
      <c r="L34" s="39"/>
    </row>
    <row r="35" spans="2:12" s="1" customFormat="1" ht="14.4" customHeight="1">
      <c r="B35" s="39"/>
      <c r="D35" s="128" t="s">
        <v>55</v>
      </c>
      <c r="E35" s="117" t="s">
        <v>56</v>
      </c>
      <c r="F35" s="129">
        <f>ROUND((SUM(BE131:BE1497)),  2)</f>
        <v>0</v>
      </c>
      <c r="I35" s="130">
        <v>0.21</v>
      </c>
      <c r="J35" s="129">
        <f>ROUND(((SUM(BE131:BE1497))*I35),  2)</f>
        <v>0</v>
      </c>
      <c r="L35" s="39"/>
    </row>
    <row r="36" spans="2:12" s="1" customFormat="1" ht="14.4" customHeight="1">
      <c r="B36" s="39"/>
      <c r="E36" s="117" t="s">
        <v>57</v>
      </c>
      <c r="F36" s="129">
        <f>ROUND((SUM(BF131:BF1497)),  2)</f>
        <v>0</v>
      </c>
      <c r="I36" s="130">
        <v>0.15</v>
      </c>
      <c r="J36" s="129">
        <f>ROUND(((SUM(BF131:BF1497))*I36),  2)</f>
        <v>0</v>
      </c>
      <c r="L36" s="39"/>
    </row>
    <row r="37" spans="2:12" s="1" customFormat="1" ht="14.4" hidden="1" customHeight="1">
      <c r="B37" s="39"/>
      <c r="E37" s="117" t="s">
        <v>58</v>
      </c>
      <c r="F37" s="129">
        <f>ROUND((SUM(BG131:BG1497)),  2)</f>
        <v>0</v>
      </c>
      <c r="I37" s="130">
        <v>0.21</v>
      </c>
      <c r="J37" s="129">
        <f>0</f>
        <v>0</v>
      </c>
      <c r="L37" s="39"/>
    </row>
    <row r="38" spans="2:12" s="1" customFormat="1" ht="14.4" hidden="1" customHeight="1">
      <c r="B38" s="39"/>
      <c r="E38" s="117" t="s">
        <v>59</v>
      </c>
      <c r="F38" s="129">
        <f>ROUND((SUM(BH131:BH1497)),  2)</f>
        <v>0</v>
      </c>
      <c r="I38" s="130">
        <v>0.15</v>
      </c>
      <c r="J38" s="129">
        <f>0</f>
        <v>0</v>
      </c>
      <c r="L38" s="39"/>
    </row>
    <row r="39" spans="2:12" s="1" customFormat="1" ht="14.4" hidden="1" customHeight="1">
      <c r="B39" s="39"/>
      <c r="E39" s="117" t="s">
        <v>60</v>
      </c>
      <c r="F39" s="129">
        <f>ROUND((SUM(BI131:BI1497)),  2)</f>
        <v>0</v>
      </c>
      <c r="I39" s="130">
        <v>0</v>
      </c>
      <c r="J39" s="129">
        <f>0</f>
        <v>0</v>
      </c>
      <c r="L39" s="39"/>
    </row>
    <row r="40" spans="2:12" s="1" customFormat="1" ht="7" customHeight="1">
      <c r="B40" s="39"/>
      <c r="I40" s="118"/>
      <c r="L40" s="39"/>
    </row>
    <row r="41" spans="2:12" s="1" customFormat="1" ht="25.45" customHeight="1">
      <c r="B41" s="39"/>
      <c r="C41" s="131"/>
      <c r="D41" s="132" t="s">
        <v>61</v>
      </c>
      <c r="E41" s="133"/>
      <c r="F41" s="133"/>
      <c r="G41" s="134" t="s">
        <v>62</v>
      </c>
      <c r="H41" s="135" t="s">
        <v>63</v>
      </c>
      <c r="I41" s="136"/>
      <c r="J41" s="137">
        <f>SUM(J32:J39)</f>
        <v>0</v>
      </c>
      <c r="K41" s="138"/>
      <c r="L41" s="39"/>
    </row>
    <row r="42" spans="2:12" s="1" customFormat="1" ht="14.4" customHeight="1">
      <c r="B42" s="39"/>
      <c r="I42" s="118"/>
      <c r="L42" s="39"/>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9"/>
      <c r="D50" s="139" t="s">
        <v>64</v>
      </c>
      <c r="E50" s="140"/>
      <c r="F50" s="140"/>
      <c r="G50" s="139" t="s">
        <v>65</v>
      </c>
      <c r="H50" s="140"/>
      <c r="I50" s="141"/>
      <c r="J50" s="140"/>
      <c r="K50" s="140"/>
      <c r="L50" s="39"/>
    </row>
    <row r="51" spans="2:12" ht="10.199999999999999">
      <c r="B51" s="20"/>
      <c r="L51" s="20"/>
    </row>
    <row r="52" spans="2:12" ht="10.199999999999999">
      <c r="B52" s="20"/>
      <c r="L52" s="20"/>
    </row>
    <row r="53" spans="2:12" ht="10.199999999999999">
      <c r="B53" s="20"/>
      <c r="L53" s="20"/>
    </row>
    <row r="54" spans="2:12" ht="10.199999999999999">
      <c r="B54" s="20"/>
      <c r="L54" s="20"/>
    </row>
    <row r="55" spans="2:12" ht="10.199999999999999">
      <c r="B55" s="20"/>
      <c r="L55" s="20"/>
    </row>
    <row r="56" spans="2:12" ht="10.199999999999999">
      <c r="B56" s="20"/>
      <c r="L56" s="20"/>
    </row>
    <row r="57" spans="2:12" ht="10.199999999999999">
      <c r="B57" s="20"/>
      <c r="L57" s="20"/>
    </row>
    <row r="58" spans="2:12" ht="10.199999999999999">
      <c r="B58" s="20"/>
      <c r="L58" s="20"/>
    </row>
    <row r="59" spans="2:12" ht="10.199999999999999">
      <c r="B59" s="20"/>
      <c r="L59" s="20"/>
    </row>
    <row r="60" spans="2:12" ht="10.199999999999999">
      <c r="B60" s="20"/>
      <c r="L60" s="20"/>
    </row>
    <row r="61" spans="2:12" s="1" customFormat="1" ht="12.3">
      <c r="B61" s="39"/>
      <c r="D61" s="142" t="s">
        <v>66</v>
      </c>
      <c r="E61" s="143"/>
      <c r="F61" s="144" t="s">
        <v>67</v>
      </c>
      <c r="G61" s="142" t="s">
        <v>66</v>
      </c>
      <c r="H61" s="143"/>
      <c r="I61" s="145"/>
      <c r="J61" s="146" t="s">
        <v>67</v>
      </c>
      <c r="K61" s="143"/>
      <c r="L61" s="39"/>
    </row>
    <row r="62" spans="2:12" ht="10.199999999999999">
      <c r="B62" s="20"/>
      <c r="L62" s="20"/>
    </row>
    <row r="63" spans="2:12" ht="10.199999999999999">
      <c r="B63" s="20"/>
      <c r="L63" s="20"/>
    </row>
    <row r="64" spans="2:12" ht="10.199999999999999">
      <c r="B64" s="20"/>
      <c r="L64" s="20"/>
    </row>
    <row r="65" spans="2:12" s="1" customFormat="1" ht="12.3">
      <c r="B65" s="39"/>
      <c r="D65" s="139" t="s">
        <v>68</v>
      </c>
      <c r="E65" s="140"/>
      <c r="F65" s="140"/>
      <c r="G65" s="139" t="s">
        <v>69</v>
      </c>
      <c r="H65" s="140"/>
      <c r="I65" s="141"/>
      <c r="J65" s="140"/>
      <c r="K65" s="140"/>
      <c r="L65" s="39"/>
    </row>
    <row r="66" spans="2:12" ht="10.199999999999999">
      <c r="B66" s="20"/>
      <c r="L66" s="20"/>
    </row>
    <row r="67" spans="2:12" ht="10.199999999999999">
      <c r="B67" s="20"/>
      <c r="L67" s="20"/>
    </row>
    <row r="68" spans="2:12" ht="10.199999999999999">
      <c r="B68" s="20"/>
      <c r="L68" s="20"/>
    </row>
    <row r="69" spans="2:12" ht="10.199999999999999">
      <c r="B69" s="20"/>
      <c r="L69" s="20"/>
    </row>
    <row r="70" spans="2:12" ht="10.199999999999999">
      <c r="B70" s="20"/>
      <c r="L70" s="20"/>
    </row>
    <row r="71" spans="2:12" ht="10.199999999999999">
      <c r="B71" s="20"/>
      <c r="L71" s="20"/>
    </row>
    <row r="72" spans="2:12" ht="10.199999999999999">
      <c r="B72" s="20"/>
      <c r="L72" s="20"/>
    </row>
    <row r="73" spans="2:12" ht="10.199999999999999">
      <c r="B73" s="20"/>
      <c r="L73" s="20"/>
    </row>
    <row r="74" spans="2:12" ht="10.199999999999999">
      <c r="B74" s="20"/>
      <c r="L74" s="20"/>
    </row>
    <row r="75" spans="2:12" ht="10.199999999999999">
      <c r="B75" s="20"/>
      <c r="L75" s="20"/>
    </row>
    <row r="76" spans="2:12" s="1" customFormat="1" ht="12.3">
      <c r="B76" s="39"/>
      <c r="D76" s="142" t="s">
        <v>66</v>
      </c>
      <c r="E76" s="143"/>
      <c r="F76" s="144" t="s">
        <v>67</v>
      </c>
      <c r="G76" s="142" t="s">
        <v>66</v>
      </c>
      <c r="H76" s="143"/>
      <c r="I76" s="145"/>
      <c r="J76" s="146" t="s">
        <v>67</v>
      </c>
      <c r="K76" s="143"/>
      <c r="L76" s="39"/>
    </row>
    <row r="77" spans="2:12" s="1" customFormat="1" ht="14.4" customHeight="1">
      <c r="B77" s="147"/>
      <c r="C77" s="148"/>
      <c r="D77" s="148"/>
      <c r="E77" s="148"/>
      <c r="F77" s="148"/>
      <c r="G77" s="148"/>
      <c r="H77" s="148"/>
      <c r="I77" s="149"/>
      <c r="J77" s="148"/>
      <c r="K77" s="148"/>
      <c r="L77" s="39"/>
    </row>
    <row r="81" spans="2:12" s="1" customFormat="1" ht="7" customHeight="1">
      <c r="B81" s="150"/>
      <c r="C81" s="151"/>
      <c r="D81" s="151"/>
      <c r="E81" s="151"/>
      <c r="F81" s="151"/>
      <c r="G81" s="151"/>
      <c r="H81" s="151"/>
      <c r="I81" s="152"/>
      <c r="J81" s="151"/>
      <c r="K81" s="151"/>
      <c r="L81" s="39"/>
    </row>
    <row r="82" spans="2:12" s="1" customFormat="1" ht="25" customHeight="1">
      <c r="B82" s="35"/>
      <c r="C82" s="23" t="s">
        <v>152</v>
      </c>
      <c r="D82" s="36"/>
      <c r="E82" s="36"/>
      <c r="F82" s="36"/>
      <c r="G82" s="36"/>
      <c r="H82" s="36"/>
      <c r="I82" s="118"/>
      <c r="J82" s="36"/>
      <c r="K82" s="36"/>
      <c r="L82" s="39"/>
    </row>
    <row r="83" spans="2:12" s="1" customFormat="1" ht="7" customHeight="1">
      <c r="B83" s="35"/>
      <c r="C83" s="36"/>
      <c r="D83" s="36"/>
      <c r="E83" s="36"/>
      <c r="F83" s="36"/>
      <c r="G83" s="36"/>
      <c r="H83" s="36"/>
      <c r="I83" s="118"/>
      <c r="J83" s="36"/>
      <c r="K83" s="36"/>
      <c r="L83" s="39"/>
    </row>
    <row r="84" spans="2:12" s="1" customFormat="1" ht="12" customHeight="1">
      <c r="B84" s="35"/>
      <c r="C84" s="29" t="s">
        <v>16</v>
      </c>
      <c r="D84" s="36"/>
      <c r="E84" s="36"/>
      <c r="F84" s="36"/>
      <c r="G84" s="36"/>
      <c r="H84" s="36"/>
      <c r="I84" s="118"/>
      <c r="J84" s="36"/>
      <c r="K84" s="36"/>
      <c r="L84" s="39"/>
    </row>
    <row r="85" spans="2:12" s="1" customFormat="1" ht="16.5" customHeight="1">
      <c r="B85" s="35"/>
      <c r="C85" s="36"/>
      <c r="D85" s="36"/>
      <c r="E85" s="330" t="str">
        <f>E7</f>
        <v>Šternberk - lokalita Příkopy</v>
      </c>
      <c r="F85" s="331"/>
      <c r="G85" s="331"/>
      <c r="H85" s="331"/>
      <c r="I85" s="118"/>
      <c r="J85" s="36"/>
      <c r="K85" s="36"/>
      <c r="L85" s="39"/>
    </row>
    <row r="86" spans="2:12" ht="12" customHeight="1">
      <c r="B86" s="21"/>
      <c r="C86" s="29" t="s">
        <v>147</v>
      </c>
      <c r="D86" s="22"/>
      <c r="E86" s="22"/>
      <c r="F86" s="22"/>
      <c r="G86" s="22"/>
      <c r="H86" s="22"/>
      <c r="J86" s="22"/>
      <c r="K86" s="22"/>
      <c r="L86" s="20"/>
    </row>
    <row r="87" spans="2:12" s="1" customFormat="1" ht="16.5" customHeight="1">
      <c r="B87" s="35"/>
      <c r="C87" s="36"/>
      <c r="D87" s="36"/>
      <c r="E87" s="330" t="s">
        <v>148</v>
      </c>
      <c r="F87" s="332"/>
      <c r="G87" s="332"/>
      <c r="H87" s="332"/>
      <c r="I87" s="118"/>
      <c r="J87" s="36"/>
      <c r="K87" s="36"/>
      <c r="L87" s="39"/>
    </row>
    <row r="88" spans="2:12" s="1" customFormat="1" ht="12" customHeight="1">
      <c r="B88" s="35"/>
      <c r="C88" s="29" t="s">
        <v>149</v>
      </c>
      <c r="D88" s="36"/>
      <c r="E88" s="36"/>
      <c r="F88" s="36"/>
      <c r="G88" s="36"/>
      <c r="H88" s="36"/>
      <c r="I88" s="118"/>
      <c r="J88" s="36"/>
      <c r="K88" s="36"/>
      <c r="L88" s="39"/>
    </row>
    <row r="89" spans="2:12" s="1" customFormat="1" ht="16.5" customHeight="1">
      <c r="B89" s="35"/>
      <c r="C89" s="36"/>
      <c r="D89" s="36"/>
      <c r="E89" s="298" t="str">
        <f>E11</f>
        <v>1-1 - SO 101 -Komunikace-soupis prací</v>
      </c>
      <c r="F89" s="332"/>
      <c r="G89" s="332"/>
      <c r="H89" s="332"/>
      <c r="I89" s="118"/>
      <c r="J89" s="36"/>
      <c r="K89" s="36"/>
      <c r="L89" s="39"/>
    </row>
    <row r="90" spans="2:12" s="1" customFormat="1" ht="7" customHeight="1">
      <c r="B90" s="35"/>
      <c r="C90" s="36"/>
      <c r="D90" s="36"/>
      <c r="E90" s="36"/>
      <c r="F90" s="36"/>
      <c r="G90" s="36"/>
      <c r="H90" s="36"/>
      <c r="I90" s="118"/>
      <c r="J90" s="36"/>
      <c r="K90" s="36"/>
      <c r="L90" s="39"/>
    </row>
    <row r="91" spans="2:12" s="1" customFormat="1" ht="12" customHeight="1">
      <c r="B91" s="35"/>
      <c r="C91" s="29" t="s">
        <v>24</v>
      </c>
      <c r="D91" s="36"/>
      <c r="E91" s="36"/>
      <c r="F91" s="27" t="str">
        <f>F14</f>
        <v>Šternberk</v>
      </c>
      <c r="G91" s="36"/>
      <c r="H91" s="36"/>
      <c r="I91" s="119" t="s">
        <v>26</v>
      </c>
      <c r="J91" s="62" t="str">
        <f>IF(J14="","",J14)</f>
        <v>23. 4. 2017</v>
      </c>
      <c r="K91" s="36"/>
      <c r="L91" s="39"/>
    </row>
    <row r="92" spans="2:12" s="1" customFormat="1" ht="7" customHeight="1">
      <c r="B92" s="35"/>
      <c r="C92" s="36"/>
      <c r="D92" s="36"/>
      <c r="E92" s="36"/>
      <c r="F92" s="36"/>
      <c r="G92" s="36"/>
      <c r="H92" s="36"/>
      <c r="I92" s="118"/>
      <c r="J92" s="36"/>
      <c r="K92" s="36"/>
      <c r="L92" s="39"/>
    </row>
    <row r="93" spans="2:12" s="1" customFormat="1" ht="15.15" customHeight="1">
      <c r="B93" s="35"/>
      <c r="C93" s="29" t="s">
        <v>34</v>
      </c>
      <c r="D93" s="36"/>
      <c r="E93" s="36"/>
      <c r="F93" s="27" t="str">
        <f>E17</f>
        <v>Město Šternberk</v>
      </c>
      <c r="G93" s="36"/>
      <c r="H93" s="36"/>
      <c r="I93" s="119" t="s">
        <v>42</v>
      </c>
      <c r="J93" s="33" t="str">
        <f>E23</f>
        <v>ing. Petr Doležel</v>
      </c>
      <c r="K93" s="36"/>
      <c r="L93" s="39"/>
    </row>
    <row r="94" spans="2:12" s="1" customFormat="1" ht="15.15" customHeight="1">
      <c r="B94" s="35"/>
      <c r="C94" s="29" t="s">
        <v>40</v>
      </c>
      <c r="D94" s="36"/>
      <c r="E94" s="36"/>
      <c r="F94" s="27" t="str">
        <f>IF(E20="","",E20)</f>
        <v>Vyplň údaj</v>
      </c>
      <c r="G94" s="36"/>
      <c r="H94" s="36"/>
      <c r="I94" s="119" t="s">
        <v>46</v>
      </c>
      <c r="J94" s="33" t="str">
        <f>E26</f>
        <v xml:space="preserve">ing.Pospíšil Michal          </v>
      </c>
      <c r="K94" s="36"/>
      <c r="L94" s="39"/>
    </row>
    <row r="95" spans="2:12" s="1" customFormat="1" ht="10.3" customHeight="1">
      <c r="B95" s="35"/>
      <c r="C95" s="36"/>
      <c r="D95" s="36"/>
      <c r="E95" s="36"/>
      <c r="F95" s="36"/>
      <c r="G95" s="36"/>
      <c r="H95" s="36"/>
      <c r="I95" s="118"/>
      <c r="J95" s="36"/>
      <c r="K95" s="36"/>
      <c r="L95" s="39"/>
    </row>
    <row r="96" spans="2:12" s="1" customFormat="1" ht="29.25" customHeight="1">
      <c r="B96" s="35"/>
      <c r="C96" s="153" t="s">
        <v>153</v>
      </c>
      <c r="D96" s="154"/>
      <c r="E96" s="154"/>
      <c r="F96" s="154"/>
      <c r="G96" s="154"/>
      <c r="H96" s="154"/>
      <c r="I96" s="155"/>
      <c r="J96" s="156" t="s">
        <v>154</v>
      </c>
      <c r="K96" s="154"/>
      <c r="L96" s="39"/>
    </row>
    <row r="97" spans="2:47" s="1" customFormat="1" ht="10.3" customHeight="1">
      <c r="B97" s="35"/>
      <c r="C97" s="36"/>
      <c r="D97" s="36"/>
      <c r="E97" s="36"/>
      <c r="F97" s="36"/>
      <c r="G97" s="36"/>
      <c r="H97" s="36"/>
      <c r="I97" s="118"/>
      <c r="J97" s="36"/>
      <c r="K97" s="36"/>
      <c r="L97" s="39"/>
    </row>
    <row r="98" spans="2:47" s="1" customFormat="1" ht="22.8" customHeight="1">
      <c r="B98" s="35"/>
      <c r="C98" s="157" t="s">
        <v>155</v>
      </c>
      <c r="D98" s="36"/>
      <c r="E98" s="36"/>
      <c r="F98" s="36"/>
      <c r="G98" s="36"/>
      <c r="H98" s="36"/>
      <c r="I98" s="118"/>
      <c r="J98" s="80">
        <f>J131</f>
        <v>0</v>
      </c>
      <c r="K98" s="36"/>
      <c r="L98" s="39"/>
      <c r="AU98" s="17" t="s">
        <v>156</v>
      </c>
    </row>
    <row r="99" spans="2:47" s="8" customFormat="1" ht="25" customHeight="1">
      <c r="B99" s="158"/>
      <c r="C99" s="159"/>
      <c r="D99" s="160" t="s">
        <v>157</v>
      </c>
      <c r="E99" s="161"/>
      <c r="F99" s="161"/>
      <c r="G99" s="161"/>
      <c r="H99" s="161"/>
      <c r="I99" s="162"/>
      <c r="J99" s="163">
        <f>J132</f>
        <v>0</v>
      </c>
      <c r="K99" s="159"/>
      <c r="L99" s="164"/>
    </row>
    <row r="100" spans="2:47" s="9" customFormat="1" ht="19.899999999999999" customHeight="1">
      <c r="B100" s="165"/>
      <c r="C100" s="100"/>
      <c r="D100" s="166" t="s">
        <v>158</v>
      </c>
      <c r="E100" s="167"/>
      <c r="F100" s="167"/>
      <c r="G100" s="167"/>
      <c r="H100" s="167"/>
      <c r="I100" s="168"/>
      <c r="J100" s="169">
        <f>J133</f>
        <v>0</v>
      </c>
      <c r="K100" s="100"/>
      <c r="L100" s="170"/>
    </row>
    <row r="101" spans="2:47" s="9" customFormat="1" ht="19.899999999999999" customHeight="1">
      <c r="B101" s="165"/>
      <c r="C101" s="100"/>
      <c r="D101" s="166" t="s">
        <v>159</v>
      </c>
      <c r="E101" s="167"/>
      <c r="F101" s="167"/>
      <c r="G101" s="167"/>
      <c r="H101" s="167"/>
      <c r="I101" s="168"/>
      <c r="J101" s="169">
        <f>J401</f>
        <v>0</v>
      </c>
      <c r="K101" s="100"/>
      <c r="L101" s="170"/>
    </row>
    <row r="102" spans="2:47" s="9" customFormat="1" ht="19.899999999999999" customHeight="1">
      <c r="B102" s="165"/>
      <c r="C102" s="100"/>
      <c r="D102" s="166" t="s">
        <v>160</v>
      </c>
      <c r="E102" s="167"/>
      <c r="F102" s="167"/>
      <c r="G102" s="167"/>
      <c r="H102" s="167"/>
      <c r="I102" s="168"/>
      <c r="J102" s="169">
        <f>J462</f>
        <v>0</v>
      </c>
      <c r="K102" s="100"/>
      <c r="L102" s="170"/>
    </row>
    <row r="103" spans="2:47" s="9" customFormat="1" ht="19.899999999999999" customHeight="1">
      <c r="B103" s="165"/>
      <c r="C103" s="100"/>
      <c r="D103" s="166" t="s">
        <v>161</v>
      </c>
      <c r="E103" s="167"/>
      <c r="F103" s="167"/>
      <c r="G103" s="167"/>
      <c r="H103" s="167"/>
      <c r="I103" s="168"/>
      <c r="J103" s="169">
        <f>J514</f>
        <v>0</v>
      </c>
      <c r="K103" s="100"/>
      <c r="L103" s="170"/>
    </row>
    <row r="104" spans="2:47" s="9" customFormat="1" ht="19.899999999999999" customHeight="1">
      <c r="B104" s="165"/>
      <c r="C104" s="100"/>
      <c r="D104" s="166" t="s">
        <v>162</v>
      </c>
      <c r="E104" s="167"/>
      <c r="F104" s="167"/>
      <c r="G104" s="167"/>
      <c r="H104" s="167"/>
      <c r="I104" s="168"/>
      <c r="J104" s="169">
        <f>J587</f>
        <v>0</v>
      </c>
      <c r="K104" s="100"/>
      <c r="L104" s="170"/>
    </row>
    <row r="105" spans="2:47" s="9" customFormat="1" ht="19.899999999999999" customHeight="1">
      <c r="B105" s="165"/>
      <c r="C105" s="100"/>
      <c r="D105" s="166" t="s">
        <v>163</v>
      </c>
      <c r="E105" s="167"/>
      <c r="F105" s="167"/>
      <c r="G105" s="167"/>
      <c r="H105" s="167"/>
      <c r="I105" s="168"/>
      <c r="J105" s="169">
        <f>J767</f>
        <v>0</v>
      </c>
      <c r="K105" s="100"/>
      <c r="L105" s="170"/>
    </row>
    <row r="106" spans="2:47" s="9" customFormat="1" ht="19.899999999999999" customHeight="1">
      <c r="B106" s="165"/>
      <c r="C106" s="100"/>
      <c r="D106" s="166" t="s">
        <v>164</v>
      </c>
      <c r="E106" s="167"/>
      <c r="F106" s="167"/>
      <c r="G106" s="167"/>
      <c r="H106" s="167"/>
      <c r="I106" s="168"/>
      <c r="J106" s="169">
        <f>J866</f>
        <v>0</v>
      </c>
      <c r="K106" s="100"/>
      <c r="L106" s="170"/>
    </row>
    <row r="107" spans="2:47" s="9" customFormat="1" ht="19.899999999999999" customHeight="1">
      <c r="B107" s="165"/>
      <c r="C107" s="100"/>
      <c r="D107" s="166" t="s">
        <v>165</v>
      </c>
      <c r="E107" s="167"/>
      <c r="F107" s="167"/>
      <c r="G107" s="167"/>
      <c r="H107" s="167"/>
      <c r="I107" s="168"/>
      <c r="J107" s="169">
        <f>J948</f>
        <v>0</v>
      </c>
      <c r="K107" s="100"/>
      <c r="L107" s="170"/>
    </row>
    <row r="108" spans="2:47" s="9" customFormat="1" ht="19.899999999999999" customHeight="1">
      <c r="B108" s="165"/>
      <c r="C108" s="100"/>
      <c r="D108" s="166" t="s">
        <v>166</v>
      </c>
      <c r="E108" s="167"/>
      <c r="F108" s="167"/>
      <c r="G108" s="167"/>
      <c r="H108" s="167"/>
      <c r="I108" s="168"/>
      <c r="J108" s="169">
        <f>J1079</f>
        <v>0</v>
      </c>
      <c r="K108" s="100"/>
      <c r="L108" s="170"/>
    </row>
    <row r="109" spans="2:47" s="9" customFormat="1" ht="14.85" customHeight="1">
      <c r="B109" s="165"/>
      <c r="C109" s="100"/>
      <c r="D109" s="166" t="s">
        <v>167</v>
      </c>
      <c r="E109" s="167"/>
      <c r="F109" s="167"/>
      <c r="G109" s="167"/>
      <c r="H109" s="167"/>
      <c r="I109" s="168"/>
      <c r="J109" s="169">
        <f>J1080</f>
        <v>0</v>
      </c>
      <c r="K109" s="100"/>
      <c r="L109" s="170"/>
    </row>
    <row r="110" spans="2:47" s="1" customFormat="1" ht="21.85" customHeight="1">
      <c r="B110" s="35"/>
      <c r="C110" s="36"/>
      <c r="D110" s="36"/>
      <c r="E110" s="36"/>
      <c r="F110" s="36"/>
      <c r="G110" s="36"/>
      <c r="H110" s="36"/>
      <c r="I110" s="118"/>
      <c r="J110" s="36"/>
      <c r="K110" s="36"/>
      <c r="L110" s="39"/>
    </row>
    <row r="111" spans="2:47" s="1" customFormat="1" ht="7" customHeight="1">
      <c r="B111" s="50"/>
      <c r="C111" s="51"/>
      <c r="D111" s="51"/>
      <c r="E111" s="51"/>
      <c r="F111" s="51"/>
      <c r="G111" s="51"/>
      <c r="H111" s="51"/>
      <c r="I111" s="149"/>
      <c r="J111" s="51"/>
      <c r="K111" s="51"/>
      <c r="L111" s="39"/>
    </row>
    <row r="115" spans="2:12" s="1" customFormat="1" ht="7" customHeight="1">
      <c r="B115" s="52"/>
      <c r="C115" s="53"/>
      <c r="D115" s="53"/>
      <c r="E115" s="53"/>
      <c r="F115" s="53"/>
      <c r="G115" s="53"/>
      <c r="H115" s="53"/>
      <c r="I115" s="152"/>
      <c r="J115" s="53"/>
      <c r="K115" s="53"/>
      <c r="L115" s="39"/>
    </row>
    <row r="116" spans="2:12" s="1" customFormat="1" ht="25" customHeight="1">
      <c r="B116" s="35"/>
      <c r="C116" s="23" t="s">
        <v>168</v>
      </c>
      <c r="D116" s="36"/>
      <c r="E116" s="36"/>
      <c r="F116" s="36"/>
      <c r="G116" s="36"/>
      <c r="H116" s="36"/>
      <c r="I116" s="118"/>
      <c r="J116" s="36"/>
      <c r="K116" s="36"/>
      <c r="L116" s="39"/>
    </row>
    <row r="117" spans="2:12" s="1" customFormat="1" ht="7" customHeight="1">
      <c r="B117" s="35"/>
      <c r="C117" s="36"/>
      <c r="D117" s="36"/>
      <c r="E117" s="36"/>
      <c r="F117" s="36"/>
      <c r="G117" s="36"/>
      <c r="H117" s="36"/>
      <c r="I117" s="118"/>
      <c r="J117" s="36"/>
      <c r="K117" s="36"/>
      <c r="L117" s="39"/>
    </row>
    <row r="118" spans="2:12" s="1" customFormat="1" ht="12" customHeight="1">
      <c r="B118" s="35"/>
      <c r="C118" s="29" t="s">
        <v>16</v>
      </c>
      <c r="D118" s="36"/>
      <c r="E118" s="36"/>
      <c r="F118" s="36"/>
      <c r="G118" s="36"/>
      <c r="H118" s="36"/>
      <c r="I118" s="118"/>
      <c r="J118" s="36"/>
      <c r="K118" s="36"/>
      <c r="L118" s="39"/>
    </row>
    <row r="119" spans="2:12" s="1" customFormat="1" ht="16.5" customHeight="1">
      <c r="B119" s="35"/>
      <c r="C119" s="36"/>
      <c r="D119" s="36"/>
      <c r="E119" s="330" t="str">
        <f>E7</f>
        <v>Šternberk - lokalita Příkopy</v>
      </c>
      <c r="F119" s="331"/>
      <c r="G119" s="331"/>
      <c r="H119" s="331"/>
      <c r="I119" s="118"/>
      <c r="J119" s="36"/>
      <c r="K119" s="36"/>
      <c r="L119" s="39"/>
    </row>
    <row r="120" spans="2:12" ht="12" customHeight="1">
      <c r="B120" s="21"/>
      <c r="C120" s="29" t="s">
        <v>147</v>
      </c>
      <c r="D120" s="22"/>
      <c r="E120" s="22"/>
      <c r="F120" s="22"/>
      <c r="G120" s="22"/>
      <c r="H120" s="22"/>
      <c r="J120" s="22"/>
      <c r="K120" s="22"/>
      <c r="L120" s="20"/>
    </row>
    <row r="121" spans="2:12" s="1" customFormat="1" ht="16.5" customHeight="1">
      <c r="B121" s="35"/>
      <c r="C121" s="36"/>
      <c r="D121" s="36"/>
      <c r="E121" s="330" t="s">
        <v>148</v>
      </c>
      <c r="F121" s="332"/>
      <c r="G121" s="332"/>
      <c r="H121" s="332"/>
      <c r="I121" s="118"/>
      <c r="J121" s="36"/>
      <c r="K121" s="36"/>
      <c r="L121" s="39"/>
    </row>
    <row r="122" spans="2:12" s="1" customFormat="1" ht="12" customHeight="1">
      <c r="B122" s="35"/>
      <c r="C122" s="29" t="s">
        <v>149</v>
      </c>
      <c r="D122" s="36"/>
      <c r="E122" s="36"/>
      <c r="F122" s="36"/>
      <c r="G122" s="36"/>
      <c r="H122" s="36"/>
      <c r="I122" s="118"/>
      <c r="J122" s="36"/>
      <c r="K122" s="36"/>
      <c r="L122" s="39"/>
    </row>
    <row r="123" spans="2:12" s="1" customFormat="1" ht="16.5" customHeight="1">
      <c r="B123" s="35"/>
      <c r="C123" s="36"/>
      <c r="D123" s="36"/>
      <c r="E123" s="298" t="str">
        <f>E11</f>
        <v>1-1 - SO 101 -Komunikace-soupis prací</v>
      </c>
      <c r="F123" s="332"/>
      <c r="G123" s="332"/>
      <c r="H123" s="332"/>
      <c r="I123" s="118"/>
      <c r="J123" s="36"/>
      <c r="K123" s="36"/>
      <c r="L123" s="39"/>
    </row>
    <row r="124" spans="2:12" s="1" customFormat="1" ht="7" customHeight="1">
      <c r="B124" s="35"/>
      <c r="C124" s="36"/>
      <c r="D124" s="36"/>
      <c r="E124" s="36"/>
      <c r="F124" s="36"/>
      <c r="G124" s="36"/>
      <c r="H124" s="36"/>
      <c r="I124" s="118"/>
      <c r="J124" s="36"/>
      <c r="K124" s="36"/>
      <c r="L124" s="39"/>
    </row>
    <row r="125" spans="2:12" s="1" customFormat="1" ht="12" customHeight="1">
      <c r="B125" s="35"/>
      <c r="C125" s="29" t="s">
        <v>24</v>
      </c>
      <c r="D125" s="36"/>
      <c r="E125" s="36"/>
      <c r="F125" s="27" t="str">
        <f>F14</f>
        <v>Šternberk</v>
      </c>
      <c r="G125" s="36"/>
      <c r="H125" s="36"/>
      <c r="I125" s="119" t="s">
        <v>26</v>
      </c>
      <c r="J125" s="62" t="str">
        <f>IF(J14="","",J14)</f>
        <v>23. 4. 2017</v>
      </c>
      <c r="K125" s="36"/>
      <c r="L125" s="39"/>
    </row>
    <row r="126" spans="2:12" s="1" customFormat="1" ht="7" customHeight="1">
      <c r="B126" s="35"/>
      <c r="C126" s="36"/>
      <c r="D126" s="36"/>
      <c r="E126" s="36"/>
      <c r="F126" s="36"/>
      <c r="G126" s="36"/>
      <c r="H126" s="36"/>
      <c r="I126" s="118"/>
      <c r="J126" s="36"/>
      <c r="K126" s="36"/>
      <c r="L126" s="39"/>
    </row>
    <row r="127" spans="2:12" s="1" customFormat="1" ht="15.15" customHeight="1">
      <c r="B127" s="35"/>
      <c r="C127" s="29" t="s">
        <v>34</v>
      </c>
      <c r="D127" s="36"/>
      <c r="E127" s="36"/>
      <c r="F127" s="27" t="str">
        <f>E17</f>
        <v>Město Šternberk</v>
      </c>
      <c r="G127" s="36"/>
      <c r="H127" s="36"/>
      <c r="I127" s="119" t="s">
        <v>42</v>
      </c>
      <c r="J127" s="33" t="str">
        <f>E23</f>
        <v>ing. Petr Doležel</v>
      </c>
      <c r="K127" s="36"/>
      <c r="L127" s="39"/>
    </row>
    <row r="128" spans="2:12" s="1" customFormat="1" ht="15.15" customHeight="1">
      <c r="B128" s="35"/>
      <c r="C128" s="29" t="s">
        <v>40</v>
      </c>
      <c r="D128" s="36"/>
      <c r="E128" s="36"/>
      <c r="F128" s="27" t="str">
        <f>IF(E20="","",E20)</f>
        <v>Vyplň údaj</v>
      </c>
      <c r="G128" s="36"/>
      <c r="H128" s="36"/>
      <c r="I128" s="119" t="s">
        <v>46</v>
      </c>
      <c r="J128" s="33" t="str">
        <f>E26</f>
        <v xml:space="preserve">ing.Pospíšil Michal          </v>
      </c>
      <c r="K128" s="36"/>
      <c r="L128" s="39"/>
    </row>
    <row r="129" spans="2:65" s="1" customFormat="1" ht="10.3" customHeight="1">
      <c r="B129" s="35"/>
      <c r="C129" s="36"/>
      <c r="D129" s="36"/>
      <c r="E129" s="36"/>
      <c r="F129" s="36"/>
      <c r="G129" s="36"/>
      <c r="H129" s="36"/>
      <c r="I129" s="118"/>
      <c r="J129" s="36"/>
      <c r="K129" s="36"/>
      <c r="L129" s="39"/>
    </row>
    <row r="130" spans="2:65" s="10" customFormat="1" ht="29.25" customHeight="1">
      <c r="B130" s="171"/>
      <c r="C130" s="172" t="s">
        <v>169</v>
      </c>
      <c r="D130" s="173" t="s">
        <v>76</v>
      </c>
      <c r="E130" s="173" t="s">
        <v>72</v>
      </c>
      <c r="F130" s="173" t="s">
        <v>73</v>
      </c>
      <c r="G130" s="173" t="s">
        <v>170</v>
      </c>
      <c r="H130" s="173" t="s">
        <v>171</v>
      </c>
      <c r="I130" s="174" t="s">
        <v>172</v>
      </c>
      <c r="J130" s="173" t="s">
        <v>154</v>
      </c>
      <c r="K130" s="175" t="s">
        <v>173</v>
      </c>
      <c r="L130" s="176"/>
      <c r="M130" s="71" t="s">
        <v>1</v>
      </c>
      <c r="N130" s="72" t="s">
        <v>55</v>
      </c>
      <c r="O130" s="72" t="s">
        <v>174</v>
      </c>
      <c r="P130" s="72" t="s">
        <v>175</v>
      </c>
      <c r="Q130" s="72" t="s">
        <v>176</v>
      </c>
      <c r="R130" s="72" t="s">
        <v>177</v>
      </c>
      <c r="S130" s="72" t="s">
        <v>178</v>
      </c>
      <c r="T130" s="73" t="s">
        <v>179</v>
      </c>
    </row>
    <row r="131" spans="2:65" s="1" customFormat="1" ht="22.8" customHeight="1">
      <c r="B131" s="35"/>
      <c r="C131" s="78" t="s">
        <v>180</v>
      </c>
      <c r="D131" s="36"/>
      <c r="E131" s="36"/>
      <c r="F131" s="36"/>
      <c r="G131" s="36"/>
      <c r="H131" s="36"/>
      <c r="I131" s="118"/>
      <c r="J131" s="177">
        <f>BK131</f>
        <v>0</v>
      </c>
      <c r="K131" s="36"/>
      <c r="L131" s="39"/>
      <c r="M131" s="74"/>
      <c r="N131" s="75"/>
      <c r="O131" s="75"/>
      <c r="P131" s="178">
        <f>P132</f>
        <v>0</v>
      </c>
      <c r="Q131" s="75"/>
      <c r="R131" s="178">
        <f>R132</f>
        <v>5260.8763491599993</v>
      </c>
      <c r="S131" s="75"/>
      <c r="T131" s="179">
        <f>T132</f>
        <v>1152.8980900000004</v>
      </c>
      <c r="AT131" s="17" t="s">
        <v>90</v>
      </c>
      <c r="AU131" s="17" t="s">
        <v>156</v>
      </c>
      <c r="BK131" s="180">
        <f>BK132</f>
        <v>0</v>
      </c>
    </row>
    <row r="132" spans="2:65" s="11" customFormat="1" ht="25.9" customHeight="1">
      <c r="B132" s="181"/>
      <c r="C132" s="182"/>
      <c r="D132" s="183" t="s">
        <v>90</v>
      </c>
      <c r="E132" s="184" t="s">
        <v>181</v>
      </c>
      <c r="F132" s="184" t="s">
        <v>182</v>
      </c>
      <c r="G132" s="182"/>
      <c r="H132" s="182"/>
      <c r="I132" s="185"/>
      <c r="J132" s="186">
        <f>BK132</f>
        <v>0</v>
      </c>
      <c r="K132" s="182"/>
      <c r="L132" s="187"/>
      <c r="M132" s="188"/>
      <c r="N132" s="189"/>
      <c r="O132" s="189"/>
      <c r="P132" s="190">
        <f>P133+P401+P462+P514+P587+P767+P866+P948+P1079</f>
        <v>0</v>
      </c>
      <c r="Q132" s="189"/>
      <c r="R132" s="190">
        <f>R133+R401+R462+R514+R587+R767+R866+R948+R1079</f>
        <v>5260.8763491599993</v>
      </c>
      <c r="S132" s="189"/>
      <c r="T132" s="191">
        <f>T133+T401+T462+T514+T587+T767+T866+T948+T1079</f>
        <v>1152.8980900000004</v>
      </c>
      <c r="AR132" s="192" t="s">
        <v>23</v>
      </c>
      <c r="AT132" s="193" t="s">
        <v>90</v>
      </c>
      <c r="AU132" s="193" t="s">
        <v>91</v>
      </c>
      <c r="AY132" s="192" t="s">
        <v>183</v>
      </c>
      <c r="BK132" s="194">
        <f>BK133+BK401+BK462+BK514+BK587+BK767+BK866+BK948+BK1079</f>
        <v>0</v>
      </c>
    </row>
    <row r="133" spans="2:65" s="11" customFormat="1" ht="22.8" customHeight="1">
      <c r="B133" s="181"/>
      <c r="C133" s="182"/>
      <c r="D133" s="183" t="s">
        <v>90</v>
      </c>
      <c r="E133" s="195" t="s">
        <v>184</v>
      </c>
      <c r="F133" s="195" t="s">
        <v>185</v>
      </c>
      <c r="G133" s="182"/>
      <c r="H133" s="182"/>
      <c r="I133" s="185"/>
      <c r="J133" s="196">
        <f>BK133</f>
        <v>0</v>
      </c>
      <c r="K133" s="182"/>
      <c r="L133" s="187"/>
      <c r="M133" s="188"/>
      <c r="N133" s="189"/>
      <c r="O133" s="189"/>
      <c r="P133" s="190">
        <f>SUM(P134:P400)</f>
        <v>0</v>
      </c>
      <c r="Q133" s="189"/>
      <c r="R133" s="190">
        <f>SUM(R134:R400)</f>
        <v>425.65013699999992</v>
      </c>
      <c r="S133" s="189"/>
      <c r="T133" s="191">
        <f>SUM(T134:T400)</f>
        <v>0</v>
      </c>
      <c r="AR133" s="192" t="s">
        <v>23</v>
      </c>
      <c r="AT133" s="193" t="s">
        <v>90</v>
      </c>
      <c r="AU133" s="193" t="s">
        <v>23</v>
      </c>
      <c r="AY133" s="192" t="s">
        <v>183</v>
      </c>
      <c r="BK133" s="194">
        <f>SUM(BK134:BK400)</f>
        <v>0</v>
      </c>
    </row>
    <row r="134" spans="2:65" s="1" customFormat="1" ht="16.5" customHeight="1">
      <c r="B134" s="35"/>
      <c r="C134" s="197" t="s">
        <v>23</v>
      </c>
      <c r="D134" s="197" t="s">
        <v>186</v>
      </c>
      <c r="E134" s="198" t="s">
        <v>187</v>
      </c>
      <c r="F134" s="199" t="s">
        <v>188</v>
      </c>
      <c r="G134" s="200" t="s">
        <v>189</v>
      </c>
      <c r="H134" s="201">
        <v>15</v>
      </c>
      <c r="I134" s="202"/>
      <c r="J134" s="203">
        <f>ROUND(I134*H134,2)</f>
        <v>0</v>
      </c>
      <c r="K134" s="199" t="s">
        <v>190</v>
      </c>
      <c r="L134" s="39"/>
      <c r="M134" s="204" t="s">
        <v>1</v>
      </c>
      <c r="N134" s="205" t="s">
        <v>56</v>
      </c>
      <c r="O134" s="67"/>
      <c r="P134" s="206">
        <f>O134*H134</f>
        <v>0</v>
      </c>
      <c r="Q134" s="206">
        <v>0</v>
      </c>
      <c r="R134" s="206">
        <f>Q134*H134</f>
        <v>0</v>
      </c>
      <c r="S134" s="206">
        <v>0</v>
      </c>
      <c r="T134" s="207">
        <f>S134*H134</f>
        <v>0</v>
      </c>
      <c r="AR134" s="208" t="s">
        <v>122</v>
      </c>
      <c r="AT134" s="208" t="s">
        <v>186</v>
      </c>
      <c r="AU134" s="208" t="s">
        <v>98</v>
      </c>
      <c r="AY134" s="17" t="s">
        <v>183</v>
      </c>
      <c r="BE134" s="209">
        <f>IF(N134="základní",J134,0)</f>
        <v>0</v>
      </c>
      <c r="BF134" s="209">
        <f>IF(N134="snížená",J134,0)</f>
        <v>0</v>
      </c>
      <c r="BG134" s="209">
        <f>IF(N134="zákl. přenesená",J134,0)</f>
        <v>0</v>
      </c>
      <c r="BH134" s="209">
        <f>IF(N134="sníž. přenesená",J134,0)</f>
        <v>0</v>
      </c>
      <c r="BI134" s="209">
        <f>IF(N134="nulová",J134,0)</f>
        <v>0</v>
      </c>
      <c r="BJ134" s="17" t="s">
        <v>23</v>
      </c>
      <c r="BK134" s="209">
        <f>ROUND(I134*H134,2)</f>
        <v>0</v>
      </c>
      <c r="BL134" s="17" t="s">
        <v>122</v>
      </c>
      <c r="BM134" s="208" t="s">
        <v>191</v>
      </c>
    </row>
    <row r="135" spans="2:65" s="1" customFormat="1" ht="10.199999999999999">
      <c r="B135" s="35"/>
      <c r="C135" s="36"/>
      <c r="D135" s="210" t="s">
        <v>192</v>
      </c>
      <c r="E135" s="36"/>
      <c r="F135" s="211" t="s">
        <v>193</v>
      </c>
      <c r="G135" s="36"/>
      <c r="H135" s="36"/>
      <c r="I135" s="118"/>
      <c r="J135" s="36"/>
      <c r="K135" s="36"/>
      <c r="L135" s="39"/>
      <c r="M135" s="212"/>
      <c r="N135" s="67"/>
      <c r="O135" s="67"/>
      <c r="P135" s="67"/>
      <c r="Q135" s="67"/>
      <c r="R135" s="67"/>
      <c r="S135" s="67"/>
      <c r="T135" s="68"/>
      <c r="AT135" s="17" t="s">
        <v>192</v>
      </c>
      <c r="AU135" s="17" t="s">
        <v>98</v>
      </c>
    </row>
    <row r="136" spans="2:65" s="1" customFormat="1" ht="72">
      <c r="B136" s="35"/>
      <c r="C136" s="36"/>
      <c r="D136" s="210" t="s">
        <v>194</v>
      </c>
      <c r="E136" s="36"/>
      <c r="F136" s="213" t="s">
        <v>195</v>
      </c>
      <c r="G136" s="36"/>
      <c r="H136" s="36"/>
      <c r="I136" s="118"/>
      <c r="J136" s="36"/>
      <c r="K136" s="36"/>
      <c r="L136" s="39"/>
      <c r="M136" s="212"/>
      <c r="N136" s="67"/>
      <c r="O136" s="67"/>
      <c r="P136" s="67"/>
      <c r="Q136" s="67"/>
      <c r="R136" s="67"/>
      <c r="S136" s="67"/>
      <c r="T136" s="68"/>
      <c r="AT136" s="17" t="s">
        <v>194</v>
      </c>
      <c r="AU136" s="17" t="s">
        <v>98</v>
      </c>
    </row>
    <row r="137" spans="2:65" s="12" customFormat="1" ht="10.199999999999999">
      <c r="B137" s="214"/>
      <c r="C137" s="215"/>
      <c r="D137" s="210" t="s">
        <v>196</v>
      </c>
      <c r="E137" s="216" t="s">
        <v>1</v>
      </c>
      <c r="F137" s="217" t="s">
        <v>197</v>
      </c>
      <c r="G137" s="215"/>
      <c r="H137" s="216" t="s">
        <v>1</v>
      </c>
      <c r="I137" s="218"/>
      <c r="J137" s="215"/>
      <c r="K137" s="215"/>
      <c r="L137" s="219"/>
      <c r="M137" s="220"/>
      <c r="N137" s="221"/>
      <c r="O137" s="221"/>
      <c r="P137" s="221"/>
      <c r="Q137" s="221"/>
      <c r="R137" s="221"/>
      <c r="S137" s="221"/>
      <c r="T137" s="222"/>
      <c r="AT137" s="223" t="s">
        <v>196</v>
      </c>
      <c r="AU137" s="223" t="s">
        <v>98</v>
      </c>
      <c r="AV137" s="12" t="s">
        <v>23</v>
      </c>
      <c r="AW137" s="12" t="s">
        <v>48</v>
      </c>
      <c r="AX137" s="12" t="s">
        <v>91</v>
      </c>
      <c r="AY137" s="223" t="s">
        <v>183</v>
      </c>
    </row>
    <row r="138" spans="2:65" s="13" customFormat="1" ht="10.199999999999999">
      <c r="B138" s="224"/>
      <c r="C138" s="225"/>
      <c r="D138" s="210" t="s">
        <v>196</v>
      </c>
      <c r="E138" s="226" t="s">
        <v>1</v>
      </c>
      <c r="F138" s="227" t="s">
        <v>8</v>
      </c>
      <c r="G138" s="225"/>
      <c r="H138" s="228">
        <v>15</v>
      </c>
      <c r="I138" s="229"/>
      <c r="J138" s="225"/>
      <c r="K138" s="225"/>
      <c r="L138" s="230"/>
      <c r="M138" s="231"/>
      <c r="N138" s="232"/>
      <c r="O138" s="232"/>
      <c r="P138" s="232"/>
      <c r="Q138" s="232"/>
      <c r="R138" s="232"/>
      <c r="S138" s="232"/>
      <c r="T138" s="233"/>
      <c r="AT138" s="234" t="s">
        <v>196</v>
      </c>
      <c r="AU138" s="234" t="s">
        <v>98</v>
      </c>
      <c r="AV138" s="13" t="s">
        <v>98</v>
      </c>
      <c r="AW138" s="13" t="s">
        <v>48</v>
      </c>
      <c r="AX138" s="13" t="s">
        <v>91</v>
      </c>
      <c r="AY138" s="234" t="s">
        <v>183</v>
      </c>
    </row>
    <row r="139" spans="2:65" s="1" customFormat="1" ht="16.5" customHeight="1">
      <c r="B139" s="35"/>
      <c r="C139" s="197" t="s">
        <v>98</v>
      </c>
      <c r="D139" s="197" t="s">
        <v>186</v>
      </c>
      <c r="E139" s="198" t="s">
        <v>198</v>
      </c>
      <c r="F139" s="199" t="s">
        <v>199</v>
      </c>
      <c r="G139" s="200" t="s">
        <v>189</v>
      </c>
      <c r="H139" s="201">
        <v>15</v>
      </c>
      <c r="I139" s="202"/>
      <c r="J139" s="203">
        <f>ROUND(I139*H139,2)</f>
        <v>0</v>
      </c>
      <c r="K139" s="199" t="s">
        <v>190</v>
      </c>
      <c r="L139" s="39"/>
      <c r="M139" s="204" t="s">
        <v>1</v>
      </c>
      <c r="N139" s="205" t="s">
        <v>56</v>
      </c>
      <c r="O139" s="67"/>
      <c r="P139" s="206">
        <f>O139*H139</f>
        <v>0</v>
      </c>
      <c r="Q139" s="206">
        <v>1.8000000000000001E-4</v>
      </c>
      <c r="R139" s="206">
        <f>Q139*H139</f>
        <v>2.7000000000000001E-3</v>
      </c>
      <c r="S139" s="206">
        <v>0</v>
      </c>
      <c r="T139" s="207">
        <f>S139*H139</f>
        <v>0</v>
      </c>
      <c r="AR139" s="208" t="s">
        <v>122</v>
      </c>
      <c r="AT139" s="208" t="s">
        <v>186</v>
      </c>
      <c r="AU139" s="208" t="s">
        <v>98</v>
      </c>
      <c r="AY139" s="17" t="s">
        <v>183</v>
      </c>
      <c r="BE139" s="209">
        <f>IF(N139="základní",J139,0)</f>
        <v>0</v>
      </c>
      <c r="BF139" s="209">
        <f>IF(N139="snížená",J139,0)</f>
        <v>0</v>
      </c>
      <c r="BG139" s="209">
        <f>IF(N139="zákl. přenesená",J139,0)</f>
        <v>0</v>
      </c>
      <c r="BH139" s="209">
        <f>IF(N139="sníž. přenesená",J139,0)</f>
        <v>0</v>
      </c>
      <c r="BI139" s="209">
        <f>IF(N139="nulová",J139,0)</f>
        <v>0</v>
      </c>
      <c r="BJ139" s="17" t="s">
        <v>23</v>
      </c>
      <c r="BK139" s="209">
        <f>ROUND(I139*H139,2)</f>
        <v>0</v>
      </c>
      <c r="BL139" s="17" t="s">
        <v>122</v>
      </c>
      <c r="BM139" s="208" t="s">
        <v>200</v>
      </c>
    </row>
    <row r="140" spans="2:65" s="1" customFormat="1" ht="10.199999999999999">
      <c r="B140" s="35"/>
      <c r="C140" s="36"/>
      <c r="D140" s="210" t="s">
        <v>192</v>
      </c>
      <c r="E140" s="36"/>
      <c r="F140" s="211" t="s">
        <v>201</v>
      </c>
      <c r="G140" s="36"/>
      <c r="H140" s="36"/>
      <c r="I140" s="118"/>
      <c r="J140" s="36"/>
      <c r="K140" s="36"/>
      <c r="L140" s="39"/>
      <c r="M140" s="212"/>
      <c r="N140" s="67"/>
      <c r="O140" s="67"/>
      <c r="P140" s="67"/>
      <c r="Q140" s="67"/>
      <c r="R140" s="67"/>
      <c r="S140" s="67"/>
      <c r="T140" s="68"/>
      <c r="AT140" s="17" t="s">
        <v>192</v>
      </c>
      <c r="AU140" s="17" t="s">
        <v>98</v>
      </c>
    </row>
    <row r="141" spans="2:65" s="1" customFormat="1" ht="36">
      <c r="B141" s="35"/>
      <c r="C141" s="36"/>
      <c r="D141" s="210" t="s">
        <v>194</v>
      </c>
      <c r="E141" s="36"/>
      <c r="F141" s="213" t="s">
        <v>202</v>
      </c>
      <c r="G141" s="36"/>
      <c r="H141" s="36"/>
      <c r="I141" s="118"/>
      <c r="J141" s="36"/>
      <c r="K141" s="36"/>
      <c r="L141" s="39"/>
      <c r="M141" s="212"/>
      <c r="N141" s="67"/>
      <c r="O141" s="67"/>
      <c r="P141" s="67"/>
      <c r="Q141" s="67"/>
      <c r="R141" s="67"/>
      <c r="S141" s="67"/>
      <c r="T141" s="68"/>
      <c r="AT141" s="17" t="s">
        <v>194</v>
      </c>
      <c r="AU141" s="17" t="s">
        <v>98</v>
      </c>
    </row>
    <row r="142" spans="2:65" s="12" customFormat="1" ht="10.199999999999999">
      <c r="B142" s="214"/>
      <c r="C142" s="215"/>
      <c r="D142" s="210" t="s">
        <v>196</v>
      </c>
      <c r="E142" s="216" t="s">
        <v>1</v>
      </c>
      <c r="F142" s="217" t="s">
        <v>197</v>
      </c>
      <c r="G142" s="215"/>
      <c r="H142" s="216" t="s">
        <v>1</v>
      </c>
      <c r="I142" s="218"/>
      <c r="J142" s="215"/>
      <c r="K142" s="215"/>
      <c r="L142" s="219"/>
      <c r="M142" s="220"/>
      <c r="N142" s="221"/>
      <c r="O142" s="221"/>
      <c r="P142" s="221"/>
      <c r="Q142" s="221"/>
      <c r="R142" s="221"/>
      <c r="S142" s="221"/>
      <c r="T142" s="222"/>
      <c r="AT142" s="223" t="s">
        <v>196</v>
      </c>
      <c r="AU142" s="223" t="s">
        <v>98</v>
      </c>
      <c r="AV142" s="12" t="s">
        <v>23</v>
      </c>
      <c r="AW142" s="12" t="s">
        <v>48</v>
      </c>
      <c r="AX142" s="12" t="s">
        <v>91</v>
      </c>
      <c r="AY142" s="223" t="s">
        <v>183</v>
      </c>
    </row>
    <row r="143" spans="2:65" s="13" customFormat="1" ht="10.199999999999999">
      <c r="B143" s="224"/>
      <c r="C143" s="225"/>
      <c r="D143" s="210" t="s">
        <v>196</v>
      </c>
      <c r="E143" s="226" t="s">
        <v>1</v>
      </c>
      <c r="F143" s="227" t="s">
        <v>8</v>
      </c>
      <c r="G143" s="225"/>
      <c r="H143" s="228">
        <v>15</v>
      </c>
      <c r="I143" s="229"/>
      <c r="J143" s="225"/>
      <c r="K143" s="225"/>
      <c r="L143" s="230"/>
      <c r="M143" s="231"/>
      <c r="N143" s="232"/>
      <c r="O143" s="232"/>
      <c r="P143" s="232"/>
      <c r="Q143" s="232"/>
      <c r="R143" s="232"/>
      <c r="S143" s="232"/>
      <c r="T143" s="233"/>
      <c r="AT143" s="234" t="s">
        <v>196</v>
      </c>
      <c r="AU143" s="234" t="s">
        <v>98</v>
      </c>
      <c r="AV143" s="13" t="s">
        <v>98</v>
      </c>
      <c r="AW143" s="13" t="s">
        <v>48</v>
      </c>
      <c r="AX143" s="13" t="s">
        <v>91</v>
      </c>
      <c r="AY143" s="234" t="s">
        <v>183</v>
      </c>
    </row>
    <row r="144" spans="2:65" s="1" customFormat="1" ht="16.5" customHeight="1">
      <c r="B144" s="35"/>
      <c r="C144" s="197" t="s">
        <v>113</v>
      </c>
      <c r="D144" s="197" t="s">
        <v>186</v>
      </c>
      <c r="E144" s="198" t="s">
        <v>203</v>
      </c>
      <c r="F144" s="199" t="s">
        <v>204</v>
      </c>
      <c r="G144" s="200" t="s">
        <v>205</v>
      </c>
      <c r="H144" s="201">
        <v>6</v>
      </c>
      <c r="I144" s="202"/>
      <c r="J144" s="203">
        <f>ROUND(I144*H144,2)</f>
        <v>0</v>
      </c>
      <c r="K144" s="199" t="s">
        <v>190</v>
      </c>
      <c r="L144" s="39"/>
      <c r="M144" s="204" t="s">
        <v>1</v>
      </c>
      <c r="N144" s="205" t="s">
        <v>56</v>
      </c>
      <c r="O144" s="67"/>
      <c r="P144" s="206">
        <f>O144*H144</f>
        <v>0</v>
      </c>
      <c r="Q144" s="206">
        <v>0</v>
      </c>
      <c r="R144" s="206">
        <f>Q144*H144</f>
        <v>0</v>
      </c>
      <c r="S144" s="206">
        <v>0</v>
      </c>
      <c r="T144" s="207">
        <f>S144*H144</f>
        <v>0</v>
      </c>
      <c r="AR144" s="208" t="s">
        <v>122</v>
      </c>
      <c r="AT144" s="208" t="s">
        <v>186</v>
      </c>
      <c r="AU144" s="208" t="s">
        <v>98</v>
      </c>
      <c r="AY144" s="17" t="s">
        <v>183</v>
      </c>
      <c r="BE144" s="209">
        <f>IF(N144="základní",J144,0)</f>
        <v>0</v>
      </c>
      <c r="BF144" s="209">
        <f>IF(N144="snížená",J144,0)</f>
        <v>0</v>
      </c>
      <c r="BG144" s="209">
        <f>IF(N144="zákl. přenesená",J144,0)</f>
        <v>0</v>
      </c>
      <c r="BH144" s="209">
        <f>IF(N144="sníž. přenesená",J144,0)</f>
        <v>0</v>
      </c>
      <c r="BI144" s="209">
        <f>IF(N144="nulová",J144,0)</f>
        <v>0</v>
      </c>
      <c r="BJ144" s="17" t="s">
        <v>23</v>
      </c>
      <c r="BK144" s="209">
        <f>ROUND(I144*H144,2)</f>
        <v>0</v>
      </c>
      <c r="BL144" s="17" t="s">
        <v>122</v>
      </c>
      <c r="BM144" s="208" t="s">
        <v>206</v>
      </c>
    </row>
    <row r="145" spans="2:65" s="1" customFormat="1" ht="10.199999999999999">
      <c r="B145" s="35"/>
      <c r="C145" s="36"/>
      <c r="D145" s="210" t="s">
        <v>192</v>
      </c>
      <c r="E145" s="36"/>
      <c r="F145" s="211" t="s">
        <v>207</v>
      </c>
      <c r="G145" s="36"/>
      <c r="H145" s="36"/>
      <c r="I145" s="118"/>
      <c r="J145" s="36"/>
      <c r="K145" s="36"/>
      <c r="L145" s="39"/>
      <c r="M145" s="212"/>
      <c r="N145" s="67"/>
      <c r="O145" s="67"/>
      <c r="P145" s="67"/>
      <c r="Q145" s="67"/>
      <c r="R145" s="67"/>
      <c r="S145" s="67"/>
      <c r="T145" s="68"/>
      <c r="AT145" s="17" t="s">
        <v>192</v>
      </c>
      <c r="AU145" s="17" t="s">
        <v>98</v>
      </c>
    </row>
    <row r="146" spans="2:65" s="1" customFormat="1" ht="63">
      <c r="B146" s="35"/>
      <c r="C146" s="36"/>
      <c r="D146" s="210" t="s">
        <v>194</v>
      </c>
      <c r="E146" s="36"/>
      <c r="F146" s="213" t="s">
        <v>208</v>
      </c>
      <c r="G146" s="36"/>
      <c r="H146" s="36"/>
      <c r="I146" s="118"/>
      <c r="J146" s="36"/>
      <c r="K146" s="36"/>
      <c r="L146" s="39"/>
      <c r="M146" s="212"/>
      <c r="N146" s="67"/>
      <c r="O146" s="67"/>
      <c r="P146" s="67"/>
      <c r="Q146" s="67"/>
      <c r="R146" s="67"/>
      <c r="S146" s="67"/>
      <c r="T146" s="68"/>
      <c r="AT146" s="17" t="s">
        <v>194</v>
      </c>
      <c r="AU146" s="17" t="s">
        <v>98</v>
      </c>
    </row>
    <row r="147" spans="2:65" s="12" customFormat="1" ht="10.199999999999999">
      <c r="B147" s="214"/>
      <c r="C147" s="215"/>
      <c r="D147" s="210" t="s">
        <v>196</v>
      </c>
      <c r="E147" s="216" t="s">
        <v>1</v>
      </c>
      <c r="F147" s="217" t="s">
        <v>197</v>
      </c>
      <c r="G147" s="215"/>
      <c r="H147" s="216" t="s">
        <v>1</v>
      </c>
      <c r="I147" s="218"/>
      <c r="J147" s="215"/>
      <c r="K147" s="215"/>
      <c r="L147" s="219"/>
      <c r="M147" s="220"/>
      <c r="N147" s="221"/>
      <c r="O147" s="221"/>
      <c r="P147" s="221"/>
      <c r="Q147" s="221"/>
      <c r="R147" s="221"/>
      <c r="S147" s="221"/>
      <c r="T147" s="222"/>
      <c r="AT147" s="223" t="s">
        <v>196</v>
      </c>
      <c r="AU147" s="223" t="s">
        <v>98</v>
      </c>
      <c r="AV147" s="12" t="s">
        <v>23</v>
      </c>
      <c r="AW147" s="12" t="s">
        <v>48</v>
      </c>
      <c r="AX147" s="12" t="s">
        <v>91</v>
      </c>
      <c r="AY147" s="223" t="s">
        <v>183</v>
      </c>
    </row>
    <row r="148" spans="2:65" s="13" customFormat="1" ht="10.199999999999999">
      <c r="B148" s="224"/>
      <c r="C148" s="225"/>
      <c r="D148" s="210" t="s">
        <v>196</v>
      </c>
      <c r="E148" s="226" t="s">
        <v>1</v>
      </c>
      <c r="F148" s="227" t="s">
        <v>135</v>
      </c>
      <c r="G148" s="225"/>
      <c r="H148" s="228">
        <v>6</v>
      </c>
      <c r="I148" s="229"/>
      <c r="J148" s="225"/>
      <c r="K148" s="225"/>
      <c r="L148" s="230"/>
      <c r="M148" s="231"/>
      <c r="N148" s="232"/>
      <c r="O148" s="232"/>
      <c r="P148" s="232"/>
      <c r="Q148" s="232"/>
      <c r="R148" s="232"/>
      <c r="S148" s="232"/>
      <c r="T148" s="233"/>
      <c r="AT148" s="234" t="s">
        <v>196</v>
      </c>
      <c r="AU148" s="234" t="s">
        <v>98</v>
      </c>
      <c r="AV148" s="13" t="s">
        <v>98</v>
      </c>
      <c r="AW148" s="13" t="s">
        <v>48</v>
      </c>
      <c r="AX148" s="13" t="s">
        <v>91</v>
      </c>
      <c r="AY148" s="234" t="s">
        <v>183</v>
      </c>
    </row>
    <row r="149" spans="2:65" s="1" customFormat="1" ht="16.5" customHeight="1">
      <c r="B149" s="35"/>
      <c r="C149" s="197" t="s">
        <v>122</v>
      </c>
      <c r="D149" s="197" t="s">
        <v>186</v>
      </c>
      <c r="E149" s="198" t="s">
        <v>209</v>
      </c>
      <c r="F149" s="199" t="s">
        <v>210</v>
      </c>
      <c r="G149" s="200" t="s">
        <v>205</v>
      </c>
      <c r="H149" s="201">
        <v>2</v>
      </c>
      <c r="I149" s="202"/>
      <c r="J149" s="203">
        <f>ROUND(I149*H149,2)</f>
        <v>0</v>
      </c>
      <c r="K149" s="199" t="s">
        <v>190</v>
      </c>
      <c r="L149" s="39"/>
      <c r="M149" s="204" t="s">
        <v>1</v>
      </c>
      <c r="N149" s="205" t="s">
        <v>56</v>
      </c>
      <c r="O149" s="67"/>
      <c r="P149" s="206">
        <f>O149*H149</f>
        <v>0</v>
      </c>
      <c r="Q149" s="206">
        <v>0</v>
      </c>
      <c r="R149" s="206">
        <f>Q149*H149</f>
        <v>0</v>
      </c>
      <c r="S149" s="206">
        <v>0</v>
      </c>
      <c r="T149" s="207">
        <f>S149*H149</f>
        <v>0</v>
      </c>
      <c r="AR149" s="208" t="s">
        <v>122</v>
      </c>
      <c r="AT149" s="208" t="s">
        <v>186</v>
      </c>
      <c r="AU149" s="208" t="s">
        <v>98</v>
      </c>
      <c r="AY149" s="17" t="s">
        <v>183</v>
      </c>
      <c r="BE149" s="209">
        <f>IF(N149="základní",J149,0)</f>
        <v>0</v>
      </c>
      <c r="BF149" s="209">
        <f>IF(N149="snížená",J149,0)</f>
        <v>0</v>
      </c>
      <c r="BG149" s="209">
        <f>IF(N149="zákl. přenesená",J149,0)</f>
        <v>0</v>
      </c>
      <c r="BH149" s="209">
        <f>IF(N149="sníž. přenesená",J149,0)</f>
        <v>0</v>
      </c>
      <c r="BI149" s="209">
        <f>IF(N149="nulová",J149,0)</f>
        <v>0</v>
      </c>
      <c r="BJ149" s="17" t="s">
        <v>23</v>
      </c>
      <c r="BK149" s="209">
        <f>ROUND(I149*H149,2)</f>
        <v>0</v>
      </c>
      <c r="BL149" s="17" t="s">
        <v>122</v>
      </c>
      <c r="BM149" s="208" t="s">
        <v>211</v>
      </c>
    </row>
    <row r="150" spans="2:65" s="1" customFormat="1" ht="10.199999999999999">
      <c r="B150" s="35"/>
      <c r="C150" s="36"/>
      <c r="D150" s="210" t="s">
        <v>192</v>
      </c>
      <c r="E150" s="36"/>
      <c r="F150" s="211" t="s">
        <v>212</v>
      </c>
      <c r="G150" s="36"/>
      <c r="H150" s="36"/>
      <c r="I150" s="118"/>
      <c r="J150" s="36"/>
      <c r="K150" s="36"/>
      <c r="L150" s="39"/>
      <c r="M150" s="212"/>
      <c r="N150" s="67"/>
      <c r="O150" s="67"/>
      <c r="P150" s="67"/>
      <c r="Q150" s="67"/>
      <c r="R150" s="67"/>
      <c r="S150" s="67"/>
      <c r="T150" s="68"/>
      <c r="AT150" s="17" t="s">
        <v>192</v>
      </c>
      <c r="AU150" s="17" t="s">
        <v>98</v>
      </c>
    </row>
    <row r="151" spans="2:65" s="1" customFormat="1" ht="63">
      <c r="B151" s="35"/>
      <c r="C151" s="36"/>
      <c r="D151" s="210" t="s">
        <v>194</v>
      </c>
      <c r="E151" s="36"/>
      <c r="F151" s="213" t="s">
        <v>208</v>
      </c>
      <c r="G151" s="36"/>
      <c r="H151" s="36"/>
      <c r="I151" s="118"/>
      <c r="J151" s="36"/>
      <c r="K151" s="36"/>
      <c r="L151" s="39"/>
      <c r="M151" s="212"/>
      <c r="N151" s="67"/>
      <c r="O151" s="67"/>
      <c r="P151" s="67"/>
      <c r="Q151" s="67"/>
      <c r="R151" s="67"/>
      <c r="S151" s="67"/>
      <c r="T151" s="68"/>
      <c r="AT151" s="17" t="s">
        <v>194</v>
      </c>
      <c r="AU151" s="17" t="s">
        <v>98</v>
      </c>
    </row>
    <row r="152" spans="2:65" s="12" customFormat="1" ht="10.199999999999999">
      <c r="B152" s="214"/>
      <c r="C152" s="215"/>
      <c r="D152" s="210" t="s">
        <v>196</v>
      </c>
      <c r="E152" s="216" t="s">
        <v>1</v>
      </c>
      <c r="F152" s="217" t="s">
        <v>197</v>
      </c>
      <c r="G152" s="215"/>
      <c r="H152" s="216" t="s">
        <v>1</v>
      </c>
      <c r="I152" s="218"/>
      <c r="J152" s="215"/>
      <c r="K152" s="215"/>
      <c r="L152" s="219"/>
      <c r="M152" s="220"/>
      <c r="N152" s="221"/>
      <c r="O152" s="221"/>
      <c r="P152" s="221"/>
      <c r="Q152" s="221"/>
      <c r="R152" s="221"/>
      <c r="S152" s="221"/>
      <c r="T152" s="222"/>
      <c r="AT152" s="223" t="s">
        <v>196</v>
      </c>
      <c r="AU152" s="223" t="s">
        <v>98</v>
      </c>
      <c r="AV152" s="12" t="s">
        <v>23</v>
      </c>
      <c r="AW152" s="12" t="s">
        <v>48</v>
      </c>
      <c r="AX152" s="12" t="s">
        <v>91</v>
      </c>
      <c r="AY152" s="223" t="s">
        <v>183</v>
      </c>
    </row>
    <row r="153" spans="2:65" s="13" customFormat="1" ht="10.199999999999999">
      <c r="B153" s="224"/>
      <c r="C153" s="225"/>
      <c r="D153" s="210" t="s">
        <v>196</v>
      </c>
      <c r="E153" s="226" t="s">
        <v>1</v>
      </c>
      <c r="F153" s="227" t="s">
        <v>98</v>
      </c>
      <c r="G153" s="225"/>
      <c r="H153" s="228">
        <v>2</v>
      </c>
      <c r="I153" s="229"/>
      <c r="J153" s="225"/>
      <c r="K153" s="225"/>
      <c r="L153" s="230"/>
      <c r="M153" s="231"/>
      <c r="N153" s="232"/>
      <c r="O153" s="232"/>
      <c r="P153" s="232"/>
      <c r="Q153" s="232"/>
      <c r="R153" s="232"/>
      <c r="S153" s="232"/>
      <c r="T153" s="233"/>
      <c r="AT153" s="234" t="s">
        <v>196</v>
      </c>
      <c r="AU153" s="234" t="s">
        <v>98</v>
      </c>
      <c r="AV153" s="13" t="s">
        <v>98</v>
      </c>
      <c r="AW153" s="13" t="s">
        <v>48</v>
      </c>
      <c r="AX153" s="13" t="s">
        <v>91</v>
      </c>
      <c r="AY153" s="234" t="s">
        <v>183</v>
      </c>
    </row>
    <row r="154" spans="2:65" s="1" customFormat="1" ht="16.5" customHeight="1">
      <c r="B154" s="35"/>
      <c r="C154" s="197" t="s">
        <v>128</v>
      </c>
      <c r="D154" s="197" t="s">
        <v>186</v>
      </c>
      <c r="E154" s="198" t="s">
        <v>213</v>
      </c>
      <c r="F154" s="199" t="s">
        <v>214</v>
      </c>
      <c r="G154" s="200" t="s">
        <v>189</v>
      </c>
      <c r="H154" s="201">
        <v>0.58099999999999996</v>
      </c>
      <c r="I154" s="202"/>
      <c r="J154" s="203">
        <f>ROUND(I154*H154,2)</f>
        <v>0</v>
      </c>
      <c r="K154" s="199" t="s">
        <v>190</v>
      </c>
      <c r="L154" s="39"/>
      <c r="M154" s="204" t="s">
        <v>1</v>
      </c>
      <c r="N154" s="205" t="s">
        <v>56</v>
      </c>
      <c r="O154" s="67"/>
      <c r="P154" s="206">
        <f>O154*H154</f>
        <v>0</v>
      </c>
      <c r="Q154" s="206">
        <v>0</v>
      </c>
      <c r="R154" s="206">
        <f>Q154*H154</f>
        <v>0</v>
      </c>
      <c r="S154" s="206">
        <v>0</v>
      </c>
      <c r="T154" s="207">
        <f>S154*H154</f>
        <v>0</v>
      </c>
      <c r="AR154" s="208" t="s">
        <v>122</v>
      </c>
      <c r="AT154" s="208" t="s">
        <v>186</v>
      </c>
      <c r="AU154" s="208" t="s">
        <v>98</v>
      </c>
      <c r="AY154" s="17" t="s">
        <v>183</v>
      </c>
      <c r="BE154" s="209">
        <f>IF(N154="základní",J154,0)</f>
        <v>0</v>
      </c>
      <c r="BF154" s="209">
        <f>IF(N154="snížená",J154,0)</f>
        <v>0</v>
      </c>
      <c r="BG154" s="209">
        <f>IF(N154="zákl. přenesená",J154,0)</f>
        <v>0</v>
      </c>
      <c r="BH154" s="209">
        <f>IF(N154="sníž. přenesená",J154,0)</f>
        <v>0</v>
      </c>
      <c r="BI154" s="209">
        <f>IF(N154="nulová",J154,0)</f>
        <v>0</v>
      </c>
      <c r="BJ154" s="17" t="s">
        <v>23</v>
      </c>
      <c r="BK154" s="209">
        <f>ROUND(I154*H154,2)</f>
        <v>0</v>
      </c>
      <c r="BL154" s="17" t="s">
        <v>122</v>
      </c>
      <c r="BM154" s="208" t="s">
        <v>215</v>
      </c>
    </row>
    <row r="155" spans="2:65" s="1" customFormat="1" ht="10.199999999999999">
      <c r="B155" s="35"/>
      <c r="C155" s="36"/>
      <c r="D155" s="210" t="s">
        <v>192</v>
      </c>
      <c r="E155" s="36"/>
      <c r="F155" s="211" t="s">
        <v>216</v>
      </c>
      <c r="G155" s="36"/>
      <c r="H155" s="36"/>
      <c r="I155" s="118"/>
      <c r="J155" s="36"/>
      <c r="K155" s="36"/>
      <c r="L155" s="39"/>
      <c r="M155" s="212"/>
      <c r="N155" s="67"/>
      <c r="O155" s="67"/>
      <c r="P155" s="67"/>
      <c r="Q155" s="67"/>
      <c r="R155" s="67"/>
      <c r="S155" s="67"/>
      <c r="T155" s="68"/>
      <c r="AT155" s="17" t="s">
        <v>192</v>
      </c>
      <c r="AU155" s="17" t="s">
        <v>98</v>
      </c>
    </row>
    <row r="156" spans="2:65" s="1" customFormat="1" ht="36">
      <c r="B156" s="35"/>
      <c r="C156" s="36"/>
      <c r="D156" s="210" t="s">
        <v>194</v>
      </c>
      <c r="E156" s="36"/>
      <c r="F156" s="213" t="s">
        <v>217</v>
      </c>
      <c r="G156" s="36"/>
      <c r="H156" s="36"/>
      <c r="I156" s="118"/>
      <c r="J156" s="36"/>
      <c r="K156" s="36"/>
      <c r="L156" s="39"/>
      <c r="M156" s="212"/>
      <c r="N156" s="67"/>
      <c r="O156" s="67"/>
      <c r="P156" s="67"/>
      <c r="Q156" s="67"/>
      <c r="R156" s="67"/>
      <c r="S156" s="67"/>
      <c r="T156" s="68"/>
      <c r="AT156" s="17" t="s">
        <v>194</v>
      </c>
      <c r="AU156" s="17" t="s">
        <v>98</v>
      </c>
    </row>
    <row r="157" spans="2:65" s="12" customFormat="1" ht="10.199999999999999">
      <c r="B157" s="214"/>
      <c r="C157" s="215"/>
      <c r="D157" s="210" t="s">
        <v>196</v>
      </c>
      <c r="E157" s="216" t="s">
        <v>1</v>
      </c>
      <c r="F157" s="217" t="s">
        <v>218</v>
      </c>
      <c r="G157" s="215"/>
      <c r="H157" s="216" t="s">
        <v>1</v>
      </c>
      <c r="I157" s="218"/>
      <c r="J157" s="215"/>
      <c r="K157" s="215"/>
      <c r="L157" s="219"/>
      <c r="M157" s="220"/>
      <c r="N157" s="221"/>
      <c r="O157" s="221"/>
      <c r="P157" s="221"/>
      <c r="Q157" s="221"/>
      <c r="R157" s="221"/>
      <c r="S157" s="221"/>
      <c r="T157" s="222"/>
      <c r="AT157" s="223" t="s">
        <v>196</v>
      </c>
      <c r="AU157" s="223" t="s">
        <v>98</v>
      </c>
      <c r="AV157" s="12" t="s">
        <v>23</v>
      </c>
      <c r="AW157" s="12" t="s">
        <v>48</v>
      </c>
      <c r="AX157" s="12" t="s">
        <v>91</v>
      </c>
      <c r="AY157" s="223" t="s">
        <v>183</v>
      </c>
    </row>
    <row r="158" spans="2:65" s="13" customFormat="1" ht="10.199999999999999">
      <c r="B158" s="224"/>
      <c r="C158" s="225"/>
      <c r="D158" s="210" t="s">
        <v>196</v>
      </c>
      <c r="E158" s="226" t="s">
        <v>1</v>
      </c>
      <c r="F158" s="227" t="s">
        <v>219</v>
      </c>
      <c r="G158" s="225"/>
      <c r="H158" s="228">
        <v>0.58089999999999997</v>
      </c>
      <c r="I158" s="229"/>
      <c r="J158" s="225"/>
      <c r="K158" s="225"/>
      <c r="L158" s="230"/>
      <c r="M158" s="231"/>
      <c r="N158" s="232"/>
      <c r="O158" s="232"/>
      <c r="P158" s="232"/>
      <c r="Q158" s="232"/>
      <c r="R158" s="232"/>
      <c r="S158" s="232"/>
      <c r="T158" s="233"/>
      <c r="AT158" s="234" t="s">
        <v>196</v>
      </c>
      <c r="AU158" s="234" t="s">
        <v>98</v>
      </c>
      <c r="AV158" s="13" t="s">
        <v>98</v>
      </c>
      <c r="AW158" s="13" t="s">
        <v>48</v>
      </c>
      <c r="AX158" s="13" t="s">
        <v>91</v>
      </c>
      <c r="AY158" s="234" t="s">
        <v>183</v>
      </c>
    </row>
    <row r="159" spans="2:65" s="1" customFormat="1" ht="16.5" customHeight="1">
      <c r="B159" s="35"/>
      <c r="C159" s="197" t="s">
        <v>135</v>
      </c>
      <c r="D159" s="197" t="s">
        <v>186</v>
      </c>
      <c r="E159" s="198" t="s">
        <v>220</v>
      </c>
      <c r="F159" s="199" t="s">
        <v>221</v>
      </c>
      <c r="G159" s="200" t="s">
        <v>189</v>
      </c>
      <c r="H159" s="201">
        <v>0.58099999999999996</v>
      </c>
      <c r="I159" s="202"/>
      <c r="J159" s="203">
        <f>ROUND(I159*H159,2)</f>
        <v>0</v>
      </c>
      <c r="K159" s="199" t="s">
        <v>190</v>
      </c>
      <c r="L159" s="39"/>
      <c r="M159" s="204" t="s">
        <v>1</v>
      </c>
      <c r="N159" s="205" t="s">
        <v>56</v>
      </c>
      <c r="O159" s="67"/>
      <c r="P159" s="206">
        <f>O159*H159</f>
        <v>0</v>
      </c>
      <c r="Q159" s="206">
        <v>0</v>
      </c>
      <c r="R159" s="206">
        <f>Q159*H159</f>
        <v>0</v>
      </c>
      <c r="S159" s="206">
        <v>0</v>
      </c>
      <c r="T159" s="207">
        <f>S159*H159</f>
        <v>0</v>
      </c>
      <c r="AR159" s="208" t="s">
        <v>122</v>
      </c>
      <c r="AT159" s="208" t="s">
        <v>186</v>
      </c>
      <c r="AU159" s="208" t="s">
        <v>98</v>
      </c>
      <c r="AY159" s="17" t="s">
        <v>183</v>
      </c>
      <c r="BE159" s="209">
        <f>IF(N159="základní",J159,0)</f>
        <v>0</v>
      </c>
      <c r="BF159" s="209">
        <f>IF(N159="snížená",J159,0)</f>
        <v>0</v>
      </c>
      <c r="BG159" s="209">
        <f>IF(N159="zákl. přenesená",J159,0)</f>
        <v>0</v>
      </c>
      <c r="BH159" s="209">
        <f>IF(N159="sníž. přenesená",J159,0)</f>
        <v>0</v>
      </c>
      <c r="BI159" s="209">
        <f>IF(N159="nulová",J159,0)</f>
        <v>0</v>
      </c>
      <c r="BJ159" s="17" t="s">
        <v>23</v>
      </c>
      <c r="BK159" s="209">
        <f>ROUND(I159*H159,2)</f>
        <v>0</v>
      </c>
      <c r="BL159" s="17" t="s">
        <v>122</v>
      </c>
      <c r="BM159" s="208" t="s">
        <v>222</v>
      </c>
    </row>
    <row r="160" spans="2:65" s="1" customFormat="1" ht="10.199999999999999">
      <c r="B160" s="35"/>
      <c r="C160" s="36"/>
      <c r="D160" s="210" t="s">
        <v>192</v>
      </c>
      <c r="E160" s="36"/>
      <c r="F160" s="211" t="s">
        <v>223</v>
      </c>
      <c r="G160" s="36"/>
      <c r="H160" s="36"/>
      <c r="I160" s="118"/>
      <c r="J160" s="36"/>
      <c r="K160" s="36"/>
      <c r="L160" s="39"/>
      <c r="M160" s="212"/>
      <c r="N160" s="67"/>
      <c r="O160" s="67"/>
      <c r="P160" s="67"/>
      <c r="Q160" s="67"/>
      <c r="R160" s="67"/>
      <c r="S160" s="67"/>
      <c r="T160" s="68"/>
      <c r="AT160" s="17" t="s">
        <v>192</v>
      </c>
      <c r="AU160" s="17" t="s">
        <v>98</v>
      </c>
    </row>
    <row r="161" spans="2:65" s="1" customFormat="1" ht="36">
      <c r="B161" s="35"/>
      <c r="C161" s="36"/>
      <c r="D161" s="210" t="s">
        <v>194</v>
      </c>
      <c r="E161" s="36"/>
      <c r="F161" s="213" t="s">
        <v>224</v>
      </c>
      <c r="G161" s="36"/>
      <c r="H161" s="36"/>
      <c r="I161" s="118"/>
      <c r="J161" s="36"/>
      <c r="K161" s="36"/>
      <c r="L161" s="39"/>
      <c r="M161" s="212"/>
      <c r="N161" s="67"/>
      <c r="O161" s="67"/>
      <c r="P161" s="67"/>
      <c r="Q161" s="67"/>
      <c r="R161" s="67"/>
      <c r="S161" s="67"/>
      <c r="T161" s="68"/>
      <c r="AT161" s="17" t="s">
        <v>194</v>
      </c>
      <c r="AU161" s="17" t="s">
        <v>98</v>
      </c>
    </row>
    <row r="162" spans="2:65" s="12" customFormat="1" ht="10.199999999999999">
      <c r="B162" s="214"/>
      <c r="C162" s="215"/>
      <c r="D162" s="210" t="s">
        <v>196</v>
      </c>
      <c r="E162" s="216" t="s">
        <v>1</v>
      </c>
      <c r="F162" s="217" t="s">
        <v>218</v>
      </c>
      <c r="G162" s="215"/>
      <c r="H162" s="216" t="s">
        <v>1</v>
      </c>
      <c r="I162" s="218"/>
      <c r="J162" s="215"/>
      <c r="K162" s="215"/>
      <c r="L162" s="219"/>
      <c r="M162" s="220"/>
      <c r="N162" s="221"/>
      <c r="O162" s="221"/>
      <c r="P162" s="221"/>
      <c r="Q162" s="221"/>
      <c r="R162" s="221"/>
      <c r="S162" s="221"/>
      <c r="T162" s="222"/>
      <c r="AT162" s="223" t="s">
        <v>196</v>
      </c>
      <c r="AU162" s="223" t="s">
        <v>98</v>
      </c>
      <c r="AV162" s="12" t="s">
        <v>23</v>
      </c>
      <c r="AW162" s="12" t="s">
        <v>48</v>
      </c>
      <c r="AX162" s="12" t="s">
        <v>91</v>
      </c>
      <c r="AY162" s="223" t="s">
        <v>183</v>
      </c>
    </row>
    <row r="163" spans="2:65" s="13" customFormat="1" ht="10.199999999999999">
      <c r="B163" s="224"/>
      <c r="C163" s="225"/>
      <c r="D163" s="210" t="s">
        <v>196</v>
      </c>
      <c r="E163" s="226" t="s">
        <v>1</v>
      </c>
      <c r="F163" s="227" t="s">
        <v>219</v>
      </c>
      <c r="G163" s="225"/>
      <c r="H163" s="228">
        <v>0.58089999999999997</v>
      </c>
      <c r="I163" s="229"/>
      <c r="J163" s="225"/>
      <c r="K163" s="225"/>
      <c r="L163" s="230"/>
      <c r="M163" s="231"/>
      <c r="N163" s="232"/>
      <c r="O163" s="232"/>
      <c r="P163" s="232"/>
      <c r="Q163" s="232"/>
      <c r="R163" s="232"/>
      <c r="S163" s="232"/>
      <c r="T163" s="233"/>
      <c r="AT163" s="234" t="s">
        <v>196</v>
      </c>
      <c r="AU163" s="234" t="s">
        <v>98</v>
      </c>
      <c r="AV163" s="13" t="s">
        <v>98</v>
      </c>
      <c r="AW163" s="13" t="s">
        <v>48</v>
      </c>
      <c r="AX163" s="13" t="s">
        <v>91</v>
      </c>
      <c r="AY163" s="234" t="s">
        <v>183</v>
      </c>
    </row>
    <row r="164" spans="2:65" s="1" customFormat="1" ht="16.5" customHeight="1">
      <c r="B164" s="35"/>
      <c r="C164" s="197" t="s">
        <v>225</v>
      </c>
      <c r="D164" s="197" t="s">
        <v>186</v>
      </c>
      <c r="E164" s="198" t="s">
        <v>226</v>
      </c>
      <c r="F164" s="199" t="s">
        <v>227</v>
      </c>
      <c r="G164" s="200" t="s">
        <v>205</v>
      </c>
      <c r="H164" s="201">
        <v>6</v>
      </c>
      <c r="I164" s="202"/>
      <c r="J164" s="203">
        <f>ROUND(I164*H164,2)</f>
        <v>0</v>
      </c>
      <c r="K164" s="199" t="s">
        <v>190</v>
      </c>
      <c r="L164" s="39"/>
      <c r="M164" s="204" t="s">
        <v>1</v>
      </c>
      <c r="N164" s="205" t="s">
        <v>56</v>
      </c>
      <c r="O164" s="67"/>
      <c r="P164" s="206">
        <f>O164*H164</f>
        <v>0</v>
      </c>
      <c r="Q164" s="206">
        <v>0</v>
      </c>
      <c r="R164" s="206">
        <f>Q164*H164</f>
        <v>0</v>
      </c>
      <c r="S164" s="206">
        <v>0</v>
      </c>
      <c r="T164" s="207">
        <f>S164*H164</f>
        <v>0</v>
      </c>
      <c r="AR164" s="208" t="s">
        <v>122</v>
      </c>
      <c r="AT164" s="208" t="s">
        <v>186</v>
      </c>
      <c r="AU164" s="208" t="s">
        <v>98</v>
      </c>
      <c r="AY164" s="17" t="s">
        <v>183</v>
      </c>
      <c r="BE164" s="209">
        <f>IF(N164="základní",J164,0)</f>
        <v>0</v>
      </c>
      <c r="BF164" s="209">
        <f>IF(N164="snížená",J164,0)</f>
        <v>0</v>
      </c>
      <c r="BG164" s="209">
        <f>IF(N164="zákl. přenesená",J164,0)</f>
        <v>0</v>
      </c>
      <c r="BH164" s="209">
        <f>IF(N164="sníž. přenesená",J164,0)</f>
        <v>0</v>
      </c>
      <c r="BI164" s="209">
        <f>IF(N164="nulová",J164,0)</f>
        <v>0</v>
      </c>
      <c r="BJ164" s="17" t="s">
        <v>23</v>
      </c>
      <c r="BK164" s="209">
        <f>ROUND(I164*H164,2)</f>
        <v>0</v>
      </c>
      <c r="BL164" s="17" t="s">
        <v>122</v>
      </c>
      <c r="BM164" s="208" t="s">
        <v>228</v>
      </c>
    </row>
    <row r="165" spans="2:65" s="1" customFormat="1" ht="17.399999999999999">
      <c r="B165" s="35"/>
      <c r="C165" s="36"/>
      <c r="D165" s="210" t="s">
        <v>192</v>
      </c>
      <c r="E165" s="36"/>
      <c r="F165" s="211" t="s">
        <v>229</v>
      </c>
      <c r="G165" s="36"/>
      <c r="H165" s="36"/>
      <c r="I165" s="118"/>
      <c r="J165" s="36"/>
      <c r="K165" s="36"/>
      <c r="L165" s="39"/>
      <c r="M165" s="212"/>
      <c r="N165" s="67"/>
      <c r="O165" s="67"/>
      <c r="P165" s="67"/>
      <c r="Q165" s="67"/>
      <c r="R165" s="67"/>
      <c r="S165" s="67"/>
      <c r="T165" s="68"/>
      <c r="AT165" s="17" t="s">
        <v>192</v>
      </c>
      <c r="AU165" s="17" t="s">
        <v>98</v>
      </c>
    </row>
    <row r="166" spans="2:65" s="1" customFormat="1" ht="18">
      <c r="B166" s="35"/>
      <c r="C166" s="36"/>
      <c r="D166" s="210" t="s">
        <v>194</v>
      </c>
      <c r="E166" s="36"/>
      <c r="F166" s="213" t="s">
        <v>230</v>
      </c>
      <c r="G166" s="36"/>
      <c r="H166" s="36"/>
      <c r="I166" s="118"/>
      <c r="J166" s="36"/>
      <c r="K166" s="36"/>
      <c r="L166" s="39"/>
      <c r="M166" s="212"/>
      <c r="N166" s="67"/>
      <c r="O166" s="67"/>
      <c r="P166" s="67"/>
      <c r="Q166" s="67"/>
      <c r="R166" s="67"/>
      <c r="S166" s="67"/>
      <c r="T166" s="68"/>
      <c r="AT166" s="17" t="s">
        <v>194</v>
      </c>
      <c r="AU166" s="17" t="s">
        <v>98</v>
      </c>
    </row>
    <row r="167" spans="2:65" s="12" customFormat="1" ht="10.199999999999999">
      <c r="B167" s="214"/>
      <c r="C167" s="215"/>
      <c r="D167" s="210" t="s">
        <v>196</v>
      </c>
      <c r="E167" s="216" t="s">
        <v>1</v>
      </c>
      <c r="F167" s="217" t="s">
        <v>231</v>
      </c>
      <c r="G167" s="215"/>
      <c r="H167" s="216" t="s">
        <v>1</v>
      </c>
      <c r="I167" s="218"/>
      <c r="J167" s="215"/>
      <c r="K167" s="215"/>
      <c r="L167" s="219"/>
      <c r="M167" s="220"/>
      <c r="N167" s="221"/>
      <c r="O167" s="221"/>
      <c r="P167" s="221"/>
      <c r="Q167" s="221"/>
      <c r="R167" s="221"/>
      <c r="S167" s="221"/>
      <c r="T167" s="222"/>
      <c r="AT167" s="223" t="s">
        <v>196</v>
      </c>
      <c r="AU167" s="223" t="s">
        <v>98</v>
      </c>
      <c r="AV167" s="12" t="s">
        <v>23</v>
      </c>
      <c r="AW167" s="12" t="s">
        <v>48</v>
      </c>
      <c r="AX167" s="12" t="s">
        <v>91</v>
      </c>
      <c r="AY167" s="223" t="s">
        <v>183</v>
      </c>
    </row>
    <row r="168" spans="2:65" s="13" customFormat="1" ht="10.199999999999999">
      <c r="B168" s="224"/>
      <c r="C168" s="225"/>
      <c r="D168" s="210" t="s">
        <v>196</v>
      </c>
      <c r="E168" s="226" t="s">
        <v>1</v>
      </c>
      <c r="F168" s="227" t="s">
        <v>135</v>
      </c>
      <c r="G168" s="225"/>
      <c r="H168" s="228">
        <v>6</v>
      </c>
      <c r="I168" s="229"/>
      <c r="J168" s="225"/>
      <c r="K168" s="225"/>
      <c r="L168" s="230"/>
      <c r="M168" s="231"/>
      <c r="N168" s="232"/>
      <c r="O168" s="232"/>
      <c r="P168" s="232"/>
      <c r="Q168" s="232"/>
      <c r="R168" s="232"/>
      <c r="S168" s="232"/>
      <c r="T168" s="233"/>
      <c r="AT168" s="234" t="s">
        <v>196</v>
      </c>
      <c r="AU168" s="234" t="s">
        <v>98</v>
      </c>
      <c r="AV168" s="13" t="s">
        <v>98</v>
      </c>
      <c r="AW168" s="13" t="s">
        <v>48</v>
      </c>
      <c r="AX168" s="13" t="s">
        <v>91</v>
      </c>
      <c r="AY168" s="234" t="s">
        <v>183</v>
      </c>
    </row>
    <row r="169" spans="2:65" s="1" customFormat="1" ht="16.5" customHeight="1">
      <c r="B169" s="35"/>
      <c r="C169" s="197" t="s">
        <v>232</v>
      </c>
      <c r="D169" s="197" t="s">
        <v>186</v>
      </c>
      <c r="E169" s="198" t="s">
        <v>233</v>
      </c>
      <c r="F169" s="199" t="s">
        <v>234</v>
      </c>
      <c r="G169" s="200" t="s">
        <v>205</v>
      </c>
      <c r="H169" s="201">
        <v>6</v>
      </c>
      <c r="I169" s="202"/>
      <c r="J169" s="203">
        <f>ROUND(I169*H169,2)</f>
        <v>0</v>
      </c>
      <c r="K169" s="199" t="s">
        <v>190</v>
      </c>
      <c r="L169" s="39"/>
      <c r="M169" s="204" t="s">
        <v>1</v>
      </c>
      <c r="N169" s="205" t="s">
        <v>56</v>
      </c>
      <c r="O169" s="67"/>
      <c r="P169" s="206">
        <f>O169*H169</f>
        <v>0</v>
      </c>
      <c r="Q169" s="206">
        <v>0</v>
      </c>
      <c r="R169" s="206">
        <f>Q169*H169</f>
        <v>0</v>
      </c>
      <c r="S169" s="206">
        <v>0</v>
      </c>
      <c r="T169" s="207">
        <f>S169*H169</f>
        <v>0</v>
      </c>
      <c r="AR169" s="208" t="s">
        <v>122</v>
      </c>
      <c r="AT169" s="208" t="s">
        <v>186</v>
      </c>
      <c r="AU169" s="208" t="s">
        <v>98</v>
      </c>
      <c r="AY169" s="17" t="s">
        <v>183</v>
      </c>
      <c r="BE169" s="209">
        <f>IF(N169="základní",J169,0)</f>
        <v>0</v>
      </c>
      <c r="BF169" s="209">
        <f>IF(N169="snížená",J169,0)</f>
        <v>0</v>
      </c>
      <c r="BG169" s="209">
        <f>IF(N169="zákl. přenesená",J169,0)</f>
        <v>0</v>
      </c>
      <c r="BH169" s="209">
        <f>IF(N169="sníž. přenesená",J169,0)</f>
        <v>0</v>
      </c>
      <c r="BI169" s="209">
        <f>IF(N169="nulová",J169,0)</f>
        <v>0</v>
      </c>
      <c r="BJ169" s="17" t="s">
        <v>23</v>
      </c>
      <c r="BK169" s="209">
        <f>ROUND(I169*H169,2)</f>
        <v>0</v>
      </c>
      <c r="BL169" s="17" t="s">
        <v>122</v>
      </c>
      <c r="BM169" s="208" t="s">
        <v>235</v>
      </c>
    </row>
    <row r="170" spans="2:65" s="1" customFormat="1" ht="17.399999999999999">
      <c r="B170" s="35"/>
      <c r="C170" s="36"/>
      <c r="D170" s="210" t="s">
        <v>192</v>
      </c>
      <c r="E170" s="36"/>
      <c r="F170" s="211" t="s">
        <v>236</v>
      </c>
      <c r="G170" s="36"/>
      <c r="H170" s="36"/>
      <c r="I170" s="118"/>
      <c r="J170" s="36"/>
      <c r="K170" s="36"/>
      <c r="L170" s="39"/>
      <c r="M170" s="212"/>
      <c r="N170" s="67"/>
      <c r="O170" s="67"/>
      <c r="P170" s="67"/>
      <c r="Q170" s="67"/>
      <c r="R170" s="67"/>
      <c r="S170" s="67"/>
      <c r="T170" s="68"/>
      <c r="AT170" s="17" t="s">
        <v>192</v>
      </c>
      <c r="AU170" s="17" t="s">
        <v>98</v>
      </c>
    </row>
    <row r="171" spans="2:65" s="1" customFormat="1" ht="18">
      <c r="B171" s="35"/>
      <c r="C171" s="36"/>
      <c r="D171" s="210" t="s">
        <v>194</v>
      </c>
      <c r="E171" s="36"/>
      <c r="F171" s="213" t="s">
        <v>230</v>
      </c>
      <c r="G171" s="36"/>
      <c r="H171" s="36"/>
      <c r="I171" s="118"/>
      <c r="J171" s="36"/>
      <c r="K171" s="36"/>
      <c r="L171" s="39"/>
      <c r="M171" s="212"/>
      <c r="N171" s="67"/>
      <c r="O171" s="67"/>
      <c r="P171" s="67"/>
      <c r="Q171" s="67"/>
      <c r="R171" s="67"/>
      <c r="S171" s="67"/>
      <c r="T171" s="68"/>
      <c r="AT171" s="17" t="s">
        <v>194</v>
      </c>
      <c r="AU171" s="17" t="s">
        <v>98</v>
      </c>
    </row>
    <row r="172" spans="2:65" s="12" customFormat="1" ht="10.199999999999999">
      <c r="B172" s="214"/>
      <c r="C172" s="215"/>
      <c r="D172" s="210" t="s">
        <v>196</v>
      </c>
      <c r="E172" s="216" t="s">
        <v>1</v>
      </c>
      <c r="F172" s="217" t="s">
        <v>231</v>
      </c>
      <c r="G172" s="215"/>
      <c r="H172" s="216" t="s">
        <v>1</v>
      </c>
      <c r="I172" s="218"/>
      <c r="J172" s="215"/>
      <c r="K172" s="215"/>
      <c r="L172" s="219"/>
      <c r="M172" s="220"/>
      <c r="N172" s="221"/>
      <c r="O172" s="221"/>
      <c r="P172" s="221"/>
      <c r="Q172" s="221"/>
      <c r="R172" s="221"/>
      <c r="S172" s="221"/>
      <c r="T172" s="222"/>
      <c r="AT172" s="223" t="s">
        <v>196</v>
      </c>
      <c r="AU172" s="223" t="s">
        <v>98</v>
      </c>
      <c r="AV172" s="12" t="s">
        <v>23</v>
      </c>
      <c r="AW172" s="12" t="s">
        <v>48</v>
      </c>
      <c r="AX172" s="12" t="s">
        <v>91</v>
      </c>
      <c r="AY172" s="223" t="s">
        <v>183</v>
      </c>
    </row>
    <row r="173" spans="2:65" s="13" customFormat="1" ht="10.199999999999999">
      <c r="B173" s="224"/>
      <c r="C173" s="225"/>
      <c r="D173" s="210" t="s">
        <v>196</v>
      </c>
      <c r="E173" s="226" t="s">
        <v>1</v>
      </c>
      <c r="F173" s="227" t="s">
        <v>135</v>
      </c>
      <c r="G173" s="225"/>
      <c r="H173" s="228">
        <v>6</v>
      </c>
      <c r="I173" s="229"/>
      <c r="J173" s="225"/>
      <c r="K173" s="225"/>
      <c r="L173" s="230"/>
      <c r="M173" s="231"/>
      <c r="N173" s="232"/>
      <c r="O173" s="232"/>
      <c r="P173" s="232"/>
      <c r="Q173" s="232"/>
      <c r="R173" s="232"/>
      <c r="S173" s="232"/>
      <c r="T173" s="233"/>
      <c r="AT173" s="234" t="s">
        <v>196</v>
      </c>
      <c r="AU173" s="234" t="s">
        <v>98</v>
      </c>
      <c r="AV173" s="13" t="s">
        <v>98</v>
      </c>
      <c r="AW173" s="13" t="s">
        <v>48</v>
      </c>
      <c r="AX173" s="13" t="s">
        <v>91</v>
      </c>
      <c r="AY173" s="234" t="s">
        <v>183</v>
      </c>
    </row>
    <row r="174" spans="2:65" s="1" customFormat="1" ht="16.5" customHeight="1">
      <c r="B174" s="35"/>
      <c r="C174" s="197" t="s">
        <v>237</v>
      </c>
      <c r="D174" s="197" t="s">
        <v>186</v>
      </c>
      <c r="E174" s="198" t="s">
        <v>238</v>
      </c>
      <c r="F174" s="199" t="s">
        <v>239</v>
      </c>
      <c r="G174" s="200" t="s">
        <v>189</v>
      </c>
      <c r="H174" s="201">
        <v>900</v>
      </c>
      <c r="I174" s="202"/>
      <c r="J174" s="203">
        <f>ROUND(I174*H174,2)</f>
        <v>0</v>
      </c>
      <c r="K174" s="199" t="s">
        <v>190</v>
      </c>
      <c r="L174" s="39"/>
      <c r="M174" s="204" t="s">
        <v>1</v>
      </c>
      <c r="N174" s="205" t="s">
        <v>56</v>
      </c>
      <c r="O174" s="67"/>
      <c r="P174" s="206">
        <f>O174*H174</f>
        <v>0</v>
      </c>
      <c r="Q174" s="206">
        <v>0</v>
      </c>
      <c r="R174" s="206">
        <f>Q174*H174</f>
        <v>0</v>
      </c>
      <c r="S174" s="206">
        <v>0</v>
      </c>
      <c r="T174" s="207">
        <f>S174*H174</f>
        <v>0</v>
      </c>
      <c r="AR174" s="208" t="s">
        <v>122</v>
      </c>
      <c r="AT174" s="208" t="s">
        <v>186</v>
      </c>
      <c r="AU174" s="208" t="s">
        <v>98</v>
      </c>
      <c r="AY174" s="17" t="s">
        <v>183</v>
      </c>
      <c r="BE174" s="209">
        <f>IF(N174="základní",J174,0)</f>
        <v>0</v>
      </c>
      <c r="BF174" s="209">
        <f>IF(N174="snížená",J174,0)</f>
        <v>0</v>
      </c>
      <c r="BG174" s="209">
        <f>IF(N174="zákl. přenesená",J174,0)</f>
        <v>0</v>
      </c>
      <c r="BH174" s="209">
        <f>IF(N174="sníž. přenesená",J174,0)</f>
        <v>0</v>
      </c>
      <c r="BI174" s="209">
        <f>IF(N174="nulová",J174,0)</f>
        <v>0</v>
      </c>
      <c r="BJ174" s="17" t="s">
        <v>23</v>
      </c>
      <c r="BK174" s="209">
        <f>ROUND(I174*H174,2)</f>
        <v>0</v>
      </c>
      <c r="BL174" s="17" t="s">
        <v>122</v>
      </c>
      <c r="BM174" s="208" t="s">
        <v>240</v>
      </c>
    </row>
    <row r="175" spans="2:65" s="1" customFormat="1" ht="10.199999999999999">
      <c r="B175" s="35"/>
      <c r="C175" s="36"/>
      <c r="D175" s="210" t="s">
        <v>192</v>
      </c>
      <c r="E175" s="36"/>
      <c r="F175" s="211" t="s">
        <v>241</v>
      </c>
      <c r="G175" s="36"/>
      <c r="H175" s="36"/>
      <c r="I175" s="118"/>
      <c r="J175" s="36"/>
      <c r="K175" s="36"/>
      <c r="L175" s="39"/>
      <c r="M175" s="212"/>
      <c r="N175" s="67"/>
      <c r="O175" s="67"/>
      <c r="P175" s="67"/>
      <c r="Q175" s="67"/>
      <c r="R175" s="67"/>
      <c r="S175" s="67"/>
      <c r="T175" s="68"/>
      <c r="AT175" s="17" t="s">
        <v>192</v>
      </c>
      <c r="AU175" s="17" t="s">
        <v>98</v>
      </c>
    </row>
    <row r="176" spans="2:65" s="1" customFormat="1" ht="63">
      <c r="B176" s="35"/>
      <c r="C176" s="36"/>
      <c r="D176" s="210" t="s">
        <v>194</v>
      </c>
      <c r="E176" s="36"/>
      <c r="F176" s="213" t="s">
        <v>242</v>
      </c>
      <c r="G176" s="36"/>
      <c r="H176" s="36"/>
      <c r="I176" s="118"/>
      <c r="J176" s="36"/>
      <c r="K176" s="36"/>
      <c r="L176" s="39"/>
      <c r="M176" s="212"/>
      <c r="N176" s="67"/>
      <c r="O176" s="67"/>
      <c r="P176" s="67"/>
      <c r="Q176" s="67"/>
      <c r="R176" s="67"/>
      <c r="S176" s="67"/>
      <c r="T176" s="68"/>
      <c r="AT176" s="17" t="s">
        <v>194</v>
      </c>
      <c r="AU176" s="17" t="s">
        <v>98</v>
      </c>
    </row>
    <row r="177" spans="2:65" s="12" customFormat="1" ht="10.199999999999999">
      <c r="B177" s="214"/>
      <c r="C177" s="215"/>
      <c r="D177" s="210" t="s">
        <v>196</v>
      </c>
      <c r="E177" s="216" t="s">
        <v>1</v>
      </c>
      <c r="F177" s="217" t="s">
        <v>243</v>
      </c>
      <c r="G177" s="215"/>
      <c r="H177" s="216" t="s">
        <v>1</v>
      </c>
      <c r="I177" s="218"/>
      <c r="J177" s="215"/>
      <c r="K177" s="215"/>
      <c r="L177" s="219"/>
      <c r="M177" s="220"/>
      <c r="N177" s="221"/>
      <c r="O177" s="221"/>
      <c r="P177" s="221"/>
      <c r="Q177" s="221"/>
      <c r="R177" s="221"/>
      <c r="S177" s="221"/>
      <c r="T177" s="222"/>
      <c r="AT177" s="223" t="s">
        <v>196</v>
      </c>
      <c r="AU177" s="223" t="s">
        <v>98</v>
      </c>
      <c r="AV177" s="12" t="s">
        <v>23</v>
      </c>
      <c r="AW177" s="12" t="s">
        <v>48</v>
      </c>
      <c r="AX177" s="12" t="s">
        <v>91</v>
      </c>
      <c r="AY177" s="223" t="s">
        <v>183</v>
      </c>
    </row>
    <row r="178" spans="2:65" s="13" customFormat="1" ht="10.199999999999999">
      <c r="B178" s="224"/>
      <c r="C178" s="225"/>
      <c r="D178" s="210" t="s">
        <v>196</v>
      </c>
      <c r="E178" s="226" t="s">
        <v>1</v>
      </c>
      <c r="F178" s="227" t="s">
        <v>244</v>
      </c>
      <c r="G178" s="225"/>
      <c r="H178" s="228">
        <v>900</v>
      </c>
      <c r="I178" s="229"/>
      <c r="J178" s="225"/>
      <c r="K178" s="225"/>
      <c r="L178" s="230"/>
      <c r="M178" s="231"/>
      <c r="N178" s="232"/>
      <c r="O178" s="232"/>
      <c r="P178" s="232"/>
      <c r="Q178" s="232"/>
      <c r="R178" s="232"/>
      <c r="S178" s="232"/>
      <c r="T178" s="233"/>
      <c r="AT178" s="234" t="s">
        <v>196</v>
      </c>
      <c r="AU178" s="234" t="s">
        <v>98</v>
      </c>
      <c r="AV178" s="13" t="s">
        <v>98</v>
      </c>
      <c r="AW178" s="13" t="s">
        <v>48</v>
      </c>
      <c r="AX178" s="13" t="s">
        <v>91</v>
      </c>
      <c r="AY178" s="234" t="s">
        <v>183</v>
      </c>
    </row>
    <row r="179" spans="2:65" s="1" customFormat="1" ht="16.5" customHeight="1">
      <c r="B179" s="35"/>
      <c r="C179" s="197" t="s">
        <v>245</v>
      </c>
      <c r="D179" s="197" t="s">
        <v>186</v>
      </c>
      <c r="E179" s="198" t="s">
        <v>246</v>
      </c>
      <c r="F179" s="199" t="s">
        <v>247</v>
      </c>
      <c r="G179" s="200" t="s">
        <v>248</v>
      </c>
      <c r="H179" s="201">
        <v>3074.48</v>
      </c>
      <c r="I179" s="202"/>
      <c r="J179" s="203">
        <f>ROUND(I179*H179,2)</f>
        <v>0</v>
      </c>
      <c r="K179" s="199" t="s">
        <v>190</v>
      </c>
      <c r="L179" s="39"/>
      <c r="M179" s="204" t="s">
        <v>1</v>
      </c>
      <c r="N179" s="205" t="s">
        <v>56</v>
      </c>
      <c r="O179" s="67"/>
      <c r="P179" s="206">
        <f>O179*H179</f>
        <v>0</v>
      </c>
      <c r="Q179" s="206">
        <v>0</v>
      </c>
      <c r="R179" s="206">
        <f>Q179*H179</f>
        <v>0</v>
      </c>
      <c r="S179" s="206">
        <v>0</v>
      </c>
      <c r="T179" s="207">
        <f>S179*H179</f>
        <v>0</v>
      </c>
      <c r="AR179" s="208" t="s">
        <v>122</v>
      </c>
      <c r="AT179" s="208" t="s">
        <v>186</v>
      </c>
      <c r="AU179" s="208" t="s">
        <v>98</v>
      </c>
      <c r="AY179" s="17" t="s">
        <v>183</v>
      </c>
      <c r="BE179" s="209">
        <f>IF(N179="základní",J179,0)</f>
        <v>0</v>
      </c>
      <c r="BF179" s="209">
        <f>IF(N179="snížená",J179,0)</f>
        <v>0</v>
      </c>
      <c r="BG179" s="209">
        <f>IF(N179="zákl. přenesená",J179,0)</f>
        <v>0</v>
      </c>
      <c r="BH179" s="209">
        <f>IF(N179="sníž. přenesená",J179,0)</f>
        <v>0</v>
      </c>
      <c r="BI179" s="209">
        <f>IF(N179="nulová",J179,0)</f>
        <v>0</v>
      </c>
      <c r="BJ179" s="17" t="s">
        <v>23</v>
      </c>
      <c r="BK179" s="209">
        <f>ROUND(I179*H179,2)</f>
        <v>0</v>
      </c>
      <c r="BL179" s="17" t="s">
        <v>122</v>
      </c>
      <c r="BM179" s="208" t="s">
        <v>249</v>
      </c>
    </row>
    <row r="180" spans="2:65" s="1" customFormat="1" ht="17.399999999999999">
      <c r="B180" s="35"/>
      <c r="C180" s="36"/>
      <c r="D180" s="210" t="s">
        <v>192</v>
      </c>
      <c r="E180" s="36"/>
      <c r="F180" s="211" t="s">
        <v>250</v>
      </c>
      <c r="G180" s="36"/>
      <c r="H180" s="36"/>
      <c r="I180" s="118"/>
      <c r="J180" s="36"/>
      <c r="K180" s="36"/>
      <c r="L180" s="39"/>
      <c r="M180" s="212"/>
      <c r="N180" s="67"/>
      <c r="O180" s="67"/>
      <c r="P180" s="67"/>
      <c r="Q180" s="67"/>
      <c r="R180" s="67"/>
      <c r="S180" s="67"/>
      <c r="T180" s="68"/>
      <c r="AT180" s="17" t="s">
        <v>192</v>
      </c>
      <c r="AU180" s="17" t="s">
        <v>98</v>
      </c>
    </row>
    <row r="181" spans="2:65" s="1" customFormat="1" ht="126">
      <c r="B181" s="35"/>
      <c r="C181" s="36"/>
      <c r="D181" s="210" t="s">
        <v>194</v>
      </c>
      <c r="E181" s="36"/>
      <c r="F181" s="213" t="s">
        <v>251</v>
      </c>
      <c r="G181" s="36"/>
      <c r="H181" s="36"/>
      <c r="I181" s="118"/>
      <c r="J181" s="36"/>
      <c r="K181" s="36"/>
      <c r="L181" s="39"/>
      <c r="M181" s="212"/>
      <c r="N181" s="67"/>
      <c r="O181" s="67"/>
      <c r="P181" s="67"/>
      <c r="Q181" s="67"/>
      <c r="R181" s="67"/>
      <c r="S181" s="67"/>
      <c r="T181" s="68"/>
      <c r="AT181" s="17" t="s">
        <v>194</v>
      </c>
      <c r="AU181" s="17" t="s">
        <v>98</v>
      </c>
    </row>
    <row r="182" spans="2:65" s="12" customFormat="1" ht="10.199999999999999">
      <c r="B182" s="214"/>
      <c r="C182" s="215"/>
      <c r="D182" s="210" t="s">
        <v>196</v>
      </c>
      <c r="E182" s="216" t="s">
        <v>1</v>
      </c>
      <c r="F182" s="217" t="s">
        <v>252</v>
      </c>
      <c r="G182" s="215"/>
      <c r="H182" s="216" t="s">
        <v>1</v>
      </c>
      <c r="I182" s="218"/>
      <c r="J182" s="215"/>
      <c r="K182" s="215"/>
      <c r="L182" s="219"/>
      <c r="M182" s="220"/>
      <c r="N182" s="221"/>
      <c r="O182" s="221"/>
      <c r="P182" s="221"/>
      <c r="Q182" s="221"/>
      <c r="R182" s="221"/>
      <c r="S182" s="221"/>
      <c r="T182" s="222"/>
      <c r="AT182" s="223" t="s">
        <v>196</v>
      </c>
      <c r="AU182" s="223" t="s">
        <v>98</v>
      </c>
      <c r="AV182" s="12" t="s">
        <v>23</v>
      </c>
      <c r="AW182" s="12" t="s">
        <v>48</v>
      </c>
      <c r="AX182" s="12" t="s">
        <v>91</v>
      </c>
      <c r="AY182" s="223" t="s">
        <v>183</v>
      </c>
    </row>
    <row r="183" spans="2:65" s="13" customFormat="1" ht="10.199999999999999">
      <c r="B183" s="224"/>
      <c r="C183" s="225"/>
      <c r="D183" s="210" t="s">
        <v>196</v>
      </c>
      <c r="E183" s="226" t="s">
        <v>1</v>
      </c>
      <c r="F183" s="227" t="s">
        <v>253</v>
      </c>
      <c r="G183" s="225"/>
      <c r="H183" s="228">
        <v>2564.0099999999998</v>
      </c>
      <c r="I183" s="229"/>
      <c r="J183" s="225"/>
      <c r="K183" s="225"/>
      <c r="L183" s="230"/>
      <c r="M183" s="231"/>
      <c r="N183" s="232"/>
      <c r="O183" s="232"/>
      <c r="P183" s="232"/>
      <c r="Q183" s="232"/>
      <c r="R183" s="232"/>
      <c r="S183" s="232"/>
      <c r="T183" s="233"/>
      <c r="AT183" s="234" t="s">
        <v>196</v>
      </c>
      <c r="AU183" s="234" t="s">
        <v>98</v>
      </c>
      <c r="AV183" s="13" t="s">
        <v>98</v>
      </c>
      <c r="AW183" s="13" t="s">
        <v>48</v>
      </c>
      <c r="AX183" s="13" t="s">
        <v>91</v>
      </c>
      <c r="AY183" s="234" t="s">
        <v>183</v>
      </c>
    </row>
    <row r="184" spans="2:65" s="12" customFormat="1" ht="10.199999999999999">
      <c r="B184" s="214"/>
      <c r="C184" s="215"/>
      <c r="D184" s="210" t="s">
        <v>196</v>
      </c>
      <c r="E184" s="216" t="s">
        <v>1</v>
      </c>
      <c r="F184" s="217" t="s">
        <v>254</v>
      </c>
      <c r="G184" s="215"/>
      <c r="H184" s="216" t="s">
        <v>1</v>
      </c>
      <c r="I184" s="218"/>
      <c r="J184" s="215"/>
      <c r="K184" s="215"/>
      <c r="L184" s="219"/>
      <c r="M184" s="220"/>
      <c r="N184" s="221"/>
      <c r="O184" s="221"/>
      <c r="P184" s="221"/>
      <c r="Q184" s="221"/>
      <c r="R184" s="221"/>
      <c r="S184" s="221"/>
      <c r="T184" s="222"/>
      <c r="AT184" s="223" t="s">
        <v>196</v>
      </c>
      <c r="AU184" s="223" t="s">
        <v>98</v>
      </c>
      <c r="AV184" s="12" t="s">
        <v>23</v>
      </c>
      <c r="AW184" s="12" t="s">
        <v>48</v>
      </c>
      <c r="AX184" s="12" t="s">
        <v>91</v>
      </c>
      <c r="AY184" s="223" t="s">
        <v>183</v>
      </c>
    </row>
    <row r="185" spans="2:65" s="13" customFormat="1" ht="10.199999999999999">
      <c r="B185" s="224"/>
      <c r="C185" s="225"/>
      <c r="D185" s="210" t="s">
        <v>196</v>
      </c>
      <c r="E185" s="226" t="s">
        <v>1</v>
      </c>
      <c r="F185" s="227" t="s">
        <v>255</v>
      </c>
      <c r="G185" s="225"/>
      <c r="H185" s="228">
        <v>510.47</v>
      </c>
      <c r="I185" s="229"/>
      <c r="J185" s="225"/>
      <c r="K185" s="225"/>
      <c r="L185" s="230"/>
      <c r="M185" s="231"/>
      <c r="N185" s="232"/>
      <c r="O185" s="232"/>
      <c r="P185" s="232"/>
      <c r="Q185" s="232"/>
      <c r="R185" s="232"/>
      <c r="S185" s="232"/>
      <c r="T185" s="233"/>
      <c r="AT185" s="234" t="s">
        <v>196</v>
      </c>
      <c r="AU185" s="234" t="s">
        <v>98</v>
      </c>
      <c r="AV185" s="13" t="s">
        <v>98</v>
      </c>
      <c r="AW185" s="13" t="s">
        <v>48</v>
      </c>
      <c r="AX185" s="13" t="s">
        <v>91</v>
      </c>
      <c r="AY185" s="234" t="s">
        <v>183</v>
      </c>
    </row>
    <row r="186" spans="2:65" s="1" customFormat="1" ht="16.5" customHeight="1">
      <c r="B186" s="35"/>
      <c r="C186" s="197" t="s">
        <v>256</v>
      </c>
      <c r="D186" s="197" t="s">
        <v>186</v>
      </c>
      <c r="E186" s="198" t="s">
        <v>257</v>
      </c>
      <c r="F186" s="199" t="s">
        <v>258</v>
      </c>
      <c r="G186" s="200" t="s">
        <v>248</v>
      </c>
      <c r="H186" s="201">
        <v>176</v>
      </c>
      <c r="I186" s="202"/>
      <c r="J186" s="203">
        <f>ROUND(I186*H186,2)</f>
        <v>0</v>
      </c>
      <c r="K186" s="199" t="s">
        <v>190</v>
      </c>
      <c r="L186" s="39"/>
      <c r="M186" s="204" t="s">
        <v>1</v>
      </c>
      <c r="N186" s="205" t="s">
        <v>56</v>
      </c>
      <c r="O186" s="67"/>
      <c r="P186" s="206">
        <f>O186*H186</f>
        <v>0</v>
      </c>
      <c r="Q186" s="206">
        <v>0</v>
      </c>
      <c r="R186" s="206">
        <f>Q186*H186</f>
        <v>0</v>
      </c>
      <c r="S186" s="206">
        <v>0</v>
      </c>
      <c r="T186" s="207">
        <f>S186*H186</f>
        <v>0</v>
      </c>
      <c r="AR186" s="208" t="s">
        <v>122</v>
      </c>
      <c r="AT186" s="208" t="s">
        <v>186</v>
      </c>
      <c r="AU186" s="208" t="s">
        <v>98</v>
      </c>
      <c r="AY186" s="17" t="s">
        <v>183</v>
      </c>
      <c r="BE186" s="209">
        <f>IF(N186="základní",J186,0)</f>
        <v>0</v>
      </c>
      <c r="BF186" s="209">
        <f>IF(N186="snížená",J186,0)</f>
        <v>0</v>
      </c>
      <c r="BG186" s="209">
        <f>IF(N186="zákl. přenesená",J186,0)</f>
        <v>0</v>
      </c>
      <c r="BH186" s="209">
        <f>IF(N186="sníž. přenesená",J186,0)</f>
        <v>0</v>
      </c>
      <c r="BI186" s="209">
        <f>IF(N186="nulová",J186,0)</f>
        <v>0</v>
      </c>
      <c r="BJ186" s="17" t="s">
        <v>23</v>
      </c>
      <c r="BK186" s="209">
        <f>ROUND(I186*H186,2)</f>
        <v>0</v>
      </c>
      <c r="BL186" s="17" t="s">
        <v>122</v>
      </c>
      <c r="BM186" s="208" t="s">
        <v>259</v>
      </c>
    </row>
    <row r="187" spans="2:65" s="1" customFormat="1" ht="10.199999999999999">
      <c r="B187" s="35"/>
      <c r="C187" s="36"/>
      <c r="D187" s="210" t="s">
        <v>192</v>
      </c>
      <c r="E187" s="36"/>
      <c r="F187" s="211" t="s">
        <v>260</v>
      </c>
      <c r="G187" s="36"/>
      <c r="H187" s="36"/>
      <c r="I187" s="118"/>
      <c r="J187" s="36"/>
      <c r="K187" s="36"/>
      <c r="L187" s="39"/>
      <c r="M187" s="212"/>
      <c r="N187" s="67"/>
      <c r="O187" s="67"/>
      <c r="P187" s="67"/>
      <c r="Q187" s="67"/>
      <c r="R187" s="67"/>
      <c r="S187" s="67"/>
      <c r="T187" s="68"/>
      <c r="AT187" s="17" t="s">
        <v>192</v>
      </c>
      <c r="AU187" s="17" t="s">
        <v>98</v>
      </c>
    </row>
    <row r="188" spans="2:65" s="1" customFormat="1" ht="99">
      <c r="B188" s="35"/>
      <c r="C188" s="36"/>
      <c r="D188" s="210" t="s">
        <v>194</v>
      </c>
      <c r="E188" s="36"/>
      <c r="F188" s="213" t="s">
        <v>261</v>
      </c>
      <c r="G188" s="36"/>
      <c r="H188" s="36"/>
      <c r="I188" s="118"/>
      <c r="J188" s="36"/>
      <c r="K188" s="36"/>
      <c r="L188" s="39"/>
      <c r="M188" s="212"/>
      <c r="N188" s="67"/>
      <c r="O188" s="67"/>
      <c r="P188" s="67"/>
      <c r="Q188" s="67"/>
      <c r="R188" s="67"/>
      <c r="S188" s="67"/>
      <c r="T188" s="68"/>
      <c r="AT188" s="17" t="s">
        <v>194</v>
      </c>
      <c r="AU188" s="17" t="s">
        <v>98</v>
      </c>
    </row>
    <row r="189" spans="2:65" s="12" customFormat="1" ht="10.199999999999999">
      <c r="B189" s="214"/>
      <c r="C189" s="215"/>
      <c r="D189" s="210" t="s">
        <v>196</v>
      </c>
      <c r="E189" s="216" t="s">
        <v>1</v>
      </c>
      <c r="F189" s="217" t="s">
        <v>262</v>
      </c>
      <c r="G189" s="215"/>
      <c r="H189" s="216" t="s">
        <v>1</v>
      </c>
      <c r="I189" s="218"/>
      <c r="J189" s="215"/>
      <c r="K189" s="215"/>
      <c r="L189" s="219"/>
      <c r="M189" s="220"/>
      <c r="N189" s="221"/>
      <c r="O189" s="221"/>
      <c r="P189" s="221"/>
      <c r="Q189" s="221"/>
      <c r="R189" s="221"/>
      <c r="S189" s="221"/>
      <c r="T189" s="222"/>
      <c r="AT189" s="223" t="s">
        <v>196</v>
      </c>
      <c r="AU189" s="223" t="s">
        <v>98</v>
      </c>
      <c r="AV189" s="12" t="s">
        <v>23</v>
      </c>
      <c r="AW189" s="12" t="s">
        <v>48</v>
      </c>
      <c r="AX189" s="12" t="s">
        <v>91</v>
      </c>
      <c r="AY189" s="223" t="s">
        <v>183</v>
      </c>
    </row>
    <row r="190" spans="2:65" s="13" customFormat="1" ht="10.199999999999999">
      <c r="B190" s="224"/>
      <c r="C190" s="225"/>
      <c r="D190" s="210" t="s">
        <v>196</v>
      </c>
      <c r="E190" s="226" t="s">
        <v>1</v>
      </c>
      <c r="F190" s="227" t="s">
        <v>263</v>
      </c>
      <c r="G190" s="225"/>
      <c r="H190" s="228">
        <v>51.03</v>
      </c>
      <c r="I190" s="229"/>
      <c r="J190" s="225"/>
      <c r="K190" s="225"/>
      <c r="L190" s="230"/>
      <c r="M190" s="231"/>
      <c r="N190" s="232"/>
      <c r="O190" s="232"/>
      <c r="P190" s="232"/>
      <c r="Q190" s="232"/>
      <c r="R190" s="232"/>
      <c r="S190" s="232"/>
      <c r="T190" s="233"/>
      <c r="AT190" s="234" t="s">
        <v>196</v>
      </c>
      <c r="AU190" s="234" t="s">
        <v>98</v>
      </c>
      <c r="AV190" s="13" t="s">
        <v>98</v>
      </c>
      <c r="AW190" s="13" t="s">
        <v>48</v>
      </c>
      <c r="AX190" s="13" t="s">
        <v>91</v>
      </c>
      <c r="AY190" s="234" t="s">
        <v>183</v>
      </c>
    </row>
    <row r="191" spans="2:65" s="12" customFormat="1" ht="10.199999999999999">
      <c r="B191" s="214"/>
      <c r="C191" s="215"/>
      <c r="D191" s="210" t="s">
        <v>196</v>
      </c>
      <c r="E191" s="216" t="s">
        <v>1</v>
      </c>
      <c r="F191" s="217" t="s">
        <v>264</v>
      </c>
      <c r="G191" s="215"/>
      <c r="H191" s="216" t="s">
        <v>1</v>
      </c>
      <c r="I191" s="218"/>
      <c r="J191" s="215"/>
      <c r="K191" s="215"/>
      <c r="L191" s="219"/>
      <c r="M191" s="220"/>
      <c r="N191" s="221"/>
      <c r="O191" s="221"/>
      <c r="P191" s="221"/>
      <c r="Q191" s="221"/>
      <c r="R191" s="221"/>
      <c r="S191" s="221"/>
      <c r="T191" s="222"/>
      <c r="AT191" s="223" t="s">
        <v>196</v>
      </c>
      <c r="AU191" s="223" t="s">
        <v>98</v>
      </c>
      <c r="AV191" s="12" t="s">
        <v>23</v>
      </c>
      <c r="AW191" s="12" t="s">
        <v>48</v>
      </c>
      <c r="AX191" s="12" t="s">
        <v>91</v>
      </c>
      <c r="AY191" s="223" t="s">
        <v>183</v>
      </c>
    </row>
    <row r="192" spans="2:65" s="13" customFormat="1" ht="10.199999999999999">
      <c r="B192" s="224"/>
      <c r="C192" s="225"/>
      <c r="D192" s="210" t="s">
        <v>196</v>
      </c>
      <c r="E192" s="226" t="s">
        <v>1</v>
      </c>
      <c r="F192" s="227" t="s">
        <v>265</v>
      </c>
      <c r="G192" s="225"/>
      <c r="H192" s="228">
        <v>106.13</v>
      </c>
      <c r="I192" s="229"/>
      <c r="J192" s="225"/>
      <c r="K192" s="225"/>
      <c r="L192" s="230"/>
      <c r="M192" s="231"/>
      <c r="N192" s="232"/>
      <c r="O192" s="232"/>
      <c r="P192" s="232"/>
      <c r="Q192" s="232"/>
      <c r="R192" s="232"/>
      <c r="S192" s="232"/>
      <c r="T192" s="233"/>
      <c r="AT192" s="234" t="s">
        <v>196</v>
      </c>
      <c r="AU192" s="234" t="s">
        <v>98</v>
      </c>
      <c r="AV192" s="13" t="s">
        <v>98</v>
      </c>
      <c r="AW192" s="13" t="s">
        <v>48</v>
      </c>
      <c r="AX192" s="13" t="s">
        <v>91</v>
      </c>
      <c r="AY192" s="234" t="s">
        <v>183</v>
      </c>
    </row>
    <row r="193" spans="2:65" s="12" customFormat="1" ht="10.199999999999999">
      <c r="B193" s="214"/>
      <c r="C193" s="215"/>
      <c r="D193" s="210" t="s">
        <v>196</v>
      </c>
      <c r="E193" s="216" t="s">
        <v>1</v>
      </c>
      <c r="F193" s="217" t="s">
        <v>266</v>
      </c>
      <c r="G193" s="215"/>
      <c r="H193" s="216" t="s">
        <v>1</v>
      </c>
      <c r="I193" s="218"/>
      <c r="J193" s="215"/>
      <c r="K193" s="215"/>
      <c r="L193" s="219"/>
      <c r="M193" s="220"/>
      <c r="N193" s="221"/>
      <c r="O193" s="221"/>
      <c r="P193" s="221"/>
      <c r="Q193" s="221"/>
      <c r="R193" s="221"/>
      <c r="S193" s="221"/>
      <c r="T193" s="222"/>
      <c r="AT193" s="223" t="s">
        <v>196</v>
      </c>
      <c r="AU193" s="223" t="s">
        <v>98</v>
      </c>
      <c r="AV193" s="12" t="s">
        <v>23</v>
      </c>
      <c r="AW193" s="12" t="s">
        <v>48</v>
      </c>
      <c r="AX193" s="12" t="s">
        <v>91</v>
      </c>
      <c r="AY193" s="223" t="s">
        <v>183</v>
      </c>
    </row>
    <row r="194" spans="2:65" s="13" customFormat="1" ht="10.199999999999999">
      <c r="B194" s="224"/>
      <c r="C194" s="225"/>
      <c r="D194" s="210" t="s">
        <v>196</v>
      </c>
      <c r="E194" s="226" t="s">
        <v>1</v>
      </c>
      <c r="F194" s="227" t="s">
        <v>267</v>
      </c>
      <c r="G194" s="225"/>
      <c r="H194" s="228">
        <v>18.84</v>
      </c>
      <c r="I194" s="229"/>
      <c r="J194" s="225"/>
      <c r="K194" s="225"/>
      <c r="L194" s="230"/>
      <c r="M194" s="231"/>
      <c r="N194" s="232"/>
      <c r="O194" s="232"/>
      <c r="P194" s="232"/>
      <c r="Q194" s="232"/>
      <c r="R194" s="232"/>
      <c r="S194" s="232"/>
      <c r="T194" s="233"/>
      <c r="AT194" s="234" t="s">
        <v>196</v>
      </c>
      <c r="AU194" s="234" t="s">
        <v>98</v>
      </c>
      <c r="AV194" s="13" t="s">
        <v>98</v>
      </c>
      <c r="AW194" s="13" t="s">
        <v>48</v>
      </c>
      <c r="AX194" s="13" t="s">
        <v>91</v>
      </c>
      <c r="AY194" s="234" t="s">
        <v>183</v>
      </c>
    </row>
    <row r="195" spans="2:65" s="1" customFormat="1" ht="16.5" customHeight="1">
      <c r="B195" s="35"/>
      <c r="C195" s="197" t="s">
        <v>268</v>
      </c>
      <c r="D195" s="197" t="s">
        <v>186</v>
      </c>
      <c r="E195" s="198" t="s">
        <v>269</v>
      </c>
      <c r="F195" s="199" t="s">
        <v>270</v>
      </c>
      <c r="G195" s="200" t="s">
        <v>248</v>
      </c>
      <c r="H195" s="201">
        <v>56.86</v>
      </c>
      <c r="I195" s="202"/>
      <c r="J195" s="203">
        <f>ROUND(I195*H195,2)</f>
        <v>0</v>
      </c>
      <c r="K195" s="199" t="s">
        <v>190</v>
      </c>
      <c r="L195" s="39"/>
      <c r="M195" s="204" t="s">
        <v>1</v>
      </c>
      <c r="N195" s="205" t="s">
        <v>56</v>
      </c>
      <c r="O195" s="67"/>
      <c r="P195" s="206">
        <f>O195*H195</f>
        <v>0</v>
      </c>
      <c r="Q195" s="206">
        <v>0</v>
      </c>
      <c r="R195" s="206">
        <f>Q195*H195</f>
        <v>0</v>
      </c>
      <c r="S195" s="206">
        <v>0</v>
      </c>
      <c r="T195" s="207">
        <f>S195*H195</f>
        <v>0</v>
      </c>
      <c r="AR195" s="208" t="s">
        <v>122</v>
      </c>
      <c r="AT195" s="208" t="s">
        <v>186</v>
      </c>
      <c r="AU195" s="208" t="s">
        <v>98</v>
      </c>
      <c r="AY195" s="17" t="s">
        <v>183</v>
      </c>
      <c r="BE195" s="209">
        <f>IF(N195="základní",J195,0)</f>
        <v>0</v>
      </c>
      <c r="BF195" s="209">
        <f>IF(N195="snížená",J195,0)</f>
        <v>0</v>
      </c>
      <c r="BG195" s="209">
        <f>IF(N195="zákl. přenesená",J195,0)</f>
        <v>0</v>
      </c>
      <c r="BH195" s="209">
        <f>IF(N195="sníž. přenesená",J195,0)</f>
        <v>0</v>
      </c>
      <c r="BI195" s="209">
        <f>IF(N195="nulová",J195,0)</f>
        <v>0</v>
      </c>
      <c r="BJ195" s="17" t="s">
        <v>23</v>
      </c>
      <c r="BK195" s="209">
        <f>ROUND(I195*H195,2)</f>
        <v>0</v>
      </c>
      <c r="BL195" s="17" t="s">
        <v>122</v>
      </c>
      <c r="BM195" s="208" t="s">
        <v>271</v>
      </c>
    </row>
    <row r="196" spans="2:65" s="1" customFormat="1" ht="10.199999999999999">
      <c r="B196" s="35"/>
      <c r="C196" s="36"/>
      <c r="D196" s="210" t="s">
        <v>192</v>
      </c>
      <c r="E196" s="36"/>
      <c r="F196" s="211" t="s">
        <v>272</v>
      </c>
      <c r="G196" s="36"/>
      <c r="H196" s="36"/>
      <c r="I196" s="118"/>
      <c r="J196" s="36"/>
      <c r="K196" s="36"/>
      <c r="L196" s="39"/>
      <c r="M196" s="212"/>
      <c r="N196" s="67"/>
      <c r="O196" s="67"/>
      <c r="P196" s="67"/>
      <c r="Q196" s="67"/>
      <c r="R196" s="67"/>
      <c r="S196" s="67"/>
      <c r="T196" s="68"/>
      <c r="AT196" s="17" t="s">
        <v>192</v>
      </c>
      <c r="AU196" s="17" t="s">
        <v>98</v>
      </c>
    </row>
    <row r="197" spans="2:65" s="1" customFormat="1" ht="45">
      <c r="B197" s="35"/>
      <c r="C197" s="36"/>
      <c r="D197" s="210" t="s">
        <v>194</v>
      </c>
      <c r="E197" s="36"/>
      <c r="F197" s="213" t="s">
        <v>273</v>
      </c>
      <c r="G197" s="36"/>
      <c r="H197" s="36"/>
      <c r="I197" s="118"/>
      <c r="J197" s="36"/>
      <c r="K197" s="36"/>
      <c r="L197" s="39"/>
      <c r="M197" s="212"/>
      <c r="N197" s="67"/>
      <c r="O197" s="67"/>
      <c r="P197" s="67"/>
      <c r="Q197" s="67"/>
      <c r="R197" s="67"/>
      <c r="S197" s="67"/>
      <c r="T197" s="68"/>
      <c r="AT197" s="17" t="s">
        <v>194</v>
      </c>
      <c r="AU197" s="17" t="s">
        <v>98</v>
      </c>
    </row>
    <row r="198" spans="2:65" s="12" customFormat="1" ht="10.199999999999999">
      <c r="B198" s="214"/>
      <c r="C198" s="215"/>
      <c r="D198" s="210" t="s">
        <v>196</v>
      </c>
      <c r="E198" s="216" t="s">
        <v>1</v>
      </c>
      <c r="F198" s="217" t="s">
        <v>274</v>
      </c>
      <c r="G198" s="215"/>
      <c r="H198" s="216" t="s">
        <v>1</v>
      </c>
      <c r="I198" s="218"/>
      <c r="J198" s="215"/>
      <c r="K198" s="215"/>
      <c r="L198" s="219"/>
      <c r="M198" s="220"/>
      <c r="N198" s="221"/>
      <c r="O198" s="221"/>
      <c r="P198" s="221"/>
      <c r="Q198" s="221"/>
      <c r="R198" s="221"/>
      <c r="S198" s="221"/>
      <c r="T198" s="222"/>
      <c r="AT198" s="223" t="s">
        <v>196</v>
      </c>
      <c r="AU198" s="223" t="s">
        <v>98</v>
      </c>
      <c r="AV198" s="12" t="s">
        <v>23</v>
      </c>
      <c r="AW198" s="12" t="s">
        <v>48</v>
      </c>
      <c r="AX198" s="12" t="s">
        <v>91</v>
      </c>
      <c r="AY198" s="223" t="s">
        <v>183</v>
      </c>
    </row>
    <row r="199" spans="2:65" s="13" customFormat="1" ht="10.199999999999999">
      <c r="B199" s="224"/>
      <c r="C199" s="225"/>
      <c r="D199" s="210" t="s">
        <v>196</v>
      </c>
      <c r="E199" s="226" t="s">
        <v>1</v>
      </c>
      <c r="F199" s="227" t="s">
        <v>275</v>
      </c>
      <c r="G199" s="225"/>
      <c r="H199" s="228">
        <v>56.86</v>
      </c>
      <c r="I199" s="229"/>
      <c r="J199" s="225"/>
      <c r="K199" s="225"/>
      <c r="L199" s="230"/>
      <c r="M199" s="231"/>
      <c r="N199" s="232"/>
      <c r="O199" s="232"/>
      <c r="P199" s="232"/>
      <c r="Q199" s="232"/>
      <c r="R199" s="232"/>
      <c r="S199" s="232"/>
      <c r="T199" s="233"/>
      <c r="AT199" s="234" t="s">
        <v>196</v>
      </c>
      <c r="AU199" s="234" t="s">
        <v>98</v>
      </c>
      <c r="AV199" s="13" t="s">
        <v>98</v>
      </c>
      <c r="AW199" s="13" t="s">
        <v>48</v>
      </c>
      <c r="AX199" s="13" t="s">
        <v>91</v>
      </c>
      <c r="AY199" s="234" t="s">
        <v>183</v>
      </c>
    </row>
    <row r="200" spans="2:65" s="1" customFormat="1" ht="16.5" customHeight="1">
      <c r="B200" s="35"/>
      <c r="C200" s="197" t="s">
        <v>276</v>
      </c>
      <c r="D200" s="197" t="s">
        <v>186</v>
      </c>
      <c r="E200" s="198" t="s">
        <v>277</v>
      </c>
      <c r="F200" s="199" t="s">
        <v>278</v>
      </c>
      <c r="G200" s="200" t="s">
        <v>248</v>
      </c>
      <c r="H200" s="201">
        <v>141.24</v>
      </c>
      <c r="I200" s="202"/>
      <c r="J200" s="203">
        <f>ROUND(I200*H200,2)</f>
        <v>0</v>
      </c>
      <c r="K200" s="199" t="s">
        <v>190</v>
      </c>
      <c r="L200" s="39"/>
      <c r="M200" s="204" t="s">
        <v>1</v>
      </c>
      <c r="N200" s="205" t="s">
        <v>56</v>
      </c>
      <c r="O200" s="67"/>
      <c r="P200" s="206">
        <f>O200*H200</f>
        <v>0</v>
      </c>
      <c r="Q200" s="206">
        <v>0</v>
      </c>
      <c r="R200" s="206">
        <f>Q200*H200</f>
        <v>0</v>
      </c>
      <c r="S200" s="206">
        <v>0</v>
      </c>
      <c r="T200" s="207">
        <f>S200*H200</f>
        <v>0</v>
      </c>
      <c r="AR200" s="208" t="s">
        <v>122</v>
      </c>
      <c r="AT200" s="208" t="s">
        <v>186</v>
      </c>
      <c r="AU200" s="208" t="s">
        <v>98</v>
      </c>
      <c r="AY200" s="17" t="s">
        <v>183</v>
      </c>
      <c r="BE200" s="209">
        <f>IF(N200="základní",J200,0)</f>
        <v>0</v>
      </c>
      <c r="BF200" s="209">
        <f>IF(N200="snížená",J200,0)</f>
        <v>0</v>
      </c>
      <c r="BG200" s="209">
        <f>IF(N200="zákl. přenesená",J200,0)</f>
        <v>0</v>
      </c>
      <c r="BH200" s="209">
        <f>IF(N200="sníž. přenesená",J200,0)</f>
        <v>0</v>
      </c>
      <c r="BI200" s="209">
        <f>IF(N200="nulová",J200,0)</f>
        <v>0</v>
      </c>
      <c r="BJ200" s="17" t="s">
        <v>23</v>
      </c>
      <c r="BK200" s="209">
        <f>ROUND(I200*H200,2)</f>
        <v>0</v>
      </c>
      <c r="BL200" s="17" t="s">
        <v>122</v>
      </c>
      <c r="BM200" s="208" t="s">
        <v>279</v>
      </c>
    </row>
    <row r="201" spans="2:65" s="1" customFormat="1" ht="10.199999999999999">
      <c r="B201" s="35"/>
      <c r="C201" s="36"/>
      <c r="D201" s="210" t="s">
        <v>192</v>
      </c>
      <c r="E201" s="36"/>
      <c r="F201" s="211" t="s">
        <v>280</v>
      </c>
      <c r="G201" s="36"/>
      <c r="H201" s="36"/>
      <c r="I201" s="118"/>
      <c r="J201" s="36"/>
      <c r="K201" s="36"/>
      <c r="L201" s="39"/>
      <c r="M201" s="212"/>
      <c r="N201" s="67"/>
      <c r="O201" s="67"/>
      <c r="P201" s="67"/>
      <c r="Q201" s="67"/>
      <c r="R201" s="67"/>
      <c r="S201" s="67"/>
      <c r="T201" s="68"/>
      <c r="AT201" s="17" t="s">
        <v>192</v>
      </c>
      <c r="AU201" s="17" t="s">
        <v>98</v>
      </c>
    </row>
    <row r="202" spans="2:65" s="1" customFormat="1" ht="99">
      <c r="B202" s="35"/>
      <c r="C202" s="36"/>
      <c r="D202" s="210" t="s">
        <v>194</v>
      </c>
      <c r="E202" s="36"/>
      <c r="F202" s="213" t="s">
        <v>281</v>
      </c>
      <c r="G202" s="36"/>
      <c r="H202" s="36"/>
      <c r="I202" s="118"/>
      <c r="J202" s="36"/>
      <c r="K202" s="36"/>
      <c r="L202" s="39"/>
      <c r="M202" s="212"/>
      <c r="N202" s="67"/>
      <c r="O202" s="67"/>
      <c r="P202" s="67"/>
      <c r="Q202" s="67"/>
      <c r="R202" s="67"/>
      <c r="S202" s="67"/>
      <c r="T202" s="68"/>
      <c r="AT202" s="17" t="s">
        <v>194</v>
      </c>
      <c r="AU202" s="17" t="s">
        <v>98</v>
      </c>
    </row>
    <row r="203" spans="2:65" s="12" customFormat="1" ht="10.199999999999999">
      <c r="B203" s="214"/>
      <c r="C203" s="215"/>
      <c r="D203" s="210" t="s">
        <v>196</v>
      </c>
      <c r="E203" s="216" t="s">
        <v>1</v>
      </c>
      <c r="F203" s="217" t="s">
        <v>266</v>
      </c>
      <c r="G203" s="215"/>
      <c r="H203" s="216" t="s">
        <v>1</v>
      </c>
      <c r="I203" s="218"/>
      <c r="J203" s="215"/>
      <c r="K203" s="215"/>
      <c r="L203" s="219"/>
      <c r="M203" s="220"/>
      <c r="N203" s="221"/>
      <c r="O203" s="221"/>
      <c r="P203" s="221"/>
      <c r="Q203" s="221"/>
      <c r="R203" s="221"/>
      <c r="S203" s="221"/>
      <c r="T203" s="222"/>
      <c r="AT203" s="223" t="s">
        <v>196</v>
      </c>
      <c r="AU203" s="223" t="s">
        <v>98</v>
      </c>
      <c r="AV203" s="12" t="s">
        <v>23</v>
      </c>
      <c r="AW203" s="12" t="s">
        <v>48</v>
      </c>
      <c r="AX203" s="12" t="s">
        <v>91</v>
      </c>
      <c r="AY203" s="223" t="s">
        <v>183</v>
      </c>
    </row>
    <row r="204" spans="2:65" s="13" customFormat="1" ht="10.199999999999999">
      <c r="B204" s="224"/>
      <c r="C204" s="225"/>
      <c r="D204" s="210" t="s">
        <v>196</v>
      </c>
      <c r="E204" s="226" t="s">
        <v>1</v>
      </c>
      <c r="F204" s="227" t="s">
        <v>282</v>
      </c>
      <c r="G204" s="225"/>
      <c r="H204" s="228">
        <v>141.24</v>
      </c>
      <c r="I204" s="229"/>
      <c r="J204" s="225"/>
      <c r="K204" s="225"/>
      <c r="L204" s="230"/>
      <c r="M204" s="231"/>
      <c r="N204" s="232"/>
      <c r="O204" s="232"/>
      <c r="P204" s="232"/>
      <c r="Q204" s="232"/>
      <c r="R204" s="232"/>
      <c r="S204" s="232"/>
      <c r="T204" s="233"/>
      <c r="AT204" s="234" t="s">
        <v>196</v>
      </c>
      <c r="AU204" s="234" t="s">
        <v>98</v>
      </c>
      <c r="AV204" s="13" t="s">
        <v>98</v>
      </c>
      <c r="AW204" s="13" t="s">
        <v>48</v>
      </c>
      <c r="AX204" s="13" t="s">
        <v>91</v>
      </c>
      <c r="AY204" s="234" t="s">
        <v>183</v>
      </c>
    </row>
    <row r="205" spans="2:65" s="1" customFormat="1" ht="16.5" customHeight="1">
      <c r="B205" s="35"/>
      <c r="C205" s="197" t="s">
        <v>8</v>
      </c>
      <c r="D205" s="197" t="s">
        <v>186</v>
      </c>
      <c r="E205" s="198" t="s">
        <v>283</v>
      </c>
      <c r="F205" s="199" t="s">
        <v>284</v>
      </c>
      <c r="G205" s="200" t="s">
        <v>189</v>
      </c>
      <c r="H205" s="201">
        <v>900</v>
      </c>
      <c r="I205" s="202"/>
      <c r="J205" s="203">
        <f>ROUND(I205*H205,2)</f>
        <v>0</v>
      </c>
      <c r="K205" s="199" t="s">
        <v>190</v>
      </c>
      <c r="L205" s="39"/>
      <c r="M205" s="204" t="s">
        <v>1</v>
      </c>
      <c r="N205" s="205" t="s">
        <v>56</v>
      </c>
      <c r="O205" s="67"/>
      <c r="P205" s="206">
        <f>O205*H205</f>
        <v>0</v>
      </c>
      <c r="Q205" s="206">
        <v>0</v>
      </c>
      <c r="R205" s="206">
        <f>Q205*H205</f>
        <v>0</v>
      </c>
      <c r="S205" s="206">
        <v>0</v>
      </c>
      <c r="T205" s="207">
        <f>S205*H205</f>
        <v>0</v>
      </c>
      <c r="AR205" s="208" t="s">
        <v>122</v>
      </c>
      <c r="AT205" s="208" t="s">
        <v>186</v>
      </c>
      <c r="AU205" s="208" t="s">
        <v>98</v>
      </c>
      <c r="AY205" s="17" t="s">
        <v>183</v>
      </c>
      <c r="BE205" s="209">
        <f>IF(N205="základní",J205,0)</f>
        <v>0</v>
      </c>
      <c r="BF205" s="209">
        <f>IF(N205="snížená",J205,0)</f>
        <v>0</v>
      </c>
      <c r="BG205" s="209">
        <f>IF(N205="zákl. přenesená",J205,0)</f>
        <v>0</v>
      </c>
      <c r="BH205" s="209">
        <f>IF(N205="sníž. přenesená",J205,0)</f>
        <v>0</v>
      </c>
      <c r="BI205" s="209">
        <f>IF(N205="nulová",J205,0)</f>
        <v>0</v>
      </c>
      <c r="BJ205" s="17" t="s">
        <v>23</v>
      </c>
      <c r="BK205" s="209">
        <f>ROUND(I205*H205,2)</f>
        <v>0</v>
      </c>
      <c r="BL205" s="17" t="s">
        <v>122</v>
      </c>
      <c r="BM205" s="208" t="s">
        <v>285</v>
      </c>
    </row>
    <row r="206" spans="2:65" s="1" customFormat="1" ht="10.199999999999999">
      <c r="B206" s="35"/>
      <c r="C206" s="36"/>
      <c r="D206" s="210" t="s">
        <v>192</v>
      </c>
      <c r="E206" s="36"/>
      <c r="F206" s="211" t="s">
        <v>286</v>
      </c>
      <c r="G206" s="36"/>
      <c r="H206" s="36"/>
      <c r="I206" s="118"/>
      <c r="J206" s="36"/>
      <c r="K206" s="36"/>
      <c r="L206" s="39"/>
      <c r="M206" s="212"/>
      <c r="N206" s="67"/>
      <c r="O206" s="67"/>
      <c r="P206" s="67"/>
      <c r="Q206" s="67"/>
      <c r="R206" s="67"/>
      <c r="S206" s="67"/>
      <c r="T206" s="68"/>
      <c r="AT206" s="17" t="s">
        <v>192</v>
      </c>
      <c r="AU206" s="17" t="s">
        <v>98</v>
      </c>
    </row>
    <row r="207" spans="2:65" s="1" customFormat="1" ht="45">
      <c r="B207" s="35"/>
      <c r="C207" s="36"/>
      <c r="D207" s="210" t="s">
        <v>194</v>
      </c>
      <c r="E207" s="36"/>
      <c r="F207" s="213" t="s">
        <v>287</v>
      </c>
      <c r="G207" s="36"/>
      <c r="H207" s="36"/>
      <c r="I207" s="118"/>
      <c r="J207" s="36"/>
      <c r="K207" s="36"/>
      <c r="L207" s="39"/>
      <c r="M207" s="212"/>
      <c r="N207" s="67"/>
      <c r="O207" s="67"/>
      <c r="P207" s="67"/>
      <c r="Q207" s="67"/>
      <c r="R207" s="67"/>
      <c r="S207" s="67"/>
      <c r="T207" s="68"/>
      <c r="AT207" s="17" t="s">
        <v>194</v>
      </c>
      <c r="AU207" s="17" t="s">
        <v>98</v>
      </c>
    </row>
    <row r="208" spans="2:65" s="12" customFormat="1" ht="10.199999999999999">
      <c r="B208" s="214"/>
      <c r="C208" s="215"/>
      <c r="D208" s="210" t="s">
        <v>196</v>
      </c>
      <c r="E208" s="216" t="s">
        <v>1</v>
      </c>
      <c r="F208" s="217" t="s">
        <v>243</v>
      </c>
      <c r="G208" s="215"/>
      <c r="H208" s="216" t="s">
        <v>1</v>
      </c>
      <c r="I208" s="218"/>
      <c r="J208" s="215"/>
      <c r="K208" s="215"/>
      <c r="L208" s="219"/>
      <c r="M208" s="220"/>
      <c r="N208" s="221"/>
      <c r="O208" s="221"/>
      <c r="P208" s="221"/>
      <c r="Q208" s="221"/>
      <c r="R208" s="221"/>
      <c r="S208" s="221"/>
      <c r="T208" s="222"/>
      <c r="AT208" s="223" t="s">
        <v>196</v>
      </c>
      <c r="AU208" s="223" t="s">
        <v>98</v>
      </c>
      <c r="AV208" s="12" t="s">
        <v>23</v>
      </c>
      <c r="AW208" s="12" t="s">
        <v>48</v>
      </c>
      <c r="AX208" s="12" t="s">
        <v>91</v>
      </c>
      <c r="AY208" s="223" t="s">
        <v>183</v>
      </c>
    </row>
    <row r="209" spans="2:65" s="13" customFormat="1" ht="10.199999999999999">
      <c r="B209" s="224"/>
      <c r="C209" s="225"/>
      <c r="D209" s="210" t="s">
        <v>196</v>
      </c>
      <c r="E209" s="226" t="s">
        <v>1</v>
      </c>
      <c r="F209" s="227" t="s">
        <v>244</v>
      </c>
      <c r="G209" s="225"/>
      <c r="H209" s="228">
        <v>900</v>
      </c>
      <c r="I209" s="229"/>
      <c r="J209" s="225"/>
      <c r="K209" s="225"/>
      <c r="L209" s="230"/>
      <c r="M209" s="231"/>
      <c r="N209" s="232"/>
      <c r="O209" s="232"/>
      <c r="P209" s="232"/>
      <c r="Q209" s="232"/>
      <c r="R209" s="232"/>
      <c r="S209" s="232"/>
      <c r="T209" s="233"/>
      <c r="AT209" s="234" t="s">
        <v>196</v>
      </c>
      <c r="AU209" s="234" t="s">
        <v>98</v>
      </c>
      <c r="AV209" s="13" t="s">
        <v>98</v>
      </c>
      <c r="AW209" s="13" t="s">
        <v>48</v>
      </c>
      <c r="AX209" s="13" t="s">
        <v>91</v>
      </c>
      <c r="AY209" s="234" t="s">
        <v>183</v>
      </c>
    </row>
    <row r="210" spans="2:65" s="1" customFormat="1" ht="16.5" customHeight="1">
      <c r="B210" s="35"/>
      <c r="C210" s="197" t="s">
        <v>288</v>
      </c>
      <c r="D210" s="197" t="s">
        <v>186</v>
      </c>
      <c r="E210" s="198" t="s">
        <v>289</v>
      </c>
      <c r="F210" s="199" t="s">
        <v>290</v>
      </c>
      <c r="G210" s="200" t="s">
        <v>248</v>
      </c>
      <c r="H210" s="201">
        <v>70.75</v>
      </c>
      <c r="I210" s="202"/>
      <c r="J210" s="203">
        <f>ROUND(I210*H210,2)</f>
        <v>0</v>
      </c>
      <c r="K210" s="199" t="s">
        <v>190</v>
      </c>
      <c r="L210" s="39"/>
      <c r="M210" s="204" t="s">
        <v>1</v>
      </c>
      <c r="N210" s="205" t="s">
        <v>56</v>
      </c>
      <c r="O210" s="67"/>
      <c r="P210" s="206">
        <f>O210*H210</f>
        <v>0</v>
      </c>
      <c r="Q210" s="206">
        <v>0</v>
      </c>
      <c r="R210" s="206">
        <f>Q210*H210</f>
        <v>0</v>
      </c>
      <c r="S210" s="206">
        <v>0</v>
      </c>
      <c r="T210" s="207">
        <f>S210*H210</f>
        <v>0</v>
      </c>
      <c r="AR210" s="208" t="s">
        <v>122</v>
      </c>
      <c r="AT210" s="208" t="s">
        <v>186</v>
      </c>
      <c r="AU210" s="208" t="s">
        <v>98</v>
      </c>
      <c r="AY210" s="17" t="s">
        <v>183</v>
      </c>
      <c r="BE210" s="209">
        <f>IF(N210="základní",J210,0)</f>
        <v>0</v>
      </c>
      <c r="BF210" s="209">
        <f>IF(N210="snížená",J210,0)</f>
        <v>0</v>
      </c>
      <c r="BG210" s="209">
        <f>IF(N210="zákl. přenesená",J210,0)</f>
        <v>0</v>
      </c>
      <c r="BH210" s="209">
        <f>IF(N210="sníž. přenesená",J210,0)</f>
        <v>0</v>
      </c>
      <c r="BI210" s="209">
        <f>IF(N210="nulová",J210,0)</f>
        <v>0</v>
      </c>
      <c r="BJ210" s="17" t="s">
        <v>23</v>
      </c>
      <c r="BK210" s="209">
        <f>ROUND(I210*H210,2)</f>
        <v>0</v>
      </c>
      <c r="BL210" s="17" t="s">
        <v>122</v>
      </c>
      <c r="BM210" s="208" t="s">
        <v>291</v>
      </c>
    </row>
    <row r="211" spans="2:65" s="1" customFormat="1" ht="17.399999999999999">
      <c r="B211" s="35"/>
      <c r="C211" s="36"/>
      <c r="D211" s="210" t="s">
        <v>192</v>
      </c>
      <c r="E211" s="36"/>
      <c r="F211" s="211" t="s">
        <v>292</v>
      </c>
      <c r="G211" s="36"/>
      <c r="H211" s="36"/>
      <c r="I211" s="118"/>
      <c r="J211" s="36"/>
      <c r="K211" s="36"/>
      <c r="L211" s="39"/>
      <c r="M211" s="212"/>
      <c r="N211" s="67"/>
      <c r="O211" s="67"/>
      <c r="P211" s="67"/>
      <c r="Q211" s="67"/>
      <c r="R211" s="67"/>
      <c r="S211" s="67"/>
      <c r="T211" s="68"/>
      <c r="AT211" s="17" t="s">
        <v>192</v>
      </c>
      <c r="AU211" s="17" t="s">
        <v>98</v>
      </c>
    </row>
    <row r="212" spans="2:65" s="1" customFormat="1" ht="90">
      <c r="B212" s="35"/>
      <c r="C212" s="36"/>
      <c r="D212" s="210" t="s">
        <v>194</v>
      </c>
      <c r="E212" s="36"/>
      <c r="F212" s="213" t="s">
        <v>293</v>
      </c>
      <c r="G212" s="36"/>
      <c r="H212" s="36"/>
      <c r="I212" s="118"/>
      <c r="J212" s="36"/>
      <c r="K212" s="36"/>
      <c r="L212" s="39"/>
      <c r="M212" s="212"/>
      <c r="N212" s="67"/>
      <c r="O212" s="67"/>
      <c r="P212" s="67"/>
      <c r="Q212" s="67"/>
      <c r="R212" s="67"/>
      <c r="S212" s="67"/>
      <c r="T212" s="68"/>
      <c r="AT212" s="17" t="s">
        <v>194</v>
      </c>
      <c r="AU212" s="17" t="s">
        <v>98</v>
      </c>
    </row>
    <row r="213" spans="2:65" s="12" customFormat="1" ht="10.199999999999999">
      <c r="B213" s="214"/>
      <c r="C213" s="215"/>
      <c r="D213" s="210" t="s">
        <v>196</v>
      </c>
      <c r="E213" s="216" t="s">
        <v>1</v>
      </c>
      <c r="F213" s="217" t="s">
        <v>262</v>
      </c>
      <c r="G213" s="215"/>
      <c r="H213" s="216" t="s">
        <v>1</v>
      </c>
      <c r="I213" s="218"/>
      <c r="J213" s="215"/>
      <c r="K213" s="215"/>
      <c r="L213" s="219"/>
      <c r="M213" s="220"/>
      <c r="N213" s="221"/>
      <c r="O213" s="221"/>
      <c r="P213" s="221"/>
      <c r="Q213" s="221"/>
      <c r="R213" s="221"/>
      <c r="S213" s="221"/>
      <c r="T213" s="222"/>
      <c r="AT213" s="223" t="s">
        <v>196</v>
      </c>
      <c r="AU213" s="223" t="s">
        <v>98</v>
      </c>
      <c r="AV213" s="12" t="s">
        <v>23</v>
      </c>
      <c r="AW213" s="12" t="s">
        <v>48</v>
      </c>
      <c r="AX213" s="12" t="s">
        <v>91</v>
      </c>
      <c r="AY213" s="223" t="s">
        <v>183</v>
      </c>
    </row>
    <row r="214" spans="2:65" s="13" customFormat="1" ht="10.199999999999999">
      <c r="B214" s="224"/>
      <c r="C214" s="225"/>
      <c r="D214" s="210" t="s">
        <v>196</v>
      </c>
      <c r="E214" s="226" t="s">
        <v>1</v>
      </c>
      <c r="F214" s="227" t="s">
        <v>263</v>
      </c>
      <c r="G214" s="225"/>
      <c r="H214" s="228">
        <v>51.03</v>
      </c>
      <c r="I214" s="229"/>
      <c r="J214" s="225"/>
      <c r="K214" s="225"/>
      <c r="L214" s="230"/>
      <c r="M214" s="231"/>
      <c r="N214" s="232"/>
      <c r="O214" s="232"/>
      <c r="P214" s="232"/>
      <c r="Q214" s="232"/>
      <c r="R214" s="232"/>
      <c r="S214" s="232"/>
      <c r="T214" s="233"/>
      <c r="AT214" s="234" t="s">
        <v>196</v>
      </c>
      <c r="AU214" s="234" t="s">
        <v>98</v>
      </c>
      <c r="AV214" s="13" t="s">
        <v>98</v>
      </c>
      <c r="AW214" s="13" t="s">
        <v>48</v>
      </c>
      <c r="AX214" s="13" t="s">
        <v>91</v>
      </c>
      <c r="AY214" s="234" t="s">
        <v>183</v>
      </c>
    </row>
    <row r="215" spans="2:65" s="12" customFormat="1" ht="10.199999999999999">
      <c r="B215" s="214"/>
      <c r="C215" s="215"/>
      <c r="D215" s="210" t="s">
        <v>196</v>
      </c>
      <c r="E215" s="216" t="s">
        <v>1</v>
      </c>
      <c r="F215" s="217" t="s">
        <v>252</v>
      </c>
      <c r="G215" s="215"/>
      <c r="H215" s="216" t="s">
        <v>1</v>
      </c>
      <c r="I215" s="218"/>
      <c r="J215" s="215"/>
      <c r="K215" s="215"/>
      <c r="L215" s="219"/>
      <c r="M215" s="220"/>
      <c r="N215" s="221"/>
      <c r="O215" s="221"/>
      <c r="P215" s="221"/>
      <c r="Q215" s="221"/>
      <c r="R215" s="221"/>
      <c r="S215" s="221"/>
      <c r="T215" s="222"/>
      <c r="AT215" s="223" t="s">
        <v>196</v>
      </c>
      <c r="AU215" s="223" t="s">
        <v>98</v>
      </c>
      <c r="AV215" s="12" t="s">
        <v>23</v>
      </c>
      <c r="AW215" s="12" t="s">
        <v>48</v>
      </c>
      <c r="AX215" s="12" t="s">
        <v>91</v>
      </c>
      <c r="AY215" s="223" t="s">
        <v>183</v>
      </c>
    </row>
    <row r="216" spans="2:65" s="13" customFormat="1" ht="10.199999999999999">
      <c r="B216" s="224"/>
      <c r="C216" s="225"/>
      <c r="D216" s="210" t="s">
        <v>196</v>
      </c>
      <c r="E216" s="226" t="s">
        <v>1</v>
      </c>
      <c r="F216" s="227" t="s">
        <v>294</v>
      </c>
      <c r="G216" s="225"/>
      <c r="H216" s="228">
        <v>19.72</v>
      </c>
      <c r="I216" s="229"/>
      <c r="J216" s="225"/>
      <c r="K216" s="225"/>
      <c r="L216" s="230"/>
      <c r="M216" s="231"/>
      <c r="N216" s="232"/>
      <c r="O216" s="232"/>
      <c r="P216" s="232"/>
      <c r="Q216" s="232"/>
      <c r="R216" s="232"/>
      <c r="S216" s="232"/>
      <c r="T216" s="233"/>
      <c r="AT216" s="234" t="s">
        <v>196</v>
      </c>
      <c r="AU216" s="234" t="s">
        <v>98</v>
      </c>
      <c r="AV216" s="13" t="s">
        <v>98</v>
      </c>
      <c r="AW216" s="13" t="s">
        <v>48</v>
      </c>
      <c r="AX216" s="13" t="s">
        <v>91</v>
      </c>
      <c r="AY216" s="234" t="s">
        <v>183</v>
      </c>
    </row>
    <row r="217" spans="2:65" s="1" customFormat="1" ht="16.5" customHeight="1">
      <c r="B217" s="35"/>
      <c r="C217" s="197" t="s">
        <v>295</v>
      </c>
      <c r="D217" s="197" t="s">
        <v>186</v>
      </c>
      <c r="E217" s="198" t="s">
        <v>296</v>
      </c>
      <c r="F217" s="199" t="s">
        <v>297</v>
      </c>
      <c r="G217" s="200" t="s">
        <v>248</v>
      </c>
      <c r="H217" s="201">
        <v>3275.77</v>
      </c>
      <c r="I217" s="202"/>
      <c r="J217" s="203">
        <f>ROUND(I217*H217,2)</f>
        <v>0</v>
      </c>
      <c r="K217" s="199" t="s">
        <v>190</v>
      </c>
      <c r="L217" s="39"/>
      <c r="M217" s="204" t="s">
        <v>1</v>
      </c>
      <c r="N217" s="205" t="s">
        <v>56</v>
      </c>
      <c r="O217" s="67"/>
      <c r="P217" s="206">
        <f>O217*H217</f>
        <v>0</v>
      </c>
      <c r="Q217" s="206">
        <v>0</v>
      </c>
      <c r="R217" s="206">
        <f>Q217*H217</f>
        <v>0</v>
      </c>
      <c r="S217" s="206">
        <v>0</v>
      </c>
      <c r="T217" s="207">
        <f>S217*H217</f>
        <v>0</v>
      </c>
      <c r="AR217" s="208" t="s">
        <v>122</v>
      </c>
      <c r="AT217" s="208" t="s">
        <v>186</v>
      </c>
      <c r="AU217" s="208" t="s">
        <v>98</v>
      </c>
      <c r="AY217" s="17" t="s">
        <v>183</v>
      </c>
      <c r="BE217" s="209">
        <f>IF(N217="základní",J217,0)</f>
        <v>0</v>
      </c>
      <c r="BF217" s="209">
        <f>IF(N217="snížená",J217,0)</f>
        <v>0</v>
      </c>
      <c r="BG217" s="209">
        <f>IF(N217="zákl. přenesená",J217,0)</f>
        <v>0</v>
      </c>
      <c r="BH217" s="209">
        <f>IF(N217="sníž. přenesená",J217,0)</f>
        <v>0</v>
      </c>
      <c r="BI217" s="209">
        <f>IF(N217="nulová",J217,0)</f>
        <v>0</v>
      </c>
      <c r="BJ217" s="17" t="s">
        <v>23</v>
      </c>
      <c r="BK217" s="209">
        <f>ROUND(I217*H217,2)</f>
        <v>0</v>
      </c>
      <c r="BL217" s="17" t="s">
        <v>122</v>
      </c>
      <c r="BM217" s="208" t="s">
        <v>298</v>
      </c>
    </row>
    <row r="218" spans="2:65" s="1" customFormat="1" ht="17.399999999999999">
      <c r="B218" s="35"/>
      <c r="C218" s="36"/>
      <c r="D218" s="210" t="s">
        <v>192</v>
      </c>
      <c r="E218" s="36"/>
      <c r="F218" s="211" t="s">
        <v>299</v>
      </c>
      <c r="G218" s="36"/>
      <c r="H218" s="36"/>
      <c r="I218" s="118"/>
      <c r="J218" s="36"/>
      <c r="K218" s="36"/>
      <c r="L218" s="39"/>
      <c r="M218" s="212"/>
      <c r="N218" s="67"/>
      <c r="O218" s="67"/>
      <c r="P218" s="67"/>
      <c r="Q218" s="67"/>
      <c r="R218" s="67"/>
      <c r="S218" s="67"/>
      <c r="T218" s="68"/>
      <c r="AT218" s="17" t="s">
        <v>192</v>
      </c>
      <c r="AU218" s="17" t="s">
        <v>98</v>
      </c>
    </row>
    <row r="219" spans="2:65" s="1" customFormat="1" ht="90">
      <c r="B219" s="35"/>
      <c r="C219" s="36"/>
      <c r="D219" s="210" t="s">
        <v>194</v>
      </c>
      <c r="E219" s="36"/>
      <c r="F219" s="213" t="s">
        <v>293</v>
      </c>
      <c r="G219" s="36"/>
      <c r="H219" s="36"/>
      <c r="I219" s="118"/>
      <c r="J219" s="36"/>
      <c r="K219" s="36"/>
      <c r="L219" s="39"/>
      <c r="M219" s="212"/>
      <c r="N219" s="67"/>
      <c r="O219" s="67"/>
      <c r="P219" s="67"/>
      <c r="Q219" s="67"/>
      <c r="R219" s="67"/>
      <c r="S219" s="67"/>
      <c r="T219" s="68"/>
      <c r="AT219" s="17" t="s">
        <v>194</v>
      </c>
      <c r="AU219" s="17" t="s">
        <v>98</v>
      </c>
    </row>
    <row r="220" spans="2:65" s="12" customFormat="1" ht="10.199999999999999">
      <c r="B220" s="214"/>
      <c r="C220" s="215"/>
      <c r="D220" s="210" t="s">
        <v>196</v>
      </c>
      <c r="E220" s="216" t="s">
        <v>1</v>
      </c>
      <c r="F220" s="217" t="s">
        <v>252</v>
      </c>
      <c r="G220" s="215"/>
      <c r="H220" s="216" t="s">
        <v>1</v>
      </c>
      <c r="I220" s="218"/>
      <c r="J220" s="215"/>
      <c r="K220" s="215"/>
      <c r="L220" s="219"/>
      <c r="M220" s="220"/>
      <c r="N220" s="221"/>
      <c r="O220" s="221"/>
      <c r="P220" s="221"/>
      <c r="Q220" s="221"/>
      <c r="R220" s="221"/>
      <c r="S220" s="221"/>
      <c r="T220" s="222"/>
      <c r="AT220" s="223" t="s">
        <v>196</v>
      </c>
      <c r="AU220" s="223" t="s">
        <v>98</v>
      </c>
      <c r="AV220" s="12" t="s">
        <v>23</v>
      </c>
      <c r="AW220" s="12" t="s">
        <v>48</v>
      </c>
      <c r="AX220" s="12" t="s">
        <v>91</v>
      </c>
      <c r="AY220" s="223" t="s">
        <v>183</v>
      </c>
    </row>
    <row r="221" spans="2:65" s="13" customFormat="1" ht="10.199999999999999">
      <c r="B221" s="224"/>
      <c r="C221" s="225"/>
      <c r="D221" s="210" t="s">
        <v>196</v>
      </c>
      <c r="E221" s="226" t="s">
        <v>1</v>
      </c>
      <c r="F221" s="227" t="s">
        <v>253</v>
      </c>
      <c r="G221" s="225"/>
      <c r="H221" s="228">
        <v>2564.0100000000002</v>
      </c>
      <c r="I221" s="229"/>
      <c r="J221" s="225"/>
      <c r="K221" s="225"/>
      <c r="L221" s="230"/>
      <c r="M221" s="231"/>
      <c r="N221" s="232"/>
      <c r="O221" s="232"/>
      <c r="P221" s="232"/>
      <c r="Q221" s="232"/>
      <c r="R221" s="232"/>
      <c r="S221" s="232"/>
      <c r="T221" s="233"/>
      <c r="AT221" s="234" t="s">
        <v>196</v>
      </c>
      <c r="AU221" s="234" t="s">
        <v>98</v>
      </c>
      <c r="AV221" s="13" t="s">
        <v>98</v>
      </c>
      <c r="AW221" s="13" t="s">
        <v>48</v>
      </c>
      <c r="AX221" s="13" t="s">
        <v>91</v>
      </c>
      <c r="AY221" s="234" t="s">
        <v>183</v>
      </c>
    </row>
    <row r="222" spans="2:65" s="13" customFormat="1" ht="10.199999999999999">
      <c r="B222" s="224"/>
      <c r="C222" s="225"/>
      <c r="D222" s="210" t="s">
        <v>196</v>
      </c>
      <c r="E222" s="226" t="s">
        <v>1</v>
      </c>
      <c r="F222" s="227" t="s">
        <v>300</v>
      </c>
      <c r="G222" s="225"/>
      <c r="H222" s="228">
        <v>-121.78</v>
      </c>
      <c r="I222" s="229"/>
      <c r="J222" s="225"/>
      <c r="K222" s="225"/>
      <c r="L222" s="230"/>
      <c r="M222" s="231"/>
      <c r="N222" s="232"/>
      <c r="O222" s="232"/>
      <c r="P222" s="232"/>
      <c r="Q222" s="232"/>
      <c r="R222" s="232"/>
      <c r="S222" s="232"/>
      <c r="T222" s="233"/>
      <c r="AT222" s="234" t="s">
        <v>196</v>
      </c>
      <c r="AU222" s="234" t="s">
        <v>98</v>
      </c>
      <c r="AV222" s="13" t="s">
        <v>98</v>
      </c>
      <c r="AW222" s="13" t="s">
        <v>48</v>
      </c>
      <c r="AX222" s="13" t="s">
        <v>91</v>
      </c>
      <c r="AY222" s="234" t="s">
        <v>183</v>
      </c>
    </row>
    <row r="223" spans="2:65" s="12" customFormat="1" ht="10.199999999999999">
      <c r="B223" s="214"/>
      <c r="C223" s="215"/>
      <c r="D223" s="210" t="s">
        <v>196</v>
      </c>
      <c r="E223" s="216" t="s">
        <v>1</v>
      </c>
      <c r="F223" s="217" t="s">
        <v>301</v>
      </c>
      <c r="G223" s="215"/>
      <c r="H223" s="216" t="s">
        <v>1</v>
      </c>
      <c r="I223" s="218"/>
      <c r="J223" s="215"/>
      <c r="K223" s="215"/>
      <c r="L223" s="219"/>
      <c r="M223" s="220"/>
      <c r="N223" s="221"/>
      <c r="O223" s="221"/>
      <c r="P223" s="221"/>
      <c r="Q223" s="221"/>
      <c r="R223" s="221"/>
      <c r="S223" s="221"/>
      <c r="T223" s="222"/>
      <c r="AT223" s="223" t="s">
        <v>196</v>
      </c>
      <c r="AU223" s="223" t="s">
        <v>98</v>
      </c>
      <c r="AV223" s="12" t="s">
        <v>23</v>
      </c>
      <c r="AW223" s="12" t="s">
        <v>48</v>
      </c>
      <c r="AX223" s="12" t="s">
        <v>91</v>
      </c>
      <c r="AY223" s="223" t="s">
        <v>183</v>
      </c>
    </row>
    <row r="224" spans="2:65" s="13" customFormat="1" ht="10.199999999999999">
      <c r="B224" s="224"/>
      <c r="C224" s="225"/>
      <c r="D224" s="210" t="s">
        <v>196</v>
      </c>
      <c r="E224" s="226" t="s">
        <v>1</v>
      </c>
      <c r="F224" s="227" t="s">
        <v>255</v>
      </c>
      <c r="G224" s="225"/>
      <c r="H224" s="228">
        <v>510.47</v>
      </c>
      <c r="I224" s="229"/>
      <c r="J224" s="225"/>
      <c r="K224" s="225"/>
      <c r="L224" s="230"/>
      <c r="M224" s="231"/>
      <c r="N224" s="232"/>
      <c r="O224" s="232"/>
      <c r="P224" s="232"/>
      <c r="Q224" s="232"/>
      <c r="R224" s="232"/>
      <c r="S224" s="232"/>
      <c r="T224" s="233"/>
      <c r="AT224" s="234" t="s">
        <v>196</v>
      </c>
      <c r="AU224" s="234" t="s">
        <v>98</v>
      </c>
      <c r="AV224" s="13" t="s">
        <v>98</v>
      </c>
      <c r="AW224" s="13" t="s">
        <v>48</v>
      </c>
      <c r="AX224" s="13" t="s">
        <v>91</v>
      </c>
      <c r="AY224" s="234" t="s">
        <v>183</v>
      </c>
    </row>
    <row r="225" spans="2:65" s="12" customFormat="1" ht="10.199999999999999">
      <c r="B225" s="214"/>
      <c r="C225" s="215"/>
      <c r="D225" s="210" t="s">
        <v>196</v>
      </c>
      <c r="E225" s="216" t="s">
        <v>1</v>
      </c>
      <c r="F225" s="217" t="s">
        <v>274</v>
      </c>
      <c r="G225" s="215"/>
      <c r="H225" s="216" t="s">
        <v>1</v>
      </c>
      <c r="I225" s="218"/>
      <c r="J225" s="215"/>
      <c r="K225" s="215"/>
      <c r="L225" s="219"/>
      <c r="M225" s="220"/>
      <c r="N225" s="221"/>
      <c r="O225" s="221"/>
      <c r="P225" s="221"/>
      <c r="Q225" s="221"/>
      <c r="R225" s="221"/>
      <c r="S225" s="221"/>
      <c r="T225" s="222"/>
      <c r="AT225" s="223" t="s">
        <v>196</v>
      </c>
      <c r="AU225" s="223" t="s">
        <v>98</v>
      </c>
      <c r="AV225" s="12" t="s">
        <v>23</v>
      </c>
      <c r="AW225" s="12" t="s">
        <v>48</v>
      </c>
      <c r="AX225" s="12" t="s">
        <v>91</v>
      </c>
      <c r="AY225" s="223" t="s">
        <v>183</v>
      </c>
    </row>
    <row r="226" spans="2:65" s="13" customFormat="1" ht="10.199999999999999">
      <c r="B226" s="224"/>
      <c r="C226" s="225"/>
      <c r="D226" s="210" t="s">
        <v>196</v>
      </c>
      <c r="E226" s="226" t="s">
        <v>1</v>
      </c>
      <c r="F226" s="227" t="s">
        <v>275</v>
      </c>
      <c r="G226" s="225"/>
      <c r="H226" s="228">
        <v>56.86</v>
      </c>
      <c r="I226" s="229"/>
      <c r="J226" s="225"/>
      <c r="K226" s="225"/>
      <c r="L226" s="230"/>
      <c r="M226" s="231"/>
      <c r="N226" s="232"/>
      <c r="O226" s="232"/>
      <c r="P226" s="232"/>
      <c r="Q226" s="232"/>
      <c r="R226" s="232"/>
      <c r="S226" s="232"/>
      <c r="T226" s="233"/>
      <c r="AT226" s="234" t="s">
        <v>196</v>
      </c>
      <c r="AU226" s="234" t="s">
        <v>98</v>
      </c>
      <c r="AV226" s="13" t="s">
        <v>98</v>
      </c>
      <c r="AW226" s="13" t="s">
        <v>48</v>
      </c>
      <c r="AX226" s="13" t="s">
        <v>91</v>
      </c>
      <c r="AY226" s="234" t="s">
        <v>183</v>
      </c>
    </row>
    <row r="227" spans="2:65" s="12" customFormat="1" ht="10.199999999999999">
      <c r="B227" s="214"/>
      <c r="C227" s="215"/>
      <c r="D227" s="210" t="s">
        <v>196</v>
      </c>
      <c r="E227" s="216" t="s">
        <v>1</v>
      </c>
      <c r="F227" s="217" t="s">
        <v>266</v>
      </c>
      <c r="G227" s="215"/>
      <c r="H227" s="216" t="s">
        <v>1</v>
      </c>
      <c r="I227" s="218"/>
      <c r="J227" s="215"/>
      <c r="K227" s="215"/>
      <c r="L227" s="219"/>
      <c r="M227" s="220"/>
      <c r="N227" s="221"/>
      <c r="O227" s="221"/>
      <c r="P227" s="221"/>
      <c r="Q227" s="221"/>
      <c r="R227" s="221"/>
      <c r="S227" s="221"/>
      <c r="T227" s="222"/>
      <c r="AT227" s="223" t="s">
        <v>196</v>
      </c>
      <c r="AU227" s="223" t="s">
        <v>98</v>
      </c>
      <c r="AV227" s="12" t="s">
        <v>23</v>
      </c>
      <c r="AW227" s="12" t="s">
        <v>48</v>
      </c>
      <c r="AX227" s="12" t="s">
        <v>91</v>
      </c>
      <c r="AY227" s="223" t="s">
        <v>183</v>
      </c>
    </row>
    <row r="228" spans="2:65" s="13" customFormat="1" ht="10.199999999999999">
      <c r="B228" s="224"/>
      <c r="C228" s="225"/>
      <c r="D228" s="210" t="s">
        <v>196</v>
      </c>
      <c r="E228" s="226" t="s">
        <v>1</v>
      </c>
      <c r="F228" s="227" t="s">
        <v>282</v>
      </c>
      <c r="G228" s="225"/>
      <c r="H228" s="228">
        <v>141.24</v>
      </c>
      <c r="I228" s="229"/>
      <c r="J228" s="225"/>
      <c r="K228" s="225"/>
      <c r="L228" s="230"/>
      <c r="M228" s="231"/>
      <c r="N228" s="232"/>
      <c r="O228" s="232"/>
      <c r="P228" s="232"/>
      <c r="Q228" s="232"/>
      <c r="R228" s="232"/>
      <c r="S228" s="232"/>
      <c r="T228" s="233"/>
      <c r="AT228" s="234" t="s">
        <v>196</v>
      </c>
      <c r="AU228" s="234" t="s">
        <v>98</v>
      </c>
      <c r="AV228" s="13" t="s">
        <v>98</v>
      </c>
      <c r="AW228" s="13" t="s">
        <v>48</v>
      </c>
      <c r="AX228" s="13" t="s">
        <v>91</v>
      </c>
      <c r="AY228" s="234" t="s">
        <v>183</v>
      </c>
    </row>
    <row r="229" spans="2:65" s="13" customFormat="1" ht="10.199999999999999">
      <c r="B229" s="224"/>
      <c r="C229" s="225"/>
      <c r="D229" s="210" t="s">
        <v>196</v>
      </c>
      <c r="E229" s="226" t="s">
        <v>1</v>
      </c>
      <c r="F229" s="227" t="s">
        <v>267</v>
      </c>
      <c r="G229" s="225"/>
      <c r="H229" s="228">
        <v>18.84</v>
      </c>
      <c r="I229" s="229"/>
      <c r="J229" s="225"/>
      <c r="K229" s="225"/>
      <c r="L229" s="230"/>
      <c r="M229" s="231"/>
      <c r="N229" s="232"/>
      <c r="O229" s="232"/>
      <c r="P229" s="232"/>
      <c r="Q229" s="232"/>
      <c r="R229" s="232"/>
      <c r="S229" s="232"/>
      <c r="T229" s="233"/>
      <c r="AT229" s="234" t="s">
        <v>196</v>
      </c>
      <c r="AU229" s="234" t="s">
        <v>98</v>
      </c>
      <c r="AV229" s="13" t="s">
        <v>98</v>
      </c>
      <c r="AW229" s="13" t="s">
        <v>48</v>
      </c>
      <c r="AX229" s="13" t="s">
        <v>91</v>
      </c>
      <c r="AY229" s="234" t="s">
        <v>183</v>
      </c>
    </row>
    <row r="230" spans="2:65" s="12" customFormat="1" ht="10.199999999999999">
      <c r="B230" s="214"/>
      <c r="C230" s="215"/>
      <c r="D230" s="210" t="s">
        <v>196</v>
      </c>
      <c r="E230" s="216" t="s">
        <v>1</v>
      </c>
      <c r="F230" s="217" t="s">
        <v>264</v>
      </c>
      <c r="G230" s="215"/>
      <c r="H230" s="216" t="s">
        <v>1</v>
      </c>
      <c r="I230" s="218"/>
      <c r="J230" s="215"/>
      <c r="K230" s="215"/>
      <c r="L230" s="219"/>
      <c r="M230" s="220"/>
      <c r="N230" s="221"/>
      <c r="O230" s="221"/>
      <c r="P230" s="221"/>
      <c r="Q230" s="221"/>
      <c r="R230" s="221"/>
      <c r="S230" s="221"/>
      <c r="T230" s="222"/>
      <c r="AT230" s="223" t="s">
        <v>196</v>
      </c>
      <c r="AU230" s="223" t="s">
        <v>98</v>
      </c>
      <c r="AV230" s="12" t="s">
        <v>23</v>
      </c>
      <c r="AW230" s="12" t="s">
        <v>48</v>
      </c>
      <c r="AX230" s="12" t="s">
        <v>91</v>
      </c>
      <c r="AY230" s="223" t="s">
        <v>183</v>
      </c>
    </row>
    <row r="231" spans="2:65" s="13" customFormat="1" ht="10.199999999999999">
      <c r="B231" s="224"/>
      <c r="C231" s="225"/>
      <c r="D231" s="210" t="s">
        <v>196</v>
      </c>
      <c r="E231" s="226" t="s">
        <v>1</v>
      </c>
      <c r="F231" s="227" t="s">
        <v>265</v>
      </c>
      <c r="G231" s="225"/>
      <c r="H231" s="228">
        <v>106.13</v>
      </c>
      <c r="I231" s="229"/>
      <c r="J231" s="225"/>
      <c r="K231" s="225"/>
      <c r="L231" s="230"/>
      <c r="M231" s="231"/>
      <c r="N231" s="232"/>
      <c r="O231" s="232"/>
      <c r="P231" s="232"/>
      <c r="Q231" s="232"/>
      <c r="R231" s="232"/>
      <c r="S231" s="232"/>
      <c r="T231" s="233"/>
      <c r="AT231" s="234" t="s">
        <v>196</v>
      </c>
      <c r="AU231" s="234" t="s">
        <v>98</v>
      </c>
      <c r="AV231" s="13" t="s">
        <v>98</v>
      </c>
      <c r="AW231" s="13" t="s">
        <v>48</v>
      </c>
      <c r="AX231" s="13" t="s">
        <v>91</v>
      </c>
      <c r="AY231" s="234" t="s">
        <v>183</v>
      </c>
    </row>
    <row r="232" spans="2:65" s="1" customFormat="1" ht="16.5" customHeight="1">
      <c r="B232" s="35"/>
      <c r="C232" s="197" t="s">
        <v>302</v>
      </c>
      <c r="D232" s="197" t="s">
        <v>186</v>
      </c>
      <c r="E232" s="198" t="s">
        <v>303</v>
      </c>
      <c r="F232" s="199" t="s">
        <v>304</v>
      </c>
      <c r="G232" s="200" t="s">
        <v>248</v>
      </c>
      <c r="H232" s="201">
        <v>49136.55</v>
      </c>
      <c r="I232" s="202"/>
      <c r="J232" s="203">
        <f>ROUND(I232*H232,2)</f>
        <v>0</v>
      </c>
      <c r="K232" s="199" t="s">
        <v>190</v>
      </c>
      <c r="L232" s="39"/>
      <c r="M232" s="204" t="s">
        <v>1</v>
      </c>
      <c r="N232" s="205" t="s">
        <v>56</v>
      </c>
      <c r="O232" s="67"/>
      <c r="P232" s="206">
        <f>O232*H232</f>
        <v>0</v>
      </c>
      <c r="Q232" s="206">
        <v>0</v>
      </c>
      <c r="R232" s="206">
        <f>Q232*H232</f>
        <v>0</v>
      </c>
      <c r="S232" s="206">
        <v>0</v>
      </c>
      <c r="T232" s="207">
        <f>S232*H232</f>
        <v>0</v>
      </c>
      <c r="AR232" s="208" t="s">
        <v>122</v>
      </c>
      <c r="AT232" s="208" t="s">
        <v>186</v>
      </c>
      <c r="AU232" s="208" t="s">
        <v>98</v>
      </c>
      <c r="AY232" s="17" t="s">
        <v>183</v>
      </c>
      <c r="BE232" s="209">
        <f>IF(N232="základní",J232,0)</f>
        <v>0</v>
      </c>
      <c r="BF232" s="209">
        <f>IF(N232="snížená",J232,0)</f>
        <v>0</v>
      </c>
      <c r="BG232" s="209">
        <f>IF(N232="zákl. přenesená",J232,0)</f>
        <v>0</v>
      </c>
      <c r="BH232" s="209">
        <f>IF(N232="sníž. přenesená",J232,0)</f>
        <v>0</v>
      </c>
      <c r="BI232" s="209">
        <f>IF(N232="nulová",J232,0)</f>
        <v>0</v>
      </c>
      <c r="BJ232" s="17" t="s">
        <v>23</v>
      </c>
      <c r="BK232" s="209">
        <f>ROUND(I232*H232,2)</f>
        <v>0</v>
      </c>
      <c r="BL232" s="17" t="s">
        <v>122</v>
      </c>
      <c r="BM232" s="208" t="s">
        <v>305</v>
      </c>
    </row>
    <row r="233" spans="2:65" s="1" customFormat="1" ht="17.399999999999999">
      <c r="B233" s="35"/>
      <c r="C233" s="36"/>
      <c r="D233" s="210" t="s">
        <v>192</v>
      </c>
      <c r="E233" s="36"/>
      <c r="F233" s="211" t="s">
        <v>306</v>
      </c>
      <c r="G233" s="36"/>
      <c r="H233" s="36"/>
      <c r="I233" s="118"/>
      <c r="J233" s="36"/>
      <c r="K233" s="36"/>
      <c r="L233" s="39"/>
      <c r="M233" s="212"/>
      <c r="N233" s="67"/>
      <c r="O233" s="67"/>
      <c r="P233" s="67"/>
      <c r="Q233" s="67"/>
      <c r="R233" s="67"/>
      <c r="S233" s="67"/>
      <c r="T233" s="68"/>
      <c r="AT233" s="17" t="s">
        <v>192</v>
      </c>
      <c r="AU233" s="17" t="s">
        <v>98</v>
      </c>
    </row>
    <row r="234" spans="2:65" s="1" customFormat="1" ht="90">
      <c r="B234" s="35"/>
      <c r="C234" s="36"/>
      <c r="D234" s="210" t="s">
        <v>194</v>
      </c>
      <c r="E234" s="36"/>
      <c r="F234" s="213" t="s">
        <v>293</v>
      </c>
      <c r="G234" s="36"/>
      <c r="H234" s="36"/>
      <c r="I234" s="118"/>
      <c r="J234" s="36"/>
      <c r="K234" s="36"/>
      <c r="L234" s="39"/>
      <c r="M234" s="212"/>
      <c r="N234" s="67"/>
      <c r="O234" s="67"/>
      <c r="P234" s="67"/>
      <c r="Q234" s="67"/>
      <c r="R234" s="67"/>
      <c r="S234" s="67"/>
      <c r="T234" s="68"/>
      <c r="AT234" s="17" t="s">
        <v>194</v>
      </c>
      <c r="AU234" s="17" t="s">
        <v>98</v>
      </c>
    </row>
    <row r="235" spans="2:65" s="12" customFormat="1" ht="10.199999999999999">
      <c r="B235" s="214"/>
      <c r="C235" s="215"/>
      <c r="D235" s="210" t="s">
        <v>196</v>
      </c>
      <c r="E235" s="216" t="s">
        <v>1</v>
      </c>
      <c r="F235" s="217" t="s">
        <v>307</v>
      </c>
      <c r="G235" s="215"/>
      <c r="H235" s="216" t="s">
        <v>1</v>
      </c>
      <c r="I235" s="218"/>
      <c r="J235" s="215"/>
      <c r="K235" s="215"/>
      <c r="L235" s="219"/>
      <c r="M235" s="220"/>
      <c r="N235" s="221"/>
      <c r="O235" s="221"/>
      <c r="P235" s="221"/>
      <c r="Q235" s="221"/>
      <c r="R235" s="221"/>
      <c r="S235" s="221"/>
      <c r="T235" s="222"/>
      <c r="AT235" s="223" t="s">
        <v>196</v>
      </c>
      <c r="AU235" s="223" t="s">
        <v>98</v>
      </c>
      <c r="AV235" s="12" t="s">
        <v>23</v>
      </c>
      <c r="AW235" s="12" t="s">
        <v>48</v>
      </c>
      <c r="AX235" s="12" t="s">
        <v>91</v>
      </c>
      <c r="AY235" s="223" t="s">
        <v>183</v>
      </c>
    </row>
    <row r="236" spans="2:65" s="12" customFormat="1" ht="10.199999999999999">
      <c r="B236" s="214"/>
      <c r="C236" s="215"/>
      <c r="D236" s="210" t="s">
        <v>196</v>
      </c>
      <c r="E236" s="216" t="s">
        <v>1</v>
      </c>
      <c r="F236" s="217" t="s">
        <v>252</v>
      </c>
      <c r="G236" s="215"/>
      <c r="H236" s="216" t="s">
        <v>1</v>
      </c>
      <c r="I236" s="218"/>
      <c r="J236" s="215"/>
      <c r="K236" s="215"/>
      <c r="L236" s="219"/>
      <c r="M236" s="220"/>
      <c r="N236" s="221"/>
      <c r="O236" s="221"/>
      <c r="P236" s="221"/>
      <c r="Q236" s="221"/>
      <c r="R236" s="221"/>
      <c r="S236" s="221"/>
      <c r="T236" s="222"/>
      <c r="AT236" s="223" t="s">
        <v>196</v>
      </c>
      <c r="AU236" s="223" t="s">
        <v>98</v>
      </c>
      <c r="AV236" s="12" t="s">
        <v>23</v>
      </c>
      <c r="AW236" s="12" t="s">
        <v>48</v>
      </c>
      <c r="AX236" s="12" t="s">
        <v>91</v>
      </c>
      <c r="AY236" s="223" t="s">
        <v>183</v>
      </c>
    </row>
    <row r="237" spans="2:65" s="13" customFormat="1" ht="10.199999999999999">
      <c r="B237" s="224"/>
      <c r="C237" s="225"/>
      <c r="D237" s="210" t="s">
        <v>196</v>
      </c>
      <c r="E237" s="226" t="s">
        <v>1</v>
      </c>
      <c r="F237" s="227" t="s">
        <v>253</v>
      </c>
      <c r="G237" s="225"/>
      <c r="H237" s="228">
        <v>2564.0100000000002</v>
      </c>
      <c r="I237" s="229"/>
      <c r="J237" s="225"/>
      <c r="K237" s="225"/>
      <c r="L237" s="230"/>
      <c r="M237" s="231"/>
      <c r="N237" s="232"/>
      <c r="O237" s="232"/>
      <c r="P237" s="232"/>
      <c r="Q237" s="232"/>
      <c r="R237" s="232"/>
      <c r="S237" s="232"/>
      <c r="T237" s="233"/>
      <c r="AT237" s="234" t="s">
        <v>196</v>
      </c>
      <c r="AU237" s="234" t="s">
        <v>98</v>
      </c>
      <c r="AV237" s="13" t="s">
        <v>98</v>
      </c>
      <c r="AW237" s="13" t="s">
        <v>48</v>
      </c>
      <c r="AX237" s="13" t="s">
        <v>91</v>
      </c>
      <c r="AY237" s="234" t="s">
        <v>183</v>
      </c>
    </row>
    <row r="238" spans="2:65" s="13" customFormat="1" ht="10.199999999999999">
      <c r="B238" s="224"/>
      <c r="C238" s="225"/>
      <c r="D238" s="210" t="s">
        <v>196</v>
      </c>
      <c r="E238" s="226" t="s">
        <v>1</v>
      </c>
      <c r="F238" s="227" t="s">
        <v>300</v>
      </c>
      <c r="G238" s="225"/>
      <c r="H238" s="228">
        <v>-121.78</v>
      </c>
      <c r="I238" s="229"/>
      <c r="J238" s="225"/>
      <c r="K238" s="225"/>
      <c r="L238" s="230"/>
      <c r="M238" s="231"/>
      <c r="N238" s="232"/>
      <c r="O238" s="232"/>
      <c r="P238" s="232"/>
      <c r="Q238" s="232"/>
      <c r="R238" s="232"/>
      <c r="S238" s="232"/>
      <c r="T238" s="233"/>
      <c r="AT238" s="234" t="s">
        <v>196</v>
      </c>
      <c r="AU238" s="234" t="s">
        <v>98</v>
      </c>
      <c r="AV238" s="13" t="s">
        <v>98</v>
      </c>
      <c r="AW238" s="13" t="s">
        <v>48</v>
      </c>
      <c r="AX238" s="13" t="s">
        <v>91</v>
      </c>
      <c r="AY238" s="234" t="s">
        <v>183</v>
      </c>
    </row>
    <row r="239" spans="2:65" s="12" customFormat="1" ht="10.199999999999999">
      <c r="B239" s="214"/>
      <c r="C239" s="215"/>
      <c r="D239" s="210" t="s">
        <v>196</v>
      </c>
      <c r="E239" s="216" t="s">
        <v>1</v>
      </c>
      <c r="F239" s="217" t="s">
        <v>301</v>
      </c>
      <c r="G239" s="215"/>
      <c r="H239" s="216" t="s">
        <v>1</v>
      </c>
      <c r="I239" s="218"/>
      <c r="J239" s="215"/>
      <c r="K239" s="215"/>
      <c r="L239" s="219"/>
      <c r="M239" s="220"/>
      <c r="N239" s="221"/>
      <c r="O239" s="221"/>
      <c r="P239" s="221"/>
      <c r="Q239" s="221"/>
      <c r="R239" s="221"/>
      <c r="S239" s="221"/>
      <c r="T239" s="222"/>
      <c r="AT239" s="223" t="s">
        <v>196</v>
      </c>
      <c r="AU239" s="223" t="s">
        <v>98</v>
      </c>
      <c r="AV239" s="12" t="s">
        <v>23</v>
      </c>
      <c r="AW239" s="12" t="s">
        <v>48</v>
      </c>
      <c r="AX239" s="12" t="s">
        <v>91</v>
      </c>
      <c r="AY239" s="223" t="s">
        <v>183</v>
      </c>
    </row>
    <row r="240" spans="2:65" s="13" customFormat="1" ht="10.199999999999999">
      <c r="B240" s="224"/>
      <c r="C240" s="225"/>
      <c r="D240" s="210" t="s">
        <v>196</v>
      </c>
      <c r="E240" s="226" t="s">
        <v>1</v>
      </c>
      <c r="F240" s="227" t="s">
        <v>255</v>
      </c>
      <c r="G240" s="225"/>
      <c r="H240" s="228">
        <v>510.47</v>
      </c>
      <c r="I240" s="229"/>
      <c r="J240" s="225"/>
      <c r="K240" s="225"/>
      <c r="L240" s="230"/>
      <c r="M240" s="231"/>
      <c r="N240" s="232"/>
      <c r="O240" s="232"/>
      <c r="P240" s="232"/>
      <c r="Q240" s="232"/>
      <c r="R240" s="232"/>
      <c r="S240" s="232"/>
      <c r="T240" s="233"/>
      <c r="AT240" s="234" t="s">
        <v>196</v>
      </c>
      <c r="AU240" s="234" t="s">
        <v>98</v>
      </c>
      <c r="AV240" s="13" t="s">
        <v>98</v>
      </c>
      <c r="AW240" s="13" t="s">
        <v>48</v>
      </c>
      <c r="AX240" s="13" t="s">
        <v>91</v>
      </c>
      <c r="AY240" s="234" t="s">
        <v>183</v>
      </c>
    </row>
    <row r="241" spans="2:65" s="12" customFormat="1" ht="10.199999999999999">
      <c r="B241" s="214"/>
      <c r="C241" s="215"/>
      <c r="D241" s="210" t="s">
        <v>196</v>
      </c>
      <c r="E241" s="216" t="s">
        <v>1</v>
      </c>
      <c r="F241" s="217" t="s">
        <v>274</v>
      </c>
      <c r="G241" s="215"/>
      <c r="H241" s="216" t="s">
        <v>1</v>
      </c>
      <c r="I241" s="218"/>
      <c r="J241" s="215"/>
      <c r="K241" s="215"/>
      <c r="L241" s="219"/>
      <c r="M241" s="220"/>
      <c r="N241" s="221"/>
      <c r="O241" s="221"/>
      <c r="P241" s="221"/>
      <c r="Q241" s="221"/>
      <c r="R241" s="221"/>
      <c r="S241" s="221"/>
      <c r="T241" s="222"/>
      <c r="AT241" s="223" t="s">
        <v>196</v>
      </c>
      <c r="AU241" s="223" t="s">
        <v>98</v>
      </c>
      <c r="AV241" s="12" t="s">
        <v>23</v>
      </c>
      <c r="AW241" s="12" t="s">
        <v>48</v>
      </c>
      <c r="AX241" s="12" t="s">
        <v>91</v>
      </c>
      <c r="AY241" s="223" t="s">
        <v>183</v>
      </c>
    </row>
    <row r="242" spans="2:65" s="13" customFormat="1" ht="10.199999999999999">
      <c r="B242" s="224"/>
      <c r="C242" s="225"/>
      <c r="D242" s="210" t="s">
        <v>196</v>
      </c>
      <c r="E242" s="226" t="s">
        <v>1</v>
      </c>
      <c r="F242" s="227" t="s">
        <v>275</v>
      </c>
      <c r="G242" s="225"/>
      <c r="H242" s="228">
        <v>56.86</v>
      </c>
      <c r="I242" s="229"/>
      <c r="J242" s="225"/>
      <c r="K242" s="225"/>
      <c r="L242" s="230"/>
      <c r="M242" s="231"/>
      <c r="N242" s="232"/>
      <c r="O242" s="232"/>
      <c r="P242" s="232"/>
      <c r="Q242" s="232"/>
      <c r="R242" s="232"/>
      <c r="S242" s="232"/>
      <c r="T242" s="233"/>
      <c r="AT242" s="234" t="s">
        <v>196</v>
      </c>
      <c r="AU242" s="234" t="s">
        <v>98</v>
      </c>
      <c r="AV242" s="13" t="s">
        <v>98</v>
      </c>
      <c r="AW242" s="13" t="s">
        <v>48</v>
      </c>
      <c r="AX242" s="13" t="s">
        <v>91</v>
      </c>
      <c r="AY242" s="234" t="s">
        <v>183</v>
      </c>
    </row>
    <row r="243" spans="2:65" s="12" customFormat="1" ht="10.199999999999999">
      <c r="B243" s="214"/>
      <c r="C243" s="215"/>
      <c r="D243" s="210" t="s">
        <v>196</v>
      </c>
      <c r="E243" s="216" t="s">
        <v>1</v>
      </c>
      <c r="F243" s="217" t="s">
        <v>266</v>
      </c>
      <c r="G243" s="215"/>
      <c r="H243" s="216" t="s">
        <v>1</v>
      </c>
      <c r="I243" s="218"/>
      <c r="J243" s="215"/>
      <c r="K243" s="215"/>
      <c r="L243" s="219"/>
      <c r="M243" s="220"/>
      <c r="N243" s="221"/>
      <c r="O243" s="221"/>
      <c r="P243" s="221"/>
      <c r="Q243" s="221"/>
      <c r="R243" s="221"/>
      <c r="S243" s="221"/>
      <c r="T243" s="222"/>
      <c r="AT243" s="223" t="s">
        <v>196</v>
      </c>
      <c r="AU243" s="223" t="s">
        <v>98</v>
      </c>
      <c r="AV243" s="12" t="s">
        <v>23</v>
      </c>
      <c r="AW243" s="12" t="s">
        <v>48</v>
      </c>
      <c r="AX243" s="12" t="s">
        <v>91</v>
      </c>
      <c r="AY243" s="223" t="s">
        <v>183</v>
      </c>
    </row>
    <row r="244" spans="2:65" s="13" customFormat="1" ht="10.199999999999999">
      <c r="B244" s="224"/>
      <c r="C244" s="225"/>
      <c r="D244" s="210" t="s">
        <v>196</v>
      </c>
      <c r="E244" s="226" t="s">
        <v>1</v>
      </c>
      <c r="F244" s="227" t="s">
        <v>282</v>
      </c>
      <c r="G244" s="225"/>
      <c r="H244" s="228">
        <v>141.24</v>
      </c>
      <c r="I244" s="229"/>
      <c r="J244" s="225"/>
      <c r="K244" s="225"/>
      <c r="L244" s="230"/>
      <c r="M244" s="231"/>
      <c r="N244" s="232"/>
      <c r="O244" s="232"/>
      <c r="P244" s="232"/>
      <c r="Q244" s="232"/>
      <c r="R244" s="232"/>
      <c r="S244" s="232"/>
      <c r="T244" s="233"/>
      <c r="AT244" s="234" t="s">
        <v>196</v>
      </c>
      <c r="AU244" s="234" t="s">
        <v>98</v>
      </c>
      <c r="AV244" s="13" t="s">
        <v>98</v>
      </c>
      <c r="AW244" s="13" t="s">
        <v>48</v>
      </c>
      <c r="AX244" s="13" t="s">
        <v>91</v>
      </c>
      <c r="AY244" s="234" t="s">
        <v>183</v>
      </c>
    </row>
    <row r="245" spans="2:65" s="13" customFormat="1" ht="10.199999999999999">
      <c r="B245" s="224"/>
      <c r="C245" s="225"/>
      <c r="D245" s="210" t="s">
        <v>196</v>
      </c>
      <c r="E245" s="226" t="s">
        <v>1</v>
      </c>
      <c r="F245" s="227" t="s">
        <v>267</v>
      </c>
      <c r="G245" s="225"/>
      <c r="H245" s="228">
        <v>18.84</v>
      </c>
      <c r="I245" s="229"/>
      <c r="J245" s="225"/>
      <c r="K245" s="225"/>
      <c r="L245" s="230"/>
      <c r="M245" s="231"/>
      <c r="N245" s="232"/>
      <c r="O245" s="232"/>
      <c r="P245" s="232"/>
      <c r="Q245" s="232"/>
      <c r="R245" s="232"/>
      <c r="S245" s="232"/>
      <c r="T245" s="233"/>
      <c r="AT245" s="234" t="s">
        <v>196</v>
      </c>
      <c r="AU245" s="234" t="s">
        <v>98</v>
      </c>
      <c r="AV245" s="13" t="s">
        <v>98</v>
      </c>
      <c r="AW245" s="13" t="s">
        <v>48</v>
      </c>
      <c r="AX245" s="13" t="s">
        <v>91</v>
      </c>
      <c r="AY245" s="234" t="s">
        <v>183</v>
      </c>
    </row>
    <row r="246" spans="2:65" s="12" customFormat="1" ht="10.199999999999999">
      <c r="B246" s="214"/>
      <c r="C246" s="215"/>
      <c r="D246" s="210" t="s">
        <v>196</v>
      </c>
      <c r="E246" s="216" t="s">
        <v>1</v>
      </c>
      <c r="F246" s="217" t="s">
        <v>264</v>
      </c>
      <c r="G246" s="215"/>
      <c r="H246" s="216" t="s">
        <v>1</v>
      </c>
      <c r="I246" s="218"/>
      <c r="J246" s="215"/>
      <c r="K246" s="215"/>
      <c r="L246" s="219"/>
      <c r="M246" s="220"/>
      <c r="N246" s="221"/>
      <c r="O246" s="221"/>
      <c r="P246" s="221"/>
      <c r="Q246" s="221"/>
      <c r="R246" s="221"/>
      <c r="S246" s="221"/>
      <c r="T246" s="222"/>
      <c r="AT246" s="223" t="s">
        <v>196</v>
      </c>
      <c r="AU246" s="223" t="s">
        <v>98</v>
      </c>
      <c r="AV246" s="12" t="s">
        <v>23</v>
      </c>
      <c r="AW246" s="12" t="s">
        <v>48</v>
      </c>
      <c r="AX246" s="12" t="s">
        <v>91</v>
      </c>
      <c r="AY246" s="223" t="s">
        <v>183</v>
      </c>
    </row>
    <row r="247" spans="2:65" s="13" customFormat="1" ht="10.199999999999999">
      <c r="B247" s="224"/>
      <c r="C247" s="225"/>
      <c r="D247" s="210" t="s">
        <v>196</v>
      </c>
      <c r="E247" s="226" t="s">
        <v>1</v>
      </c>
      <c r="F247" s="227" t="s">
        <v>265</v>
      </c>
      <c r="G247" s="225"/>
      <c r="H247" s="228">
        <v>106.13</v>
      </c>
      <c r="I247" s="229"/>
      <c r="J247" s="225"/>
      <c r="K247" s="225"/>
      <c r="L247" s="230"/>
      <c r="M247" s="231"/>
      <c r="N247" s="232"/>
      <c r="O247" s="232"/>
      <c r="P247" s="232"/>
      <c r="Q247" s="232"/>
      <c r="R247" s="232"/>
      <c r="S247" s="232"/>
      <c r="T247" s="233"/>
      <c r="AT247" s="234" t="s">
        <v>196</v>
      </c>
      <c r="AU247" s="234" t="s">
        <v>98</v>
      </c>
      <c r="AV247" s="13" t="s">
        <v>98</v>
      </c>
      <c r="AW247" s="13" t="s">
        <v>48</v>
      </c>
      <c r="AX247" s="13" t="s">
        <v>91</v>
      </c>
      <c r="AY247" s="234" t="s">
        <v>183</v>
      </c>
    </row>
    <row r="248" spans="2:65" s="14" customFormat="1" ht="10.199999999999999">
      <c r="B248" s="235"/>
      <c r="C248" s="236"/>
      <c r="D248" s="210" t="s">
        <v>196</v>
      </c>
      <c r="E248" s="237" t="s">
        <v>1</v>
      </c>
      <c r="F248" s="238" t="s">
        <v>308</v>
      </c>
      <c r="G248" s="236"/>
      <c r="H248" s="239">
        <v>3275.77</v>
      </c>
      <c r="I248" s="240"/>
      <c r="J248" s="236"/>
      <c r="K248" s="236"/>
      <c r="L248" s="241"/>
      <c r="M248" s="242"/>
      <c r="N248" s="243"/>
      <c r="O248" s="243"/>
      <c r="P248" s="243"/>
      <c r="Q248" s="243"/>
      <c r="R248" s="243"/>
      <c r="S248" s="243"/>
      <c r="T248" s="244"/>
      <c r="AT248" s="245" t="s">
        <v>196</v>
      </c>
      <c r="AU248" s="245" t="s">
        <v>98</v>
      </c>
      <c r="AV248" s="14" t="s">
        <v>113</v>
      </c>
      <c r="AW248" s="14" t="s">
        <v>48</v>
      </c>
      <c r="AX248" s="14" t="s">
        <v>91</v>
      </c>
      <c r="AY248" s="245" t="s">
        <v>183</v>
      </c>
    </row>
    <row r="249" spans="2:65" s="13" customFormat="1" ht="10.199999999999999">
      <c r="B249" s="224"/>
      <c r="C249" s="225"/>
      <c r="D249" s="210" t="s">
        <v>196</v>
      </c>
      <c r="E249" s="226" t="s">
        <v>1</v>
      </c>
      <c r="F249" s="227" t="s">
        <v>309</v>
      </c>
      <c r="G249" s="225"/>
      <c r="H249" s="228">
        <v>49136.55</v>
      </c>
      <c r="I249" s="229"/>
      <c r="J249" s="225"/>
      <c r="K249" s="225"/>
      <c r="L249" s="230"/>
      <c r="M249" s="231"/>
      <c r="N249" s="232"/>
      <c r="O249" s="232"/>
      <c r="P249" s="232"/>
      <c r="Q249" s="232"/>
      <c r="R249" s="232"/>
      <c r="S249" s="232"/>
      <c r="T249" s="233"/>
      <c r="AT249" s="234" t="s">
        <v>196</v>
      </c>
      <c r="AU249" s="234" t="s">
        <v>98</v>
      </c>
      <c r="AV249" s="13" t="s">
        <v>98</v>
      </c>
      <c r="AW249" s="13" t="s">
        <v>48</v>
      </c>
      <c r="AX249" s="13" t="s">
        <v>23</v>
      </c>
      <c r="AY249" s="234" t="s">
        <v>183</v>
      </c>
    </row>
    <row r="250" spans="2:65" s="1" customFormat="1" ht="16.5" customHeight="1">
      <c r="B250" s="35"/>
      <c r="C250" s="197" t="s">
        <v>310</v>
      </c>
      <c r="D250" s="197" t="s">
        <v>186</v>
      </c>
      <c r="E250" s="198" t="s">
        <v>311</v>
      </c>
      <c r="F250" s="199" t="s">
        <v>312</v>
      </c>
      <c r="G250" s="200" t="s">
        <v>313</v>
      </c>
      <c r="H250" s="201">
        <v>5896.3860000000004</v>
      </c>
      <c r="I250" s="202"/>
      <c r="J250" s="203">
        <f>ROUND(I250*H250,2)</f>
        <v>0</v>
      </c>
      <c r="K250" s="199" t="s">
        <v>190</v>
      </c>
      <c r="L250" s="39"/>
      <c r="M250" s="204" t="s">
        <v>1</v>
      </c>
      <c r="N250" s="205" t="s">
        <v>56</v>
      </c>
      <c r="O250" s="67"/>
      <c r="P250" s="206">
        <f>O250*H250</f>
        <v>0</v>
      </c>
      <c r="Q250" s="206">
        <v>0</v>
      </c>
      <c r="R250" s="206">
        <f>Q250*H250</f>
        <v>0</v>
      </c>
      <c r="S250" s="206">
        <v>0</v>
      </c>
      <c r="T250" s="207">
        <f>S250*H250</f>
        <v>0</v>
      </c>
      <c r="AR250" s="208" t="s">
        <v>122</v>
      </c>
      <c r="AT250" s="208" t="s">
        <v>186</v>
      </c>
      <c r="AU250" s="208" t="s">
        <v>98</v>
      </c>
      <c r="AY250" s="17" t="s">
        <v>183</v>
      </c>
      <c r="BE250" s="209">
        <f>IF(N250="základní",J250,0)</f>
        <v>0</v>
      </c>
      <c r="BF250" s="209">
        <f>IF(N250="snížená",J250,0)</f>
        <v>0</v>
      </c>
      <c r="BG250" s="209">
        <f>IF(N250="zákl. přenesená",J250,0)</f>
        <v>0</v>
      </c>
      <c r="BH250" s="209">
        <f>IF(N250="sníž. přenesená",J250,0)</f>
        <v>0</v>
      </c>
      <c r="BI250" s="209">
        <f>IF(N250="nulová",J250,0)</f>
        <v>0</v>
      </c>
      <c r="BJ250" s="17" t="s">
        <v>23</v>
      </c>
      <c r="BK250" s="209">
        <f>ROUND(I250*H250,2)</f>
        <v>0</v>
      </c>
      <c r="BL250" s="17" t="s">
        <v>122</v>
      </c>
      <c r="BM250" s="208" t="s">
        <v>314</v>
      </c>
    </row>
    <row r="251" spans="2:65" s="1" customFormat="1" ht="10.199999999999999">
      <c r="B251" s="35"/>
      <c r="C251" s="36"/>
      <c r="D251" s="210" t="s">
        <v>192</v>
      </c>
      <c r="E251" s="36"/>
      <c r="F251" s="211" t="s">
        <v>315</v>
      </c>
      <c r="G251" s="36"/>
      <c r="H251" s="36"/>
      <c r="I251" s="118"/>
      <c r="J251" s="36"/>
      <c r="K251" s="36"/>
      <c r="L251" s="39"/>
      <c r="M251" s="212"/>
      <c r="N251" s="67"/>
      <c r="O251" s="67"/>
      <c r="P251" s="67"/>
      <c r="Q251" s="67"/>
      <c r="R251" s="67"/>
      <c r="S251" s="67"/>
      <c r="T251" s="68"/>
      <c r="AT251" s="17" t="s">
        <v>192</v>
      </c>
      <c r="AU251" s="17" t="s">
        <v>98</v>
      </c>
    </row>
    <row r="252" spans="2:65" s="1" customFormat="1" ht="135">
      <c r="B252" s="35"/>
      <c r="C252" s="36"/>
      <c r="D252" s="210" t="s">
        <v>194</v>
      </c>
      <c r="E252" s="36"/>
      <c r="F252" s="213" t="s">
        <v>316</v>
      </c>
      <c r="G252" s="36"/>
      <c r="H252" s="36"/>
      <c r="I252" s="118"/>
      <c r="J252" s="36"/>
      <c r="K252" s="36"/>
      <c r="L252" s="39"/>
      <c r="M252" s="212"/>
      <c r="N252" s="67"/>
      <c r="O252" s="67"/>
      <c r="P252" s="67"/>
      <c r="Q252" s="67"/>
      <c r="R252" s="67"/>
      <c r="S252" s="67"/>
      <c r="T252" s="68"/>
      <c r="AT252" s="17" t="s">
        <v>194</v>
      </c>
      <c r="AU252" s="17" t="s">
        <v>98</v>
      </c>
    </row>
    <row r="253" spans="2:65" s="12" customFormat="1" ht="10.199999999999999">
      <c r="B253" s="214"/>
      <c r="C253" s="215"/>
      <c r="D253" s="210" t="s">
        <v>196</v>
      </c>
      <c r="E253" s="216" t="s">
        <v>1</v>
      </c>
      <c r="F253" s="217" t="s">
        <v>307</v>
      </c>
      <c r="G253" s="215"/>
      <c r="H253" s="216" t="s">
        <v>1</v>
      </c>
      <c r="I253" s="218"/>
      <c r="J253" s="215"/>
      <c r="K253" s="215"/>
      <c r="L253" s="219"/>
      <c r="M253" s="220"/>
      <c r="N253" s="221"/>
      <c r="O253" s="221"/>
      <c r="P253" s="221"/>
      <c r="Q253" s="221"/>
      <c r="R253" s="221"/>
      <c r="S253" s="221"/>
      <c r="T253" s="222"/>
      <c r="AT253" s="223" t="s">
        <v>196</v>
      </c>
      <c r="AU253" s="223" t="s">
        <v>98</v>
      </c>
      <c r="AV253" s="12" t="s">
        <v>23</v>
      </c>
      <c r="AW253" s="12" t="s">
        <v>48</v>
      </c>
      <c r="AX253" s="12" t="s">
        <v>91</v>
      </c>
      <c r="AY253" s="223" t="s">
        <v>183</v>
      </c>
    </row>
    <row r="254" spans="2:65" s="12" customFormat="1" ht="10.199999999999999">
      <c r="B254" s="214"/>
      <c r="C254" s="215"/>
      <c r="D254" s="210" t="s">
        <v>196</v>
      </c>
      <c r="E254" s="216" t="s">
        <v>1</v>
      </c>
      <c r="F254" s="217" t="s">
        <v>252</v>
      </c>
      <c r="G254" s="215"/>
      <c r="H254" s="216" t="s">
        <v>1</v>
      </c>
      <c r="I254" s="218"/>
      <c r="J254" s="215"/>
      <c r="K254" s="215"/>
      <c r="L254" s="219"/>
      <c r="M254" s="220"/>
      <c r="N254" s="221"/>
      <c r="O254" s="221"/>
      <c r="P254" s="221"/>
      <c r="Q254" s="221"/>
      <c r="R254" s="221"/>
      <c r="S254" s="221"/>
      <c r="T254" s="222"/>
      <c r="AT254" s="223" t="s">
        <v>196</v>
      </c>
      <c r="AU254" s="223" t="s">
        <v>98</v>
      </c>
      <c r="AV254" s="12" t="s">
        <v>23</v>
      </c>
      <c r="AW254" s="12" t="s">
        <v>48</v>
      </c>
      <c r="AX254" s="12" t="s">
        <v>91</v>
      </c>
      <c r="AY254" s="223" t="s">
        <v>183</v>
      </c>
    </row>
    <row r="255" spans="2:65" s="13" customFormat="1" ht="10.199999999999999">
      <c r="B255" s="224"/>
      <c r="C255" s="225"/>
      <c r="D255" s="210" t="s">
        <v>196</v>
      </c>
      <c r="E255" s="226" t="s">
        <v>1</v>
      </c>
      <c r="F255" s="227" t="s">
        <v>253</v>
      </c>
      <c r="G255" s="225"/>
      <c r="H255" s="228">
        <v>2564.0100000000002</v>
      </c>
      <c r="I255" s="229"/>
      <c r="J255" s="225"/>
      <c r="K255" s="225"/>
      <c r="L255" s="230"/>
      <c r="M255" s="231"/>
      <c r="N255" s="232"/>
      <c r="O255" s="232"/>
      <c r="P255" s="232"/>
      <c r="Q255" s="232"/>
      <c r="R255" s="232"/>
      <c r="S255" s="232"/>
      <c r="T255" s="233"/>
      <c r="AT255" s="234" t="s">
        <v>196</v>
      </c>
      <c r="AU255" s="234" t="s">
        <v>98</v>
      </c>
      <c r="AV255" s="13" t="s">
        <v>98</v>
      </c>
      <c r="AW255" s="13" t="s">
        <v>48</v>
      </c>
      <c r="AX255" s="13" t="s">
        <v>91</v>
      </c>
      <c r="AY255" s="234" t="s">
        <v>183</v>
      </c>
    </row>
    <row r="256" spans="2:65" s="13" customFormat="1" ht="10.199999999999999">
      <c r="B256" s="224"/>
      <c r="C256" s="225"/>
      <c r="D256" s="210" t="s">
        <v>196</v>
      </c>
      <c r="E256" s="226" t="s">
        <v>1</v>
      </c>
      <c r="F256" s="227" t="s">
        <v>300</v>
      </c>
      <c r="G256" s="225"/>
      <c r="H256" s="228">
        <v>-121.78</v>
      </c>
      <c r="I256" s="229"/>
      <c r="J256" s="225"/>
      <c r="K256" s="225"/>
      <c r="L256" s="230"/>
      <c r="M256" s="231"/>
      <c r="N256" s="232"/>
      <c r="O256" s="232"/>
      <c r="P256" s="232"/>
      <c r="Q256" s="232"/>
      <c r="R256" s="232"/>
      <c r="S256" s="232"/>
      <c r="T256" s="233"/>
      <c r="AT256" s="234" t="s">
        <v>196</v>
      </c>
      <c r="AU256" s="234" t="s">
        <v>98</v>
      </c>
      <c r="AV256" s="13" t="s">
        <v>98</v>
      </c>
      <c r="AW256" s="13" t="s">
        <v>48</v>
      </c>
      <c r="AX256" s="13" t="s">
        <v>91</v>
      </c>
      <c r="AY256" s="234" t="s">
        <v>183</v>
      </c>
    </row>
    <row r="257" spans="2:65" s="12" customFormat="1" ht="10.199999999999999">
      <c r="B257" s="214"/>
      <c r="C257" s="215"/>
      <c r="D257" s="210" t="s">
        <v>196</v>
      </c>
      <c r="E257" s="216" t="s">
        <v>1</v>
      </c>
      <c r="F257" s="217" t="s">
        <v>301</v>
      </c>
      <c r="G257" s="215"/>
      <c r="H257" s="216" t="s">
        <v>1</v>
      </c>
      <c r="I257" s="218"/>
      <c r="J257" s="215"/>
      <c r="K257" s="215"/>
      <c r="L257" s="219"/>
      <c r="M257" s="220"/>
      <c r="N257" s="221"/>
      <c r="O257" s="221"/>
      <c r="P257" s="221"/>
      <c r="Q257" s="221"/>
      <c r="R257" s="221"/>
      <c r="S257" s="221"/>
      <c r="T257" s="222"/>
      <c r="AT257" s="223" t="s">
        <v>196</v>
      </c>
      <c r="AU257" s="223" t="s">
        <v>98</v>
      </c>
      <c r="AV257" s="12" t="s">
        <v>23</v>
      </c>
      <c r="AW257" s="12" t="s">
        <v>48</v>
      </c>
      <c r="AX257" s="12" t="s">
        <v>91</v>
      </c>
      <c r="AY257" s="223" t="s">
        <v>183</v>
      </c>
    </row>
    <row r="258" spans="2:65" s="13" customFormat="1" ht="10.199999999999999">
      <c r="B258" s="224"/>
      <c r="C258" s="225"/>
      <c r="D258" s="210" t="s">
        <v>196</v>
      </c>
      <c r="E258" s="226" t="s">
        <v>1</v>
      </c>
      <c r="F258" s="227" t="s">
        <v>255</v>
      </c>
      <c r="G258" s="225"/>
      <c r="H258" s="228">
        <v>510.47</v>
      </c>
      <c r="I258" s="229"/>
      <c r="J258" s="225"/>
      <c r="K258" s="225"/>
      <c r="L258" s="230"/>
      <c r="M258" s="231"/>
      <c r="N258" s="232"/>
      <c r="O258" s="232"/>
      <c r="P258" s="232"/>
      <c r="Q258" s="232"/>
      <c r="R258" s="232"/>
      <c r="S258" s="232"/>
      <c r="T258" s="233"/>
      <c r="AT258" s="234" t="s">
        <v>196</v>
      </c>
      <c r="AU258" s="234" t="s">
        <v>98</v>
      </c>
      <c r="AV258" s="13" t="s">
        <v>98</v>
      </c>
      <c r="AW258" s="13" t="s">
        <v>48</v>
      </c>
      <c r="AX258" s="13" t="s">
        <v>91</v>
      </c>
      <c r="AY258" s="234" t="s">
        <v>183</v>
      </c>
    </row>
    <row r="259" spans="2:65" s="12" customFormat="1" ht="10.199999999999999">
      <c r="B259" s="214"/>
      <c r="C259" s="215"/>
      <c r="D259" s="210" t="s">
        <v>196</v>
      </c>
      <c r="E259" s="216" t="s">
        <v>1</v>
      </c>
      <c r="F259" s="217" t="s">
        <v>274</v>
      </c>
      <c r="G259" s="215"/>
      <c r="H259" s="216" t="s">
        <v>1</v>
      </c>
      <c r="I259" s="218"/>
      <c r="J259" s="215"/>
      <c r="K259" s="215"/>
      <c r="L259" s="219"/>
      <c r="M259" s="220"/>
      <c r="N259" s="221"/>
      <c r="O259" s="221"/>
      <c r="P259" s="221"/>
      <c r="Q259" s="221"/>
      <c r="R259" s="221"/>
      <c r="S259" s="221"/>
      <c r="T259" s="222"/>
      <c r="AT259" s="223" t="s">
        <v>196</v>
      </c>
      <c r="AU259" s="223" t="s">
        <v>98</v>
      </c>
      <c r="AV259" s="12" t="s">
        <v>23</v>
      </c>
      <c r="AW259" s="12" t="s">
        <v>48</v>
      </c>
      <c r="AX259" s="12" t="s">
        <v>91</v>
      </c>
      <c r="AY259" s="223" t="s">
        <v>183</v>
      </c>
    </row>
    <row r="260" spans="2:65" s="13" customFormat="1" ht="10.199999999999999">
      <c r="B260" s="224"/>
      <c r="C260" s="225"/>
      <c r="D260" s="210" t="s">
        <v>196</v>
      </c>
      <c r="E260" s="226" t="s">
        <v>1</v>
      </c>
      <c r="F260" s="227" t="s">
        <v>275</v>
      </c>
      <c r="G260" s="225"/>
      <c r="H260" s="228">
        <v>56.86</v>
      </c>
      <c r="I260" s="229"/>
      <c r="J260" s="225"/>
      <c r="K260" s="225"/>
      <c r="L260" s="230"/>
      <c r="M260" s="231"/>
      <c r="N260" s="232"/>
      <c r="O260" s="232"/>
      <c r="P260" s="232"/>
      <c r="Q260" s="232"/>
      <c r="R260" s="232"/>
      <c r="S260" s="232"/>
      <c r="T260" s="233"/>
      <c r="AT260" s="234" t="s">
        <v>196</v>
      </c>
      <c r="AU260" s="234" t="s">
        <v>98</v>
      </c>
      <c r="AV260" s="13" t="s">
        <v>98</v>
      </c>
      <c r="AW260" s="13" t="s">
        <v>48</v>
      </c>
      <c r="AX260" s="13" t="s">
        <v>91</v>
      </c>
      <c r="AY260" s="234" t="s">
        <v>183</v>
      </c>
    </row>
    <row r="261" spans="2:65" s="12" customFormat="1" ht="10.199999999999999">
      <c r="B261" s="214"/>
      <c r="C261" s="215"/>
      <c r="D261" s="210" t="s">
        <v>196</v>
      </c>
      <c r="E261" s="216" t="s">
        <v>1</v>
      </c>
      <c r="F261" s="217" t="s">
        <v>266</v>
      </c>
      <c r="G261" s="215"/>
      <c r="H261" s="216" t="s">
        <v>1</v>
      </c>
      <c r="I261" s="218"/>
      <c r="J261" s="215"/>
      <c r="K261" s="215"/>
      <c r="L261" s="219"/>
      <c r="M261" s="220"/>
      <c r="N261" s="221"/>
      <c r="O261" s="221"/>
      <c r="P261" s="221"/>
      <c r="Q261" s="221"/>
      <c r="R261" s="221"/>
      <c r="S261" s="221"/>
      <c r="T261" s="222"/>
      <c r="AT261" s="223" t="s">
        <v>196</v>
      </c>
      <c r="AU261" s="223" t="s">
        <v>98</v>
      </c>
      <c r="AV261" s="12" t="s">
        <v>23</v>
      </c>
      <c r="AW261" s="12" t="s">
        <v>48</v>
      </c>
      <c r="AX261" s="12" t="s">
        <v>91</v>
      </c>
      <c r="AY261" s="223" t="s">
        <v>183</v>
      </c>
    </row>
    <row r="262" spans="2:65" s="13" customFormat="1" ht="10.199999999999999">
      <c r="B262" s="224"/>
      <c r="C262" s="225"/>
      <c r="D262" s="210" t="s">
        <v>196</v>
      </c>
      <c r="E262" s="226" t="s">
        <v>1</v>
      </c>
      <c r="F262" s="227" t="s">
        <v>282</v>
      </c>
      <c r="G262" s="225"/>
      <c r="H262" s="228">
        <v>141.24</v>
      </c>
      <c r="I262" s="229"/>
      <c r="J262" s="225"/>
      <c r="K262" s="225"/>
      <c r="L262" s="230"/>
      <c r="M262" s="231"/>
      <c r="N262" s="232"/>
      <c r="O262" s="232"/>
      <c r="P262" s="232"/>
      <c r="Q262" s="232"/>
      <c r="R262" s="232"/>
      <c r="S262" s="232"/>
      <c r="T262" s="233"/>
      <c r="AT262" s="234" t="s">
        <v>196</v>
      </c>
      <c r="AU262" s="234" t="s">
        <v>98</v>
      </c>
      <c r="AV262" s="13" t="s">
        <v>98</v>
      </c>
      <c r="AW262" s="13" t="s">
        <v>48</v>
      </c>
      <c r="AX262" s="13" t="s">
        <v>91</v>
      </c>
      <c r="AY262" s="234" t="s">
        <v>183</v>
      </c>
    </row>
    <row r="263" spans="2:65" s="13" customFormat="1" ht="10.199999999999999">
      <c r="B263" s="224"/>
      <c r="C263" s="225"/>
      <c r="D263" s="210" t="s">
        <v>196</v>
      </c>
      <c r="E263" s="226" t="s">
        <v>1</v>
      </c>
      <c r="F263" s="227" t="s">
        <v>267</v>
      </c>
      <c r="G263" s="225"/>
      <c r="H263" s="228">
        <v>18.84</v>
      </c>
      <c r="I263" s="229"/>
      <c r="J263" s="225"/>
      <c r="K263" s="225"/>
      <c r="L263" s="230"/>
      <c r="M263" s="231"/>
      <c r="N263" s="232"/>
      <c r="O263" s="232"/>
      <c r="P263" s="232"/>
      <c r="Q263" s="232"/>
      <c r="R263" s="232"/>
      <c r="S263" s="232"/>
      <c r="T263" s="233"/>
      <c r="AT263" s="234" t="s">
        <v>196</v>
      </c>
      <c r="AU263" s="234" t="s">
        <v>98</v>
      </c>
      <c r="AV263" s="13" t="s">
        <v>98</v>
      </c>
      <c r="AW263" s="13" t="s">
        <v>48</v>
      </c>
      <c r="AX263" s="13" t="s">
        <v>91</v>
      </c>
      <c r="AY263" s="234" t="s">
        <v>183</v>
      </c>
    </row>
    <row r="264" spans="2:65" s="12" customFormat="1" ht="10.199999999999999">
      <c r="B264" s="214"/>
      <c r="C264" s="215"/>
      <c r="D264" s="210" t="s">
        <v>196</v>
      </c>
      <c r="E264" s="216" t="s">
        <v>1</v>
      </c>
      <c r="F264" s="217" t="s">
        <v>264</v>
      </c>
      <c r="G264" s="215"/>
      <c r="H264" s="216" t="s">
        <v>1</v>
      </c>
      <c r="I264" s="218"/>
      <c r="J264" s="215"/>
      <c r="K264" s="215"/>
      <c r="L264" s="219"/>
      <c r="M264" s="220"/>
      <c r="N264" s="221"/>
      <c r="O264" s="221"/>
      <c r="P264" s="221"/>
      <c r="Q264" s="221"/>
      <c r="R264" s="221"/>
      <c r="S264" s="221"/>
      <c r="T264" s="222"/>
      <c r="AT264" s="223" t="s">
        <v>196</v>
      </c>
      <c r="AU264" s="223" t="s">
        <v>98</v>
      </c>
      <c r="AV264" s="12" t="s">
        <v>23</v>
      </c>
      <c r="AW264" s="12" t="s">
        <v>48</v>
      </c>
      <c r="AX264" s="12" t="s">
        <v>91</v>
      </c>
      <c r="AY264" s="223" t="s">
        <v>183</v>
      </c>
    </row>
    <row r="265" spans="2:65" s="13" customFormat="1" ht="10.199999999999999">
      <c r="B265" s="224"/>
      <c r="C265" s="225"/>
      <c r="D265" s="210" t="s">
        <v>196</v>
      </c>
      <c r="E265" s="226" t="s">
        <v>1</v>
      </c>
      <c r="F265" s="227" t="s">
        <v>265</v>
      </c>
      <c r="G265" s="225"/>
      <c r="H265" s="228">
        <v>106.13</v>
      </c>
      <c r="I265" s="229"/>
      <c r="J265" s="225"/>
      <c r="K265" s="225"/>
      <c r="L265" s="230"/>
      <c r="M265" s="231"/>
      <c r="N265" s="232"/>
      <c r="O265" s="232"/>
      <c r="P265" s="232"/>
      <c r="Q265" s="232"/>
      <c r="R265" s="232"/>
      <c r="S265" s="232"/>
      <c r="T265" s="233"/>
      <c r="AT265" s="234" t="s">
        <v>196</v>
      </c>
      <c r="AU265" s="234" t="s">
        <v>98</v>
      </c>
      <c r="AV265" s="13" t="s">
        <v>98</v>
      </c>
      <c r="AW265" s="13" t="s">
        <v>48</v>
      </c>
      <c r="AX265" s="13" t="s">
        <v>91</v>
      </c>
      <c r="AY265" s="234" t="s">
        <v>183</v>
      </c>
    </row>
    <row r="266" spans="2:65" s="14" customFormat="1" ht="10.199999999999999">
      <c r="B266" s="235"/>
      <c r="C266" s="236"/>
      <c r="D266" s="210" t="s">
        <v>196</v>
      </c>
      <c r="E266" s="237" t="s">
        <v>1</v>
      </c>
      <c r="F266" s="238" t="s">
        <v>308</v>
      </c>
      <c r="G266" s="236"/>
      <c r="H266" s="239">
        <v>3275.77</v>
      </c>
      <c r="I266" s="240"/>
      <c r="J266" s="236"/>
      <c r="K266" s="236"/>
      <c r="L266" s="241"/>
      <c r="M266" s="242"/>
      <c r="N266" s="243"/>
      <c r="O266" s="243"/>
      <c r="P266" s="243"/>
      <c r="Q266" s="243"/>
      <c r="R266" s="243"/>
      <c r="S266" s="243"/>
      <c r="T266" s="244"/>
      <c r="AT266" s="245" t="s">
        <v>196</v>
      </c>
      <c r="AU266" s="245" t="s">
        <v>98</v>
      </c>
      <c r="AV266" s="14" t="s">
        <v>113</v>
      </c>
      <c r="AW266" s="14" t="s">
        <v>48</v>
      </c>
      <c r="AX266" s="14" t="s">
        <v>91</v>
      </c>
      <c r="AY266" s="245" t="s">
        <v>183</v>
      </c>
    </row>
    <row r="267" spans="2:65" s="13" customFormat="1" ht="10.199999999999999">
      <c r="B267" s="224"/>
      <c r="C267" s="225"/>
      <c r="D267" s="210" t="s">
        <v>196</v>
      </c>
      <c r="E267" s="226" t="s">
        <v>1</v>
      </c>
      <c r="F267" s="227" t="s">
        <v>317</v>
      </c>
      <c r="G267" s="225"/>
      <c r="H267" s="228">
        <v>5896.3860000000004</v>
      </c>
      <c r="I267" s="229"/>
      <c r="J267" s="225"/>
      <c r="K267" s="225"/>
      <c r="L267" s="230"/>
      <c r="M267" s="231"/>
      <c r="N267" s="232"/>
      <c r="O267" s="232"/>
      <c r="P267" s="232"/>
      <c r="Q267" s="232"/>
      <c r="R267" s="232"/>
      <c r="S267" s="232"/>
      <c r="T267" s="233"/>
      <c r="AT267" s="234" t="s">
        <v>196</v>
      </c>
      <c r="AU267" s="234" t="s">
        <v>98</v>
      </c>
      <c r="AV267" s="13" t="s">
        <v>98</v>
      </c>
      <c r="AW267" s="13" t="s">
        <v>48</v>
      </c>
      <c r="AX267" s="13" t="s">
        <v>23</v>
      </c>
      <c r="AY267" s="234" t="s">
        <v>183</v>
      </c>
    </row>
    <row r="268" spans="2:65" s="1" customFormat="1" ht="16.5" customHeight="1">
      <c r="B268" s="35"/>
      <c r="C268" s="197" t="s">
        <v>318</v>
      </c>
      <c r="D268" s="197" t="s">
        <v>186</v>
      </c>
      <c r="E268" s="198" t="s">
        <v>319</v>
      </c>
      <c r="F268" s="199" t="s">
        <v>320</v>
      </c>
      <c r="G268" s="200" t="s">
        <v>248</v>
      </c>
      <c r="H268" s="201">
        <v>421.38499999999999</v>
      </c>
      <c r="I268" s="202"/>
      <c r="J268" s="203">
        <f>ROUND(I268*H268,2)</f>
        <v>0</v>
      </c>
      <c r="K268" s="199" t="s">
        <v>190</v>
      </c>
      <c r="L268" s="39"/>
      <c r="M268" s="204" t="s">
        <v>1</v>
      </c>
      <c r="N268" s="205" t="s">
        <v>56</v>
      </c>
      <c r="O268" s="67"/>
      <c r="P268" s="206">
        <f>O268*H268</f>
        <v>0</v>
      </c>
      <c r="Q268" s="206">
        <v>0</v>
      </c>
      <c r="R268" s="206">
        <f>Q268*H268</f>
        <v>0</v>
      </c>
      <c r="S268" s="206">
        <v>0</v>
      </c>
      <c r="T268" s="207">
        <f>S268*H268</f>
        <v>0</v>
      </c>
      <c r="AR268" s="208" t="s">
        <v>122</v>
      </c>
      <c r="AT268" s="208" t="s">
        <v>186</v>
      </c>
      <c r="AU268" s="208" t="s">
        <v>98</v>
      </c>
      <c r="AY268" s="17" t="s">
        <v>183</v>
      </c>
      <c r="BE268" s="209">
        <f>IF(N268="základní",J268,0)</f>
        <v>0</v>
      </c>
      <c r="BF268" s="209">
        <f>IF(N268="snížená",J268,0)</f>
        <v>0</v>
      </c>
      <c r="BG268" s="209">
        <f>IF(N268="zákl. přenesená",J268,0)</f>
        <v>0</v>
      </c>
      <c r="BH268" s="209">
        <f>IF(N268="sníž. přenesená",J268,0)</f>
        <v>0</v>
      </c>
      <c r="BI268" s="209">
        <f>IF(N268="nulová",J268,0)</f>
        <v>0</v>
      </c>
      <c r="BJ268" s="17" t="s">
        <v>23</v>
      </c>
      <c r="BK268" s="209">
        <f>ROUND(I268*H268,2)</f>
        <v>0</v>
      </c>
      <c r="BL268" s="17" t="s">
        <v>122</v>
      </c>
      <c r="BM268" s="208" t="s">
        <v>321</v>
      </c>
    </row>
    <row r="269" spans="2:65" s="1" customFormat="1" ht="10.199999999999999">
      <c r="B269" s="35"/>
      <c r="C269" s="36"/>
      <c r="D269" s="210" t="s">
        <v>192</v>
      </c>
      <c r="E269" s="36"/>
      <c r="F269" s="211" t="s">
        <v>322</v>
      </c>
      <c r="G269" s="36"/>
      <c r="H269" s="36"/>
      <c r="I269" s="118"/>
      <c r="J269" s="36"/>
      <c r="K269" s="36"/>
      <c r="L269" s="39"/>
      <c r="M269" s="212"/>
      <c r="N269" s="67"/>
      <c r="O269" s="67"/>
      <c r="P269" s="67"/>
      <c r="Q269" s="67"/>
      <c r="R269" s="67"/>
      <c r="S269" s="67"/>
      <c r="T269" s="68"/>
      <c r="AT269" s="17" t="s">
        <v>192</v>
      </c>
      <c r="AU269" s="17" t="s">
        <v>98</v>
      </c>
    </row>
    <row r="270" spans="2:65" s="1" customFormat="1" ht="72">
      <c r="B270" s="35"/>
      <c r="C270" s="36"/>
      <c r="D270" s="210" t="s">
        <v>194</v>
      </c>
      <c r="E270" s="36"/>
      <c r="F270" s="213" t="s">
        <v>323</v>
      </c>
      <c r="G270" s="36"/>
      <c r="H270" s="36"/>
      <c r="I270" s="118"/>
      <c r="J270" s="36"/>
      <c r="K270" s="36"/>
      <c r="L270" s="39"/>
      <c r="M270" s="212"/>
      <c r="N270" s="67"/>
      <c r="O270" s="67"/>
      <c r="P270" s="67"/>
      <c r="Q270" s="67"/>
      <c r="R270" s="67"/>
      <c r="S270" s="67"/>
      <c r="T270" s="68"/>
      <c r="AT270" s="17" t="s">
        <v>194</v>
      </c>
      <c r="AU270" s="17" t="s">
        <v>98</v>
      </c>
    </row>
    <row r="271" spans="2:65" s="12" customFormat="1" ht="10.199999999999999">
      <c r="B271" s="214"/>
      <c r="C271" s="215"/>
      <c r="D271" s="210" t="s">
        <v>196</v>
      </c>
      <c r="E271" s="216" t="s">
        <v>1</v>
      </c>
      <c r="F271" s="217" t="s">
        <v>324</v>
      </c>
      <c r="G271" s="215"/>
      <c r="H271" s="216" t="s">
        <v>1</v>
      </c>
      <c r="I271" s="218"/>
      <c r="J271" s="215"/>
      <c r="K271" s="215"/>
      <c r="L271" s="219"/>
      <c r="M271" s="220"/>
      <c r="N271" s="221"/>
      <c r="O271" s="221"/>
      <c r="P271" s="221"/>
      <c r="Q271" s="221"/>
      <c r="R271" s="221"/>
      <c r="S271" s="221"/>
      <c r="T271" s="222"/>
      <c r="AT271" s="223" t="s">
        <v>196</v>
      </c>
      <c r="AU271" s="223" t="s">
        <v>98</v>
      </c>
      <c r="AV271" s="12" t="s">
        <v>23</v>
      </c>
      <c r="AW271" s="12" t="s">
        <v>48</v>
      </c>
      <c r="AX271" s="12" t="s">
        <v>91</v>
      </c>
      <c r="AY271" s="223" t="s">
        <v>183</v>
      </c>
    </row>
    <row r="272" spans="2:65" s="13" customFormat="1" ht="10.199999999999999">
      <c r="B272" s="224"/>
      <c r="C272" s="225"/>
      <c r="D272" s="210" t="s">
        <v>196</v>
      </c>
      <c r="E272" s="226" t="s">
        <v>1</v>
      </c>
      <c r="F272" s="227" t="s">
        <v>325</v>
      </c>
      <c r="G272" s="225"/>
      <c r="H272" s="228">
        <v>70.75</v>
      </c>
      <c r="I272" s="229"/>
      <c r="J272" s="225"/>
      <c r="K272" s="225"/>
      <c r="L272" s="230"/>
      <c r="M272" s="231"/>
      <c r="N272" s="232"/>
      <c r="O272" s="232"/>
      <c r="P272" s="232"/>
      <c r="Q272" s="232"/>
      <c r="R272" s="232"/>
      <c r="S272" s="232"/>
      <c r="T272" s="233"/>
      <c r="AT272" s="234" t="s">
        <v>196</v>
      </c>
      <c r="AU272" s="234" t="s">
        <v>98</v>
      </c>
      <c r="AV272" s="13" t="s">
        <v>98</v>
      </c>
      <c r="AW272" s="13" t="s">
        <v>48</v>
      </c>
      <c r="AX272" s="13" t="s">
        <v>91</v>
      </c>
      <c r="AY272" s="234" t="s">
        <v>183</v>
      </c>
    </row>
    <row r="273" spans="2:65" s="12" customFormat="1" ht="10.199999999999999">
      <c r="B273" s="214"/>
      <c r="C273" s="215"/>
      <c r="D273" s="210" t="s">
        <v>196</v>
      </c>
      <c r="E273" s="216" t="s">
        <v>1</v>
      </c>
      <c r="F273" s="217" t="s">
        <v>326</v>
      </c>
      <c r="G273" s="215"/>
      <c r="H273" s="216" t="s">
        <v>1</v>
      </c>
      <c r="I273" s="218"/>
      <c r="J273" s="215"/>
      <c r="K273" s="215"/>
      <c r="L273" s="219"/>
      <c r="M273" s="220"/>
      <c r="N273" s="221"/>
      <c r="O273" s="221"/>
      <c r="P273" s="221"/>
      <c r="Q273" s="221"/>
      <c r="R273" s="221"/>
      <c r="S273" s="221"/>
      <c r="T273" s="222"/>
      <c r="AT273" s="223" t="s">
        <v>196</v>
      </c>
      <c r="AU273" s="223" t="s">
        <v>98</v>
      </c>
      <c r="AV273" s="12" t="s">
        <v>23</v>
      </c>
      <c r="AW273" s="12" t="s">
        <v>48</v>
      </c>
      <c r="AX273" s="12" t="s">
        <v>91</v>
      </c>
      <c r="AY273" s="223" t="s">
        <v>183</v>
      </c>
    </row>
    <row r="274" spans="2:65" s="13" customFormat="1" ht="10.199999999999999">
      <c r="B274" s="224"/>
      <c r="C274" s="225"/>
      <c r="D274" s="210" t="s">
        <v>196</v>
      </c>
      <c r="E274" s="226" t="s">
        <v>1</v>
      </c>
      <c r="F274" s="227" t="s">
        <v>327</v>
      </c>
      <c r="G274" s="225"/>
      <c r="H274" s="228">
        <v>223.45</v>
      </c>
      <c r="I274" s="229"/>
      <c r="J274" s="225"/>
      <c r="K274" s="225"/>
      <c r="L274" s="230"/>
      <c r="M274" s="231"/>
      <c r="N274" s="232"/>
      <c r="O274" s="232"/>
      <c r="P274" s="232"/>
      <c r="Q274" s="232"/>
      <c r="R274" s="232"/>
      <c r="S274" s="232"/>
      <c r="T274" s="233"/>
      <c r="AT274" s="234" t="s">
        <v>196</v>
      </c>
      <c r="AU274" s="234" t="s">
        <v>98</v>
      </c>
      <c r="AV274" s="13" t="s">
        <v>98</v>
      </c>
      <c r="AW274" s="13" t="s">
        <v>48</v>
      </c>
      <c r="AX274" s="13" t="s">
        <v>91</v>
      </c>
      <c r="AY274" s="234" t="s">
        <v>183</v>
      </c>
    </row>
    <row r="275" spans="2:65" s="12" customFormat="1" ht="10.199999999999999">
      <c r="B275" s="214"/>
      <c r="C275" s="215"/>
      <c r="D275" s="210" t="s">
        <v>196</v>
      </c>
      <c r="E275" s="216" t="s">
        <v>1</v>
      </c>
      <c r="F275" s="217" t="s">
        <v>328</v>
      </c>
      <c r="G275" s="215"/>
      <c r="H275" s="216" t="s">
        <v>1</v>
      </c>
      <c r="I275" s="218"/>
      <c r="J275" s="215"/>
      <c r="K275" s="215"/>
      <c r="L275" s="219"/>
      <c r="M275" s="220"/>
      <c r="N275" s="221"/>
      <c r="O275" s="221"/>
      <c r="P275" s="221"/>
      <c r="Q275" s="221"/>
      <c r="R275" s="221"/>
      <c r="S275" s="221"/>
      <c r="T275" s="222"/>
      <c r="AT275" s="223" t="s">
        <v>196</v>
      </c>
      <c r="AU275" s="223" t="s">
        <v>98</v>
      </c>
      <c r="AV275" s="12" t="s">
        <v>23</v>
      </c>
      <c r="AW275" s="12" t="s">
        <v>48</v>
      </c>
      <c r="AX275" s="12" t="s">
        <v>91</v>
      </c>
      <c r="AY275" s="223" t="s">
        <v>183</v>
      </c>
    </row>
    <row r="276" spans="2:65" s="13" customFormat="1" ht="10.199999999999999">
      <c r="B276" s="224"/>
      <c r="C276" s="225"/>
      <c r="D276" s="210" t="s">
        <v>196</v>
      </c>
      <c r="E276" s="226" t="s">
        <v>1</v>
      </c>
      <c r="F276" s="227" t="s">
        <v>329</v>
      </c>
      <c r="G276" s="225"/>
      <c r="H276" s="228">
        <v>127.185</v>
      </c>
      <c r="I276" s="229"/>
      <c r="J276" s="225"/>
      <c r="K276" s="225"/>
      <c r="L276" s="230"/>
      <c r="M276" s="231"/>
      <c r="N276" s="232"/>
      <c r="O276" s="232"/>
      <c r="P276" s="232"/>
      <c r="Q276" s="232"/>
      <c r="R276" s="232"/>
      <c r="S276" s="232"/>
      <c r="T276" s="233"/>
      <c r="AT276" s="234" t="s">
        <v>196</v>
      </c>
      <c r="AU276" s="234" t="s">
        <v>98</v>
      </c>
      <c r="AV276" s="13" t="s">
        <v>98</v>
      </c>
      <c r="AW276" s="13" t="s">
        <v>48</v>
      </c>
      <c r="AX276" s="13" t="s">
        <v>91</v>
      </c>
      <c r="AY276" s="234" t="s">
        <v>183</v>
      </c>
    </row>
    <row r="277" spans="2:65" s="1" customFormat="1" ht="16.5" customHeight="1">
      <c r="B277" s="35"/>
      <c r="C277" s="197" t="s">
        <v>7</v>
      </c>
      <c r="D277" s="197" t="s">
        <v>186</v>
      </c>
      <c r="E277" s="198" t="s">
        <v>289</v>
      </c>
      <c r="F277" s="199" t="s">
        <v>290</v>
      </c>
      <c r="G277" s="200" t="s">
        <v>248</v>
      </c>
      <c r="H277" s="201">
        <v>160.75</v>
      </c>
      <c r="I277" s="202"/>
      <c r="J277" s="203">
        <f>ROUND(I277*H277,2)</f>
        <v>0</v>
      </c>
      <c r="K277" s="199" t="s">
        <v>190</v>
      </c>
      <c r="L277" s="39"/>
      <c r="M277" s="204" t="s">
        <v>1</v>
      </c>
      <c r="N277" s="205" t="s">
        <v>56</v>
      </c>
      <c r="O277" s="67"/>
      <c r="P277" s="206">
        <f>O277*H277</f>
        <v>0</v>
      </c>
      <c r="Q277" s="206">
        <v>0</v>
      </c>
      <c r="R277" s="206">
        <f>Q277*H277</f>
        <v>0</v>
      </c>
      <c r="S277" s="206">
        <v>0</v>
      </c>
      <c r="T277" s="207">
        <f>S277*H277</f>
        <v>0</v>
      </c>
      <c r="AR277" s="208" t="s">
        <v>122</v>
      </c>
      <c r="AT277" s="208" t="s">
        <v>186</v>
      </c>
      <c r="AU277" s="208" t="s">
        <v>98</v>
      </c>
      <c r="AY277" s="17" t="s">
        <v>183</v>
      </c>
      <c r="BE277" s="209">
        <f>IF(N277="základní",J277,0)</f>
        <v>0</v>
      </c>
      <c r="BF277" s="209">
        <f>IF(N277="snížená",J277,0)</f>
        <v>0</v>
      </c>
      <c r="BG277" s="209">
        <f>IF(N277="zákl. přenesená",J277,0)</f>
        <v>0</v>
      </c>
      <c r="BH277" s="209">
        <f>IF(N277="sníž. přenesená",J277,0)</f>
        <v>0</v>
      </c>
      <c r="BI277" s="209">
        <f>IF(N277="nulová",J277,0)</f>
        <v>0</v>
      </c>
      <c r="BJ277" s="17" t="s">
        <v>23</v>
      </c>
      <c r="BK277" s="209">
        <f>ROUND(I277*H277,2)</f>
        <v>0</v>
      </c>
      <c r="BL277" s="17" t="s">
        <v>122</v>
      </c>
      <c r="BM277" s="208" t="s">
        <v>330</v>
      </c>
    </row>
    <row r="278" spans="2:65" s="1" customFormat="1" ht="17.399999999999999">
      <c r="B278" s="35"/>
      <c r="C278" s="36"/>
      <c r="D278" s="210" t="s">
        <v>192</v>
      </c>
      <c r="E278" s="36"/>
      <c r="F278" s="211" t="s">
        <v>292</v>
      </c>
      <c r="G278" s="36"/>
      <c r="H278" s="36"/>
      <c r="I278" s="118"/>
      <c r="J278" s="36"/>
      <c r="K278" s="36"/>
      <c r="L278" s="39"/>
      <c r="M278" s="212"/>
      <c r="N278" s="67"/>
      <c r="O278" s="67"/>
      <c r="P278" s="67"/>
      <c r="Q278" s="67"/>
      <c r="R278" s="67"/>
      <c r="S278" s="67"/>
      <c r="T278" s="68"/>
      <c r="AT278" s="17" t="s">
        <v>192</v>
      </c>
      <c r="AU278" s="17" t="s">
        <v>98</v>
      </c>
    </row>
    <row r="279" spans="2:65" s="1" customFormat="1" ht="90">
      <c r="B279" s="35"/>
      <c r="C279" s="36"/>
      <c r="D279" s="210" t="s">
        <v>194</v>
      </c>
      <c r="E279" s="36"/>
      <c r="F279" s="213" t="s">
        <v>293</v>
      </c>
      <c r="G279" s="36"/>
      <c r="H279" s="36"/>
      <c r="I279" s="118"/>
      <c r="J279" s="36"/>
      <c r="K279" s="36"/>
      <c r="L279" s="39"/>
      <c r="M279" s="212"/>
      <c r="N279" s="67"/>
      <c r="O279" s="67"/>
      <c r="P279" s="67"/>
      <c r="Q279" s="67"/>
      <c r="R279" s="67"/>
      <c r="S279" s="67"/>
      <c r="T279" s="68"/>
      <c r="AT279" s="17" t="s">
        <v>194</v>
      </c>
      <c r="AU279" s="17" t="s">
        <v>98</v>
      </c>
    </row>
    <row r="280" spans="2:65" s="12" customFormat="1" ht="10.199999999999999">
      <c r="B280" s="214"/>
      <c r="C280" s="215"/>
      <c r="D280" s="210" t="s">
        <v>196</v>
      </c>
      <c r="E280" s="216" t="s">
        <v>1</v>
      </c>
      <c r="F280" s="217" t="s">
        <v>262</v>
      </c>
      <c r="G280" s="215"/>
      <c r="H280" s="216" t="s">
        <v>1</v>
      </c>
      <c r="I280" s="218"/>
      <c r="J280" s="215"/>
      <c r="K280" s="215"/>
      <c r="L280" s="219"/>
      <c r="M280" s="220"/>
      <c r="N280" s="221"/>
      <c r="O280" s="221"/>
      <c r="P280" s="221"/>
      <c r="Q280" s="221"/>
      <c r="R280" s="221"/>
      <c r="S280" s="221"/>
      <c r="T280" s="222"/>
      <c r="AT280" s="223" t="s">
        <v>196</v>
      </c>
      <c r="AU280" s="223" t="s">
        <v>98</v>
      </c>
      <c r="AV280" s="12" t="s">
        <v>23</v>
      </c>
      <c r="AW280" s="12" t="s">
        <v>48</v>
      </c>
      <c r="AX280" s="12" t="s">
        <v>91</v>
      </c>
      <c r="AY280" s="223" t="s">
        <v>183</v>
      </c>
    </row>
    <row r="281" spans="2:65" s="13" customFormat="1" ht="10.199999999999999">
      <c r="B281" s="224"/>
      <c r="C281" s="225"/>
      <c r="D281" s="210" t="s">
        <v>196</v>
      </c>
      <c r="E281" s="226" t="s">
        <v>1</v>
      </c>
      <c r="F281" s="227" t="s">
        <v>325</v>
      </c>
      <c r="G281" s="225"/>
      <c r="H281" s="228">
        <v>70.75</v>
      </c>
      <c r="I281" s="229"/>
      <c r="J281" s="225"/>
      <c r="K281" s="225"/>
      <c r="L281" s="230"/>
      <c r="M281" s="231"/>
      <c r="N281" s="232"/>
      <c r="O281" s="232"/>
      <c r="P281" s="232"/>
      <c r="Q281" s="232"/>
      <c r="R281" s="232"/>
      <c r="S281" s="232"/>
      <c r="T281" s="233"/>
      <c r="AT281" s="234" t="s">
        <v>196</v>
      </c>
      <c r="AU281" s="234" t="s">
        <v>98</v>
      </c>
      <c r="AV281" s="13" t="s">
        <v>98</v>
      </c>
      <c r="AW281" s="13" t="s">
        <v>48</v>
      </c>
      <c r="AX281" s="13" t="s">
        <v>91</v>
      </c>
      <c r="AY281" s="234" t="s">
        <v>183</v>
      </c>
    </row>
    <row r="282" spans="2:65" s="12" customFormat="1" ht="10.199999999999999">
      <c r="B282" s="214"/>
      <c r="C282" s="215"/>
      <c r="D282" s="210" t="s">
        <v>196</v>
      </c>
      <c r="E282" s="216" t="s">
        <v>1</v>
      </c>
      <c r="F282" s="217" t="s">
        <v>328</v>
      </c>
      <c r="G282" s="215"/>
      <c r="H282" s="216" t="s">
        <v>1</v>
      </c>
      <c r="I282" s="218"/>
      <c r="J282" s="215"/>
      <c r="K282" s="215"/>
      <c r="L282" s="219"/>
      <c r="M282" s="220"/>
      <c r="N282" s="221"/>
      <c r="O282" s="221"/>
      <c r="P282" s="221"/>
      <c r="Q282" s="221"/>
      <c r="R282" s="221"/>
      <c r="S282" s="221"/>
      <c r="T282" s="222"/>
      <c r="AT282" s="223" t="s">
        <v>196</v>
      </c>
      <c r="AU282" s="223" t="s">
        <v>98</v>
      </c>
      <c r="AV282" s="12" t="s">
        <v>23</v>
      </c>
      <c r="AW282" s="12" t="s">
        <v>48</v>
      </c>
      <c r="AX282" s="12" t="s">
        <v>91</v>
      </c>
      <c r="AY282" s="223" t="s">
        <v>183</v>
      </c>
    </row>
    <row r="283" spans="2:65" s="12" customFormat="1" ht="10.199999999999999">
      <c r="B283" s="214"/>
      <c r="C283" s="215"/>
      <c r="D283" s="210" t="s">
        <v>196</v>
      </c>
      <c r="E283" s="216" t="s">
        <v>1</v>
      </c>
      <c r="F283" s="217" t="s">
        <v>331</v>
      </c>
      <c r="G283" s="215"/>
      <c r="H283" s="216" t="s">
        <v>1</v>
      </c>
      <c r="I283" s="218"/>
      <c r="J283" s="215"/>
      <c r="K283" s="215"/>
      <c r="L283" s="219"/>
      <c r="M283" s="220"/>
      <c r="N283" s="221"/>
      <c r="O283" s="221"/>
      <c r="P283" s="221"/>
      <c r="Q283" s="221"/>
      <c r="R283" s="221"/>
      <c r="S283" s="221"/>
      <c r="T283" s="222"/>
      <c r="AT283" s="223" t="s">
        <v>196</v>
      </c>
      <c r="AU283" s="223" t="s">
        <v>98</v>
      </c>
      <c r="AV283" s="12" t="s">
        <v>23</v>
      </c>
      <c r="AW283" s="12" t="s">
        <v>48</v>
      </c>
      <c r="AX283" s="12" t="s">
        <v>91</v>
      </c>
      <c r="AY283" s="223" t="s">
        <v>183</v>
      </c>
    </row>
    <row r="284" spans="2:65" s="13" customFormat="1" ht="10.199999999999999">
      <c r="B284" s="224"/>
      <c r="C284" s="225"/>
      <c r="D284" s="210" t="s">
        <v>196</v>
      </c>
      <c r="E284" s="226" t="s">
        <v>1</v>
      </c>
      <c r="F284" s="227" t="s">
        <v>332</v>
      </c>
      <c r="G284" s="225"/>
      <c r="H284" s="228">
        <v>90</v>
      </c>
      <c r="I284" s="229"/>
      <c r="J284" s="225"/>
      <c r="K284" s="225"/>
      <c r="L284" s="230"/>
      <c r="M284" s="231"/>
      <c r="N284" s="232"/>
      <c r="O284" s="232"/>
      <c r="P284" s="232"/>
      <c r="Q284" s="232"/>
      <c r="R284" s="232"/>
      <c r="S284" s="232"/>
      <c r="T284" s="233"/>
      <c r="AT284" s="234" t="s">
        <v>196</v>
      </c>
      <c r="AU284" s="234" t="s">
        <v>98</v>
      </c>
      <c r="AV284" s="13" t="s">
        <v>98</v>
      </c>
      <c r="AW284" s="13" t="s">
        <v>48</v>
      </c>
      <c r="AX284" s="13" t="s">
        <v>91</v>
      </c>
      <c r="AY284" s="234" t="s">
        <v>183</v>
      </c>
    </row>
    <row r="285" spans="2:65" s="1" customFormat="1" ht="16.5" customHeight="1">
      <c r="B285" s="35"/>
      <c r="C285" s="197" t="s">
        <v>333</v>
      </c>
      <c r="D285" s="197" t="s">
        <v>186</v>
      </c>
      <c r="E285" s="198" t="s">
        <v>296</v>
      </c>
      <c r="F285" s="199" t="s">
        <v>297</v>
      </c>
      <c r="G285" s="200" t="s">
        <v>248</v>
      </c>
      <c r="H285" s="201">
        <v>260.63499999999999</v>
      </c>
      <c r="I285" s="202"/>
      <c r="J285" s="203">
        <f>ROUND(I285*H285,2)</f>
        <v>0</v>
      </c>
      <c r="K285" s="199" t="s">
        <v>190</v>
      </c>
      <c r="L285" s="39"/>
      <c r="M285" s="204" t="s">
        <v>1</v>
      </c>
      <c r="N285" s="205" t="s">
        <v>56</v>
      </c>
      <c r="O285" s="67"/>
      <c r="P285" s="206">
        <f>O285*H285</f>
        <v>0</v>
      </c>
      <c r="Q285" s="206">
        <v>0</v>
      </c>
      <c r="R285" s="206">
        <f>Q285*H285</f>
        <v>0</v>
      </c>
      <c r="S285" s="206">
        <v>0</v>
      </c>
      <c r="T285" s="207">
        <f>S285*H285</f>
        <v>0</v>
      </c>
      <c r="AR285" s="208" t="s">
        <v>122</v>
      </c>
      <c r="AT285" s="208" t="s">
        <v>186</v>
      </c>
      <c r="AU285" s="208" t="s">
        <v>98</v>
      </c>
      <c r="AY285" s="17" t="s">
        <v>183</v>
      </c>
      <c r="BE285" s="209">
        <f>IF(N285="základní",J285,0)</f>
        <v>0</v>
      </c>
      <c r="BF285" s="209">
        <f>IF(N285="snížená",J285,0)</f>
        <v>0</v>
      </c>
      <c r="BG285" s="209">
        <f>IF(N285="zákl. přenesená",J285,0)</f>
        <v>0</v>
      </c>
      <c r="BH285" s="209">
        <f>IF(N285="sníž. přenesená",J285,0)</f>
        <v>0</v>
      </c>
      <c r="BI285" s="209">
        <f>IF(N285="nulová",J285,0)</f>
        <v>0</v>
      </c>
      <c r="BJ285" s="17" t="s">
        <v>23</v>
      </c>
      <c r="BK285" s="209">
        <f>ROUND(I285*H285,2)</f>
        <v>0</v>
      </c>
      <c r="BL285" s="17" t="s">
        <v>122</v>
      </c>
      <c r="BM285" s="208" t="s">
        <v>334</v>
      </c>
    </row>
    <row r="286" spans="2:65" s="1" customFormat="1" ht="17.399999999999999">
      <c r="B286" s="35"/>
      <c r="C286" s="36"/>
      <c r="D286" s="210" t="s">
        <v>192</v>
      </c>
      <c r="E286" s="36"/>
      <c r="F286" s="211" t="s">
        <v>299</v>
      </c>
      <c r="G286" s="36"/>
      <c r="H286" s="36"/>
      <c r="I286" s="118"/>
      <c r="J286" s="36"/>
      <c r="K286" s="36"/>
      <c r="L286" s="39"/>
      <c r="M286" s="212"/>
      <c r="N286" s="67"/>
      <c r="O286" s="67"/>
      <c r="P286" s="67"/>
      <c r="Q286" s="67"/>
      <c r="R286" s="67"/>
      <c r="S286" s="67"/>
      <c r="T286" s="68"/>
      <c r="AT286" s="17" t="s">
        <v>192</v>
      </c>
      <c r="AU286" s="17" t="s">
        <v>98</v>
      </c>
    </row>
    <row r="287" spans="2:65" s="1" customFormat="1" ht="90">
      <c r="B287" s="35"/>
      <c r="C287" s="36"/>
      <c r="D287" s="210" t="s">
        <v>194</v>
      </c>
      <c r="E287" s="36"/>
      <c r="F287" s="213" t="s">
        <v>293</v>
      </c>
      <c r="G287" s="36"/>
      <c r="H287" s="36"/>
      <c r="I287" s="118"/>
      <c r="J287" s="36"/>
      <c r="K287" s="36"/>
      <c r="L287" s="39"/>
      <c r="M287" s="212"/>
      <c r="N287" s="67"/>
      <c r="O287" s="67"/>
      <c r="P287" s="67"/>
      <c r="Q287" s="67"/>
      <c r="R287" s="67"/>
      <c r="S287" s="67"/>
      <c r="T287" s="68"/>
      <c r="AT287" s="17" t="s">
        <v>194</v>
      </c>
      <c r="AU287" s="17" t="s">
        <v>98</v>
      </c>
    </row>
    <row r="288" spans="2:65" s="12" customFormat="1" ht="10.199999999999999">
      <c r="B288" s="214"/>
      <c r="C288" s="215"/>
      <c r="D288" s="210" t="s">
        <v>196</v>
      </c>
      <c r="E288" s="216" t="s">
        <v>1</v>
      </c>
      <c r="F288" s="217" t="s">
        <v>335</v>
      </c>
      <c r="G288" s="215"/>
      <c r="H288" s="216" t="s">
        <v>1</v>
      </c>
      <c r="I288" s="218"/>
      <c r="J288" s="215"/>
      <c r="K288" s="215"/>
      <c r="L288" s="219"/>
      <c r="M288" s="220"/>
      <c r="N288" s="221"/>
      <c r="O288" s="221"/>
      <c r="P288" s="221"/>
      <c r="Q288" s="221"/>
      <c r="R288" s="221"/>
      <c r="S288" s="221"/>
      <c r="T288" s="222"/>
      <c r="AT288" s="223" t="s">
        <v>196</v>
      </c>
      <c r="AU288" s="223" t="s">
        <v>98</v>
      </c>
      <c r="AV288" s="12" t="s">
        <v>23</v>
      </c>
      <c r="AW288" s="12" t="s">
        <v>48</v>
      </c>
      <c r="AX288" s="12" t="s">
        <v>91</v>
      </c>
      <c r="AY288" s="223" t="s">
        <v>183</v>
      </c>
    </row>
    <row r="289" spans="2:65" s="13" customFormat="1" ht="10.199999999999999">
      <c r="B289" s="224"/>
      <c r="C289" s="225"/>
      <c r="D289" s="210" t="s">
        <v>196</v>
      </c>
      <c r="E289" s="226" t="s">
        <v>1</v>
      </c>
      <c r="F289" s="227" t="s">
        <v>327</v>
      </c>
      <c r="G289" s="225"/>
      <c r="H289" s="228">
        <v>223.45</v>
      </c>
      <c r="I289" s="229"/>
      <c r="J289" s="225"/>
      <c r="K289" s="225"/>
      <c r="L289" s="230"/>
      <c r="M289" s="231"/>
      <c r="N289" s="232"/>
      <c r="O289" s="232"/>
      <c r="P289" s="232"/>
      <c r="Q289" s="232"/>
      <c r="R289" s="232"/>
      <c r="S289" s="232"/>
      <c r="T289" s="233"/>
      <c r="AT289" s="234" t="s">
        <v>196</v>
      </c>
      <c r="AU289" s="234" t="s">
        <v>98</v>
      </c>
      <c r="AV289" s="13" t="s">
        <v>98</v>
      </c>
      <c r="AW289" s="13" t="s">
        <v>48</v>
      </c>
      <c r="AX289" s="13" t="s">
        <v>91</v>
      </c>
      <c r="AY289" s="234" t="s">
        <v>183</v>
      </c>
    </row>
    <row r="290" spans="2:65" s="12" customFormat="1" ht="10.199999999999999">
      <c r="B290" s="214"/>
      <c r="C290" s="215"/>
      <c r="D290" s="210" t="s">
        <v>196</v>
      </c>
      <c r="E290" s="216" t="s">
        <v>1</v>
      </c>
      <c r="F290" s="217" t="s">
        <v>328</v>
      </c>
      <c r="G290" s="215"/>
      <c r="H290" s="216" t="s">
        <v>1</v>
      </c>
      <c r="I290" s="218"/>
      <c r="J290" s="215"/>
      <c r="K290" s="215"/>
      <c r="L290" s="219"/>
      <c r="M290" s="220"/>
      <c r="N290" s="221"/>
      <c r="O290" s="221"/>
      <c r="P290" s="221"/>
      <c r="Q290" s="221"/>
      <c r="R290" s="221"/>
      <c r="S290" s="221"/>
      <c r="T290" s="222"/>
      <c r="AT290" s="223" t="s">
        <v>196</v>
      </c>
      <c r="AU290" s="223" t="s">
        <v>98</v>
      </c>
      <c r="AV290" s="12" t="s">
        <v>23</v>
      </c>
      <c r="AW290" s="12" t="s">
        <v>48</v>
      </c>
      <c r="AX290" s="12" t="s">
        <v>91</v>
      </c>
      <c r="AY290" s="223" t="s">
        <v>183</v>
      </c>
    </row>
    <row r="291" spans="2:65" s="13" customFormat="1" ht="10.199999999999999">
      <c r="B291" s="224"/>
      <c r="C291" s="225"/>
      <c r="D291" s="210" t="s">
        <v>196</v>
      </c>
      <c r="E291" s="226" t="s">
        <v>1</v>
      </c>
      <c r="F291" s="227" t="s">
        <v>336</v>
      </c>
      <c r="G291" s="225"/>
      <c r="H291" s="228">
        <v>37.185000000000002</v>
      </c>
      <c r="I291" s="229"/>
      <c r="J291" s="225"/>
      <c r="K291" s="225"/>
      <c r="L291" s="230"/>
      <c r="M291" s="231"/>
      <c r="N291" s="232"/>
      <c r="O291" s="232"/>
      <c r="P291" s="232"/>
      <c r="Q291" s="232"/>
      <c r="R291" s="232"/>
      <c r="S291" s="232"/>
      <c r="T291" s="233"/>
      <c r="AT291" s="234" t="s">
        <v>196</v>
      </c>
      <c r="AU291" s="234" t="s">
        <v>98</v>
      </c>
      <c r="AV291" s="13" t="s">
        <v>98</v>
      </c>
      <c r="AW291" s="13" t="s">
        <v>48</v>
      </c>
      <c r="AX291" s="13" t="s">
        <v>91</v>
      </c>
      <c r="AY291" s="234" t="s">
        <v>183</v>
      </c>
    </row>
    <row r="292" spans="2:65" s="1" customFormat="1" ht="16.5" customHeight="1">
      <c r="B292" s="35"/>
      <c r="C292" s="197" t="s">
        <v>337</v>
      </c>
      <c r="D292" s="197" t="s">
        <v>186</v>
      </c>
      <c r="E292" s="198" t="s">
        <v>338</v>
      </c>
      <c r="F292" s="199" t="s">
        <v>339</v>
      </c>
      <c r="G292" s="200" t="s">
        <v>248</v>
      </c>
      <c r="H292" s="201">
        <v>102.384</v>
      </c>
      <c r="I292" s="202"/>
      <c r="J292" s="203">
        <f>ROUND(I292*H292,2)</f>
        <v>0</v>
      </c>
      <c r="K292" s="199" t="s">
        <v>190</v>
      </c>
      <c r="L292" s="39"/>
      <c r="M292" s="204" t="s">
        <v>1</v>
      </c>
      <c r="N292" s="205" t="s">
        <v>56</v>
      </c>
      <c r="O292" s="67"/>
      <c r="P292" s="206">
        <f>O292*H292</f>
        <v>0</v>
      </c>
      <c r="Q292" s="206">
        <v>0</v>
      </c>
      <c r="R292" s="206">
        <f>Q292*H292</f>
        <v>0</v>
      </c>
      <c r="S292" s="206">
        <v>0</v>
      </c>
      <c r="T292" s="207">
        <f>S292*H292</f>
        <v>0</v>
      </c>
      <c r="AR292" s="208" t="s">
        <v>122</v>
      </c>
      <c r="AT292" s="208" t="s">
        <v>186</v>
      </c>
      <c r="AU292" s="208" t="s">
        <v>98</v>
      </c>
      <c r="AY292" s="17" t="s">
        <v>183</v>
      </c>
      <c r="BE292" s="209">
        <f>IF(N292="základní",J292,0)</f>
        <v>0</v>
      </c>
      <c r="BF292" s="209">
        <f>IF(N292="snížená",J292,0)</f>
        <v>0</v>
      </c>
      <c r="BG292" s="209">
        <f>IF(N292="zákl. přenesená",J292,0)</f>
        <v>0</v>
      </c>
      <c r="BH292" s="209">
        <f>IF(N292="sníž. přenesená",J292,0)</f>
        <v>0</v>
      </c>
      <c r="BI292" s="209">
        <f>IF(N292="nulová",J292,0)</f>
        <v>0</v>
      </c>
      <c r="BJ292" s="17" t="s">
        <v>23</v>
      </c>
      <c r="BK292" s="209">
        <f>ROUND(I292*H292,2)</f>
        <v>0</v>
      </c>
      <c r="BL292" s="17" t="s">
        <v>122</v>
      </c>
      <c r="BM292" s="208" t="s">
        <v>340</v>
      </c>
    </row>
    <row r="293" spans="2:65" s="1" customFormat="1" ht="10.199999999999999">
      <c r="B293" s="35"/>
      <c r="C293" s="36"/>
      <c r="D293" s="210" t="s">
        <v>192</v>
      </c>
      <c r="E293" s="36"/>
      <c r="F293" s="211" t="s">
        <v>341</v>
      </c>
      <c r="G293" s="36"/>
      <c r="H293" s="36"/>
      <c r="I293" s="118"/>
      <c r="J293" s="36"/>
      <c r="K293" s="36"/>
      <c r="L293" s="39"/>
      <c r="M293" s="212"/>
      <c r="N293" s="67"/>
      <c r="O293" s="67"/>
      <c r="P293" s="67"/>
      <c r="Q293" s="67"/>
      <c r="R293" s="67"/>
      <c r="S293" s="67"/>
      <c r="T293" s="68"/>
      <c r="AT293" s="17" t="s">
        <v>192</v>
      </c>
      <c r="AU293" s="17" t="s">
        <v>98</v>
      </c>
    </row>
    <row r="294" spans="2:65" s="1" customFormat="1" ht="207">
      <c r="B294" s="35"/>
      <c r="C294" s="36"/>
      <c r="D294" s="210" t="s">
        <v>194</v>
      </c>
      <c r="E294" s="36"/>
      <c r="F294" s="213" t="s">
        <v>342</v>
      </c>
      <c r="G294" s="36"/>
      <c r="H294" s="36"/>
      <c r="I294" s="118"/>
      <c r="J294" s="36"/>
      <c r="K294" s="36"/>
      <c r="L294" s="39"/>
      <c r="M294" s="212"/>
      <c r="N294" s="67"/>
      <c r="O294" s="67"/>
      <c r="P294" s="67"/>
      <c r="Q294" s="67"/>
      <c r="R294" s="67"/>
      <c r="S294" s="67"/>
      <c r="T294" s="68"/>
      <c r="AT294" s="17" t="s">
        <v>194</v>
      </c>
      <c r="AU294" s="17" t="s">
        <v>98</v>
      </c>
    </row>
    <row r="295" spans="2:65" s="12" customFormat="1" ht="10.199999999999999">
      <c r="B295" s="214"/>
      <c r="C295" s="215"/>
      <c r="D295" s="210" t="s">
        <v>196</v>
      </c>
      <c r="E295" s="216" t="s">
        <v>1</v>
      </c>
      <c r="F295" s="217" t="s">
        <v>262</v>
      </c>
      <c r="G295" s="215"/>
      <c r="H295" s="216" t="s">
        <v>1</v>
      </c>
      <c r="I295" s="218"/>
      <c r="J295" s="215"/>
      <c r="K295" s="215"/>
      <c r="L295" s="219"/>
      <c r="M295" s="220"/>
      <c r="N295" s="221"/>
      <c r="O295" s="221"/>
      <c r="P295" s="221"/>
      <c r="Q295" s="221"/>
      <c r="R295" s="221"/>
      <c r="S295" s="221"/>
      <c r="T295" s="222"/>
      <c r="AT295" s="223" t="s">
        <v>196</v>
      </c>
      <c r="AU295" s="223" t="s">
        <v>98</v>
      </c>
      <c r="AV295" s="12" t="s">
        <v>23</v>
      </c>
      <c r="AW295" s="12" t="s">
        <v>48</v>
      </c>
      <c r="AX295" s="12" t="s">
        <v>91</v>
      </c>
      <c r="AY295" s="223" t="s">
        <v>183</v>
      </c>
    </row>
    <row r="296" spans="2:65" s="13" customFormat="1" ht="10.199999999999999">
      <c r="B296" s="224"/>
      <c r="C296" s="225"/>
      <c r="D296" s="210" t="s">
        <v>196</v>
      </c>
      <c r="E296" s="226" t="s">
        <v>1</v>
      </c>
      <c r="F296" s="227" t="s">
        <v>325</v>
      </c>
      <c r="G296" s="225"/>
      <c r="H296" s="228">
        <v>70.75</v>
      </c>
      <c r="I296" s="229"/>
      <c r="J296" s="225"/>
      <c r="K296" s="225"/>
      <c r="L296" s="230"/>
      <c r="M296" s="231"/>
      <c r="N296" s="232"/>
      <c r="O296" s="232"/>
      <c r="P296" s="232"/>
      <c r="Q296" s="232"/>
      <c r="R296" s="232"/>
      <c r="S296" s="232"/>
      <c r="T296" s="233"/>
      <c r="AT296" s="234" t="s">
        <v>196</v>
      </c>
      <c r="AU296" s="234" t="s">
        <v>98</v>
      </c>
      <c r="AV296" s="13" t="s">
        <v>98</v>
      </c>
      <c r="AW296" s="13" t="s">
        <v>48</v>
      </c>
      <c r="AX296" s="13" t="s">
        <v>91</v>
      </c>
      <c r="AY296" s="234" t="s">
        <v>183</v>
      </c>
    </row>
    <row r="297" spans="2:65" s="12" customFormat="1" ht="10.199999999999999">
      <c r="B297" s="214"/>
      <c r="C297" s="215"/>
      <c r="D297" s="210" t="s">
        <v>196</v>
      </c>
      <c r="E297" s="216" t="s">
        <v>1</v>
      </c>
      <c r="F297" s="217" t="s">
        <v>343</v>
      </c>
      <c r="G297" s="215"/>
      <c r="H297" s="216" t="s">
        <v>1</v>
      </c>
      <c r="I297" s="218"/>
      <c r="J297" s="215"/>
      <c r="K297" s="215"/>
      <c r="L297" s="219"/>
      <c r="M297" s="220"/>
      <c r="N297" s="221"/>
      <c r="O297" s="221"/>
      <c r="P297" s="221"/>
      <c r="Q297" s="221"/>
      <c r="R297" s="221"/>
      <c r="S297" s="221"/>
      <c r="T297" s="222"/>
      <c r="AT297" s="223" t="s">
        <v>196</v>
      </c>
      <c r="AU297" s="223" t="s">
        <v>98</v>
      </c>
      <c r="AV297" s="12" t="s">
        <v>23</v>
      </c>
      <c r="AW297" s="12" t="s">
        <v>48</v>
      </c>
      <c r="AX297" s="12" t="s">
        <v>91</v>
      </c>
      <c r="AY297" s="223" t="s">
        <v>183</v>
      </c>
    </row>
    <row r="298" spans="2:65" s="13" customFormat="1" ht="10.199999999999999">
      <c r="B298" s="224"/>
      <c r="C298" s="225"/>
      <c r="D298" s="210" t="s">
        <v>196</v>
      </c>
      <c r="E298" s="226" t="s">
        <v>1</v>
      </c>
      <c r="F298" s="227" t="s">
        <v>344</v>
      </c>
      <c r="G298" s="225"/>
      <c r="H298" s="228">
        <v>41.064300000000003</v>
      </c>
      <c r="I298" s="229"/>
      <c r="J298" s="225"/>
      <c r="K298" s="225"/>
      <c r="L298" s="230"/>
      <c r="M298" s="231"/>
      <c r="N298" s="232"/>
      <c r="O298" s="232"/>
      <c r="P298" s="232"/>
      <c r="Q298" s="232"/>
      <c r="R298" s="232"/>
      <c r="S298" s="232"/>
      <c r="T298" s="233"/>
      <c r="AT298" s="234" t="s">
        <v>196</v>
      </c>
      <c r="AU298" s="234" t="s">
        <v>98</v>
      </c>
      <c r="AV298" s="13" t="s">
        <v>98</v>
      </c>
      <c r="AW298" s="13" t="s">
        <v>48</v>
      </c>
      <c r="AX298" s="13" t="s">
        <v>91</v>
      </c>
      <c r="AY298" s="234" t="s">
        <v>183</v>
      </c>
    </row>
    <row r="299" spans="2:65" s="13" customFormat="1" ht="10.199999999999999">
      <c r="B299" s="224"/>
      <c r="C299" s="225"/>
      <c r="D299" s="210" t="s">
        <v>196</v>
      </c>
      <c r="E299" s="226" t="s">
        <v>1</v>
      </c>
      <c r="F299" s="227" t="s">
        <v>345</v>
      </c>
      <c r="G299" s="225"/>
      <c r="H299" s="228">
        <v>-9.4304599999999965</v>
      </c>
      <c r="I299" s="229"/>
      <c r="J299" s="225"/>
      <c r="K299" s="225"/>
      <c r="L299" s="230"/>
      <c r="M299" s="231"/>
      <c r="N299" s="232"/>
      <c r="O299" s="232"/>
      <c r="P299" s="232"/>
      <c r="Q299" s="232"/>
      <c r="R299" s="232"/>
      <c r="S299" s="232"/>
      <c r="T299" s="233"/>
      <c r="AT299" s="234" t="s">
        <v>196</v>
      </c>
      <c r="AU299" s="234" t="s">
        <v>98</v>
      </c>
      <c r="AV299" s="13" t="s">
        <v>98</v>
      </c>
      <c r="AW299" s="13" t="s">
        <v>48</v>
      </c>
      <c r="AX299" s="13" t="s">
        <v>91</v>
      </c>
      <c r="AY299" s="234" t="s">
        <v>183</v>
      </c>
    </row>
    <row r="300" spans="2:65" s="1" customFormat="1" ht="16.5" customHeight="1">
      <c r="B300" s="35"/>
      <c r="C300" s="246" t="s">
        <v>346</v>
      </c>
      <c r="D300" s="246" t="s">
        <v>347</v>
      </c>
      <c r="E300" s="247" t="s">
        <v>348</v>
      </c>
      <c r="F300" s="248" t="s">
        <v>349</v>
      </c>
      <c r="G300" s="249" t="s">
        <v>313</v>
      </c>
      <c r="H300" s="250">
        <v>60.104999999999997</v>
      </c>
      <c r="I300" s="251"/>
      <c r="J300" s="252">
        <f>ROUND(I300*H300,2)</f>
        <v>0</v>
      </c>
      <c r="K300" s="248" t="s">
        <v>190</v>
      </c>
      <c r="L300" s="253"/>
      <c r="M300" s="254" t="s">
        <v>1</v>
      </c>
      <c r="N300" s="255" t="s">
        <v>56</v>
      </c>
      <c r="O300" s="67"/>
      <c r="P300" s="206">
        <f>O300*H300</f>
        <v>0</v>
      </c>
      <c r="Q300" s="206">
        <v>1</v>
      </c>
      <c r="R300" s="206">
        <f>Q300*H300</f>
        <v>60.104999999999997</v>
      </c>
      <c r="S300" s="206">
        <v>0</v>
      </c>
      <c r="T300" s="207">
        <f>S300*H300</f>
        <v>0</v>
      </c>
      <c r="AR300" s="208" t="s">
        <v>232</v>
      </c>
      <c r="AT300" s="208" t="s">
        <v>347</v>
      </c>
      <c r="AU300" s="208" t="s">
        <v>98</v>
      </c>
      <c r="AY300" s="17" t="s">
        <v>183</v>
      </c>
      <c r="BE300" s="209">
        <f>IF(N300="základní",J300,0)</f>
        <v>0</v>
      </c>
      <c r="BF300" s="209">
        <f>IF(N300="snížená",J300,0)</f>
        <v>0</v>
      </c>
      <c r="BG300" s="209">
        <f>IF(N300="zákl. přenesená",J300,0)</f>
        <v>0</v>
      </c>
      <c r="BH300" s="209">
        <f>IF(N300="sníž. přenesená",J300,0)</f>
        <v>0</v>
      </c>
      <c r="BI300" s="209">
        <f>IF(N300="nulová",J300,0)</f>
        <v>0</v>
      </c>
      <c r="BJ300" s="17" t="s">
        <v>23</v>
      </c>
      <c r="BK300" s="209">
        <f>ROUND(I300*H300,2)</f>
        <v>0</v>
      </c>
      <c r="BL300" s="17" t="s">
        <v>122</v>
      </c>
      <c r="BM300" s="208" t="s">
        <v>350</v>
      </c>
    </row>
    <row r="301" spans="2:65" s="1" customFormat="1" ht="10.199999999999999">
      <c r="B301" s="35"/>
      <c r="C301" s="36"/>
      <c r="D301" s="210" t="s">
        <v>192</v>
      </c>
      <c r="E301" s="36"/>
      <c r="F301" s="211" t="s">
        <v>351</v>
      </c>
      <c r="G301" s="36"/>
      <c r="H301" s="36"/>
      <c r="I301" s="118"/>
      <c r="J301" s="36"/>
      <c r="K301" s="36"/>
      <c r="L301" s="39"/>
      <c r="M301" s="212"/>
      <c r="N301" s="67"/>
      <c r="O301" s="67"/>
      <c r="P301" s="67"/>
      <c r="Q301" s="67"/>
      <c r="R301" s="67"/>
      <c r="S301" s="67"/>
      <c r="T301" s="68"/>
      <c r="AT301" s="17" t="s">
        <v>192</v>
      </c>
      <c r="AU301" s="17" t="s">
        <v>98</v>
      </c>
    </row>
    <row r="302" spans="2:65" s="12" customFormat="1" ht="10.199999999999999">
      <c r="B302" s="214"/>
      <c r="C302" s="215"/>
      <c r="D302" s="210" t="s">
        <v>196</v>
      </c>
      <c r="E302" s="216" t="s">
        <v>1</v>
      </c>
      <c r="F302" s="217" t="s">
        <v>343</v>
      </c>
      <c r="G302" s="215"/>
      <c r="H302" s="216" t="s">
        <v>1</v>
      </c>
      <c r="I302" s="218"/>
      <c r="J302" s="215"/>
      <c r="K302" s="215"/>
      <c r="L302" s="219"/>
      <c r="M302" s="220"/>
      <c r="N302" s="221"/>
      <c r="O302" s="221"/>
      <c r="P302" s="221"/>
      <c r="Q302" s="221"/>
      <c r="R302" s="221"/>
      <c r="S302" s="221"/>
      <c r="T302" s="222"/>
      <c r="AT302" s="223" t="s">
        <v>196</v>
      </c>
      <c r="AU302" s="223" t="s">
        <v>98</v>
      </c>
      <c r="AV302" s="12" t="s">
        <v>23</v>
      </c>
      <c r="AW302" s="12" t="s">
        <v>48</v>
      </c>
      <c r="AX302" s="12" t="s">
        <v>91</v>
      </c>
      <c r="AY302" s="223" t="s">
        <v>183</v>
      </c>
    </row>
    <row r="303" spans="2:65" s="13" customFormat="1" ht="10.199999999999999">
      <c r="B303" s="224"/>
      <c r="C303" s="225"/>
      <c r="D303" s="210" t="s">
        <v>196</v>
      </c>
      <c r="E303" s="226" t="s">
        <v>1</v>
      </c>
      <c r="F303" s="227" t="s">
        <v>344</v>
      </c>
      <c r="G303" s="225"/>
      <c r="H303" s="228">
        <v>41.064300000000003</v>
      </c>
      <c r="I303" s="229"/>
      <c r="J303" s="225"/>
      <c r="K303" s="225"/>
      <c r="L303" s="230"/>
      <c r="M303" s="231"/>
      <c r="N303" s="232"/>
      <c r="O303" s="232"/>
      <c r="P303" s="232"/>
      <c r="Q303" s="232"/>
      <c r="R303" s="232"/>
      <c r="S303" s="232"/>
      <c r="T303" s="233"/>
      <c r="AT303" s="234" t="s">
        <v>196</v>
      </c>
      <c r="AU303" s="234" t="s">
        <v>98</v>
      </c>
      <c r="AV303" s="13" t="s">
        <v>98</v>
      </c>
      <c r="AW303" s="13" t="s">
        <v>48</v>
      </c>
      <c r="AX303" s="13" t="s">
        <v>91</v>
      </c>
      <c r="AY303" s="234" t="s">
        <v>183</v>
      </c>
    </row>
    <row r="304" spans="2:65" s="13" customFormat="1" ht="10.199999999999999">
      <c r="B304" s="224"/>
      <c r="C304" s="225"/>
      <c r="D304" s="210" t="s">
        <v>196</v>
      </c>
      <c r="E304" s="226" t="s">
        <v>1</v>
      </c>
      <c r="F304" s="227" t="s">
        <v>345</v>
      </c>
      <c r="G304" s="225"/>
      <c r="H304" s="228">
        <v>-9.4304600000000001</v>
      </c>
      <c r="I304" s="229"/>
      <c r="J304" s="225"/>
      <c r="K304" s="225"/>
      <c r="L304" s="230"/>
      <c r="M304" s="231"/>
      <c r="N304" s="232"/>
      <c r="O304" s="232"/>
      <c r="P304" s="232"/>
      <c r="Q304" s="232"/>
      <c r="R304" s="232"/>
      <c r="S304" s="232"/>
      <c r="T304" s="233"/>
      <c r="AT304" s="234" t="s">
        <v>196</v>
      </c>
      <c r="AU304" s="234" t="s">
        <v>98</v>
      </c>
      <c r="AV304" s="13" t="s">
        <v>98</v>
      </c>
      <c r="AW304" s="13" t="s">
        <v>48</v>
      </c>
      <c r="AX304" s="13" t="s">
        <v>91</v>
      </c>
      <c r="AY304" s="234" t="s">
        <v>183</v>
      </c>
    </row>
    <row r="305" spans="2:65" s="14" customFormat="1" ht="10.199999999999999">
      <c r="B305" s="235"/>
      <c r="C305" s="236"/>
      <c r="D305" s="210" t="s">
        <v>196</v>
      </c>
      <c r="E305" s="237" t="s">
        <v>1</v>
      </c>
      <c r="F305" s="238" t="s">
        <v>308</v>
      </c>
      <c r="G305" s="236"/>
      <c r="H305" s="239">
        <v>31.633839999999999</v>
      </c>
      <c r="I305" s="240"/>
      <c r="J305" s="236"/>
      <c r="K305" s="236"/>
      <c r="L305" s="241"/>
      <c r="M305" s="242"/>
      <c r="N305" s="243"/>
      <c r="O305" s="243"/>
      <c r="P305" s="243"/>
      <c r="Q305" s="243"/>
      <c r="R305" s="243"/>
      <c r="S305" s="243"/>
      <c r="T305" s="244"/>
      <c r="AT305" s="245" t="s">
        <v>196</v>
      </c>
      <c r="AU305" s="245" t="s">
        <v>98</v>
      </c>
      <c r="AV305" s="14" t="s">
        <v>113</v>
      </c>
      <c r="AW305" s="14" t="s">
        <v>48</v>
      </c>
      <c r="AX305" s="14" t="s">
        <v>91</v>
      </c>
      <c r="AY305" s="245" t="s">
        <v>183</v>
      </c>
    </row>
    <row r="306" spans="2:65" s="13" customFormat="1" ht="10.199999999999999">
      <c r="B306" s="224"/>
      <c r="C306" s="225"/>
      <c r="D306" s="210" t="s">
        <v>196</v>
      </c>
      <c r="E306" s="226" t="s">
        <v>1</v>
      </c>
      <c r="F306" s="227" t="s">
        <v>352</v>
      </c>
      <c r="G306" s="225"/>
      <c r="H306" s="228">
        <v>60.104599999999998</v>
      </c>
      <c r="I306" s="229"/>
      <c r="J306" s="225"/>
      <c r="K306" s="225"/>
      <c r="L306" s="230"/>
      <c r="M306" s="231"/>
      <c r="N306" s="232"/>
      <c r="O306" s="232"/>
      <c r="P306" s="232"/>
      <c r="Q306" s="232"/>
      <c r="R306" s="232"/>
      <c r="S306" s="232"/>
      <c r="T306" s="233"/>
      <c r="AT306" s="234" t="s">
        <v>196</v>
      </c>
      <c r="AU306" s="234" t="s">
        <v>98</v>
      </c>
      <c r="AV306" s="13" t="s">
        <v>98</v>
      </c>
      <c r="AW306" s="13" t="s">
        <v>48</v>
      </c>
      <c r="AX306" s="13" t="s">
        <v>23</v>
      </c>
      <c r="AY306" s="234" t="s">
        <v>183</v>
      </c>
    </row>
    <row r="307" spans="2:65" s="1" customFormat="1" ht="16.5" customHeight="1">
      <c r="B307" s="35"/>
      <c r="C307" s="197" t="s">
        <v>353</v>
      </c>
      <c r="D307" s="197" t="s">
        <v>186</v>
      </c>
      <c r="E307" s="198" t="s">
        <v>354</v>
      </c>
      <c r="F307" s="199" t="s">
        <v>355</v>
      </c>
      <c r="G307" s="200" t="s">
        <v>248</v>
      </c>
      <c r="H307" s="201">
        <v>121.839</v>
      </c>
      <c r="I307" s="202"/>
      <c r="J307" s="203">
        <f>ROUND(I307*H307,2)</f>
        <v>0</v>
      </c>
      <c r="K307" s="199" t="s">
        <v>190</v>
      </c>
      <c r="L307" s="39"/>
      <c r="M307" s="204" t="s">
        <v>1</v>
      </c>
      <c r="N307" s="205" t="s">
        <v>56</v>
      </c>
      <c r="O307" s="67"/>
      <c r="P307" s="206">
        <f>O307*H307</f>
        <v>0</v>
      </c>
      <c r="Q307" s="206">
        <v>0</v>
      </c>
      <c r="R307" s="206">
        <f>Q307*H307</f>
        <v>0</v>
      </c>
      <c r="S307" s="206">
        <v>0</v>
      </c>
      <c r="T307" s="207">
        <f>S307*H307</f>
        <v>0</v>
      </c>
      <c r="AR307" s="208" t="s">
        <v>122</v>
      </c>
      <c r="AT307" s="208" t="s">
        <v>186</v>
      </c>
      <c r="AU307" s="208" t="s">
        <v>98</v>
      </c>
      <c r="AY307" s="17" t="s">
        <v>183</v>
      </c>
      <c r="BE307" s="209">
        <f>IF(N307="základní",J307,0)</f>
        <v>0</v>
      </c>
      <c r="BF307" s="209">
        <f>IF(N307="snížená",J307,0)</f>
        <v>0</v>
      </c>
      <c r="BG307" s="209">
        <f>IF(N307="zákl. přenesená",J307,0)</f>
        <v>0</v>
      </c>
      <c r="BH307" s="209">
        <f>IF(N307="sníž. přenesená",J307,0)</f>
        <v>0</v>
      </c>
      <c r="BI307" s="209">
        <f>IF(N307="nulová",J307,0)</f>
        <v>0</v>
      </c>
      <c r="BJ307" s="17" t="s">
        <v>23</v>
      </c>
      <c r="BK307" s="209">
        <f>ROUND(I307*H307,2)</f>
        <v>0</v>
      </c>
      <c r="BL307" s="17" t="s">
        <v>122</v>
      </c>
      <c r="BM307" s="208" t="s">
        <v>356</v>
      </c>
    </row>
    <row r="308" spans="2:65" s="1" customFormat="1" ht="17.399999999999999">
      <c r="B308" s="35"/>
      <c r="C308" s="36"/>
      <c r="D308" s="210" t="s">
        <v>192</v>
      </c>
      <c r="E308" s="36"/>
      <c r="F308" s="211" t="s">
        <v>357</v>
      </c>
      <c r="G308" s="36"/>
      <c r="H308" s="36"/>
      <c r="I308" s="118"/>
      <c r="J308" s="36"/>
      <c r="K308" s="36"/>
      <c r="L308" s="39"/>
      <c r="M308" s="212"/>
      <c r="N308" s="67"/>
      <c r="O308" s="67"/>
      <c r="P308" s="67"/>
      <c r="Q308" s="67"/>
      <c r="R308" s="67"/>
      <c r="S308" s="67"/>
      <c r="T308" s="68"/>
      <c r="AT308" s="17" t="s">
        <v>192</v>
      </c>
      <c r="AU308" s="17" t="s">
        <v>98</v>
      </c>
    </row>
    <row r="309" spans="2:65" s="1" customFormat="1" ht="126">
      <c r="B309" s="35"/>
      <c r="C309" s="36"/>
      <c r="D309" s="210" t="s">
        <v>194</v>
      </c>
      <c r="E309" s="36"/>
      <c r="F309" s="213" t="s">
        <v>358</v>
      </c>
      <c r="G309" s="36"/>
      <c r="H309" s="36"/>
      <c r="I309" s="118"/>
      <c r="J309" s="36"/>
      <c r="K309" s="36"/>
      <c r="L309" s="39"/>
      <c r="M309" s="212"/>
      <c r="N309" s="67"/>
      <c r="O309" s="67"/>
      <c r="P309" s="67"/>
      <c r="Q309" s="67"/>
      <c r="R309" s="67"/>
      <c r="S309" s="67"/>
      <c r="T309" s="68"/>
      <c r="AT309" s="17" t="s">
        <v>194</v>
      </c>
      <c r="AU309" s="17" t="s">
        <v>98</v>
      </c>
    </row>
    <row r="310" spans="2:65" s="12" customFormat="1" ht="10.199999999999999">
      <c r="B310" s="214"/>
      <c r="C310" s="215"/>
      <c r="D310" s="210" t="s">
        <v>196</v>
      </c>
      <c r="E310" s="216" t="s">
        <v>1</v>
      </c>
      <c r="F310" s="217" t="s">
        <v>266</v>
      </c>
      <c r="G310" s="215"/>
      <c r="H310" s="216" t="s">
        <v>1</v>
      </c>
      <c r="I310" s="218"/>
      <c r="J310" s="215"/>
      <c r="K310" s="215"/>
      <c r="L310" s="219"/>
      <c r="M310" s="220"/>
      <c r="N310" s="221"/>
      <c r="O310" s="221"/>
      <c r="P310" s="221"/>
      <c r="Q310" s="221"/>
      <c r="R310" s="221"/>
      <c r="S310" s="221"/>
      <c r="T310" s="222"/>
      <c r="AT310" s="223" t="s">
        <v>196</v>
      </c>
      <c r="AU310" s="223" t="s">
        <v>98</v>
      </c>
      <c r="AV310" s="12" t="s">
        <v>23</v>
      </c>
      <c r="AW310" s="12" t="s">
        <v>48</v>
      </c>
      <c r="AX310" s="12" t="s">
        <v>91</v>
      </c>
      <c r="AY310" s="223" t="s">
        <v>183</v>
      </c>
    </row>
    <row r="311" spans="2:65" s="13" customFormat="1" ht="10.199999999999999">
      <c r="B311" s="224"/>
      <c r="C311" s="225"/>
      <c r="D311" s="210" t="s">
        <v>196</v>
      </c>
      <c r="E311" s="226" t="s">
        <v>1</v>
      </c>
      <c r="F311" s="227" t="s">
        <v>282</v>
      </c>
      <c r="G311" s="225"/>
      <c r="H311" s="228">
        <v>141.24</v>
      </c>
      <c r="I311" s="229"/>
      <c r="J311" s="225"/>
      <c r="K311" s="225"/>
      <c r="L311" s="230"/>
      <c r="M311" s="231"/>
      <c r="N311" s="232"/>
      <c r="O311" s="232"/>
      <c r="P311" s="232"/>
      <c r="Q311" s="232"/>
      <c r="R311" s="232"/>
      <c r="S311" s="232"/>
      <c r="T311" s="233"/>
      <c r="AT311" s="234" t="s">
        <v>196</v>
      </c>
      <c r="AU311" s="234" t="s">
        <v>98</v>
      </c>
      <c r="AV311" s="13" t="s">
        <v>98</v>
      </c>
      <c r="AW311" s="13" t="s">
        <v>48</v>
      </c>
      <c r="AX311" s="13" t="s">
        <v>91</v>
      </c>
      <c r="AY311" s="234" t="s">
        <v>183</v>
      </c>
    </row>
    <row r="312" spans="2:65" s="13" customFormat="1" ht="10.199999999999999">
      <c r="B312" s="224"/>
      <c r="C312" s="225"/>
      <c r="D312" s="210" t="s">
        <v>196</v>
      </c>
      <c r="E312" s="226" t="s">
        <v>1</v>
      </c>
      <c r="F312" s="227" t="s">
        <v>359</v>
      </c>
      <c r="G312" s="225"/>
      <c r="H312" s="228">
        <v>-1.6107415</v>
      </c>
      <c r="I312" s="229"/>
      <c r="J312" s="225"/>
      <c r="K312" s="225"/>
      <c r="L312" s="230"/>
      <c r="M312" s="231"/>
      <c r="N312" s="232"/>
      <c r="O312" s="232"/>
      <c r="P312" s="232"/>
      <c r="Q312" s="232"/>
      <c r="R312" s="232"/>
      <c r="S312" s="232"/>
      <c r="T312" s="233"/>
      <c r="AT312" s="234" t="s">
        <v>196</v>
      </c>
      <c r="AU312" s="234" t="s">
        <v>98</v>
      </c>
      <c r="AV312" s="13" t="s">
        <v>98</v>
      </c>
      <c r="AW312" s="13" t="s">
        <v>48</v>
      </c>
      <c r="AX312" s="13" t="s">
        <v>91</v>
      </c>
      <c r="AY312" s="234" t="s">
        <v>183</v>
      </c>
    </row>
    <row r="313" spans="2:65" s="13" customFormat="1" ht="10.199999999999999">
      <c r="B313" s="224"/>
      <c r="C313" s="225"/>
      <c r="D313" s="210" t="s">
        <v>196</v>
      </c>
      <c r="E313" s="226" t="s">
        <v>1</v>
      </c>
      <c r="F313" s="227" t="s">
        <v>360</v>
      </c>
      <c r="G313" s="225"/>
      <c r="H313" s="228">
        <v>-0.24056796</v>
      </c>
      <c r="I313" s="229"/>
      <c r="J313" s="225"/>
      <c r="K313" s="225"/>
      <c r="L313" s="230"/>
      <c r="M313" s="231"/>
      <c r="N313" s="232"/>
      <c r="O313" s="232"/>
      <c r="P313" s="232"/>
      <c r="Q313" s="232"/>
      <c r="R313" s="232"/>
      <c r="S313" s="232"/>
      <c r="T313" s="233"/>
      <c r="AT313" s="234" t="s">
        <v>196</v>
      </c>
      <c r="AU313" s="234" t="s">
        <v>98</v>
      </c>
      <c r="AV313" s="13" t="s">
        <v>98</v>
      </c>
      <c r="AW313" s="13" t="s">
        <v>48</v>
      </c>
      <c r="AX313" s="13" t="s">
        <v>91</v>
      </c>
      <c r="AY313" s="234" t="s">
        <v>183</v>
      </c>
    </row>
    <row r="314" spans="2:65" s="13" customFormat="1" ht="10.199999999999999">
      <c r="B314" s="224"/>
      <c r="C314" s="225"/>
      <c r="D314" s="210" t="s">
        <v>196</v>
      </c>
      <c r="E314" s="226" t="s">
        <v>1</v>
      </c>
      <c r="F314" s="227" t="s">
        <v>361</v>
      </c>
      <c r="G314" s="225"/>
      <c r="H314" s="228">
        <v>-12.84</v>
      </c>
      <c r="I314" s="229"/>
      <c r="J314" s="225"/>
      <c r="K314" s="225"/>
      <c r="L314" s="230"/>
      <c r="M314" s="231"/>
      <c r="N314" s="232"/>
      <c r="O314" s="232"/>
      <c r="P314" s="232"/>
      <c r="Q314" s="232"/>
      <c r="R314" s="232"/>
      <c r="S314" s="232"/>
      <c r="T314" s="233"/>
      <c r="AT314" s="234" t="s">
        <v>196</v>
      </c>
      <c r="AU314" s="234" t="s">
        <v>98</v>
      </c>
      <c r="AV314" s="13" t="s">
        <v>98</v>
      </c>
      <c r="AW314" s="13" t="s">
        <v>48</v>
      </c>
      <c r="AX314" s="13" t="s">
        <v>91</v>
      </c>
      <c r="AY314" s="234" t="s">
        <v>183</v>
      </c>
    </row>
    <row r="315" spans="2:65" s="13" customFormat="1" ht="10.199999999999999">
      <c r="B315" s="224"/>
      <c r="C315" s="225"/>
      <c r="D315" s="210" t="s">
        <v>196</v>
      </c>
      <c r="E315" s="226" t="s">
        <v>1</v>
      </c>
      <c r="F315" s="227" t="s">
        <v>362</v>
      </c>
      <c r="G315" s="225"/>
      <c r="H315" s="228">
        <v>-4.71</v>
      </c>
      <c r="I315" s="229"/>
      <c r="J315" s="225"/>
      <c r="K315" s="225"/>
      <c r="L315" s="230"/>
      <c r="M315" s="231"/>
      <c r="N315" s="232"/>
      <c r="O315" s="232"/>
      <c r="P315" s="232"/>
      <c r="Q315" s="232"/>
      <c r="R315" s="232"/>
      <c r="S315" s="232"/>
      <c r="T315" s="233"/>
      <c r="AT315" s="234" t="s">
        <v>196</v>
      </c>
      <c r="AU315" s="234" t="s">
        <v>98</v>
      </c>
      <c r="AV315" s="13" t="s">
        <v>98</v>
      </c>
      <c r="AW315" s="13" t="s">
        <v>48</v>
      </c>
      <c r="AX315" s="13" t="s">
        <v>91</v>
      </c>
      <c r="AY315" s="234" t="s">
        <v>183</v>
      </c>
    </row>
    <row r="316" spans="2:65" s="1" customFormat="1" ht="16.5" customHeight="1">
      <c r="B316" s="35"/>
      <c r="C316" s="246" t="s">
        <v>363</v>
      </c>
      <c r="D316" s="246" t="s">
        <v>347</v>
      </c>
      <c r="E316" s="247" t="s">
        <v>364</v>
      </c>
      <c r="F316" s="248" t="s">
        <v>365</v>
      </c>
      <c r="G316" s="249" t="s">
        <v>313</v>
      </c>
      <c r="H316" s="250">
        <v>365.517</v>
      </c>
      <c r="I316" s="251"/>
      <c r="J316" s="252">
        <f>ROUND(I316*H316,2)</f>
        <v>0</v>
      </c>
      <c r="K316" s="248" t="s">
        <v>190</v>
      </c>
      <c r="L316" s="253"/>
      <c r="M316" s="254" t="s">
        <v>1</v>
      </c>
      <c r="N316" s="255" t="s">
        <v>56</v>
      </c>
      <c r="O316" s="67"/>
      <c r="P316" s="206">
        <f>O316*H316</f>
        <v>0</v>
      </c>
      <c r="Q316" s="206">
        <v>1</v>
      </c>
      <c r="R316" s="206">
        <f>Q316*H316</f>
        <v>365.517</v>
      </c>
      <c r="S316" s="206">
        <v>0</v>
      </c>
      <c r="T316" s="207">
        <f>S316*H316</f>
        <v>0</v>
      </c>
      <c r="AR316" s="208" t="s">
        <v>232</v>
      </c>
      <c r="AT316" s="208" t="s">
        <v>347</v>
      </c>
      <c r="AU316" s="208" t="s">
        <v>98</v>
      </c>
      <c r="AY316" s="17" t="s">
        <v>183</v>
      </c>
      <c r="BE316" s="209">
        <f>IF(N316="základní",J316,0)</f>
        <v>0</v>
      </c>
      <c r="BF316" s="209">
        <f>IF(N316="snížená",J316,0)</f>
        <v>0</v>
      </c>
      <c r="BG316" s="209">
        <f>IF(N316="zákl. přenesená",J316,0)</f>
        <v>0</v>
      </c>
      <c r="BH316" s="209">
        <f>IF(N316="sníž. přenesená",J316,0)</f>
        <v>0</v>
      </c>
      <c r="BI316" s="209">
        <f>IF(N316="nulová",J316,0)</f>
        <v>0</v>
      </c>
      <c r="BJ316" s="17" t="s">
        <v>23</v>
      </c>
      <c r="BK316" s="209">
        <f>ROUND(I316*H316,2)</f>
        <v>0</v>
      </c>
      <c r="BL316" s="17" t="s">
        <v>122</v>
      </c>
      <c r="BM316" s="208" t="s">
        <v>366</v>
      </c>
    </row>
    <row r="317" spans="2:65" s="1" customFormat="1" ht="10.199999999999999">
      <c r="B317" s="35"/>
      <c r="C317" s="36"/>
      <c r="D317" s="210" t="s">
        <v>192</v>
      </c>
      <c r="E317" s="36"/>
      <c r="F317" s="211" t="s">
        <v>367</v>
      </c>
      <c r="G317" s="36"/>
      <c r="H317" s="36"/>
      <c r="I317" s="118"/>
      <c r="J317" s="36"/>
      <c r="K317" s="36"/>
      <c r="L317" s="39"/>
      <c r="M317" s="212"/>
      <c r="N317" s="67"/>
      <c r="O317" s="67"/>
      <c r="P317" s="67"/>
      <c r="Q317" s="67"/>
      <c r="R317" s="67"/>
      <c r="S317" s="67"/>
      <c r="T317" s="68"/>
      <c r="AT317" s="17" t="s">
        <v>192</v>
      </c>
      <c r="AU317" s="17" t="s">
        <v>98</v>
      </c>
    </row>
    <row r="318" spans="2:65" s="12" customFormat="1" ht="10.199999999999999">
      <c r="B318" s="214"/>
      <c r="C318" s="215"/>
      <c r="D318" s="210" t="s">
        <v>196</v>
      </c>
      <c r="E318" s="216" t="s">
        <v>1</v>
      </c>
      <c r="F318" s="217" t="s">
        <v>266</v>
      </c>
      <c r="G318" s="215"/>
      <c r="H318" s="216" t="s">
        <v>1</v>
      </c>
      <c r="I318" s="218"/>
      <c r="J318" s="215"/>
      <c r="K318" s="215"/>
      <c r="L318" s="219"/>
      <c r="M318" s="220"/>
      <c r="N318" s="221"/>
      <c r="O318" s="221"/>
      <c r="P318" s="221"/>
      <c r="Q318" s="221"/>
      <c r="R318" s="221"/>
      <c r="S318" s="221"/>
      <c r="T318" s="222"/>
      <c r="AT318" s="223" t="s">
        <v>196</v>
      </c>
      <c r="AU318" s="223" t="s">
        <v>98</v>
      </c>
      <c r="AV318" s="12" t="s">
        <v>23</v>
      </c>
      <c r="AW318" s="12" t="s">
        <v>48</v>
      </c>
      <c r="AX318" s="12" t="s">
        <v>91</v>
      </c>
      <c r="AY318" s="223" t="s">
        <v>183</v>
      </c>
    </row>
    <row r="319" spans="2:65" s="13" customFormat="1" ht="10.199999999999999">
      <c r="B319" s="224"/>
      <c r="C319" s="225"/>
      <c r="D319" s="210" t="s">
        <v>196</v>
      </c>
      <c r="E319" s="226" t="s">
        <v>1</v>
      </c>
      <c r="F319" s="227" t="s">
        <v>282</v>
      </c>
      <c r="G319" s="225"/>
      <c r="H319" s="228">
        <v>141.24</v>
      </c>
      <c r="I319" s="229"/>
      <c r="J319" s="225"/>
      <c r="K319" s="225"/>
      <c r="L319" s="230"/>
      <c r="M319" s="231"/>
      <c r="N319" s="232"/>
      <c r="O319" s="232"/>
      <c r="P319" s="232"/>
      <c r="Q319" s="232"/>
      <c r="R319" s="232"/>
      <c r="S319" s="232"/>
      <c r="T319" s="233"/>
      <c r="AT319" s="234" t="s">
        <v>196</v>
      </c>
      <c r="AU319" s="234" t="s">
        <v>98</v>
      </c>
      <c r="AV319" s="13" t="s">
        <v>98</v>
      </c>
      <c r="AW319" s="13" t="s">
        <v>48</v>
      </c>
      <c r="AX319" s="13" t="s">
        <v>91</v>
      </c>
      <c r="AY319" s="234" t="s">
        <v>183</v>
      </c>
    </row>
    <row r="320" spans="2:65" s="13" customFormat="1" ht="10.199999999999999">
      <c r="B320" s="224"/>
      <c r="C320" s="225"/>
      <c r="D320" s="210" t="s">
        <v>196</v>
      </c>
      <c r="E320" s="226" t="s">
        <v>1</v>
      </c>
      <c r="F320" s="227" t="s">
        <v>359</v>
      </c>
      <c r="G320" s="225"/>
      <c r="H320" s="228">
        <v>-1.6107415</v>
      </c>
      <c r="I320" s="229"/>
      <c r="J320" s="225"/>
      <c r="K320" s="225"/>
      <c r="L320" s="230"/>
      <c r="M320" s="231"/>
      <c r="N320" s="232"/>
      <c r="O320" s="232"/>
      <c r="P320" s="232"/>
      <c r="Q320" s="232"/>
      <c r="R320" s="232"/>
      <c r="S320" s="232"/>
      <c r="T320" s="233"/>
      <c r="AT320" s="234" t="s">
        <v>196</v>
      </c>
      <c r="AU320" s="234" t="s">
        <v>98</v>
      </c>
      <c r="AV320" s="13" t="s">
        <v>98</v>
      </c>
      <c r="AW320" s="13" t="s">
        <v>48</v>
      </c>
      <c r="AX320" s="13" t="s">
        <v>91</v>
      </c>
      <c r="AY320" s="234" t="s">
        <v>183</v>
      </c>
    </row>
    <row r="321" spans="2:65" s="13" customFormat="1" ht="10.199999999999999">
      <c r="B321" s="224"/>
      <c r="C321" s="225"/>
      <c r="D321" s="210" t="s">
        <v>196</v>
      </c>
      <c r="E321" s="226" t="s">
        <v>1</v>
      </c>
      <c r="F321" s="227" t="s">
        <v>360</v>
      </c>
      <c r="G321" s="225"/>
      <c r="H321" s="228">
        <v>-0.24056796</v>
      </c>
      <c r="I321" s="229"/>
      <c r="J321" s="225"/>
      <c r="K321" s="225"/>
      <c r="L321" s="230"/>
      <c r="M321" s="231"/>
      <c r="N321" s="232"/>
      <c r="O321" s="232"/>
      <c r="P321" s="232"/>
      <c r="Q321" s="232"/>
      <c r="R321" s="232"/>
      <c r="S321" s="232"/>
      <c r="T321" s="233"/>
      <c r="AT321" s="234" t="s">
        <v>196</v>
      </c>
      <c r="AU321" s="234" t="s">
        <v>98</v>
      </c>
      <c r="AV321" s="13" t="s">
        <v>98</v>
      </c>
      <c r="AW321" s="13" t="s">
        <v>48</v>
      </c>
      <c r="AX321" s="13" t="s">
        <v>91</v>
      </c>
      <c r="AY321" s="234" t="s">
        <v>183</v>
      </c>
    </row>
    <row r="322" spans="2:65" s="13" customFormat="1" ht="10.199999999999999">
      <c r="B322" s="224"/>
      <c r="C322" s="225"/>
      <c r="D322" s="210" t="s">
        <v>196</v>
      </c>
      <c r="E322" s="226" t="s">
        <v>1</v>
      </c>
      <c r="F322" s="227" t="s">
        <v>361</v>
      </c>
      <c r="G322" s="225"/>
      <c r="H322" s="228">
        <v>-12.84</v>
      </c>
      <c r="I322" s="229"/>
      <c r="J322" s="225"/>
      <c r="K322" s="225"/>
      <c r="L322" s="230"/>
      <c r="M322" s="231"/>
      <c r="N322" s="232"/>
      <c r="O322" s="232"/>
      <c r="P322" s="232"/>
      <c r="Q322" s="232"/>
      <c r="R322" s="232"/>
      <c r="S322" s="232"/>
      <c r="T322" s="233"/>
      <c r="AT322" s="234" t="s">
        <v>196</v>
      </c>
      <c r="AU322" s="234" t="s">
        <v>98</v>
      </c>
      <c r="AV322" s="13" t="s">
        <v>98</v>
      </c>
      <c r="AW322" s="13" t="s">
        <v>48</v>
      </c>
      <c r="AX322" s="13" t="s">
        <v>91</v>
      </c>
      <c r="AY322" s="234" t="s">
        <v>183</v>
      </c>
    </row>
    <row r="323" spans="2:65" s="13" customFormat="1" ht="10.199999999999999">
      <c r="B323" s="224"/>
      <c r="C323" s="225"/>
      <c r="D323" s="210" t="s">
        <v>196</v>
      </c>
      <c r="E323" s="226" t="s">
        <v>1</v>
      </c>
      <c r="F323" s="227" t="s">
        <v>362</v>
      </c>
      <c r="G323" s="225"/>
      <c r="H323" s="228">
        <v>-4.71</v>
      </c>
      <c r="I323" s="229"/>
      <c r="J323" s="225"/>
      <c r="K323" s="225"/>
      <c r="L323" s="230"/>
      <c r="M323" s="231"/>
      <c r="N323" s="232"/>
      <c r="O323" s="232"/>
      <c r="P323" s="232"/>
      <c r="Q323" s="232"/>
      <c r="R323" s="232"/>
      <c r="S323" s="232"/>
      <c r="T323" s="233"/>
      <c r="AT323" s="234" t="s">
        <v>196</v>
      </c>
      <c r="AU323" s="234" t="s">
        <v>98</v>
      </c>
      <c r="AV323" s="13" t="s">
        <v>98</v>
      </c>
      <c r="AW323" s="13" t="s">
        <v>48</v>
      </c>
      <c r="AX323" s="13" t="s">
        <v>91</v>
      </c>
      <c r="AY323" s="234" t="s">
        <v>183</v>
      </c>
    </row>
    <row r="324" spans="2:65" s="13" customFormat="1" ht="10.199999999999999">
      <c r="B324" s="224"/>
      <c r="C324" s="225"/>
      <c r="D324" s="210" t="s">
        <v>196</v>
      </c>
      <c r="E324" s="226" t="s">
        <v>1</v>
      </c>
      <c r="F324" s="227" t="s">
        <v>368</v>
      </c>
      <c r="G324" s="225"/>
      <c r="H324" s="228">
        <v>243.678</v>
      </c>
      <c r="I324" s="229"/>
      <c r="J324" s="225"/>
      <c r="K324" s="225"/>
      <c r="L324" s="230"/>
      <c r="M324" s="231"/>
      <c r="N324" s="232"/>
      <c r="O324" s="232"/>
      <c r="P324" s="232"/>
      <c r="Q324" s="232"/>
      <c r="R324" s="232"/>
      <c r="S324" s="232"/>
      <c r="T324" s="233"/>
      <c r="AT324" s="234" t="s">
        <v>196</v>
      </c>
      <c r="AU324" s="234" t="s">
        <v>98</v>
      </c>
      <c r="AV324" s="13" t="s">
        <v>98</v>
      </c>
      <c r="AW324" s="13" t="s">
        <v>48</v>
      </c>
      <c r="AX324" s="13" t="s">
        <v>91</v>
      </c>
      <c r="AY324" s="234" t="s">
        <v>183</v>
      </c>
    </row>
    <row r="325" spans="2:65" s="1" customFormat="1" ht="16.5" customHeight="1">
      <c r="B325" s="35"/>
      <c r="C325" s="197" t="s">
        <v>369</v>
      </c>
      <c r="D325" s="197" t="s">
        <v>186</v>
      </c>
      <c r="E325" s="198" t="s">
        <v>370</v>
      </c>
      <c r="F325" s="199" t="s">
        <v>371</v>
      </c>
      <c r="G325" s="200" t="s">
        <v>248</v>
      </c>
      <c r="H325" s="201">
        <v>223.45</v>
      </c>
      <c r="I325" s="202"/>
      <c r="J325" s="203">
        <f>ROUND(I325*H325,2)</f>
        <v>0</v>
      </c>
      <c r="K325" s="199" t="s">
        <v>190</v>
      </c>
      <c r="L325" s="39"/>
      <c r="M325" s="204" t="s">
        <v>1</v>
      </c>
      <c r="N325" s="205" t="s">
        <v>56</v>
      </c>
      <c r="O325" s="67"/>
      <c r="P325" s="206">
        <f>O325*H325</f>
        <v>0</v>
      </c>
      <c r="Q325" s="206">
        <v>0</v>
      </c>
      <c r="R325" s="206">
        <f>Q325*H325</f>
        <v>0</v>
      </c>
      <c r="S325" s="206">
        <v>0</v>
      </c>
      <c r="T325" s="207">
        <f>S325*H325</f>
        <v>0</v>
      </c>
      <c r="AR325" s="208" t="s">
        <v>122</v>
      </c>
      <c r="AT325" s="208" t="s">
        <v>186</v>
      </c>
      <c r="AU325" s="208" t="s">
        <v>98</v>
      </c>
      <c r="AY325" s="17" t="s">
        <v>183</v>
      </c>
      <c r="BE325" s="209">
        <f>IF(N325="základní",J325,0)</f>
        <v>0</v>
      </c>
      <c r="BF325" s="209">
        <f>IF(N325="snížená",J325,0)</f>
        <v>0</v>
      </c>
      <c r="BG325" s="209">
        <f>IF(N325="zákl. přenesená",J325,0)</f>
        <v>0</v>
      </c>
      <c r="BH325" s="209">
        <f>IF(N325="sníž. přenesená",J325,0)</f>
        <v>0</v>
      </c>
      <c r="BI325" s="209">
        <f>IF(N325="nulová",J325,0)</f>
        <v>0</v>
      </c>
      <c r="BJ325" s="17" t="s">
        <v>23</v>
      </c>
      <c r="BK325" s="209">
        <f>ROUND(I325*H325,2)</f>
        <v>0</v>
      </c>
      <c r="BL325" s="17" t="s">
        <v>122</v>
      </c>
      <c r="BM325" s="208" t="s">
        <v>372</v>
      </c>
    </row>
    <row r="326" spans="2:65" s="1" customFormat="1" ht="10.199999999999999">
      <c r="B326" s="35"/>
      <c r="C326" s="36"/>
      <c r="D326" s="210" t="s">
        <v>192</v>
      </c>
      <c r="E326" s="36"/>
      <c r="F326" s="211" t="s">
        <v>373</v>
      </c>
      <c r="G326" s="36"/>
      <c r="H326" s="36"/>
      <c r="I326" s="118"/>
      <c r="J326" s="36"/>
      <c r="K326" s="36"/>
      <c r="L326" s="39"/>
      <c r="M326" s="212"/>
      <c r="N326" s="67"/>
      <c r="O326" s="67"/>
      <c r="P326" s="67"/>
      <c r="Q326" s="67"/>
      <c r="R326" s="67"/>
      <c r="S326" s="67"/>
      <c r="T326" s="68"/>
      <c r="AT326" s="17" t="s">
        <v>192</v>
      </c>
      <c r="AU326" s="17" t="s">
        <v>98</v>
      </c>
    </row>
    <row r="327" spans="2:65" s="1" customFormat="1" ht="198">
      <c r="B327" s="35"/>
      <c r="C327" s="36"/>
      <c r="D327" s="210" t="s">
        <v>194</v>
      </c>
      <c r="E327" s="36"/>
      <c r="F327" s="213" t="s">
        <v>374</v>
      </c>
      <c r="G327" s="36"/>
      <c r="H327" s="36"/>
      <c r="I327" s="118"/>
      <c r="J327" s="36"/>
      <c r="K327" s="36"/>
      <c r="L327" s="39"/>
      <c r="M327" s="212"/>
      <c r="N327" s="67"/>
      <c r="O327" s="67"/>
      <c r="P327" s="67"/>
      <c r="Q327" s="67"/>
      <c r="R327" s="67"/>
      <c r="S327" s="67"/>
      <c r="T327" s="68"/>
      <c r="AT327" s="17" t="s">
        <v>194</v>
      </c>
      <c r="AU327" s="17" t="s">
        <v>98</v>
      </c>
    </row>
    <row r="328" spans="2:65" s="12" customFormat="1" ht="10.199999999999999">
      <c r="B328" s="214"/>
      <c r="C328" s="215"/>
      <c r="D328" s="210" t="s">
        <v>196</v>
      </c>
      <c r="E328" s="216" t="s">
        <v>1</v>
      </c>
      <c r="F328" s="217" t="s">
        <v>375</v>
      </c>
      <c r="G328" s="215"/>
      <c r="H328" s="216" t="s">
        <v>1</v>
      </c>
      <c r="I328" s="218"/>
      <c r="J328" s="215"/>
      <c r="K328" s="215"/>
      <c r="L328" s="219"/>
      <c r="M328" s="220"/>
      <c r="N328" s="221"/>
      <c r="O328" s="221"/>
      <c r="P328" s="221"/>
      <c r="Q328" s="221"/>
      <c r="R328" s="221"/>
      <c r="S328" s="221"/>
      <c r="T328" s="222"/>
      <c r="AT328" s="223" t="s">
        <v>196</v>
      </c>
      <c r="AU328" s="223" t="s">
        <v>98</v>
      </c>
      <c r="AV328" s="12" t="s">
        <v>23</v>
      </c>
      <c r="AW328" s="12" t="s">
        <v>48</v>
      </c>
      <c r="AX328" s="12" t="s">
        <v>91</v>
      </c>
      <c r="AY328" s="223" t="s">
        <v>183</v>
      </c>
    </row>
    <row r="329" spans="2:65" s="13" customFormat="1" ht="10.199999999999999">
      <c r="B329" s="224"/>
      <c r="C329" s="225"/>
      <c r="D329" s="210" t="s">
        <v>196</v>
      </c>
      <c r="E329" s="226" t="s">
        <v>1</v>
      </c>
      <c r="F329" s="227" t="s">
        <v>327</v>
      </c>
      <c r="G329" s="225"/>
      <c r="H329" s="228">
        <v>223.45</v>
      </c>
      <c r="I329" s="229"/>
      <c r="J329" s="225"/>
      <c r="K329" s="225"/>
      <c r="L329" s="230"/>
      <c r="M329" s="231"/>
      <c r="N329" s="232"/>
      <c r="O329" s="232"/>
      <c r="P329" s="232"/>
      <c r="Q329" s="232"/>
      <c r="R329" s="232"/>
      <c r="S329" s="232"/>
      <c r="T329" s="233"/>
      <c r="AT329" s="234" t="s">
        <v>196</v>
      </c>
      <c r="AU329" s="234" t="s">
        <v>98</v>
      </c>
      <c r="AV329" s="13" t="s">
        <v>98</v>
      </c>
      <c r="AW329" s="13" t="s">
        <v>48</v>
      </c>
      <c r="AX329" s="13" t="s">
        <v>91</v>
      </c>
      <c r="AY329" s="234" t="s">
        <v>183</v>
      </c>
    </row>
    <row r="330" spans="2:65" s="1" customFormat="1" ht="16.5" customHeight="1">
      <c r="B330" s="35"/>
      <c r="C330" s="197" t="s">
        <v>376</v>
      </c>
      <c r="D330" s="197" t="s">
        <v>186</v>
      </c>
      <c r="E330" s="198" t="s">
        <v>377</v>
      </c>
      <c r="F330" s="199" t="s">
        <v>378</v>
      </c>
      <c r="G330" s="200" t="s">
        <v>189</v>
      </c>
      <c r="H330" s="201">
        <v>2316.85</v>
      </c>
      <c r="I330" s="202"/>
      <c r="J330" s="203">
        <f>ROUND(I330*H330,2)</f>
        <v>0</v>
      </c>
      <c r="K330" s="199" t="s">
        <v>190</v>
      </c>
      <c r="L330" s="39"/>
      <c r="M330" s="204" t="s">
        <v>1</v>
      </c>
      <c r="N330" s="205" t="s">
        <v>56</v>
      </c>
      <c r="O330" s="67"/>
      <c r="P330" s="206">
        <f>O330*H330</f>
        <v>0</v>
      </c>
      <c r="Q330" s="206">
        <v>0</v>
      </c>
      <c r="R330" s="206">
        <f>Q330*H330</f>
        <v>0</v>
      </c>
      <c r="S330" s="206">
        <v>0</v>
      </c>
      <c r="T330" s="207">
        <f>S330*H330</f>
        <v>0</v>
      </c>
      <c r="AR330" s="208" t="s">
        <v>122</v>
      </c>
      <c r="AT330" s="208" t="s">
        <v>186</v>
      </c>
      <c r="AU330" s="208" t="s">
        <v>98</v>
      </c>
      <c r="AY330" s="17" t="s">
        <v>183</v>
      </c>
      <c r="BE330" s="209">
        <f>IF(N330="základní",J330,0)</f>
        <v>0</v>
      </c>
      <c r="BF330" s="209">
        <f>IF(N330="snížená",J330,0)</f>
        <v>0</v>
      </c>
      <c r="BG330" s="209">
        <f>IF(N330="zákl. přenesená",J330,0)</f>
        <v>0</v>
      </c>
      <c r="BH330" s="209">
        <f>IF(N330="sníž. přenesená",J330,0)</f>
        <v>0</v>
      </c>
      <c r="BI330" s="209">
        <f>IF(N330="nulová",J330,0)</f>
        <v>0</v>
      </c>
      <c r="BJ330" s="17" t="s">
        <v>23</v>
      </c>
      <c r="BK330" s="209">
        <f>ROUND(I330*H330,2)</f>
        <v>0</v>
      </c>
      <c r="BL330" s="17" t="s">
        <v>122</v>
      </c>
      <c r="BM330" s="208" t="s">
        <v>379</v>
      </c>
    </row>
    <row r="331" spans="2:65" s="1" customFormat="1" ht="17.399999999999999">
      <c r="B331" s="35"/>
      <c r="C331" s="36"/>
      <c r="D331" s="210" t="s">
        <v>192</v>
      </c>
      <c r="E331" s="36"/>
      <c r="F331" s="211" t="s">
        <v>380</v>
      </c>
      <c r="G331" s="36"/>
      <c r="H331" s="36"/>
      <c r="I331" s="118"/>
      <c r="J331" s="36"/>
      <c r="K331" s="36"/>
      <c r="L331" s="39"/>
      <c r="M331" s="212"/>
      <c r="N331" s="67"/>
      <c r="O331" s="67"/>
      <c r="P331" s="67"/>
      <c r="Q331" s="67"/>
      <c r="R331" s="67"/>
      <c r="S331" s="67"/>
      <c r="T331" s="68"/>
      <c r="AT331" s="17" t="s">
        <v>192</v>
      </c>
      <c r="AU331" s="17" t="s">
        <v>98</v>
      </c>
    </row>
    <row r="332" spans="2:65" s="1" customFormat="1" ht="45">
      <c r="B332" s="35"/>
      <c r="C332" s="36"/>
      <c r="D332" s="210" t="s">
        <v>194</v>
      </c>
      <c r="E332" s="36"/>
      <c r="F332" s="213" t="s">
        <v>381</v>
      </c>
      <c r="G332" s="36"/>
      <c r="H332" s="36"/>
      <c r="I332" s="118"/>
      <c r="J332" s="36"/>
      <c r="K332" s="36"/>
      <c r="L332" s="39"/>
      <c r="M332" s="212"/>
      <c r="N332" s="67"/>
      <c r="O332" s="67"/>
      <c r="P332" s="67"/>
      <c r="Q332" s="67"/>
      <c r="R332" s="67"/>
      <c r="S332" s="67"/>
      <c r="T332" s="68"/>
      <c r="AT332" s="17" t="s">
        <v>194</v>
      </c>
      <c r="AU332" s="17" t="s">
        <v>98</v>
      </c>
    </row>
    <row r="333" spans="2:65" s="12" customFormat="1" ht="10.199999999999999">
      <c r="B333" s="214"/>
      <c r="C333" s="215"/>
      <c r="D333" s="210" t="s">
        <v>196</v>
      </c>
      <c r="E333" s="216" t="s">
        <v>1</v>
      </c>
      <c r="F333" s="217" t="s">
        <v>375</v>
      </c>
      <c r="G333" s="215"/>
      <c r="H333" s="216" t="s">
        <v>1</v>
      </c>
      <c r="I333" s="218"/>
      <c r="J333" s="215"/>
      <c r="K333" s="215"/>
      <c r="L333" s="219"/>
      <c r="M333" s="220"/>
      <c r="N333" s="221"/>
      <c r="O333" s="221"/>
      <c r="P333" s="221"/>
      <c r="Q333" s="221"/>
      <c r="R333" s="221"/>
      <c r="S333" s="221"/>
      <c r="T333" s="222"/>
      <c r="AT333" s="223" t="s">
        <v>196</v>
      </c>
      <c r="AU333" s="223" t="s">
        <v>98</v>
      </c>
      <c r="AV333" s="12" t="s">
        <v>23</v>
      </c>
      <c r="AW333" s="12" t="s">
        <v>48</v>
      </c>
      <c r="AX333" s="12" t="s">
        <v>91</v>
      </c>
      <c r="AY333" s="223" t="s">
        <v>183</v>
      </c>
    </row>
    <row r="334" spans="2:65" s="13" customFormat="1" ht="10.199999999999999">
      <c r="B334" s="224"/>
      <c r="C334" s="225"/>
      <c r="D334" s="210" t="s">
        <v>196</v>
      </c>
      <c r="E334" s="226" t="s">
        <v>1</v>
      </c>
      <c r="F334" s="227" t="s">
        <v>382</v>
      </c>
      <c r="G334" s="225"/>
      <c r="H334" s="228">
        <v>1045</v>
      </c>
      <c r="I334" s="229"/>
      <c r="J334" s="225"/>
      <c r="K334" s="225"/>
      <c r="L334" s="230"/>
      <c r="M334" s="231"/>
      <c r="N334" s="232"/>
      <c r="O334" s="232"/>
      <c r="P334" s="232"/>
      <c r="Q334" s="232"/>
      <c r="R334" s="232"/>
      <c r="S334" s="232"/>
      <c r="T334" s="233"/>
      <c r="AT334" s="234" t="s">
        <v>196</v>
      </c>
      <c r="AU334" s="234" t="s">
        <v>98</v>
      </c>
      <c r="AV334" s="13" t="s">
        <v>98</v>
      </c>
      <c r="AW334" s="13" t="s">
        <v>48</v>
      </c>
      <c r="AX334" s="13" t="s">
        <v>91</v>
      </c>
      <c r="AY334" s="234" t="s">
        <v>183</v>
      </c>
    </row>
    <row r="335" spans="2:65" s="12" customFormat="1" ht="10.199999999999999">
      <c r="B335" s="214"/>
      <c r="C335" s="215"/>
      <c r="D335" s="210" t="s">
        <v>196</v>
      </c>
      <c r="E335" s="216" t="s">
        <v>1</v>
      </c>
      <c r="F335" s="217" t="s">
        <v>328</v>
      </c>
      <c r="G335" s="215"/>
      <c r="H335" s="216" t="s">
        <v>1</v>
      </c>
      <c r="I335" s="218"/>
      <c r="J335" s="215"/>
      <c r="K335" s="215"/>
      <c r="L335" s="219"/>
      <c r="M335" s="220"/>
      <c r="N335" s="221"/>
      <c r="O335" s="221"/>
      <c r="P335" s="221"/>
      <c r="Q335" s="221"/>
      <c r="R335" s="221"/>
      <c r="S335" s="221"/>
      <c r="T335" s="222"/>
      <c r="AT335" s="223" t="s">
        <v>196</v>
      </c>
      <c r="AU335" s="223" t="s">
        <v>98</v>
      </c>
      <c r="AV335" s="12" t="s">
        <v>23</v>
      </c>
      <c r="AW335" s="12" t="s">
        <v>48</v>
      </c>
      <c r="AX335" s="12" t="s">
        <v>91</v>
      </c>
      <c r="AY335" s="223" t="s">
        <v>183</v>
      </c>
    </row>
    <row r="336" spans="2:65" s="13" customFormat="1" ht="10.199999999999999">
      <c r="B336" s="224"/>
      <c r="C336" s="225"/>
      <c r="D336" s="210" t="s">
        <v>196</v>
      </c>
      <c r="E336" s="226" t="s">
        <v>1</v>
      </c>
      <c r="F336" s="227" t="s">
        <v>383</v>
      </c>
      <c r="G336" s="225"/>
      <c r="H336" s="228">
        <v>1271.8499999999999</v>
      </c>
      <c r="I336" s="229"/>
      <c r="J336" s="225"/>
      <c r="K336" s="225"/>
      <c r="L336" s="230"/>
      <c r="M336" s="231"/>
      <c r="N336" s="232"/>
      <c r="O336" s="232"/>
      <c r="P336" s="232"/>
      <c r="Q336" s="232"/>
      <c r="R336" s="232"/>
      <c r="S336" s="232"/>
      <c r="T336" s="233"/>
      <c r="AT336" s="234" t="s">
        <v>196</v>
      </c>
      <c r="AU336" s="234" t="s">
        <v>98</v>
      </c>
      <c r="AV336" s="13" t="s">
        <v>98</v>
      </c>
      <c r="AW336" s="13" t="s">
        <v>48</v>
      </c>
      <c r="AX336" s="13" t="s">
        <v>91</v>
      </c>
      <c r="AY336" s="234" t="s">
        <v>183</v>
      </c>
    </row>
    <row r="337" spans="2:65" s="1" customFormat="1" ht="16.5" customHeight="1">
      <c r="B337" s="35"/>
      <c r="C337" s="197" t="s">
        <v>384</v>
      </c>
      <c r="D337" s="197" t="s">
        <v>186</v>
      </c>
      <c r="E337" s="198" t="s">
        <v>385</v>
      </c>
      <c r="F337" s="199" t="s">
        <v>386</v>
      </c>
      <c r="G337" s="200" t="s">
        <v>189</v>
      </c>
      <c r="H337" s="201">
        <v>1271.8499999999999</v>
      </c>
      <c r="I337" s="202"/>
      <c r="J337" s="203">
        <f>ROUND(I337*H337,2)</f>
        <v>0</v>
      </c>
      <c r="K337" s="199" t="s">
        <v>190</v>
      </c>
      <c r="L337" s="39"/>
      <c r="M337" s="204" t="s">
        <v>1</v>
      </c>
      <c r="N337" s="205" t="s">
        <v>56</v>
      </c>
      <c r="O337" s="67"/>
      <c r="P337" s="206">
        <f>O337*H337</f>
        <v>0</v>
      </c>
      <c r="Q337" s="206">
        <v>0</v>
      </c>
      <c r="R337" s="206">
        <f>Q337*H337</f>
        <v>0</v>
      </c>
      <c r="S337" s="206">
        <v>0</v>
      </c>
      <c r="T337" s="207">
        <f>S337*H337</f>
        <v>0</v>
      </c>
      <c r="AR337" s="208" t="s">
        <v>122</v>
      </c>
      <c r="AT337" s="208" t="s">
        <v>186</v>
      </c>
      <c r="AU337" s="208" t="s">
        <v>98</v>
      </c>
      <c r="AY337" s="17" t="s">
        <v>183</v>
      </c>
      <c r="BE337" s="209">
        <f>IF(N337="základní",J337,0)</f>
        <v>0</v>
      </c>
      <c r="BF337" s="209">
        <f>IF(N337="snížená",J337,0)</f>
        <v>0</v>
      </c>
      <c r="BG337" s="209">
        <f>IF(N337="zákl. přenesená",J337,0)</f>
        <v>0</v>
      </c>
      <c r="BH337" s="209">
        <f>IF(N337="sníž. přenesená",J337,0)</f>
        <v>0</v>
      </c>
      <c r="BI337" s="209">
        <f>IF(N337="nulová",J337,0)</f>
        <v>0</v>
      </c>
      <c r="BJ337" s="17" t="s">
        <v>23</v>
      </c>
      <c r="BK337" s="209">
        <f>ROUND(I337*H337,2)</f>
        <v>0</v>
      </c>
      <c r="BL337" s="17" t="s">
        <v>122</v>
      </c>
      <c r="BM337" s="208" t="s">
        <v>387</v>
      </c>
    </row>
    <row r="338" spans="2:65" s="1" customFormat="1" ht="10.199999999999999">
      <c r="B338" s="35"/>
      <c r="C338" s="36"/>
      <c r="D338" s="210" t="s">
        <v>192</v>
      </c>
      <c r="E338" s="36"/>
      <c r="F338" s="211" t="s">
        <v>388</v>
      </c>
      <c r="G338" s="36"/>
      <c r="H338" s="36"/>
      <c r="I338" s="118"/>
      <c r="J338" s="36"/>
      <c r="K338" s="36"/>
      <c r="L338" s="39"/>
      <c r="M338" s="212"/>
      <c r="N338" s="67"/>
      <c r="O338" s="67"/>
      <c r="P338" s="67"/>
      <c r="Q338" s="67"/>
      <c r="R338" s="67"/>
      <c r="S338" s="67"/>
      <c r="T338" s="68"/>
      <c r="AT338" s="17" t="s">
        <v>192</v>
      </c>
      <c r="AU338" s="17" t="s">
        <v>98</v>
      </c>
    </row>
    <row r="339" spans="2:65" s="1" customFormat="1" ht="63">
      <c r="B339" s="35"/>
      <c r="C339" s="36"/>
      <c r="D339" s="210" t="s">
        <v>194</v>
      </c>
      <c r="E339" s="36"/>
      <c r="F339" s="213" t="s">
        <v>389</v>
      </c>
      <c r="G339" s="36"/>
      <c r="H339" s="36"/>
      <c r="I339" s="118"/>
      <c r="J339" s="36"/>
      <c r="K339" s="36"/>
      <c r="L339" s="39"/>
      <c r="M339" s="212"/>
      <c r="N339" s="67"/>
      <c r="O339" s="67"/>
      <c r="P339" s="67"/>
      <c r="Q339" s="67"/>
      <c r="R339" s="67"/>
      <c r="S339" s="67"/>
      <c r="T339" s="68"/>
      <c r="AT339" s="17" t="s">
        <v>194</v>
      </c>
      <c r="AU339" s="17" t="s">
        <v>98</v>
      </c>
    </row>
    <row r="340" spans="2:65" s="12" customFormat="1" ht="10.199999999999999">
      <c r="B340" s="214"/>
      <c r="C340" s="215"/>
      <c r="D340" s="210" t="s">
        <v>196</v>
      </c>
      <c r="E340" s="216" t="s">
        <v>1</v>
      </c>
      <c r="F340" s="217" t="s">
        <v>328</v>
      </c>
      <c r="G340" s="215"/>
      <c r="H340" s="216" t="s">
        <v>1</v>
      </c>
      <c r="I340" s="218"/>
      <c r="J340" s="215"/>
      <c r="K340" s="215"/>
      <c r="L340" s="219"/>
      <c r="M340" s="220"/>
      <c r="N340" s="221"/>
      <c r="O340" s="221"/>
      <c r="P340" s="221"/>
      <c r="Q340" s="221"/>
      <c r="R340" s="221"/>
      <c r="S340" s="221"/>
      <c r="T340" s="222"/>
      <c r="AT340" s="223" t="s">
        <v>196</v>
      </c>
      <c r="AU340" s="223" t="s">
        <v>98</v>
      </c>
      <c r="AV340" s="12" t="s">
        <v>23</v>
      </c>
      <c r="AW340" s="12" t="s">
        <v>48</v>
      </c>
      <c r="AX340" s="12" t="s">
        <v>91</v>
      </c>
      <c r="AY340" s="223" t="s">
        <v>183</v>
      </c>
    </row>
    <row r="341" spans="2:65" s="13" customFormat="1" ht="10.199999999999999">
      <c r="B341" s="224"/>
      <c r="C341" s="225"/>
      <c r="D341" s="210" t="s">
        <v>196</v>
      </c>
      <c r="E341" s="226" t="s">
        <v>1</v>
      </c>
      <c r="F341" s="227" t="s">
        <v>383</v>
      </c>
      <c r="G341" s="225"/>
      <c r="H341" s="228">
        <v>1271.8499999999999</v>
      </c>
      <c r="I341" s="229"/>
      <c r="J341" s="225"/>
      <c r="K341" s="225"/>
      <c r="L341" s="230"/>
      <c r="M341" s="231"/>
      <c r="N341" s="232"/>
      <c r="O341" s="232"/>
      <c r="P341" s="232"/>
      <c r="Q341" s="232"/>
      <c r="R341" s="232"/>
      <c r="S341" s="232"/>
      <c r="T341" s="233"/>
      <c r="AT341" s="234" t="s">
        <v>196</v>
      </c>
      <c r="AU341" s="234" t="s">
        <v>98</v>
      </c>
      <c r="AV341" s="13" t="s">
        <v>98</v>
      </c>
      <c r="AW341" s="13" t="s">
        <v>48</v>
      </c>
      <c r="AX341" s="13" t="s">
        <v>91</v>
      </c>
      <c r="AY341" s="234" t="s">
        <v>183</v>
      </c>
    </row>
    <row r="342" spans="2:65" s="1" customFormat="1" ht="16.5" customHeight="1">
      <c r="B342" s="35"/>
      <c r="C342" s="197" t="s">
        <v>390</v>
      </c>
      <c r="D342" s="197" t="s">
        <v>186</v>
      </c>
      <c r="E342" s="198" t="s">
        <v>391</v>
      </c>
      <c r="F342" s="199" t="s">
        <v>392</v>
      </c>
      <c r="G342" s="200" t="s">
        <v>189</v>
      </c>
      <c r="H342" s="201">
        <v>1271.8499999999999</v>
      </c>
      <c r="I342" s="202"/>
      <c r="J342" s="203">
        <f>ROUND(I342*H342,2)</f>
        <v>0</v>
      </c>
      <c r="K342" s="199" t="s">
        <v>190</v>
      </c>
      <c r="L342" s="39"/>
      <c r="M342" s="204" t="s">
        <v>1</v>
      </c>
      <c r="N342" s="205" t="s">
        <v>56</v>
      </c>
      <c r="O342" s="67"/>
      <c r="P342" s="206">
        <f>O342*H342</f>
        <v>0</v>
      </c>
      <c r="Q342" s="206">
        <v>0</v>
      </c>
      <c r="R342" s="206">
        <f>Q342*H342</f>
        <v>0</v>
      </c>
      <c r="S342" s="206">
        <v>0</v>
      </c>
      <c r="T342" s="207">
        <f>S342*H342</f>
        <v>0</v>
      </c>
      <c r="AR342" s="208" t="s">
        <v>122</v>
      </c>
      <c r="AT342" s="208" t="s">
        <v>186</v>
      </c>
      <c r="AU342" s="208" t="s">
        <v>98</v>
      </c>
      <c r="AY342" s="17" t="s">
        <v>183</v>
      </c>
      <c r="BE342" s="209">
        <f>IF(N342="základní",J342,0)</f>
        <v>0</v>
      </c>
      <c r="BF342" s="209">
        <f>IF(N342="snížená",J342,0)</f>
        <v>0</v>
      </c>
      <c r="BG342" s="209">
        <f>IF(N342="zákl. přenesená",J342,0)</f>
        <v>0</v>
      </c>
      <c r="BH342" s="209">
        <f>IF(N342="sníž. přenesená",J342,0)</f>
        <v>0</v>
      </c>
      <c r="BI342" s="209">
        <f>IF(N342="nulová",J342,0)</f>
        <v>0</v>
      </c>
      <c r="BJ342" s="17" t="s">
        <v>23</v>
      </c>
      <c r="BK342" s="209">
        <f>ROUND(I342*H342,2)</f>
        <v>0</v>
      </c>
      <c r="BL342" s="17" t="s">
        <v>122</v>
      </c>
      <c r="BM342" s="208" t="s">
        <v>393</v>
      </c>
    </row>
    <row r="343" spans="2:65" s="1" customFormat="1" ht="10.199999999999999">
      <c r="B343" s="35"/>
      <c r="C343" s="36"/>
      <c r="D343" s="210" t="s">
        <v>192</v>
      </c>
      <c r="E343" s="36"/>
      <c r="F343" s="211" t="s">
        <v>394</v>
      </c>
      <c r="G343" s="36"/>
      <c r="H343" s="36"/>
      <c r="I343" s="118"/>
      <c r="J343" s="36"/>
      <c r="K343" s="36"/>
      <c r="L343" s="39"/>
      <c r="M343" s="212"/>
      <c r="N343" s="67"/>
      <c r="O343" s="67"/>
      <c r="P343" s="67"/>
      <c r="Q343" s="67"/>
      <c r="R343" s="67"/>
      <c r="S343" s="67"/>
      <c r="T343" s="68"/>
      <c r="AT343" s="17" t="s">
        <v>192</v>
      </c>
      <c r="AU343" s="17" t="s">
        <v>98</v>
      </c>
    </row>
    <row r="344" spans="2:65" s="1" customFormat="1" ht="63">
      <c r="B344" s="35"/>
      <c r="C344" s="36"/>
      <c r="D344" s="210" t="s">
        <v>194</v>
      </c>
      <c r="E344" s="36"/>
      <c r="F344" s="213" t="s">
        <v>395</v>
      </c>
      <c r="G344" s="36"/>
      <c r="H344" s="36"/>
      <c r="I344" s="118"/>
      <c r="J344" s="36"/>
      <c r="K344" s="36"/>
      <c r="L344" s="39"/>
      <c r="M344" s="212"/>
      <c r="N344" s="67"/>
      <c r="O344" s="67"/>
      <c r="P344" s="67"/>
      <c r="Q344" s="67"/>
      <c r="R344" s="67"/>
      <c r="S344" s="67"/>
      <c r="T344" s="68"/>
      <c r="AT344" s="17" t="s">
        <v>194</v>
      </c>
      <c r="AU344" s="17" t="s">
        <v>98</v>
      </c>
    </row>
    <row r="345" spans="2:65" s="12" customFormat="1" ht="10.199999999999999">
      <c r="B345" s="214"/>
      <c r="C345" s="215"/>
      <c r="D345" s="210" t="s">
        <v>196</v>
      </c>
      <c r="E345" s="216" t="s">
        <v>1</v>
      </c>
      <c r="F345" s="217" t="s">
        <v>328</v>
      </c>
      <c r="G345" s="215"/>
      <c r="H345" s="216" t="s">
        <v>1</v>
      </c>
      <c r="I345" s="218"/>
      <c r="J345" s="215"/>
      <c r="K345" s="215"/>
      <c r="L345" s="219"/>
      <c r="M345" s="220"/>
      <c r="N345" s="221"/>
      <c r="O345" s="221"/>
      <c r="P345" s="221"/>
      <c r="Q345" s="221"/>
      <c r="R345" s="221"/>
      <c r="S345" s="221"/>
      <c r="T345" s="222"/>
      <c r="AT345" s="223" t="s">
        <v>196</v>
      </c>
      <c r="AU345" s="223" t="s">
        <v>98</v>
      </c>
      <c r="AV345" s="12" t="s">
        <v>23</v>
      </c>
      <c r="AW345" s="12" t="s">
        <v>48</v>
      </c>
      <c r="AX345" s="12" t="s">
        <v>91</v>
      </c>
      <c r="AY345" s="223" t="s">
        <v>183</v>
      </c>
    </row>
    <row r="346" spans="2:65" s="13" customFormat="1" ht="10.199999999999999">
      <c r="B346" s="224"/>
      <c r="C346" s="225"/>
      <c r="D346" s="210" t="s">
        <v>196</v>
      </c>
      <c r="E346" s="226" t="s">
        <v>1</v>
      </c>
      <c r="F346" s="227" t="s">
        <v>383</v>
      </c>
      <c r="G346" s="225"/>
      <c r="H346" s="228">
        <v>1271.8499999999999</v>
      </c>
      <c r="I346" s="229"/>
      <c r="J346" s="225"/>
      <c r="K346" s="225"/>
      <c r="L346" s="230"/>
      <c r="M346" s="231"/>
      <c r="N346" s="232"/>
      <c r="O346" s="232"/>
      <c r="P346" s="232"/>
      <c r="Q346" s="232"/>
      <c r="R346" s="232"/>
      <c r="S346" s="232"/>
      <c r="T346" s="233"/>
      <c r="AT346" s="234" t="s">
        <v>196</v>
      </c>
      <c r="AU346" s="234" t="s">
        <v>98</v>
      </c>
      <c r="AV346" s="13" t="s">
        <v>98</v>
      </c>
      <c r="AW346" s="13" t="s">
        <v>48</v>
      </c>
      <c r="AX346" s="13" t="s">
        <v>91</v>
      </c>
      <c r="AY346" s="234" t="s">
        <v>183</v>
      </c>
    </row>
    <row r="347" spans="2:65" s="1" customFormat="1" ht="16.5" customHeight="1">
      <c r="B347" s="35"/>
      <c r="C347" s="246" t="s">
        <v>396</v>
      </c>
      <c r="D347" s="246" t="s">
        <v>347</v>
      </c>
      <c r="E347" s="247" t="s">
        <v>397</v>
      </c>
      <c r="F347" s="248" t="s">
        <v>398</v>
      </c>
      <c r="G347" s="249" t="s">
        <v>248</v>
      </c>
      <c r="H347" s="250">
        <v>260.63499999999999</v>
      </c>
      <c r="I347" s="251"/>
      <c r="J347" s="252">
        <f>ROUND(I347*H347,2)</f>
        <v>0</v>
      </c>
      <c r="K347" s="248" t="s">
        <v>1</v>
      </c>
      <c r="L347" s="253"/>
      <c r="M347" s="254" t="s">
        <v>1</v>
      </c>
      <c r="N347" s="255" t="s">
        <v>56</v>
      </c>
      <c r="O347" s="67"/>
      <c r="P347" s="206">
        <f>O347*H347</f>
        <v>0</v>
      </c>
      <c r="Q347" s="206">
        <v>0</v>
      </c>
      <c r="R347" s="206">
        <f>Q347*H347</f>
        <v>0</v>
      </c>
      <c r="S347" s="206">
        <v>0</v>
      </c>
      <c r="T347" s="207">
        <f>S347*H347</f>
        <v>0</v>
      </c>
      <c r="AR347" s="208" t="s">
        <v>232</v>
      </c>
      <c r="AT347" s="208" t="s">
        <v>347</v>
      </c>
      <c r="AU347" s="208" t="s">
        <v>98</v>
      </c>
      <c r="AY347" s="17" t="s">
        <v>183</v>
      </c>
      <c r="BE347" s="209">
        <f>IF(N347="základní",J347,0)</f>
        <v>0</v>
      </c>
      <c r="BF347" s="209">
        <f>IF(N347="snížená",J347,0)</f>
        <v>0</v>
      </c>
      <c r="BG347" s="209">
        <f>IF(N347="zákl. přenesená",J347,0)</f>
        <v>0</v>
      </c>
      <c r="BH347" s="209">
        <f>IF(N347="sníž. přenesená",J347,0)</f>
        <v>0</v>
      </c>
      <c r="BI347" s="209">
        <f>IF(N347="nulová",J347,0)</f>
        <v>0</v>
      </c>
      <c r="BJ347" s="17" t="s">
        <v>23</v>
      </c>
      <c r="BK347" s="209">
        <f>ROUND(I347*H347,2)</f>
        <v>0</v>
      </c>
      <c r="BL347" s="17" t="s">
        <v>122</v>
      </c>
      <c r="BM347" s="208" t="s">
        <v>399</v>
      </c>
    </row>
    <row r="348" spans="2:65" s="1" customFormat="1" ht="10.199999999999999">
      <c r="B348" s="35"/>
      <c r="C348" s="36"/>
      <c r="D348" s="210" t="s">
        <v>192</v>
      </c>
      <c r="E348" s="36"/>
      <c r="F348" s="211" t="s">
        <v>398</v>
      </c>
      <c r="G348" s="36"/>
      <c r="H348" s="36"/>
      <c r="I348" s="118"/>
      <c r="J348" s="36"/>
      <c r="K348" s="36"/>
      <c r="L348" s="39"/>
      <c r="M348" s="212"/>
      <c r="N348" s="67"/>
      <c r="O348" s="67"/>
      <c r="P348" s="67"/>
      <c r="Q348" s="67"/>
      <c r="R348" s="67"/>
      <c r="S348" s="67"/>
      <c r="T348" s="68"/>
      <c r="AT348" s="17" t="s">
        <v>192</v>
      </c>
      <c r="AU348" s="17" t="s">
        <v>98</v>
      </c>
    </row>
    <row r="349" spans="2:65" s="1" customFormat="1" ht="18">
      <c r="B349" s="35"/>
      <c r="C349" s="36"/>
      <c r="D349" s="210" t="s">
        <v>400</v>
      </c>
      <c r="E349" s="36"/>
      <c r="F349" s="213" t="s">
        <v>401</v>
      </c>
      <c r="G349" s="36"/>
      <c r="H349" s="36"/>
      <c r="I349" s="118"/>
      <c r="J349" s="36"/>
      <c r="K349" s="36"/>
      <c r="L349" s="39"/>
      <c r="M349" s="212"/>
      <c r="N349" s="67"/>
      <c r="O349" s="67"/>
      <c r="P349" s="67"/>
      <c r="Q349" s="67"/>
      <c r="R349" s="67"/>
      <c r="S349" s="67"/>
      <c r="T349" s="68"/>
      <c r="AT349" s="17" t="s">
        <v>400</v>
      </c>
      <c r="AU349" s="17" t="s">
        <v>98</v>
      </c>
    </row>
    <row r="350" spans="2:65" s="12" customFormat="1" ht="10.199999999999999">
      <c r="B350" s="214"/>
      <c r="C350" s="215"/>
      <c r="D350" s="210" t="s">
        <v>196</v>
      </c>
      <c r="E350" s="216" t="s">
        <v>1</v>
      </c>
      <c r="F350" s="217" t="s">
        <v>402</v>
      </c>
      <c r="G350" s="215"/>
      <c r="H350" s="216" t="s">
        <v>1</v>
      </c>
      <c r="I350" s="218"/>
      <c r="J350" s="215"/>
      <c r="K350" s="215"/>
      <c r="L350" s="219"/>
      <c r="M350" s="220"/>
      <c r="N350" s="221"/>
      <c r="O350" s="221"/>
      <c r="P350" s="221"/>
      <c r="Q350" s="221"/>
      <c r="R350" s="221"/>
      <c r="S350" s="221"/>
      <c r="T350" s="222"/>
      <c r="AT350" s="223" t="s">
        <v>196</v>
      </c>
      <c r="AU350" s="223" t="s">
        <v>98</v>
      </c>
      <c r="AV350" s="12" t="s">
        <v>23</v>
      </c>
      <c r="AW350" s="12" t="s">
        <v>48</v>
      </c>
      <c r="AX350" s="12" t="s">
        <v>91</v>
      </c>
      <c r="AY350" s="223" t="s">
        <v>183</v>
      </c>
    </row>
    <row r="351" spans="2:65" s="13" customFormat="1" ht="10.199999999999999">
      <c r="B351" s="224"/>
      <c r="C351" s="225"/>
      <c r="D351" s="210" t="s">
        <v>196</v>
      </c>
      <c r="E351" s="226" t="s">
        <v>1</v>
      </c>
      <c r="F351" s="227" t="s">
        <v>327</v>
      </c>
      <c r="G351" s="225"/>
      <c r="H351" s="228">
        <v>223.45</v>
      </c>
      <c r="I351" s="229"/>
      <c r="J351" s="225"/>
      <c r="K351" s="225"/>
      <c r="L351" s="230"/>
      <c r="M351" s="231"/>
      <c r="N351" s="232"/>
      <c r="O351" s="232"/>
      <c r="P351" s="232"/>
      <c r="Q351" s="232"/>
      <c r="R351" s="232"/>
      <c r="S351" s="232"/>
      <c r="T351" s="233"/>
      <c r="AT351" s="234" t="s">
        <v>196</v>
      </c>
      <c r="AU351" s="234" t="s">
        <v>98</v>
      </c>
      <c r="AV351" s="13" t="s">
        <v>98</v>
      </c>
      <c r="AW351" s="13" t="s">
        <v>48</v>
      </c>
      <c r="AX351" s="13" t="s">
        <v>91</v>
      </c>
      <c r="AY351" s="234" t="s">
        <v>183</v>
      </c>
    </row>
    <row r="352" spans="2:65" s="12" customFormat="1" ht="10.199999999999999">
      <c r="B352" s="214"/>
      <c r="C352" s="215"/>
      <c r="D352" s="210" t="s">
        <v>196</v>
      </c>
      <c r="E352" s="216" t="s">
        <v>1</v>
      </c>
      <c r="F352" s="217" t="s">
        <v>328</v>
      </c>
      <c r="G352" s="215"/>
      <c r="H352" s="216" t="s">
        <v>1</v>
      </c>
      <c r="I352" s="218"/>
      <c r="J352" s="215"/>
      <c r="K352" s="215"/>
      <c r="L352" s="219"/>
      <c r="M352" s="220"/>
      <c r="N352" s="221"/>
      <c r="O352" s="221"/>
      <c r="P352" s="221"/>
      <c r="Q352" s="221"/>
      <c r="R352" s="221"/>
      <c r="S352" s="221"/>
      <c r="T352" s="222"/>
      <c r="AT352" s="223" t="s">
        <v>196</v>
      </c>
      <c r="AU352" s="223" t="s">
        <v>98</v>
      </c>
      <c r="AV352" s="12" t="s">
        <v>23</v>
      </c>
      <c r="AW352" s="12" t="s">
        <v>48</v>
      </c>
      <c r="AX352" s="12" t="s">
        <v>91</v>
      </c>
      <c r="AY352" s="223" t="s">
        <v>183</v>
      </c>
    </row>
    <row r="353" spans="2:65" s="13" customFormat="1" ht="10.199999999999999">
      <c r="B353" s="224"/>
      <c r="C353" s="225"/>
      <c r="D353" s="210" t="s">
        <v>196</v>
      </c>
      <c r="E353" s="226" t="s">
        <v>1</v>
      </c>
      <c r="F353" s="227" t="s">
        <v>336</v>
      </c>
      <c r="G353" s="225"/>
      <c r="H353" s="228">
        <v>37.185000000000002</v>
      </c>
      <c r="I353" s="229"/>
      <c r="J353" s="225"/>
      <c r="K353" s="225"/>
      <c r="L353" s="230"/>
      <c r="M353" s="231"/>
      <c r="N353" s="232"/>
      <c r="O353" s="232"/>
      <c r="P353" s="232"/>
      <c r="Q353" s="232"/>
      <c r="R353" s="232"/>
      <c r="S353" s="232"/>
      <c r="T353" s="233"/>
      <c r="AT353" s="234" t="s">
        <v>196</v>
      </c>
      <c r="AU353" s="234" t="s">
        <v>98</v>
      </c>
      <c r="AV353" s="13" t="s">
        <v>98</v>
      </c>
      <c r="AW353" s="13" t="s">
        <v>48</v>
      </c>
      <c r="AX353" s="13" t="s">
        <v>91</v>
      </c>
      <c r="AY353" s="234" t="s">
        <v>183</v>
      </c>
    </row>
    <row r="354" spans="2:65" s="1" customFormat="1" ht="16.5" customHeight="1">
      <c r="B354" s="35"/>
      <c r="C354" s="246" t="s">
        <v>403</v>
      </c>
      <c r="D354" s="246" t="s">
        <v>347</v>
      </c>
      <c r="E354" s="247" t="s">
        <v>404</v>
      </c>
      <c r="F354" s="248" t="s">
        <v>405</v>
      </c>
      <c r="G354" s="249" t="s">
        <v>406</v>
      </c>
      <c r="H354" s="250">
        <v>19.077999999999999</v>
      </c>
      <c r="I354" s="251"/>
      <c r="J354" s="252">
        <f>ROUND(I354*H354,2)</f>
        <v>0</v>
      </c>
      <c r="K354" s="248" t="s">
        <v>190</v>
      </c>
      <c r="L354" s="253"/>
      <c r="M354" s="254" t="s">
        <v>1</v>
      </c>
      <c r="N354" s="255" t="s">
        <v>56</v>
      </c>
      <c r="O354" s="67"/>
      <c r="P354" s="206">
        <f>O354*H354</f>
        <v>0</v>
      </c>
      <c r="Q354" s="206">
        <v>1E-3</v>
      </c>
      <c r="R354" s="206">
        <f>Q354*H354</f>
        <v>1.9078000000000001E-2</v>
      </c>
      <c r="S354" s="206">
        <v>0</v>
      </c>
      <c r="T354" s="207">
        <f>S354*H354</f>
        <v>0</v>
      </c>
      <c r="AR354" s="208" t="s">
        <v>232</v>
      </c>
      <c r="AT354" s="208" t="s">
        <v>347</v>
      </c>
      <c r="AU354" s="208" t="s">
        <v>98</v>
      </c>
      <c r="AY354" s="17" t="s">
        <v>183</v>
      </c>
      <c r="BE354" s="209">
        <f>IF(N354="základní",J354,0)</f>
        <v>0</v>
      </c>
      <c r="BF354" s="209">
        <f>IF(N354="snížená",J354,0)</f>
        <v>0</v>
      </c>
      <c r="BG354" s="209">
        <f>IF(N354="zákl. přenesená",J354,0)</f>
        <v>0</v>
      </c>
      <c r="BH354" s="209">
        <f>IF(N354="sníž. přenesená",J354,0)</f>
        <v>0</v>
      </c>
      <c r="BI354" s="209">
        <f>IF(N354="nulová",J354,0)</f>
        <v>0</v>
      </c>
      <c r="BJ354" s="17" t="s">
        <v>23</v>
      </c>
      <c r="BK354" s="209">
        <f>ROUND(I354*H354,2)</f>
        <v>0</v>
      </c>
      <c r="BL354" s="17" t="s">
        <v>122</v>
      </c>
      <c r="BM354" s="208" t="s">
        <v>407</v>
      </c>
    </row>
    <row r="355" spans="2:65" s="1" customFormat="1" ht="10.199999999999999">
      <c r="B355" s="35"/>
      <c r="C355" s="36"/>
      <c r="D355" s="210" t="s">
        <v>192</v>
      </c>
      <c r="E355" s="36"/>
      <c r="F355" s="211" t="s">
        <v>408</v>
      </c>
      <c r="G355" s="36"/>
      <c r="H355" s="36"/>
      <c r="I355" s="118"/>
      <c r="J355" s="36"/>
      <c r="K355" s="36"/>
      <c r="L355" s="39"/>
      <c r="M355" s="212"/>
      <c r="N355" s="67"/>
      <c r="O355" s="67"/>
      <c r="P355" s="67"/>
      <c r="Q355" s="67"/>
      <c r="R355" s="67"/>
      <c r="S355" s="67"/>
      <c r="T355" s="68"/>
      <c r="AT355" s="17" t="s">
        <v>192</v>
      </c>
      <c r="AU355" s="17" t="s">
        <v>98</v>
      </c>
    </row>
    <row r="356" spans="2:65" s="12" customFormat="1" ht="10.199999999999999">
      <c r="B356" s="214"/>
      <c r="C356" s="215"/>
      <c r="D356" s="210" t="s">
        <v>196</v>
      </c>
      <c r="E356" s="216" t="s">
        <v>1</v>
      </c>
      <c r="F356" s="217" t="s">
        <v>328</v>
      </c>
      <c r="G356" s="215"/>
      <c r="H356" s="216" t="s">
        <v>1</v>
      </c>
      <c r="I356" s="218"/>
      <c r="J356" s="215"/>
      <c r="K356" s="215"/>
      <c r="L356" s="219"/>
      <c r="M356" s="220"/>
      <c r="N356" s="221"/>
      <c r="O356" s="221"/>
      <c r="P356" s="221"/>
      <c r="Q356" s="221"/>
      <c r="R356" s="221"/>
      <c r="S356" s="221"/>
      <c r="T356" s="222"/>
      <c r="AT356" s="223" t="s">
        <v>196</v>
      </c>
      <c r="AU356" s="223" t="s">
        <v>98</v>
      </c>
      <c r="AV356" s="12" t="s">
        <v>23</v>
      </c>
      <c r="AW356" s="12" t="s">
        <v>48</v>
      </c>
      <c r="AX356" s="12" t="s">
        <v>91</v>
      </c>
      <c r="AY356" s="223" t="s">
        <v>183</v>
      </c>
    </row>
    <row r="357" spans="2:65" s="13" customFormat="1" ht="10.199999999999999">
      <c r="B357" s="224"/>
      <c r="C357" s="225"/>
      <c r="D357" s="210" t="s">
        <v>196</v>
      </c>
      <c r="E357" s="226" t="s">
        <v>1</v>
      </c>
      <c r="F357" s="227" t="s">
        <v>409</v>
      </c>
      <c r="G357" s="225"/>
      <c r="H357" s="228">
        <v>19.077750000000002</v>
      </c>
      <c r="I357" s="229"/>
      <c r="J357" s="225"/>
      <c r="K357" s="225"/>
      <c r="L357" s="230"/>
      <c r="M357" s="231"/>
      <c r="N357" s="232"/>
      <c r="O357" s="232"/>
      <c r="P357" s="232"/>
      <c r="Q357" s="232"/>
      <c r="R357" s="232"/>
      <c r="S357" s="232"/>
      <c r="T357" s="233"/>
      <c r="AT357" s="234" t="s">
        <v>196</v>
      </c>
      <c r="AU357" s="234" t="s">
        <v>98</v>
      </c>
      <c r="AV357" s="13" t="s">
        <v>98</v>
      </c>
      <c r="AW357" s="13" t="s">
        <v>48</v>
      </c>
      <c r="AX357" s="13" t="s">
        <v>91</v>
      </c>
      <c r="AY357" s="234" t="s">
        <v>183</v>
      </c>
    </row>
    <row r="358" spans="2:65" s="1" customFormat="1" ht="16.5" customHeight="1">
      <c r="B358" s="35"/>
      <c r="C358" s="197" t="s">
        <v>410</v>
      </c>
      <c r="D358" s="197" t="s">
        <v>186</v>
      </c>
      <c r="E358" s="198" t="s">
        <v>411</v>
      </c>
      <c r="F358" s="199" t="s">
        <v>412</v>
      </c>
      <c r="G358" s="200" t="s">
        <v>189</v>
      </c>
      <c r="H358" s="201">
        <v>1271.8499999999999</v>
      </c>
      <c r="I358" s="202"/>
      <c r="J358" s="203">
        <f>ROUND(I358*H358,2)</f>
        <v>0</v>
      </c>
      <c r="K358" s="199" t="s">
        <v>190</v>
      </c>
      <c r="L358" s="39"/>
      <c r="M358" s="204" t="s">
        <v>1</v>
      </c>
      <c r="N358" s="205" t="s">
        <v>56</v>
      </c>
      <c r="O358" s="67"/>
      <c r="P358" s="206">
        <f>O358*H358</f>
        <v>0</v>
      </c>
      <c r="Q358" s="206">
        <v>0</v>
      </c>
      <c r="R358" s="206">
        <f>Q358*H358</f>
        <v>0</v>
      </c>
      <c r="S358" s="206">
        <v>0</v>
      </c>
      <c r="T358" s="207">
        <f>S358*H358</f>
        <v>0</v>
      </c>
      <c r="AR358" s="208" t="s">
        <v>122</v>
      </c>
      <c r="AT358" s="208" t="s">
        <v>186</v>
      </c>
      <c r="AU358" s="208" t="s">
        <v>98</v>
      </c>
      <c r="AY358" s="17" t="s">
        <v>183</v>
      </c>
      <c r="BE358" s="209">
        <f>IF(N358="základní",J358,0)</f>
        <v>0</v>
      </c>
      <c r="BF358" s="209">
        <f>IF(N358="snížená",J358,0)</f>
        <v>0</v>
      </c>
      <c r="BG358" s="209">
        <f>IF(N358="zákl. přenesená",J358,0)</f>
        <v>0</v>
      </c>
      <c r="BH358" s="209">
        <f>IF(N358="sníž. přenesená",J358,0)</f>
        <v>0</v>
      </c>
      <c r="BI358" s="209">
        <f>IF(N358="nulová",J358,0)</f>
        <v>0</v>
      </c>
      <c r="BJ358" s="17" t="s">
        <v>23</v>
      </c>
      <c r="BK358" s="209">
        <f>ROUND(I358*H358,2)</f>
        <v>0</v>
      </c>
      <c r="BL358" s="17" t="s">
        <v>122</v>
      </c>
      <c r="BM358" s="208" t="s">
        <v>413</v>
      </c>
    </row>
    <row r="359" spans="2:65" s="1" customFormat="1" ht="10.199999999999999">
      <c r="B359" s="35"/>
      <c r="C359" s="36"/>
      <c r="D359" s="210" t="s">
        <v>192</v>
      </c>
      <c r="E359" s="36"/>
      <c r="F359" s="211" t="s">
        <v>414</v>
      </c>
      <c r="G359" s="36"/>
      <c r="H359" s="36"/>
      <c r="I359" s="118"/>
      <c r="J359" s="36"/>
      <c r="K359" s="36"/>
      <c r="L359" s="39"/>
      <c r="M359" s="212"/>
      <c r="N359" s="67"/>
      <c r="O359" s="67"/>
      <c r="P359" s="67"/>
      <c r="Q359" s="67"/>
      <c r="R359" s="67"/>
      <c r="S359" s="67"/>
      <c r="T359" s="68"/>
      <c r="AT359" s="17" t="s">
        <v>192</v>
      </c>
      <c r="AU359" s="17" t="s">
        <v>98</v>
      </c>
    </row>
    <row r="360" spans="2:65" s="1" customFormat="1" ht="18">
      <c r="B360" s="35"/>
      <c r="C360" s="36"/>
      <c r="D360" s="210" t="s">
        <v>194</v>
      </c>
      <c r="E360" s="36"/>
      <c r="F360" s="213" t="s">
        <v>415</v>
      </c>
      <c r="G360" s="36"/>
      <c r="H360" s="36"/>
      <c r="I360" s="118"/>
      <c r="J360" s="36"/>
      <c r="K360" s="36"/>
      <c r="L360" s="39"/>
      <c r="M360" s="212"/>
      <c r="N360" s="67"/>
      <c r="O360" s="67"/>
      <c r="P360" s="67"/>
      <c r="Q360" s="67"/>
      <c r="R360" s="67"/>
      <c r="S360" s="67"/>
      <c r="T360" s="68"/>
      <c r="AT360" s="17" t="s">
        <v>194</v>
      </c>
      <c r="AU360" s="17" t="s">
        <v>98</v>
      </c>
    </row>
    <row r="361" spans="2:65" s="12" customFormat="1" ht="10.199999999999999">
      <c r="B361" s="214"/>
      <c r="C361" s="215"/>
      <c r="D361" s="210" t="s">
        <v>196</v>
      </c>
      <c r="E361" s="216" t="s">
        <v>1</v>
      </c>
      <c r="F361" s="217" t="s">
        <v>328</v>
      </c>
      <c r="G361" s="215"/>
      <c r="H361" s="216" t="s">
        <v>1</v>
      </c>
      <c r="I361" s="218"/>
      <c r="J361" s="215"/>
      <c r="K361" s="215"/>
      <c r="L361" s="219"/>
      <c r="M361" s="220"/>
      <c r="N361" s="221"/>
      <c r="O361" s="221"/>
      <c r="P361" s="221"/>
      <c r="Q361" s="221"/>
      <c r="R361" s="221"/>
      <c r="S361" s="221"/>
      <c r="T361" s="222"/>
      <c r="AT361" s="223" t="s">
        <v>196</v>
      </c>
      <c r="AU361" s="223" t="s">
        <v>98</v>
      </c>
      <c r="AV361" s="12" t="s">
        <v>23</v>
      </c>
      <c r="AW361" s="12" t="s">
        <v>48</v>
      </c>
      <c r="AX361" s="12" t="s">
        <v>91</v>
      </c>
      <c r="AY361" s="223" t="s">
        <v>183</v>
      </c>
    </row>
    <row r="362" spans="2:65" s="13" customFormat="1" ht="10.199999999999999">
      <c r="B362" s="224"/>
      <c r="C362" s="225"/>
      <c r="D362" s="210" t="s">
        <v>196</v>
      </c>
      <c r="E362" s="226" t="s">
        <v>1</v>
      </c>
      <c r="F362" s="227" t="s">
        <v>383</v>
      </c>
      <c r="G362" s="225"/>
      <c r="H362" s="228">
        <v>1271.8499999999999</v>
      </c>
      <c r="I362" s="229"/>
      <c r="J362" s="225"/>
      <c r="K362" s="225"/>
      <c r="L362" s="230"/>
      <c r="M362" s="231"/>
      <c r="N362" s="232"/>
      <c r="O362" s="232"/>
      <c r="P362" s="232"/>
      <c r="Q362" s="232"/>
      <c r="R362" s="232"/>
      <c r="S362" s="232"/>
      <c r="T362" s="233"/>
      <c r="AT362" s="234" t="s">
        <v>196</v>
      </c>
      <c r="AU362" s="234" t="s">
        <v>98</v>
      </c>
      <c r="AV362" s="13" t="s">
        <v>98</v>
      </c>
      <c r="AW362" s="13" t="s">
        <v>48</v>
      </c>
      <c r="AX362" s="13" t="s">
        <v>91</v>
      </c>
      <c r="AY362" s="234" t="s">
        <v>183</v>
      </c>
    </row>
    <row r="363" spans="2:65" s="1" customFormat="1" ht="16.5" customHeight="1">
      <c r="B363" s="35"/>
      <c r="C363" s="197" t="s">
        <v>416</v>
      </c>
      <c r="D363" s="197" t="s">
        <v>186</v>
      </c>
      <c r="E363" s="198" t="s">
        <v>417</v>
      </c>
      <c r="F363" s="199" t="s">
        <v>418</v>
      </c>
      <c r="G363" s="200" t="s">
        <v>189</v>
      </c>
      <c r="H363" s="201">
        <v>2543.6999999999998</v>
      </c>
      <c r="I363" s="202"/>
      <c r="J363" s="203">
        <f>ROUND(I363*H363,2)</f>
        <v>0</v>
      </c>
      <c r="K363" s="199" t="s">
        <v>190</v>
      </c>
      <c r="L363" s="39"/>
      <c r="M363" s="204" t="s">
        <v>1</v>
      </c>
      <c r="N363" s="205" t="s">
        <v>56</v>
      </c>
      <c r="O363" s="67"/>
      <c r="P363" s="206">
        <f>O363*H363</f>
        <v>0</v>
      </c>
      <c r="Q363" s="206">
        <v>0</v>
      </c>
      <c r="R363" s="206">
        <f>Q363*H363</f>
        <v>0</v>
      </c>
      <c r="S363" s="206">
        <v>0</v>
      </c>
      <c r="T363" s="207">
        <f>S363*H363</f>
        <v>0</v>
      </c>
      <c r="AR363" s="208" t="s">
        <v>122</v>
      </c>
      <c r="AT363" s="208" t="s">
        <v>186</v>
      </c>
      <c r="AU363" s="208" t="s">
        <v>98</v>
      </c>
      <c r="AY363" s="17" t="s">
        <v>183</v>
      </c>
      <c r="BE363" s="209">
        <f>IF(N363="základní",J363,0)</f>
        <v>0</v>
      </c>
      <c r="BF363" s="209">
        <f>IF(N363="snížená",J363,0)</f>
        <v>0</v>
      </c>
      <c r="BG363" s="209">
        <f>IF(N363="zákl. přenesená",J363,0)</f>
        <v>0</v>
      </c>
      <c r="BH363" s="209">
        <f>IF(N363="sníž. přenesená",J363,0)</f>
        <v>0</v>
      </c>
      <c r="BI363" s="209">
        <f>IF(N363="nulová",J363,0)</f>
        <v>0</v>
      </c>
      <c r="BJ363" s="17" t="s">
        <v>23</v>
      </c>
      <c r="BK363" s="209">
        <f>ROUND(I363*H363,2)</f>
        <v>0</v>
      </c>
      <c r="BL363" s="17" t="s">
        <v>122</v>
      </c>
      <c r="BM363" s="208" t="s">
        <v>419</v>
      </c>
    </row>
    <row r="364" spans="2:65" s="1" customFormat="1" ht="10.199999999999999">
      <c r="B364" s="35"/>
      <c r="C364" s="36"/>
      <c r="D364" s="210" t="s">
        <v>192</v>
      </c>
      <c r="E364" s="36"/>
      <c r="F364" s="211" t="s">
        <v>420</v>
      </c>
      <c r="G364" s="36"/>
      <c r="H364" s="36"/>
      <c r="I364" s="118"/>
      <c r="J364" s="36"/>
      <c r="K364" s="36"/>
      <c r="L364" s="39"/>
      <c r="M364" s="212"/>
      <c r="N364" s="67"/>
      <c r="O364" s="67"/>
      <c r="P364" s="67"/>
      <c r="Q364" s="67"/>
      <c r="R364" s="67"/>
      <c r="S364" s="67"/>
      <c r="T364" s="68"/>
      <c r="AT364" s="17" t="s">
        <v>192</v>
      </c>
      <c r="AU364" s="17" t="s">
        <v>98</v>
      </c>
    </row>
    <row r="365" spans="2:65" s="1" customFormat="1" ht="63">
      <c r="B365" s="35"/>
      <c r="C365" s="36"/>
      <c r="D365" s="210" t="s">
        <v>194</v>
      </c>
      <c r="E365" s="36"/>
      <c r="F365" s="213" t="s">
        <v>421</v>
      </c>
      <c r="G365" s="36"/>
      <c r="H365" s="36"/>
      <c r="I365" s="118"/>
      <c r="J365" s="36"/>
      <c r="K365" s="36"/>
      <c r="L365" s="39"/>
      <c r="M365" s="212"/>
      <c r="N365" s="67"/>
      <c r="O365" s="67"/>
      <c r="P365" s="67"/>
      <c r="Q365" s="67"/>
      <c r="R365" s="67"/>
      <c r="S365" s="67"/>
      <c r="T365" s="68"/>
      <c r="AT365" s="17" t="s">
        <v>194</v>
      </c>
      <c r="AU365" s="17" t="s">
        <v>98</v>
      </c>
    </row>
    <row r="366" spans="2:65" s="12" customFormat="1" ht="10.199999999999999">
      <c r="B366" s="214"/>
      <c r="C366" s="215"/>
      <c r="D366" s="210" t="s">
        <v>196</v>
      </c>
      <c r="E366" s="216" t="s">
        <v>1</v>
      </c>
      <c r="F366" s="217" t="s">
        <v>328</v>
      </c>
      <c r="G366" s="215"/>
      <c r="H366" s="216" t="s">
        <v>1</v>
      </c>
      <c r="I366" s="218"/>
      <c r="J366" s="215"/>
      <c r="K366" s="215"/>
      <c r="L366" s="219"/>
      <c r="M366" s="220"/>
      <c r="N366" s="221"/>
      <c r="O366" s="221"/>
      <c r="P366" s="221"/>
      <c r="Q366" s="221"/>
      <c r="R366" s="221"/>
      <c r="S366" s="221"/>
      <c r="T366" s="222"/>
      <c r="AT366" s="223" t="s">
        <v>196</v>
      </c>
      <c r="AU366" s="223" t="s">
        <v>98</v>
      </c>
      <c r="AV366" s="12" t="s">
        <v>23</v>
      </c>
      <c r="AW366" s="12" t="s">
        <v>48</v>
      </c>
      <c r="AX366" s="12" t="s">
        <v>91</v>
      </c>
      <c r="AY366" s="223" t="s">
        <v>183</v>
      </c>
    </row>
    <row r="367" spans="2:65" s="13" customFormat="1" ht="10.199999999999999">
      <c r="B367" s="224"/>
      <c r="C367" s="225"/>
      <c r="D367" s="210" t="s">
        <v>196</v>
      </c>
      <c r="E367" s="226" t="s">
        <v>1</v>
      </c>
      <c r="F367" s="227" t="s">
        <v>422</v>
      </c>
      <c r="G367" s="225"/>
      <c r="H367" s="228">
        <v>2543.6999999999998</v>
      </c>
      <c r="I367" s="229"/>
      <c r="J367" s="225"/>
      <c r="K367" s="225"/>
      <c r="L367" s="230"/>
      <c r="M367" s="231"/>
      <c r="N367" s="232"/>
      <c r="O367" s="232"/>
      <c r="P367" s="232"/>
      <c r="Q367" s="232"/>
      <c r="R367" s="232"/>
      <c r="S367" s="232"/>
      <c r="T367" s="233"/>
      <c r="AT367" s="234" t="s">
        <v>196</v>
      </c>
      <c r="AU367" s="234" t="s">
        <v>98</v>
      </c>
      <c r="AV367" s="13" t="s">
        <v>98</v>
      </c>
      <c r="AW367" s="13" t="s">
        <v>48</v>
      </c>
      <c r="AX367" s="13" t="s">
        <v>91</v>
      </c>
      <c r="AY367" s="234" t="s">
        <v>183</v>
      </c>
    </row>
    <row r="368" spans="2:65" s="1" customFormat="1" ht="16.5" customHeight="1">
      <c r="B368" s="35"/>
      <c r="C368" s="197" t="s">
        <v>423</v>
      </c>
      <c r="D368" s="197" t="s">
        <v>186</v>
      </c>
      <c r="E368" s="198" t="s">
        <v>424</v>
      </c>
      <c r="F368" s="199" t="s">
        <v>425</v>
      </c>
      <c r="G368" s="200" t="s">
        <v>313</v>
      </c>
      <c r="H368" s="201">
        <v>6.0000000000000001E-3</v>
      </c>
      <c r="I368" s="202"/>
      <c r="J368" s="203">
        <f>ROUND(I368*H368,2)</f>
        <v>0</v>
      </c>
      <c r="K368" s="199" t="s">
        <v>190</v>
      </c>
      <c r="L368" s="39"/>
      <c r="M368" s="204" t="s">
        <v>1</v>
      </c>
      <c r="N368" s="205" t="s">
        <v>56</v>
      </c>
      <c r="O368" s="67"/>
      <c r="P368" s="206">
        <f>O368*H368</f>
        <v>0</v>
      </c>
      <c r="Q368" s="206">
        <v>0</v>
      </c>
      <c r="R368" s="206">
        <f>Q368*H368</f>
        <v>0</v>
      </c>
      <c r="S368" s="206">
        <v>0</v>
      </c>
      <c r="T368" s="207">
        <f>S368*H368</f>
        <v>0</v>
      </c>
      <c r="AR368" s="208" t="s">
        <v>122</v>
      </c>
      <c r="AT368" s="208" t="s">
        <v>186</v>
      </c>
      <c r="AU368" s="208" t="s">
        <v>98</v>
      </c>
      <c r="AY368" s="17" t="s">
        <v>183</v>
      </c>
      <c r="BE368" s="209">
        <f>IF(N368="základní",J368,0)</f>
        <v>0</v>
      </c>
      <c r="BF368" s="209">
        <f>IF(N368="snížená",J368,0)</f>
        <v>0</v>
      </c>
      <c r="BG368" s="209">
        <f>IF(N368="zákl. přenesená",J368,0)</f>
        <v>0</v>
      </c>
      <c r="BH368" s="209">
        <f>IF(N368="sníž. přenesená",J368,0)</f>
        <v>0</v>
      </c>
      <c r="BI368" s="209">
        <f>IF(N368="nulová",J368,0)</f>
        <v>0</v>
      </c>
      <c r="BJ368" s="17" t="s">
        <v>23</v>
      </c>
      <c r="BK368" s="209">
        <f>ROUND(I368*H368,2)</f>
        <v>0</v>
      </c>
      <c r="BL368" s="17" t="s">
        <v>122</v>
      </c>
      <c r="BM368" s="208" t="s">
        <v>426</v>
      </c>
    </row>
    <row r="369" spans="2:65" s="1" customFormat="1" ht="10.199999999999999">
      <c r="B369" s="35"/>
      <c r="C369" s="36"/>
      <c r="D369" s="210" t="s">
        <v>192</v>
      </c>
      <c r="E369" s="36"/>
      <c r="F369" s="211" t="s">
        <v>427</v>
      </c>
      <c r="G369" s="36"/>
      <c r="H369" s="36"/>
      <c r="I369" s="118"/>
      <c r="J369" s="36"/>
      <c r="K369" s="36"/>
      <c r="L369" s="39"/>
      <c r="M369" s="212"/>
      <c r="N369" s="67"/>
      <c r="O369" s="67"/>
      <c r="P369" s="67"/>
      <c r="Q369" s="67"/>
      <c r="R369" s="67"/>
      <c r="S369" s="67"/>
      <c r="T369" s="68"/>
      <c r="AT369" s="17" t="s">
        <v>192</v>
      </c>
      <c r="AU369" s="17" t="s">
        <v>98</v>
      </c>
    </row>
    <row r="370" spans="2:65" s="1" customFormat="1" ht="27">
      <c r="B370" s="35"/>
      <c r="C370" s="36"/>
      <c r="D370" s="210" t="s">
        <v>194</v>
      </c>
      <c r="E370" s="36"/>
      <c r="F370" s="213" t="s">
        <v>428</v>
      </c>
      <c r="G370" s="36"/>
      <c r="H370" s="36"/>
      <c r="I370" s="118"/>
      <c r="J370" s="36"/>
      <c r="K370" s="36"/>
      <c r="L370" s="39"/>
      <c r="M370" s="212"/>
      <c r="N370" s="67"/>
      <c r="O370" s="67"/>
      <c r="P370" s="67"/>
      <c r="Q370" s="67"/>
      <c r="R370" s="67"/>
      <c r="S370" s="67"/>
      <c r="T370" s="68"/>
      <c r="AT370" s="17" t="s">
        <v>194</v>
      </c>
      <c r="AU370" s="17" t="s">
        <v>98</v>
      </c>
    </row>
    <row r="371" spans="2:65" s="12" customFormat="1" ht="10.199999999999999">
      <c r="B371" s="214"/>
      <c r="C371" s="215"/>
      <c r="D371" s="210" t="s">
        <v>196</v>
      </c>
      <c r="E371" s="216" t="s">
        <v>1</v>
      </c>
      <c r="F371" s="217" t="s">
        <v>328</v>
      </c>
      <c r="G371" s="215"/>
      <c r="H371" s="216" t="s">
        <v>1</v>
      </c>
      <c r="I371" s="218"/>
      <c r="J371" s="215"/>
      <c r="K371" s="215"/>
      <c r="L371" s="219"/>
      <c r="M371" s="220"/>
      <c r="N371" s="221"/>
      <c r="O371" s="221"/>
      <c r="P371" s="221"/>
      <c r="Q371" s="221"/>
      <c r="R371" s="221"/>
      <c r="S371" s="221"/>
      <c r="T371" s="222"/>
      <c r="AT371" s="223" t="s">
        <v>196</v>
      </c>
      <c r="AU371" s="223" t="s">
        <v>98</v>
      </c>
      <c r="AV371" s="12" t="s">
        <v>23</v>
      </c>
      <c r="AW371" s="12" t="s">
        <v>48</v>
      </c>
      <c r="AX371" s="12" t="s">
        <v>91</v>
      </c>
      <c r="AY371" s="223" t="s">
        <v>183</v>
      </c>
    </row>
    <row r="372" spans="2:65" s="13" customFormat="1" ht="10.199999999999999">
      <c r="B372" s="224"/>
      <c r="C372" s="225"/>
      <c r="D372" s="210" t="s">
        <v>196</v>
      </c>
      <c r="E372" s="226" t="s">
        <v>1</v>
      </c>
      <c r="F372" s="227" t="s">
        <v>429</v>
      </c>
      <c r="G372" s="225"/>
      <c r="H372" s="228">
        <v>6.3592500000000003E-3</v>
      </c>
      <c r="I372" s="229"/>
      <c r="J372" s="225"/>
      <c r="K372" s="225"/>
      <c r="L372" s="230"/>
      <c r="M372" s="231"/>
      <c r="N372" s="232"/>
      <c r="O372" s="232"/>
      <c r="P372" s="232"/>
      <c r="Q372" s="232"/>
      <c r="R372" s="232"/>
      <c r="S372" s="232"/>
      <c r="T372" s="233"/>
      <c r="AT372" s="234" t="s">
        <v>196</v>
      </c>
      <c r="AU372" s="234" t="s">
        <v>98</v>
      </c>
      <c r="AV372" s="13" t="s">
        <v>98</v>
      </c>
      <c r="AW372" s="13" t="s">
        <v>48</v>
      </c>
      <c r="AX372" s="13" t="s">
        <v>91</v>
      </c>
      <c r="AY372" s="234" t="s">
        <v>183</v>
      </c>
    </row>
    <row r="373" spans="2:65" s="1" customFormat="1" ht="16.5" customHeight="1">
      <c r="B373" s="35"/>
      <c r="C373" s="246" t="s">
        <v>430</v>
      </c>
      <c r="D373" s="246" t="s">
        <v>347</v>
      </c>
      <c r="E373" s="247" t="s">
        <v>431</v>
      </c>
      <c r="F373" s="248" t="s">
        <v>432</v>
      </c>
      <c r="G373" s="249" t="s">
        <v>406</v>
      </c>
      <c r="H373" s="250">
        <v>6.359</v>
      </c>
      <c r="I373" s="251"/>
      <c r="J373" s="252">
        <f>ROUND(I373*H373,2)</f>
        <v>0</v>
      </c>
      <c r="K373" s="248" t="s">
        <v>1</v>
      </c>
      <c r="L373" s="253"/>
      <c r="M373" s="254" t="s">
        <v>1</v>
      </c>
      <c r="N373" s="255" t="s">
        <v>56</v>
      </c>
      <c r="O373" s="67"/>
      <c r="P373" s="206">
        <f>O373*H373</f>
        <v>0</v>
      </c>
      <c r="Q373" s="206">
        <v>1E-3</v>
      </c>
      <c r="R373" s="206">
        <f>Q373*H373</f>
        <v>6.3590000000000001E-3</v>
      </c>
      <c r="S373" s="206">
        <v>0</v>
      </c>
      <c r="T373" s="207">
        <f>S373*H373</f>
        <v>0</v>
      </c>
      <c r="AR373" s="208" t="s">
        <v>232</v>
      </c>
      <c r="AT373" s="208" t="s">
        <v>347</v>
      </c>
      <c r="AU373" s="208" t="s">
        <v>98</v>
      </c>
      <c r="AY373" s="17" t="s">
        <v>183</v>
      </c>
      <c r="BE373" s="209">
        <f>IF(N373="základní",J373,0)</f>
        <v>0</v>
      </c>
      <c r="BF373" s="209">
        <f>IF(N373="snížená",J373,0)</f>
        <v>0</v>
      </c>
      <c r="BG373" s="209">
        <f>IF(N373="zákl. přenesená",J373,0)</f>
        <v>0</v>
      </c>
      <c r="BH373" s="209">
        <f>IF(N373="sníž. přenesená",J373,0)</f>
        <v>0</v>
      </c>
      <c r="BI373" s="209">
        <f>IF(N373="nulová",J373,0)</f>
        <v>0</v>
      </c>
      <c r="BJ373" s="17" t="s">
        <v>23</v>
      </c>
      <c r="BK373" s="209">
        <f>ROUND(I373*H373,2)</f>
        <v>0</v>
      </c>
      <c r="BL373" s="17" t="s">
        <v>122</v>
      </c>
      <c r="BM373" s="208" t="s">
        <v>433</v>
      </c>
    </row>
    <row r="374" spans="2:65" s="1" customFormat="1" ht="10.199999999999999">
      <c r="B374" s="35"/>
      <c r="C374" s="36"/>
      <c r="D374" s="210" t="s">
        <v>192</v>
      </c>
      <c r="E374" s="36"/>
      <c r="F374" s="211" t="s">
        <v>434</v>
      </c>
      <c r="G374" s="36"/>
      <c r="H374" s="36"/>
      <c r="I374" s="118"/>
      <c r="J374" s="36"/>
      <c r="K374" s="36"/>
      <c r="L374" s="39"/>
      <c r="M374" s="212"/>
      <c r="N374" s="67"/>
      <c r="O374" s="67"/>
      <c r="P374" s="67"/>
      <c r="Q374" s="67"/>
      <c r="R374" s="67"/>
      <c r="S374" s="67"/>
      <c r="T374" s="68"/>
      <c r="AT374" s="17" t="s">
        <v>192</v>
      </c>
      <c r="AU374" s="17" t="s">
        <v>98</v>
      </c>
    </row>
    <row r="375" spans="2:65" s="12" customFormat="1" ht="10.199999999999999">
      <c r="B375" s="214"/>
      <c r="C375" s="215"/>
      <c r="D375" s="210" t="s">
        <v>196</v>
      </c>
      <c r="E375" s="216" t="s">
        <v>1</v>
      </c>
      <c r="F375" s="217" t="s">
        <v>328</v>
      </c>
      <c r="G375" s="215"/>
      <c r="H375" s="216" t="s">
        <v>1</v>
      </c>
      <c r="I375" s="218"/>
      <c r="J375" s="215"/>
      <c r="K375" s="215"/>
      <c r="L375" s="219"/>
      <c r="M375" s="220"/>
      <c r="N375" s="221"/>
      <c r="O375" s="221"/>
      <c r="P375" s="221"/>
      <c r="Q375" s="221"/>
      <c r="R375" s="221"/>
      <c r="S375" s="221"/>
      <c r="T375" s="222"/>
      <c r="AT375" s="223" t="s">
        <v>196</v>
      </c>
      <c r="AU375" s="223" t="s">
        <v>98</v>
      </c>
      <c r="AV375" s="12" t="s">
        <v>23</v>
      </c>
      <c r="AW375" s="12" t="s">
        <v>48</v>
      </c>
      <c r="AX375" s="12" t="s">
        <v>91</v>
      </c>
      <c r="AY375" s="223" t="s">
        <v>183</v>
      </c>
    </row>
    <row r="376" spans="2:65" s="13" customFormat="1" ht="10.199999999999999">
      <c r="B376" s="224"/>
      <c r="C376" s="225"/>
      <c r="D376" s="210" t="s">
        <v>196</v>
      </c>
      <c r="E376" s="226" t="s">
        <v>1</v>
      </c>
      <c r="F376" s="227" t="s">
        <v>435</v>
      </c>
      <c r="G376" s="225"/>
      <c r="H376" s="228">
        <v>6.3592500000000003</v>
      </c>
      <c r="I376" s="229"/>
      <c r="J376" s="225"/>
      <c r="K376" s="225"/>
      <c r="L376" s="230"/>
      <c r="M376" s="231"/>
      <c r="N376" s="232"/>
      <c r="O376" s="232"/>
      <c r="P376" s="232"/>
      <c r="Q376" s="232"/>
      <c r="R376" s="232"/>
      <c r="S376" s="232"/>
      <c r="T376" s="233"/>
      <c r="AT376" s="234" t="s">
        <v>196</v>
      </c>
      <c r="AU376" s="234" t="s">
        <v>98</v>
      </c>
      <c r="AV376" s="13" t="s">
        <v>98</v>
      </c>
      <c r="AW376" s="13" t="s">
        <v>48</v>
      </c>
      <c r="AX376" s="13" t="s">
        <v>23</v>
      </c>
      <c r="AY376" s="234" t="s">
        <v>183</v>
      </c>
    </row>
    <row r="377" spans="2:65" s="1" customFormat="1" ht="16.5" customHeight="1">
      <c r="B377" s="35"/>
      <c r="C377" s="197" t="s">
        <v>436</v>
      </c>
      <c r="D377" s="197" t="s">
        <v>186</v>
      </c>
      <c r="E377" s="198" t="s">
        <v>437</v>
      </c>
      <c r="F377" s="199" t="s">
        <v>438</v>
      </c>
      <c r="G377" s="200" t="s">
        <v>189</v>
      </c>
      <c r="H377" s="201">
        <v>1271.8499999999999</v>
      </c>
      <c r="I377" s="202"/>
      <c r="J377" s="203">
        <f>ROUND(I377*H377,2)</f>
        <v>0</v>
      </c>
      <c r="K377" s="199" t="s">
        <v>190</v>
      </c>
      <c r="L377" s="39"/>
      <c r="M377" s="204" t="s">
        <v>1</v>
      </c>
      <c r="N377" s="205" t="s">
        <v>56</v>
      </c>
      <c r="O377" s="67"/>
      <c r="P377" s="206">
        <f>O377*H377</f>
        <v>0</v>
      </c>
      <c r="Q377" s="206">
        <v>0</v>
      </c>
      <c r="R377" s="206">
        <f>Q377*H377</f>
        <v>0</v>
      </c>
      <c r="S377" s="206">
        <v>0</v>
      </c>
      <c r="T377" s="207">
        <f>S377*H377</f>
        <v>0</v>
      </c>
      <c r="AR377" s="208" t="s">
        <v>122</v>
      </c>
      <c r="AT377" s="208" t="s">
        <v>186</v>
      </c>
      <c r="AU377" s="208" t="s">
        <v>98</v>
      </c>
      <c r="AY377" s="17" t="s">
        <v>183</v>
      </c>
      <c r="BE377" s="209">
        <f>IF(N377="základní",J377,0)</f>
        <v>0</v>
      </c>
      <c r="BF377" s="209">
        <f>IF(N377="snížená",J377,0)</f>
        <v>0</v>
      </c>
      <c r="BG377" s="209">
        <f>IF(N377="zákl. přenesená",J377,0)</f>
        <v>0</v>
      </c>
      <c r="BH377" s="209">
        <f>IF(N377="sníž. přenesená",J377,0)</f>
        <v>0</v>
      </c>
      <c r="BI377" s="209">
        <f>IF(N377="nulová",J377,0)</f>
        <v>0</v>
      </c>
      <c r="BJ377" s="17" t="s">
        <v>23</v>
      </c>
      <c r="BK377" s="209">
        <f>ROUND(I377*H377,2)</f>
        <v>0</v>
      </c>
      <c r="BL377" s="17" t="s">
        <v>122</v>
      </c>
      <c r="BM377" s="208" t="s">
        <v>439</v>
      </c>
    </row>
    <row r="378" spans="2:65" s="1" customFormat="1" ht="10.199999999999999">
      <c r="B378" s="35"/>
      <c r="C378" s="36"/>
      <c r="D378" s="210" t="s">
        <v>192</v>
      </c>
      <c r="E378" s="36"/>
      <c r="F378" s="211" t="s">
        <v>440</v>
      </c>
      <c r="G378" s="36"/>
      <c r="H378" s="36"/>
      <c r="I378" s="118"/>
      <c r="J378" s="36"/>
      <c r="K378" s="36"/>
      <c r="L378" s="39"/>
      <c r="M378" s="212"/>
      <c r="N378" s="67"/>
      <c r="O378" s="67"/>
      <c r="P378" s="67"/>
      <c r="Q378" s="67"/>
      <c r="R378" s="67"/>
      <c r="S378" s="67"/>
      <c r="T378" s="68"/>
      <c r="AT378" s="17" t="s">
        <v>192</v>
      </c>
      <c r="AU378" s="17" t="s">
        <v>98</v>
      </c>
    </row>
    <row r="379" spans="2:65" s="1" customFormat="1" ht="63">
      <c r="B379" s="35"/>
      <c r="C379" s="36"/>
      <c r="D379" s="210" t="s">
        <v>194</v>
      </c>
      <c r="E379" s="36"/>
      <c r="F379" s="213" t="s">
        <v>441</v>
      </c>
      <c r="G379" s="36"/>
      <c r="H379" s="36"/>
      <c r="I379" s="118"/>
      <c r="J379" s="36"/>
      <c r="K379" s="36"/>
      <c r="L379" s="39"/>
      <c r="M379" s="212"/>
      <c r="N379" s="67"/>
      <c r="O379" s="67"/>
      <c r="P379" s="67"/>
      <c r="Q379" s="67"/>
      <c r="R379" s="67"/>
      <c r="S379" s="67"/>
      <c r="T379" s="68"/>
      <c r="AT379" s="17" t="s">
        <v>194</v>
      </c>
      <c r="AU379" s="17" t="s">
        <v>98</v>
      </c>
    </row>
    <row r="380" spans="2:65" s="12" customFormat="1" ht="10.199999999999999">
      <c r="B380" s="214"/>
      <c r="C380" s="215"/>
      <c r="D380" s="210" t="s">
        <v>196</v>
      </c>
      <c r="E380" s="216" t="s">
        <v>1</v>
      </c>
      <c r="F380" s="217" t="s">
        <v>328</v>
      </c>
      <c r="G380" s="215"/>
      <c r="H380" s="216" t="s">
        <v>1</v>
      </c>
      <c r="I380" s="218"/>
      <c r="J380" s="215"/>
      <c r="K380" s="215"/>
      <c r="L380" s="219"/>
      <c r="M380" s="220"/>
      <c r="N380" s="221"/>
      <c r="O380" s="221"/>
      <c r="P380" s="221"/>
      <c r="Q380" s="221"/>
      <c r="R380" s="221"/>
      <c r="S380" s="221"/>
      <c r="T380" s="222"/>
      <c r="AT380" s="223" t="s">
        <v>196</v>
      </c>
      <c r="AU380" s="223" t="s">
        <v>98</v>
      </c>
      <c r="AV380" s="12" t="s">
        <v>23</v>
      </c>
      <c r="AW380" s="12" t="s">
        <v>48</v>
      </c>
      <c r="AX380" s="12" t="s">
        <v>91</v>
      </c>
      <c r="AY380" s="223" t="s">
        <v>183</v>
      </c>
    </row>
    <row r="381" spans="2:65" s="13" customFormat="1" ht="10.199999999999999">
      <c r="B381" s="224"/>
      <c r="C381" s="225"/>
      <c r="D381" s="210" t="s">
        <v>196</v>
      </c>
      <c r="E381" s="226" t="s">
        <v>1</v>
      </c>
      <c r="F381" s="227" t="s">
        <v>383</v>
      </c>
      <c r="G381" s="225"/>
      <c r="H381" s="228">
        <v>1271.8499999999999</v>
      </c>
      <c r="I381" s="229"/>
      <c r="J381" s="225"/>
      <c r="K381" s="225"/>
      <c r="L381" s="230"/>
      <c r="M381" s="231"/>
      <c r="N381" s="232"/>
      <c r="O381" s="232"/>
      <c r="P381" s="232"/>
      <c r="Q381" s="232"/>
      <c r="R381" s="232"/>
      <c r="S381" s="232"/>
      <c r="T381" s="233"/>
      <c r="AT381" s="234" t="s">
        <v>196</v>
      </c>
      <c r="AU381" s="234" t="s">
        <v>98</v>
      </c>
      <c r="AV381" s="13" t="s">
        <v>98</v>
      </c>
      <c r="AW381" s="13" t="s">
        <v>48</v>
      </c>
      <c r="AX381" s="13" t="s">
        <v>91</v>
      </c>
      <c r="AY381" s="234" t="s">
        <v>183</v>
      </c>
    </row>
    <row r="382" spans="2:65" s="1" customFormat="1" ht="16.5" customHeight="1">
      <c r="B382" s="35"/>
      <c r="C382" s="197" t="s">
        <v>442</v>
      </c>
      <c r="D382" s="197" t="s">
        <v>186</v>
      </c>
      <c r="E382" s="198" t="s">
        <v>443</v>
      </c>
      <c r="F382" s="199" t="s">
        <v>444</v>
      </c>
      <c r="G382" s="200" t="s">
        <v>248</v>
      </c>
      <c r="H382" s="201">
        <v>2.544</v>
      </c>
      <c r="I382" s="202"/>
      <c r="J382" s="203">
        <f>ROUND(I382*H382,2)</f>
        <v>0</v>
      </c>
      <c r="K382" s="199" t="s">
        <v>190</v>
      </c>
      <c r="L382" s="39"/>
      <c r="M382" s="204" t="s">
        <v>1</v>
      </c>
      <c r="N382" s="205" t="s">
        <v>56</v>
      </c>
      <c r="O382" s="67"/>
      <c r="P382" s="206">
        <f>O382*H382</f>
        <v>0</v>
      </c>
      <c r="Q382" s="206">
        <v>0</v>
      </c>
      <c r="R382" s="206">
        <f>Q382*H382</f>
        <v>0</v>
      </c>
      <c r="S382" s="206">
        <v>0</v>
      </c>
      <c r="T382" s="207">
        <f>S382*H382</f>
        <v>0</v>
      </c>
      <c r="AR382" s="208" t="s">
        <v>122</v>
      </c>
      <c r="AT382" s="208" t="s">
        <v>186</v>
      </c>
      <c r="AU382" s="208" t="s">
        <v>98</v>
      </c>
      <c r="AY382" s="17" t="s">
        <v>183</v>
      </c>
      <c r="BE382" s="209">
        <f>IF(N382="základní",J382,0)</f>
        <v>0</v>
      </c>
      <c r="BF382" s="209">
        <f>IF(N382="snížená",J382,0)</f>
        <v>0</v>
      </c>
      <c r="BG382" s="209">
        <f>IF(N382="zákl. přenesená",J382,0)</f>
        <v>0</v>
      </c>
      <c r="BH382" s="209">
        <f>IF(N382="sníž. přenesená",J382,0)</f>
        <v>0</v>
      </c>
      <c r="BI382" s="209">
        <f>IF(N382="nulová",J382,0)</f>
        <v>0</v>
      </c>
      <c r="BJ382" s="17" t="s">
        <v>23</v>
      </c>
      <c r="BK382" s="209">
        <f>ROUND(I382*H382,2)</f>
        <v>0</v>
      </c>
      <c r="BL382" s="17" t="s">
        <v>122</v>
      </c>
      <c r="BM382" s="208" t="s">
        <v>445</v>
      </c>
    </row>
    <row r="383" spans="2:65" s="1" customFormat="1" ht="10.199999999999999">
      <c r="B383" s="35"/>
      <c r="C383" s="36"/>
      <c r="D383" s="210" t="s">
        <v>192</v>
      </c>
      <c r="E383" s="36"/>
      <c r="F383" s="211" t="s">
        <v>446</v>
      </c>
      <c r="G383" s="36"/>
      <c r="H383" s="36"/>
      <c r="I383" s="118"/>
      <c r="J383" s="36"/>
      <c r="K383" s="36"/>
      <c r="L383" s="39"/>
      <c r="M383" s="212"/>
      <c r="N383" s="67"/>
      <c r="O383" s="67"/>
      <c r="P383" s="67"/>
      <c r="Q383" s="67"/>
      <c r="R383" s="67"/>
      <c r="S383" s="67"/>
      <c r="T383" s="68"/>
      <c r="AT383" s="17" t="s">
        <v>192</v>
      </c>
      <c r="AU383" s="17" t="s">
        <v>98</v>
      </c>
    </row>
    <row r="384" spans="2:65" s="12" customFormat="1" ht="10.199999999999999">
      <c r="B384" s="214"/>
      <c r="C384" s="215"/>
      <c r="D384" s="210" t="s">
        <v>196</v>
      </c>
      <c r="E384" s="216" t="s">
        <v>1</v>
      </c>
      <c r="F384" s="217" t="s">
        <v>328</v>
      </c>
      <c r="G384" s="215"/>
      <c r="H384" s="216" t="s">
        <v>1</v>
      </c>
      <c r="I384" s="218"/>
      <c r="J384" s="215"/>
      <c r="K384" s="215"/>
      <c r="L384" s="219"/>
      <c r="M384" s="220"/>
      <c r="N384" s="221"/>
      <c r="O384" s="221"/>
      <c r="P384" s="221"/>
      <c r="Q384" s="221"/>
      <c r="R384" s="221"/>
      <c r="S384" s="221"/>
      <c r="T384" s="222"/>
      <c r="AT384" s="223" t="s">
        <v>196</v>
      </c>
      <c r="AU384" s="223" t="s">
        <v>98</v>
      </c>
      <c r="AV384" s="12" t="s">
        <v>23</v>
      </c>
      <c r="AW384" s="12" t="s">
        <v>48</v>
      </c>
      <c r="AX384" s="12" t="s">
        <v>91</v>
      </c>
      <c r="AY384" s="223" t="s">
        <v>183</v>
      </c>
    </row>
    <row r="385" spans="2:65" s="13" customFormat="1" ht="10.199999999999999">
      <c r="B385" s="224"/>
      <c r="C385" s="225"/>
      <c r="D385" s="210" t="s">
        <v>196</v>
      </c>
      <c r="E385" s="226" t="s">
        <v>1</v>
      </c>
      <c r="F385" s="227" t="s">
        <v>447</v>
      </c>
      <c r="G385" s="225"/>
      <c r="H385" s="228">
        <v>2.5436999999999999</v>
      </c>
      <c r="I385" s="229"/>
      <c r="J385" s="225"/>
      <c r="K385" s="225"/>
      <c r="L385" s="230"/>
      <c r="M385" s="231"/>
      <c r="N385" s="232"/>
      <c r="O385" s="232"/>
      <c r="P385" s="232"/>
      <c r="Q385" s="232"/>
      <c r="R385" s="232"/>
      <c r="S385" s="232"/>
      <c r="T385" s="233"/>
      <c r="AT385" s="234" t="s">
        <v>196</v>
      </c>
      <c r="AU385" s="234" t="s">
        <v>98</v>
      </c>
      <c r="AV385" s="13" t="s">
        <v>98</v>
      </c>
      <c r="AW385" s="13" t="s">
        <v>48</v>
      </c>
      <c r="AX385" s="13" t="s">
        <v>91</v>
      </c>
      <c r="AY385" s="234" t="s">
        <v>183</v>
      </c>
    </row>
    <row r="386" spans="2:65" s="1" customFormat="1" ht="16.5" customHeight="1">
      <c r="B386" s="35"/>
      <c r="C386" s="197" t="s">
        <v>448</v>
      </c>
      <c r="D386" s="197" t="s">
        <v>186</v>
      </c>
      <c r="E386" s="198" t="s">
        <v>449</v>
      </c>
      <c r="F386" s="199" t="s">
        <v>450</v>
      </c>
      <c r="G386" s="200" t="s">
        <v>248</v>
      </c>
      <c r="H386" s="201">
        <v>2.544</v>
      </c>
      <c r="I386" s="202"/>
      <c r="J386" s="203">
        <f>ROUND(I386*H386,2)</f>
        <v>0</v>
      </c>
      <c r="K386" s="199" t="s">
        <v>190</v>
      </c>
      <c r="L386" s="39"/>
      <c r="M386" s="204" t="s">
        <v>1</v>
      </c>
      <c r="N386" s="205" t="s">
        <v>56</v>
      </c>
      <c r="O386" s="67"/>
      <c r="P386" s="206">
        <f>O386*H386</f>
        <v>0</v>
      </c>
      <c r="Q386" s="206">
        <v>0</v>
      </c>
      <c r="R386" s="206">
        <f>Q386*H386</f>
        <v>0</v>
      </c>
      <c r="S386" s="206">
        <v>0</v>
      </c>
      <c r="T386" s="207">
        <f>S386*H386</f>
        <v>0</v>
      </c>
      <c r="AR386" s="208" t="s">
        <v>122</v>
      </c>
      <c r="AT386" s="208" t="s">
        <v>186</v>
      </c>
      <c r="AU386" s="208" t="s">
        <v>98</v>
      </c>
      <c r="AY386" s="17" t="s">
        <v>183</v>
      </c>
      <c r="BE386" s="209">
        <f>IF(N386="základní",J386,0)</f>
        <v>0</v>
      </c>
      <c r="BF386" s="209">
        <f>IF(N386="snížená",J386,0)</f>
        <v>0</v>
      </c>
      <c r="BG386" s="209">
        <f>IF(N386="zákl. přenesená",J386,0)</f>
        <v>0</v>
      </c>
      <c r="BH386" s="209">
        <f>IF(N386="sníž. přenesená",J386,0)</f>
        <v>0</v>
      </c>
      <c r="BI386" s="209">
        <f>IF(N386="nulová",J386,0)</f>
        <v>0</v>
      </c>
      <c r="BJ386" s="17" t="s">
        <v>23</v>
      </c>
      <c r="BK386" s="209">
        <f>ROUND(I386*H386,2)</f>
        <v>0</v>
      </c>
      <c r="BL386" s="17" t="s">
        <v>122</v>
      </c>
      <c r="BM386" s="208" t="s">
        <v>451</v>
      </c>
    </row>
    <row r="387" spans="2:65" s="1" customFormat="1" ht="10.199999999999999">
      <c r="B387" s="35"/>
      <c r="C387" s="36"/>
      <c r="D387" s="210" t="s">
        <v>192</v>
      </c>
      <c r="E387" s="36"/>
      <c r="F387" s="211" t="s">
        <v>452</v>
      </c>
      <c r="G387" s="36"/>
      <c r="H387" s="36"/>
      <c r="I387" s="118"/>
      <c r="J387" s="36"/>
      <c r="K387" s="36"/>
      <c r="L387" s="39"/>
      <c r="M387" s="212"/>
      <c r="N387" s="67"/>
      <c r="O387" s="67"/>
      <c r="P387" s="67"/>
      <c r="Q387" s="67"/>
      <c r="R387" s="67"/>
      <c r="S387" s="67"/>
      <c r="T387" s="68"/>
      <c r="AT387" s="17" t="s">
        <v>192</v>
      </c>
      <c r="AU387" s="17" t="s">
        <v>98</v>
      </c>
    </row>
    <row r="388" spans="2:65" s="1" customFormat="1" ht="27">
      <c r="B388" s="35"/>
      <c r="C388" s="36"/>
      <c r="D388" s="210" t="s">
        <v>194</v>
      </c>
      <c r="E388" s="36"/>
      <c r="F388" s="213" t="s">
        <v>453</v>
      </c>
      <c r="G388" s="36"/>
      <c r="H388" s="36"/>
      <c r="I388" s="118"/>
      <c r="J388" s="36"/>
      <c r="K388" s="36"/>
      <c r="L388" s="39"/>
      <c r="M388" s="212"/>
      <c r="N388" s="67"/>
      <c r="O388" s="67"/>
      <c r="P388" s="67"/>
      <c r="Q388" s="67"/>
      <c r="R388" s="67"/>
      <c r="S388" s="67"/>
      <c r="T388" s="68"/>
      <c r="AT388" s="17" t="s">
        <v>194</v>
      </c>
      <c r="AU388" s="17" t="s">
        <v>98</v>
      </c>
    </row>
    <row r="389" spans="2:65" s="12" customFormat="1" ht="10.199999999999999">
      <c r="B389" s="214"/>
      <c r="C389" s="215"/>
      <c r="D389" s="210" t="s">
        <v>196</v>
      </c>
      <c r="E389" s="216" t="s">
        <v>1</v>
      </c>
      <c r="F389" s="217" t="s">
        <v>328</v>
      </c>
      <c r="G389" s="215"/>
      <c r="H389" s="216" t="s">
        <v>1</v>
      </c>
      <c r="I389" s="218"/>
      <c r="J389" s="215"/>
      <c r="K389" s="215"/>
      <c r="L389" s="219"/>
      <c r="M389" s="220"/>
      <c r="N389" s="221"/>
      <c r="O389" s="221"/>
      <c r="P389" s="221"/>
      <c r="Q389" s="221"/>
      <c r="R389" s="221"/>
      <c r="S389" s="221"/>
      <c r="T389" s="222"/>
      <c r="AT389" s="223" t="s">
        <v>196</v>
      </c>
      <c r="AU389" s="223" t="s">
        <v>98</v>
      </c>
      <c r="AV389" s="12" t="s">
        <v>23</v>
      </c>
      <c r="AW389" s="12" t="s">
        <v>48</v>
      </c>
      <c r="AX389" s="12" t="s">
        <v>91</v>
      </c>
      <c r="AY389" s="223" t="s">
        <v>183</v>
      </c>
    </row>
    <row r="390" spans="2:65" s="13" customFormat="1" ht="10.199999999999999">
      <c r="B390" s="224"/>
      <c r="C390" s="225"/>
      <c r="D390" s="210" t="s">
        <v>196</v>
      </c>
      <c r="E390" s="226" t="s">
        <v>1</v>
      </c>
      <c r="F390" s="227" t="s">
        <v>447</v>
      </c>
      <c r="G390" s="225"/>
      <c r="H390" s="228">
        <v>2.5436999999999999</v>
      </c>
      <c r="I390" s="229"/>
      <c r="J390" s="225"/>
      <c r="K390" s="225"/>
      <c r="L390" s="230"/>
      <c r="M390" s="231"/>
      <c r="N390" s="232"/>
      <c r="O390" s="232"/>
      <c r="P390" s="232"/>
      <c r="Q390" s="232"/>
      <c r="R390" s="232"/>
      <c r="S390" s="232"/>
      <c r="T390" s="233"/>
      <c r="AT390" s="234" t="s">
        <v>196</v>
      </c>
      <c r="AU390" s="234" t="s">
        <v>98</v>
      </c>
      <c r="AV390" s="13" t="s">
        <v>98</v>
      </c>
      <c r="AW390" s="13" t="s">
        <v>48</v>
      </c>
      <c r="AX390" s="13" t="s">
        <v>91</v>
      </c>
      <c r="AY390" s="234" t="s">
        <v>183</v>
      </c>
    </row>
    <row r="391" spans="2:65" s="1" customFormat="1" ht="16.5" customHeight="1">
      <c r="B391" s="35"/>
      <c r="C391" s="197" t="s">
        <v>454</v>
      </c>
      <c r="D391" s="197" t="s">
        <v>186</v>
      </c>
      <c r="E391" s="198" t="s">
        <v>455</v>
      </c>
      <c r="F391" s="199" t="s">
        <v>456</v>
      </c>
      <c r="G391" s="200" t="s">
        <v>189</v>
      </c>
      <c r="H391" s="201">
        <v>1458.5</v>
      </c>
      <c r="I391" s="202"/>
      <c r="J391" s="203">
        <f>ROUND(I391*H391,2)</f>
        <v>0</v>
      </c>
      <c r="K391" s="199" t="s">
        <v>190</v>
      </c>
      <c r="L391" s="39"/>
      <c r="M391" s="204" t="s">
        <v>1</v>
      </c>
      <c r="N391" s="205" t="s">
        <v>56</v>
      </c>
      <c r="O391" s="67"/>
      <c r="P391" s="206">
        <f>O391*H391</f>
        <v>0</v>
      </c>
      <c r="Q391" s="206">
        <v>0</v>
      </c>
      <c r="R391" s="206">
        <f>Q391*H391</f>
        <v>0</v>
      </c>
      <c r="S391" s="206">
        <v>0</v>
      </c>
      <c r="T391" s="207">
        <f>S391*H391</f>
        <v>0</v>
      </c>
      <c r="AR391" s="208" t="s">
        <v>122</v>
      </c>
      <c r="AT391" s="208" t="s">
        <v>186</v>
      </c>
      <c r="AU391" s="208" t="s">
        <v>98</v>
      </c>
      <c r="AY391" s="17" t="s">
        <v>183</v>
      </c>
      <c r="BE391" s="209">
        <f>IF(N391="základní",J391,0)</f>
        <v>0</v>
      </c>
      <c r="BF391" s="209">
        <f>IF(N391="snížená",J391,0)</f>
        <v>0</v>
      </c>
      <c r="BG391" s="209">
        <f>IF(N391="zákl. přenesená",J391,0)</f>
        <v>0</v>
      </c>
      <c r="BH391" s="209">
        <f>IF(N391="sníž. přenesená",J391,0)</f>
        <v>0</v>
      </c>
      <c r="BI391" s="209">
        <f>IF(N391="nulová",J391,0)</f>
        <v>0</v>
      </c>
      <c r="BJ391" s="17" t="s">
        <v>23</v>
      </c>
      <c r="BK391" s="209">
        <f>ROUND(I391*H391,2)</f>
        <v>0</v>
      </c>
      <c r="BL391" s="17" t="s">
        <v>122</v>
      </c>
      <c r="BM391" s="208" t="s">
        <v>457</v>
      </c>
    </row>
    <row r="392" spans="2:65" s="1" customFormat="1" ht="10.199999999999999">
      <c r="B392" s="35"/>
      <c r="C392" s="36"/>
      <c r="D392" s="210" t="s">
        <v>192</v>
      </c>
      <c r="E392" s="36"/>
      <c r="F392" s="211" t="s">
        <v>458</v>
      </c>
      <c r="G392" s="36"/>
      <c r="H392" s="36"/>
      <c r="I392" s="118"/>
      <c r="J392" s="36"/>
      <c r="K392" s="36"/>
      <c r="L392" s="39"/>
      <c r="M392" s="212"/>
      <c r="N392" s="67"/>
      <c r="O392" s="67"/>
      <c r="P392" s="67"/>
      <c r="Q392" s="67"/>
      <c r="R392" s="67"/>
      <c r="S392" s="67"/>
      <c r="T392" s="68"/>
      <c r="AT392" s="17" t="s">
        <v>192</v>
      </c>
      <c r="AU392" s="17" t="s">
        <v>98</v>
      </c>
    </row>
    <row r="393" spans="2:65" s="1" customFormat="1" ht="36">
      <c r="B393" s="35"/>
      <c r="C393" s="36"/>
      <c r="D393" s="210" t="s">
        <v>194</v>
      </c>
      <c r="E393" s="36"/>
      <c r="F393" s="213" t="s">
        <v>459</v>
      </c>
      <c r="G393" s="36"/>
      <c r="H393" s="36"/>
      <c r="I393" s="118"/>
      <c r="J393" s="36"/>
      <c r="K393" s="36"/>
      <c r="L393" s="39"/>
      <c r="M393" s="212"/>
      <c r="N393" s="67"/>
      <c r="O393" s="67"/>
      <c r="P393" s="67"/>
      <c r="Q393" s="67"/>
      <c r="R393" s="67"/>
      <c r="S393" s="67"/>
      <c r="T393" s="68"/>
      <c r="AT393" s="17" t="s">
        <v>194</v>
      </c>
      <c r="AU393" s="17" t="s">
        <v>98</v>
      </c>
    </row>
    <row r="394" spans="2:65" s="12" customFormat="1" ht="10.199999999999999">
      <c r="B394" s="214"/>
      <c r="C394" s="215"/>
      <c r="D394" s="210" t="s">
        <v>196</v>
      </c>
      <c r="E394" s="216" t="s">
        <v>1</v>
      </c>
      <c r="F394" s="217" t="s">
        <v>460</v>
      </c>
      <c r="G394" s="215"/>
      <c r="H394" s="216" t="s">
        <v>1</v>
      </c>
      <c r="I394" s="218"/>
      <c r="J394" s="215"/>
      <c r="K394" s="215"/>
      <c r="L394" s="219"/>
      <c r="M394" s="220"/>
      <c r="N394" s="221"/>
      <c r="O394" s="221"/>
      <c r="P394" s="221"/>
      <c r="Q394" s="221"/>
      <c r="R394" s="221"/>
      <c r="S394" s="221"/>
      <c r="T394" s="222"/>
      <c r="AT394" s="223" t="s">
        <v>196</v>
      </c>
      <c r="AU394" s="223" t="s">
        <v>98</v>
      </c>
      <c r="AV394" s="12" t="s">
        <v>23</v>
      </c>
      <c r="AW394" s="12" t="s">
        <v>48</v>
      </c>
      <c r="AX394" s="12" t="s">
        <v>91</v>
      </c>
      <c r="AY394" s="223" t="s">
        <v>183</v>
      </c>
    </row>
    <row r="395" spans="2:65" s="13" customFormat="1" ht="10.199999999999999">
      <c r="B395" s="224"/>
      <c r="C395" s="225"/>
      <c r="D395" s="210" t="s">
        <v>196</v>
      </c>
      <c r="E395" s="226" t="s">
        <v>1</v>
      </c>
      <c r="F395" s="227" t="s">
        <v>461</v>
      </c>
      <c r="G395" s="225"/>
      <c r="H395" s="228">
        <v>1458.5</v>
      </c>
      <c r="I395" s="229"/>
      <c r="J395" s="225"/>
      <c r="K395" s="225"/>
      <c r="L395" s="230"/>
      <c r="M395" s="231"/>
      <c r="N395" s="232"/>
      <c r="O395" s="232"/>
      <c r="P395" s="232"/>
      <c r="Q395" s="232"/>
      <c r="R395" s="232"/>
      <c r="S395" s="232"/>
      <c r="T395" s="233"/>
      <c r="AT395" s="234" t="s">
        <v>196</v>
      </c>
      <c r="AU395" s="234" t="s">
        <v>98</v>
      </c>
      <c r="AV395" s="13" t="s">
        <v>98</v>
      </c>
      <c r="AW395" s="13" t="s">
        <v>48</v>
      </c>
      <c r="AX395" s="13" t="s">
        <v>91</v>
      </c>
      <c r="AY395" s="234" t="s">
        <v>183</v>
      </c>
    </row>
    <row r="396" spans="2:65" s="1" customFormat="1" ht="16.5" customHeight="1">
      <c r="B396" s="35"/>
      <c r="C396" s="197" t="s">
        <v>462</v>
      </c>
      <c r="D396" s="197" t="s">
        <v>186</v>
      </c>
      <c r="E396" s="198" t="s">
        <v>463</v>
      </c>
      <c r="F396" s="199" t="s">
        <v>464</v>
      </c>
      <c r="G396" s="200" t="s">
        <v>189</v>
      </c>
      <c r="H396" s="201">
        <v>5277.13</v>
      </c>
      <c r="I396" s="202"/>
      <c r="J396" s="203">
        <f>ROUND(I396*H396,2)</f>
        <v>0</v>
      </c>
      <c r="K396" s="199" t="s">
        <v>190</v>
      </c>
      <c r="L396" s="39"/>
      <c r="M396" s="204" t="s">
        <v>1</v>
      </c>
      <c r="N396" s="205" t="s">
        <v>56</v>
      </c>
      <c r="O396" s="67"/>
      <c r="P396" s="206">
        <f>O396*H396</f>
        <v>0</v>
      </c>
      <c r="Q396" s="206">
        <v>0</v>
      </c>
      <c r="R396" s="206">
        <f>Q396*H396</f>
        <v>0</v>
      </c>
      <c r="S396" s="206">
        <v>0</v>
      </c>
      <c r="T396" s="207">
        <f>S396*H396</f>
        <v>0</v>
      </c>
      <c r="AR396" s="208" t="s">
        <v>122</v>
      </c>
      <c r="AT396" s="208" t="s">
        <v>186</v>
      </c>
      <c r="AU396" s="208" t="s">
        <v>98</v>
      </c>
      <c r="AY396" s="17" t="s">
        <v>183</v>
      </c>
      <c r="BE396" s="209">
        <f>IF(N396="základní",J396,0)</f>
        <v>0</v>
      </c>
      <c r="BF396" s="209">
        <f>IF(N396="snížená",J396,0)</f>
        <v>0</v>
      </c>
      <c r="BG396" s="209">
        <f>IF(N396="zákl. přenesená",J396,0)</f>
        <v>0</v>
      </c>
      <c r="BH396" s="209">
        <f>IF(N396="sníž. přenesená",J396,0)</f>
        <v>0</v>
      </c>
      <c r="BI396" s="209">
        <f>IF(N396="nulová",J396,0)</f>
        <v>0</v>
      </c>
      <c r="BJ396" s="17" t="s">
        <v>23</v>
      </c>
      <c r="BK396" s="209">
        <f>ROUND(I396*H396,2)</f>
        <v>0</v>
      </c>
      <c r="BL396" s="17" t="s">
        <v>122</v>
      </c>
      <c r="BM396" s="208" t="s">
        <v>465</v>
      </c>
    </row>
    <row r="397" spans="2:65" s="1" customFormat="1" ht="10.199999999999999">
      <c r="B397" s="35"/>
      <c r="C397" s="36"/>
      <c r="D397" s="210" t="s">
        <v>192</v>
      </c>
      <c r="E397" s="36"/>
      <c r="F397" s="211" t="s">
        <v>466</v>
      </c>
      <c r="G397" s="36"/>
      <c r="H397" s="36"/>
      <c r="I397" s="118"/>
      <c r="J397" s="36"/>
      <c r="K397" s="36"/>
      <c r="L397" s="39"/>
      <c r="M397" s="212"/>
      <c r="N397" s="67"/>
      <c r="O397" s="67"/>
      <c r="P397" s="67"/>
      <c r="Q397" s="67"/>
      <c r="R397" s="67"/>
      <c r="S397" s="67"/>
      <c r="T397" s="68"/>
      <c r="AT397" s="17" t="s">
        <v>192</v>
      </c>
      <c r="AU397" s="17" t="s">
        <v>98</v>
      </c>
    </row>
    <row r="398" spans="2:65" s="1" customFormat="1" ht="81">
      <c r="B398" s="35"/>
      <c r="C398" s="36"/>
      <c r="D398" s="210" t="s">
        <v>194</v>
      </c>
      <c r="E398" s="36"/>
      <c r="F398" s="213" t="s">
        <v>467</v>
      </c>
      <c r="G398" s="36"/>
      <c r="H398" s="36"/>
      <c r="I398" s="118"/>
      <c r="J398" s="36"/>
      <c r="K398" s="36"/>
      <c r="L398" s="39"/>
      <c r="M398" s="212"/>
      <c r="N398" s="67"/>
      <c r="O398" s="67"/>
      <c r="P398" s="67"/>
      <c r="Q398" s="67"/>
      <c r="R398" s="67"/>
      <c r="S398" s="67"/>
      <c r="T398" s="68"/>
      <c r="AT398" s="17" t="s">
        <v>194</v>
      </c>
      <c r="AU398" s="17" t="s">
        <v>98</v>
      </c>
    </row>
    <row r="399" spans="2:65" s="12" customFormat="1" ht="10.199999999999999">
      <c r="B399" s="214"/>
      <c r="C399" s="215"/>
      <c r="D399" s="210" t="s">
        <v>196</v>
      </c>
      <c r="E399" s="216" t="s">
        <v>1</v>
      </c>
      <c r="F399" s="217" t="s">
        <v>468</v>
      </c>
      <c r="G399" s="215"/>
      <c r="H399" s="216" t="s">
        <v>1</v>
      </c>
      <c r="I399" s="218"/>
      <c r="J399" s="215"/>
      <c r="K399" s="215"/>
      <c r="L399" s="219"/>
      <c r="M399" s="220"/>
      <c r="N399" s="221"/>
      <c r="O399" s="221"/>
      <c r="P399" s="221"/>
      <c r="Q399" s="221"/>
      <c r="R399" s="221"/>
      <c r="S399" s="221"/>
      <c r="T399" s="222"/>
      <c r="AT399" s="223" t="s">
        <v>196</v>
      </c>
      <c r="AU399" s="223" t="s">
        <v>98</v>
      </c>
      <c r="AV399" s="12" t="s">
        <v>23</v>
      </c>
      <c r="AW399" s="12" t="s">
        <v>48</v>
      </c>
      <c r="AX399" s="12" t="s">
        <v>91</v>
      </c>
      <c r="AY399" s="223" t="s">
        <v>183</v>
      </c>
    </row>
    <row r="400" spans="2:65" s="13" customFormat="1" ht="10.199999999999999">
      <c r="B400" s="224"/>
      <c r="C400" s="225"/>
      <c r="D400" s="210" t="s">
        <v>196</v>
      </c>
      <c r="E400" s="226" t="s">
        <v>1</v>
      </c>
      <c r="F400" s="227" t="s">
        <v>469</v>
      </c>
      <c r="G400" s="225"/>
      <c r="H400" s="228">
        <v>5277.13</v>
      </c>
      <c r="I400" s="229"/>
      <c r="J400" s="225"/>
      <c r="K400" s="225"/>
      <c r="L400" s="230"/>
      <c r="M400" s="231"/>
      <c r="N400" s="232"/>
      <c r="O400" s="232"/>
      <c r="P400" s="232"/>
      <c r="Q400" s="232"/>
      <c r="R400" s="232"/>
      <c r="S400" s="232"/>
      <c r="T400" s="233"/>
      <c r="AT400" s="234" t="s">
        <v>196</v>
      </c>
      <c r="AU400" s="234" t="s">
        <v>98</v>
      </c>
      <c r="AV400" s="13" t="s">
        <v>98</v>
      </c>
      <c r="AW400" s="13" t="s">
        <v>48</v>
      </c>
      <c r="AX400" s="13" t="s">
        <v>91</v>
      </c>
      <c r="AY400" s="234" t="s">
        <v>183</v>
      </c>
    </row>
    <row r="401" spans="2:65" s="11" customFormat="1" ht="22.8" customHeight="1">
      <c r="B401" s="181"/>
      <c r="C401" s="182"/>
      <c r="D401" s="183" t="s">
        <v>90</v>
      </c>
      <c r="E401" s="195" t="s">
        <v>98</v>
      </c>
      <c r="F401" s="195" t="s">
        <v>470</v>
      </c>
      <c r="G401" s="182"/>
      <c r="H401" s="182"/>
      <c r="I401" s="185"/>
      <c r="J401" s="196">
        <f>BK401</f>
        <v>0</v>
      </c>
      <c r="K401" s="182"/>
      <c r="L401" s="187"/>
      <c r="M401" s="188"/>
      <c r="N401" s="189"/>
      <c r="O401" s="189"/>
      <c r="P401" s="190">
        <f>SUM(P402:P461)</f>
        <v>0</v>
      </c>
      <c r="Q401" s="189"/>
      <c r="R401" s="190">
        <f>SUM(R402:R461)</f>
        <v>71.356227010000012</v>
      </c>
      <c r="S401" s="189"/>
      <c r="T401" s="191">
        <f>SUM(T402:T461)</f>
        <v>0</v>
      </c>
      <c r="AR401" s="192" t="s">
        <v>23</v>
      </c>
      <c r="AT401" s="193" t="s">
        <v>90</v>
      </c>
      <c r="AU401" s="193" t="s">
        <v>23</v>
      </c>
      <c r="AY401" s="192" t="s">
        <v>183</v>
      </c>
      <c r="BK401" s="194">
        <f>SUM(BK402:BK461)</f>
        <v>0</v>
      </c>
    </row>
    <row r="402" spans="2:65" s="1" customFormat="1" ht="16.5" customHeight="1">
      <c r="B402" s="35"/>
      <c r="C402" s="197" t="s">
        <v>471</v>
      </c>
      <c r="D402" s="197" t="s">
        <v>186</v>
      </c>
      <c r="E402" s="198" t="s">
        <v>472</v>
      </c>
      <c r="F402" s="199" t="s">
        <v>473</v>
      </c>
      <c r="G402" s="200" t="s">
        <v>248</v>
      </c>
      <c r="H402" s="201">
        <v>3.2450000000000001</v>
      </c>
      <c r="I402" s="202"/>
      <c r="J402" s="203">
        <f>ROUND(I402*H402,2)</f>
        <v>0</v>
      </c>
      <c r="K402" s="199" t="s">
        <v>190</v>
      </c>
      <c r="L402" s="39"/>
      <c r="M402" s="204" t="s">
        <v>1</v>
      </c>
      <c r="N402" s="205" t="s">
        <v>56</v>
      </c>
      <c r="O402" s="67"/>
      <c r="P402" s="206">
        <f>O402*H402</f>
        <v>0</v>
      </c>
      <c r="Q402" s="206">
        <v>1.98</v>
      </c>
      <c r="R402" s="206">
        <f>Q402*H402</f>
        <v>6.4251000000000005</v>
      </c>
      <c r="S402" s="206">
        <v>0</v>
      </c>
      <c r="T402" s="207">
        <f>S402*H402</f>
        <v>0</v>
      </c>
      <c r="AR402" s="208" t="s">
        <v>122</v>
      </c>
      <c r="AT402" s="208" t="s">
        <v>186</v>
      </c>
      <c r="AU402" s="208" t="s">
        <v>98</v>
      </c>
      <c r="AY402" s="17" t="s">
        <v>183</v>
      </c>
      <c r="BE402" s="209">
        <f>IF(N402="základní",J402,0)</f>
        <v>0</v>
      </c>
      <c r="BF402" s="209">
        <f>IF(N402="snížená",J402,0)</f>
        <v>0</v>
      </c>
      <c r="BG402" s="209">
        <f>IF(N402="zákl. přenesená",J402,0)</f>
        <v>0</v>
      </c>
      <c r="BH402" s="209">
        <f>IF(N402="sníž. přenesená",J402,0)</f>
        <v>0</v>
      </c>
      <c r="BI402" s="209">
        <f>IF(N402="nulová",J402,0)</f>
        <v>0</v>
      </c>
      <c r="BJ402" s="17" t="s">
        <v>23</v>
      </c>
      <c r="BK402" s="209">
        <f>ROUND(I402*H402,2)</f>
        <v>0</v>
      </c>
      <c r="BL402" s="17" t="s">
        <v>122</v>
      </c>
      <c r="BM402" s="208" t="s">
        <v>474</v>
      </c>
    </row>
    <row r="403" spans="2:65" s="1" customFormat="1" ht="10.199999999999999">
      <c r="B403" s="35"/>
      <c r="C403" s="36"/>
      <c r="D403" s="210" t="s">
        <v>192</v>
      </c>
      <c r="E403" s="36"/>
      <c r="F403" s="211" t="s">
        <v>475</v>
      </c>
      <c r="G403" s="36"/>
      <c r="H403" s="36"/>
      <c r="I403" s="118"/>
      <c r="J403" s="36"/>
      <c r="K403" s="36"/>
      <c r="L403" s="39"/>
      <c r="M403" s="212"/>
      <c r="N403" s="67"/>
      <c r="O403" s="67"/>
      <c r="P403" s="67"/>
      <c r="Q403" s="67"/>
      <c r="R403" s="67"/>
      <c r="S403" s="67"/>
      <c r="T403" s="68"/>
      <c r="AT403" s="17" t="s">
        <v>192</v>
      </c>
      <c r="AU403" s="17" t="s">
        <v>98</v>
      </c>
    </row>
    <row r="404" spans="2:65" s="1" customFormat="1" ht="27">
      <c r="B404" s="35"/>
      <c r="C404" s="36"/>
      <c r="D404" s="210" t="s">
        <v>194</v>
      </c>
      <c r="E404" s="36"/>
      <c r="F404" s="213" t="s">
        <v>476</v>
      </c>
      <c r="G404" s="36"/>
      <c r="H404" s="36"/>
      <c r="I404" s="118"/>
      <c r="J404" s="36"/>
      <c r="K404" s="36"/>
      <c r="L404" s="39"/>
      <c r="M404" s="212"/>
      <c r="N404" s="67"/>
      <c r="O404" s="67"/>
      <c r="P404" s="67"/>
      <c r="Q404" s="67"/>
      <c r="R404" s="67"/>
      <c r="S404" s="67"/>
      <c r="T404" s="68"/>
      <c r="AT404" s="17" t="s">
        <v>194</v>
      </c>
      <c r="AU404" s="17" t="s">
        <v>98</v>
      </c>
    </row>
    <row r="405" spans="2:65" s="12" customFormat="1" ht="10.199999999999999">
      <c r="B405" s="214"/>
      <c r="C405" s="215"/>
      <c r="D405" s="210" t="s">
        <v>196</v>
      </c>
      <c r="E405" s="216" t="s">
        <v>1</v>
      </c>
      <c r="F405" s="217" t="s">
        <v>343</v>
      </c>
      <c r="G405" s="215"/>
      <c r="H405" s="216" t="s">
        <v>1</v>
      </c>
      <c r="I405" s="218"/>
      <c r="J405" s="215"/>
      <c r="K405" s="215"/>
      <c r="L405" s="219"/>
      <c r="M405" s="220"/>
      <c r="N405" s="221"/>
      <c r="O405" s="221"/>
      <c r="P405" s="221"/>
      <c r="Q405" s="221"/>
      <c r="R405" s="221"/>
      <c r="S405" s="221"/>
      <c r="T405" s="222"/>
      <c r="AT405" s="223" t="s">
        <v>196</v>
      </c>
      <c r="AU405" s="223" t="s">
        <v>98</v>
      </c>
      <c r="AV405" s="12" t="s">
        <v>23</v>
      </c>
      <c r="AW405" s="12" t="s">
        <v>48</v>
      </c>
      <c r="AX405" s="12" t="s">
        <v>91</v>
      </c>
      <c r="AY405" s="223" t="s">
        <v>183</v>
      </c>
    </row>
    <row r="406" spans="2:65" s="13" customFormat="1" ht="10.199999999999999">
      <c r="B406" s="224"/>
      <c r="C406" s="225"/>
      <c r="D406" s="210" t="s">
        <v>196</v>
      </c>
      <c r="E406" s="226" t="s">
        <v>1</v>
      </c>
      <c r="F406" s="227" t="s">
        <v>477</v>
      </c>
      <c r="G406" s="225"/>
      <c r="H406" s="228">
        <v>3.2448000000000001</v>
      </c>
      <c r="I406" s="229"/>
      <c r="J406" s="225"/>
      <c r="K406" s="225"/>
      <c r="L406" s="230"/>
      <c r="M406" s="231"/>
      <c r="N406" s="232"/>
      <c r="O406" s="232"/>
      <c r="P406" s="232"/>
      <c r="Q406" s="232"/>
      <c r="R406" s="232"/>
      <c r="S406" s="232"/>
      <c r="T406" s="233"/>
      <c r="AT406" s="234" t="s">
        <v>196</v>
      </c>
      <c r="AU406" s="234" t="s">
        <v>98</v>
      </c>
      <c r="AV406" s="13" t="s">
        <v>98</v>
      </c>
      <c r="AW406" s="13" t="s">
        <v>48</v>
      </c>
      <c r="AX406" s="13" t="s">
        <v>91</v>
      </c>
      <c r="AY406" s="234" t="s">
        <v>183</v>
      </c>
    </row>
    <row r="407" spans="2:65" s="1" customFormat="1" ht="16.5" customHeight="1">
      <c r="B407" s="35"/>
      <c r="C407" s="197" t="s">
        <v>478</v>
      </c>
      <c r="D407" s="197" t="s">
        <v>186</v>
      </c>
      <c r="E407" s="198" t="s">
        <v>479</v>
      </c>
      <c r="F407" s="199" t="s">
        <v>480</v>
      </c>
      <c r="G407" s="200" t="s">
        <v>248</v>
      </c>
      <c r="H407" s="201">
        <v>14.66</v>
      </c>
      <c r="I407" s="202"/>
      <c r="J407" s="203">
        <f>ROUND(I407*H407,2)</f>
        <v>0</v>
      </c>
      <c r="K407" s="199" t="s">
        <v>190</v>
      </c>
      <c r="L407" s="39"/>
      <c r="M407" s="204" t="s">
        <v>1</v>
      </c>
      <c r="N407" s="205" t="s">
        <v>56</v>
      </c>
      <c r="O407" s="67"/>
      <c r="P407" s="206">
        <f>O407*H407</f>
        <v>0</v>
      </c>
      <c r="Q407" s="206">
        <v>2.5359600000000002</v>
      </c>
      <c r="R407" s="206">
        <f>Q407*H407</f>
        <v>37.177173600000003</v>
      </c>
      <c r="S407" s="206">
        <v>0</v>
      </c>
      <c r="T407" s="207">
        <f>S407*H407</f>
        <v>0</v>
      </c>
      <c r="AR407" s="208" t="s">
        <v>122</v>
      </c>
      <c r="AT407" s="208" t="s">
        <v>186</v>
      </c>
      <c r="AU407" s="208" t="s">
        <v>98</v>
      </c>
      <c r="AY407" s="17" t="s">
        <v>183</v>
      </c>
      <c r="BE407" s="209">
        <f>IF(N407="základní",J407,0)</f>
        <v>0</v>
      </c>
      <c r="BF407" s="209">
        <f>IF(N407="snížená",J407,0)</f>
        <v>0</v>
      </c>
      <c r="BG407" s="209">
        <f>IF(N407="zákl. přenesená",J407,0)</f>
        <v>0</v>
      </c>
      <c r="BH407" s="209">
        <f>IF(N407="sníž. přenesená",J407,0)</f>
        <v>0</v>
      </c>
      <c r="BI407" s="209">
        <f>IF(N407="nulová",J407,0)</f>
        <v>0</v>
      </c>
      <c r="BJ407" s="17" t="s">
        <v>23</v>
      </c>
      <c r="BK407" s="209">
        <f>ROUND(I407*H407,2)</f>
        <v>0</v>
      </c>
      <c r="BL407" s="17" t="s">
        <v>122</v>
      </c>
      <c r="BM407" s="208" t="s">
        <v>481</v>
      </c>
    </row>
    <row r="408" spans="2:65" s="1" customFormat="1" ht="10.199999999999999">
      <c r="B408" s="35"/>
      <c r="C408" s="36"/>
      <c r="D408" s="210" t="s">
        <v>192</v>
      </c>
      <c r="E408" s="36"/>
      <c r="F408" s="211" t="s">
        <v>482</v>
      </c>
      <c r="G408" s="36"/>
      <c r="H408" s="36"/>
      <c r="I408" s="118"/>
      <c r="J408" s="36"/>
      <c r="K408" s="36"/>
      <c r="L408" s="39"/>
      <c r="M408" s="212"/>
      <c r="N408" s="67"/>
      <c r="O408" s="67"/>
      <c r="P408" s="67"/>
      <c r="Q408" s="67"/>
      <c r="R408" s="67"/>
      <c r="S408" s="67"/>
      <c r="T408" s="68"/>
      <c r="AT408" s="17" t="s">
        <v>192</v>
      </c>
      <c r="AU408" s="17" t="s">
        <v>98</v>
      </c>
    </row>
    <row r="409" spans="2:65" s="1" customFormat="1" ht="54">
      <c r="B409" s="35"/>
      <c r="C409" s="36"/>
      <c r="D409" s="210" t="s">
        <v>194</v>
      </c>
      <c r="E409" s="36"/>
      <c r="F409" s="213" t="s">
        <v>483</v>
      </c>
      <c r="G409" s="36"/>
      <c r="H409" s="36"/>
      <c r="I409" s="118"/>
      <c r="J409" s="36"/>
      <c r="K409" s="36"/>
      <c r="L409" s="39"/>
      <c r="M409" s="212"/>
      <c r="N409" s="67"/>
      <c r="O409" s="67"/>
      <c r="P409" s="67"/>
      <c r="Q409" s="67"/>
      <c r="R409" s="67"/>
      <c r="S409" s="67"/>
      <c r="T409" s="68"/>
      <c r="AT409" s="17" t="s">
        <v>194</v>
      </c>
      <c r="AU409" s="17" t="s">
        <v>98</v>
      </c>
    </row>
    <row r="410" spans="2:65" s="12" customFormat="1" ht="10.199999999999999">
      <c r="B410" s="214"/>
      <c r="C410" s="215"/>
      <c r="D410" s="210" t="s">
        <v>196</v>
      </c>
      <c r="E410" s="216" t="s">
        <v>1</v>
      </c>
      <c r="F410" s="217" t="s">
        <v>484</v>
      </c>
      <c r="G410" s="215"/>
      <c r="H410" s="216" t="s">
        <v>1</v>
      </c>
      <c r="I410" s="218"/>
      <c r="J410" s="215"/>
      <c r="K410" s="215"/>
      <c r="L410" s="219"/>
      <c r="M410" s="220"/>
      <c r="N410" s="221"/>
      <c r="O410" s="221"/>
      <c r="P410" s="221"/>
      <c r="Q410" s="221"/>
      <c r="R410" s="221"/>
      <c r="S410" s="221"/>
      <c r="T410" s="222"/>
      <c r="AT410" s="223" t="s">
        <v>196</v>
      </c>
      <c r="AU410" s="223" t="s">
        <v>98</v>
      </c>
      <c r="AV410" s="12" t="s">
        <v>23</v>
      </c>
      <c r="AW410" s="12" t="s">
        <v>48</v>
      </c>
      <c r="AX410" s="12" t="s">
        <v>91</v>
      </c>
      <c r="AY410" s="223" t="s">
        <v>183</v>
      </c>
    </row>
    <row r="411" spans="2:65" s="13" customFormat="1" ht="10.199999999999999">
      <c r="B411" s="224"/>
      <c r="C411" s="225"/>
      <c r="D411" s="210" t="s">
        <v>196</v>
      </c>
      <c r="E411" s="226" t="s">
        <v>1</v>
      </c>
      <c r="F411" s="227" t="s">
        <v>485</v>
      </c>
      <c r="G411" s="225"/>
      <c r="H411" s="228">
        <v>14.66</v>
      </c>
      <c r="I411" s="229"/>
      <c r="J411" s="225"/>
      <c r="K411" s="225"/>
      <c r="L411" s="230"/>
      <c r="M411" s="231"/>
      <c r="N411" s="232"/>
      <c r="O411" s="232"/>
      <c r="P411" s="232"/>
      <c r="Q411" s="232"/>
      <c r="R411" s="232"/>
      <c r="S411" s="232"/>
      <c r="T411" s="233"/>
      <c r="AT411" s="234" t="s">
        <v>196</v>
      </c>
      <c r="AU411" s="234" t="s">
        <v>98</v>
      </c>
      <c r="AV411" s="13" t="s">
        <v>98</v>
      </c>
      <c r="AW411" s="13" t="s">
        <v>48</v>
      </c>
      <c r="AX411" s="13" t="s">
        <v>91</v>
      </c>
      <c r="AY411" s="234" t="s">
        <v>183</v>
      </c>
    </row>
    <row r="412" spans="2:65" s="1" customFormat="1" ht="16.5" customHeight="1">
      <c r="B412" s="35"/>
      <c r="C412" s="197" t="s">
        <v>486</v>
      </c>
      <c r="D412" s="197" t="s">
        <v>186</v>
      </c>
      <c r="E412" s="198" t="s">
        <v>487</v>
      </c>
      <c r="F412" s="199" t="s">
        <v>488</v>
      </c>
      <c r="G412" s="200" t="s">
        <v>189</v>
      </c>
      <c r="H412" s="201">
        <v>104.02</v>
      </c>
      <c r="I412" s="202"/>
      <c r="J412" s="203">
        <f>ROUND(I412*H412,2)</f>
        <v>0</v>
      </c>
      <c r="K412" s="199" t="s">
        <v>190</v>
      </c>
      <c r="L412" s="39"/>
      <c r="M412" s="204" t="s">
        <v>1</v>
      </c>
      <c r="N412" s="205" t="s">
        <v>56</v>
      </c>
      <c r="O412" s="67"/>
      <c r="P412" s="206">
        <f>O412*H412</f>
        <v>0</v>
      </c>
      <c r="Q412" s="206">
        <v>1.4400000000000001E-3</v>
      </c>
      <c r="R412" s="206">
        <f>Q412*H412</f>
        <v>0.1497888</v>
      </c>
      <c r="S412" s="206">
        <v>0</v>
      </c>
      <c r="T412" s="207">
        <f>S412*H412</f>
        <v>0</v>
      </c>
      <c r="AR412" s="208" t="s">
        <v>122</v>
      </c>
      <c r="AT412" s="208" t="s">
        <v>186</v>
      </c>
      <c r="AU412" s="208" t="s">
        <v>98</v>
      </c>
      <c r="AY412" s="17" t="s">
        <v>183</v>
      </c>
      <c r="BE412" s="209">
        <f>IF(N412="základní",J412,0)</f>
        <v>0</v>
      </c>
      <c r="BF412" s="209">
        <f>IF(N412="snížená",J412,0)</f>
        <v>0</v>
      </c>
      <c r="BG412" s="209">
        <f>IF(N412="zákl. přenesená",J412,0)</f>
        <v>0</v>
      </c>
      <c r="BH412" s="209">
        <f>IF(N412="sníž. přenesená",J412,0)</f>
        <v>0</v>
      </c>
      <c r="BI412" s="209">
        <f>IF(N412="nulová",J412,0)</f>
        <v>0</v>
      </c>
      <c r="BJ412" s="17" t="s">
        <v>23</v>
      </c>
      <c r="BK412" s="209">
        <f>ROUND(I412*H412,2)</f>
        <v>0</v>
      </c>
      <c r="BL412" s="17" t="s">
        <v>122</v>
      </c>
      <c r="BM412" s="208" t="s">
        <v>489</v>
      </c>
    </row>
    <row r="413" spans="2:65" s="1" customFormat="1" ht="10.199999999999999">
      <c r="B413" s="35"/>
      <c r="C413" s="36"/>
      <c r="D413" s="210" t="s">
        <v>192</v>
      </c>
      <c r="E413" s="36"/>
      <c r="F413" s="211" t="s">
        <v>490</v>
      </c>
      <c r="G413" s="36"/>
      <c r="H413" s="36"/>
      <c r="I413" s="118"/>
      <c r="J413" s="36"/>
      <c r="K413" s="36"/>
      <c r="L413" s="39"/>
      <c r="M413" s="212"/>
      <c r="N413" s="67"/>
      <c r="O413" s="67"/>
      <c r="P413" s="67"/>
      <c r="Q413" s="67"/>
      <c r="R413" s="67"/>
      <c r="S413" s="67"/>
      <c r="T413" s="68"/>
      <c r="AT413" s="17" t="s">
        <v>192</v>
      </c>
      <c r="AU413" s="17" t="s">
        <v>98</v>
      </c>
    </row>
    <row r="414" spans="2:65" s="1" customFormat="1" ht="54">
      <c r="B414" s="35"/>
      <c r="C414" s="36"/>
      <c r="D414" s="210" t="s">
        <v>194</v>
      </c>
      <c r="E414" s="36"/>
      <c r="F414" s="213" t="s">
        <v>491</v>
      </c>
      <c r="G414" s="36"/>
      <c r="H414" s="36"/>
      <c r="I414" s="118"/>
      <c r="J414" s="36"/>
      <c r="K414" s="36"/>
      <c r="L414" s="39"/>
      <c r="M414" s="212"/>
      <c r="N414" s="67"/>
      <c r="O414" s="67"/>
      <c r="P414" s="67"/>
      <c r="Q414" s="67"/>
      <c r="R414" s="67"/>
      <c r="S414" s="67"/>
      <c r="T414" s="68"/>
      <c r="AT414" s="17" t="s">
        <v>194</v>
      </c>
      <c r="AU414" s="17" t="s">
        <v>98</v>
      </c>
    </row>
    <row r="415" spans="2:65" s="12" customFormat="1" ht="10.199999999999999">
      <c r="B415" s="214"/>
      <c r="C415" s="215"/>
      <c r="D415" s="210" t="s">
        <v>196</v>
      </c>
      <c r="E415" s="216" t="s">
        <v>1</v>
      </c>
      <c r="F415" s="217" t="s">
        <v>484</v>
      </c>
      <c r="G415" s="215"/>
      <c r="H415" s="216" t="s">
        <v>1</v>
      </c>
      <c r="I415" s="218"/>
      <c r="J415" s="215"/>
      <c r="K415" s="215"/>
      <c r="L415" s="219"/>
      <c r="M415" s="220"/>
      <c r="N415" s="221"/>
      <c r="O415" s="221"/>
      <c r="P415" s="221"/>
      <c r="Q415" s="221"/>
      <c r="R415" s="221"/>
      <c r="S415" s="221"/>
      <c r="T415" s="222"/>
      <c r="AT415" s="223" t="s">
        <v>196</v>
      </c>
      <c r="AU415" s="223" t="s">
        <v>98</v>
      </c>
      <c r="AV415" s="12" t="s">
        <v>23</v>
      </c>
      <c r="AW415" s="12" t="s">
        <v>48</v>
      </c>
      <c r="AX415" s="12" t="s">
        <v>91</v>
      </c>
      <c r="AY415" s="223" t="s">
        <v>183</v>
      </c>
    </row>
    <row r="416" spans="2:65" s="13" customFormat="1" ht="10.199999999999999">
      <c r="B416" s="224"/>
      <c r="C416" s="225"/>
      <c r="D416" s="210" t="s">
        <v>196</v>
      </c>
      <c r="E416" s="226" t="s">
        <v>1</v>
      </c>
      <c r="F416" s="227" t="s">
        <v>492</v>
      </c>
      <c r="G416" s="225"/>
      <c r="H416" s="228">
        <v>3.84</v>
      </c>
      <c r="I416" s="229"/>
      <c r="J416" s="225"/>
      <c r="K416" s="225"/>
      <c r="L416" s="230"/>
      <c r="M416" s="231"/>
      <c r="N416" s="232"/>
      <c r="O416" s="232"/>
      <c r="P416" s="232"/>
      <c r="Q416" s="232"/>
      <c r="R416" s="232"/>
      <c r="S416" s="232"/>
      <c r="T416" s="233"/>
      <c r="AT416" s="234" t="s">
        <v>196</v>
      </c>
      <c r="AU416" s="234" t="s">
        <v>98</v>
      </c>
      <c r="AV416" s="13" t="s">
        <v>98</v>
      </c>
      <c r="AW416" s="13" t="s">
        <v>48</v>
      </c>
      <c r="AX416" s="13" t="s">
        <v>91</v>
      </c>
      <c r="AY416" s="234" t="s">
        <v>183</v>
      </c>
    </row>
    <row r="417" spans="2:65" s="13" customFormat="1" ht="10.199999999999999">
      <c r="B417" s="224"/>
      <c r="C417" s="225"/>
      <c r="D417" s="210" t="s">
        <v>196</v>
      </c>
      <c r="E417" s="226" t="s">
        <v>1</v>
      </c>
      <c r="F417" s="227" t="s">
        <v>493</v>
      </c>
      <c r="G417" s="225"/>
      <c r="H417" s="228">
        <v>79.36</v>
      </c>
      <c r="I417" s="229"/>
      <c r="J417" s="225"/>
      <c r="K417" s="225"/>
      <c r="L417" s="230"/>
      <c r="M417" s="231"/>
      <c r="N417" s="232"/>
      <c r="O417" s="232"/>
      <c r="P417" s="232"/>
      <c r="Q417" s="232"/>
      <c r="R417" s="232"/>
      <c r="S417" s="232"/>
      <c r="T417" s="233"/>
      <c r="AT417" s="234" t="s">
        <v>196</v>
      </c>
      <c r="AU417" s="234" t="s">
        <v>98</v>
      </c>
      <c r="AV417" s="13" t="s">
        <v>98</v>
      </c>
      <c r="AW417" s="13" t="s">
        <v>48</v>
      </c>
      <c r="AX417" s="13" t="s">
        <v>91</v>
      </c>
      <c r="AY417" s="234" t="s">
        <v>183</v>
      </c>
    </row>
    <row r="418" spans="2:65" s="13" customFormat="1" ht="10.199999999999999">
      <c r="B418" s="224"/>
      <c r="C418" s="225"/>
      <c r="D418" s="210" t="s">
        <v>196</v>
      </c>
      <c r="E418" s="226" t="s">
        <v>1</v>
      </c>
      <c r="F418" s="227" t="s">
        <v>494</v>
      </c>
      <c r="G418" s="225"/>
      <c r="H418" s="228">
        <v>8.6999999999999993</v>
      </c>
      <c r="I418" s="229"/>
      <c r="J418" s="225"/>
      <c r="K418" s="225"/>
      <c r="L418" s="230"/>
      <c r="M418" s="231"/>
      <c r="N418" s="232"/>
      <c r="O418" s="232"/>
      <c r="P418" s="232"/>
      <c r="Q418" s="232"/>
      <c r="R418" s="232"/>
      <c r="S418" s="232"/>
      <c r="T418" s="233"/>
      <c r="AT418" s="234" t="s">
        <v>196</v>
      </c>
      <c r="AU418" s="234" t="s">
        <v>98</v>
      </c>
      <c r="AV418" s="13" t="s">
        <v>98</v>
      </c>
      <c r="AW418" s="13" t="s">
        <v>48</v>
      </c>
      <c r="AX418" s="13" t="s">
        <v>91</v>
      </c>
      <c r="AY418" s="234" t="s">
        <v>183</v>
      </c>
    </row>
    <row r="419" spans="2:65" s="13" customFormat="1" ht="10.199999999999999">
      <c r="B419" s="224"/>
      <c r="C419" s="225"/>
      <c r="D419" s="210" t="s">
        <v>196</v>
      </c>
      <c r="E419" s="226" t="s">
        <v>1</v>
      </c>
      <c r="F419" s="227" t="s">
        <v>495</v>
      </c>
      <c r="G419" s="225"/>
      <c r="H419" s="228">
        <v>12.12</v>
      </c>
      <c r="I419" s="229"/>
      <c r="J419" s="225"/>
      <c r="K419" s="225"/>
      <c r="L419" s="230"/>
      <c r="M419" s="231"/>
      <c r="N419" s="232"/>
      <c r="O419" s="232"/>
      <c r="P419" s="232"/>
      <c r="Q419" s="232"/>
      <c r="R419" s="232"/>
      <c r="S419" s="232"/>
      <c r="T419" s="233"/>
      <c r="AT419" s="234" t="s">
        <v>196</v>
      </c>
      <c r="AU419" s="234" t="s">
        <v>98</v>
      </c>
      <c r="AV419" s="13" t="s">
        <v>98</v>
      </c>
      <c r="AW419" s="13" t="s">
        <v>48</v>
      </c>
      <c r="AX419" s="13" t="s">
        <v>91</v>
      </c>
      <c r="AY419" s="234" t="s">
        <v>183</v>
      </c>
    </row>
    <row r="420" spans="2:65" s="1" customFormat="1" ht="16.5" customHeight="1">
      <c r="B420" s="35"/>
      <c r="C420" s="197" t="s">
        <v>496</v>
      </c>
      <c r="D420" s="197" t="s">
        <v>186</v>
      </c>
      <c r="E420" s="198" t="s">
        <v>497</v>
      </c>
      <c r="F420" s="199" t="s">
        <v>498</v>
      </c>
      <c r="G420" s="200" t="s">
        <v>189</v>
      </c>
      <c r="H420" s="201">
        <v>104.02</v>
      </c>
      <c r="I420" s="202"/>
      <c r="J420" s="203">
        <f>ROUND(I420*H420,2)</f>
        <v>0</v>
      </c>
      <c r="K420" s="199" t="s">
        <v>190</v>
      </c>
      <c r="L420" s="39"/>
      <c r="M420" s="204" t="s">
        <v>1</v>
      </c>
      <c r="N420" s="205" t="s">
        <v>56</v>
      </c>
      <c r="O420" s="67"/>
      <c r="P420" s="206">
        <f>O420*H420</f>
        <v>0</v>
      </c>
      <c r="Q420" s="206">
        <v>4.0000000000000003E-5</v>
      </c>
      <c r="R420" s="206">
        <f>Q420*H420</f>
        <v>4.1608000000000001E-3</v>
      </c>
      <c r="S420" s="206">
        <v>0</v>
      </c>
      <c r="T420" s="207">
        <f>S420*H420</f>
        <v>0</v>
      </c>
      <c r="AR420" s="208" t="s">
        <v>122</v>
      </c>
      <c r="AT420" s="208" t="s">
        <v>186</v>
      </c>
      <c r="AU420" s="208" t="s">
        <v>98</v>
      </c>
      <c r="AY420" s="17" t="s">
        <v>183</v>
      </c>
      <c r="BE420" s="209">
        <f>IF(N420="základní",J420,0)</f>
        <v>0</v>
      </c>
      <c r="BF420" s="209">
        <f>IF(N420="snížená",J420,0)</f>
        <v>0</v>
      </c>
      <c r="BG420" s="209">
        <f>IF(N420="zákl. přenesená",J420,0)</f>
        <v>0</v>
      </c>
      <c r="BH420" s="209">
        <f>IF(N420="sníž. přenesená",J420,0)</f>
        <v>0</v>
      </c>
      <c r="BI420" s="209">
        <f>IF(N420="nulová",J420,0)</f>
        <v>0</v>
      </c>
      <c r="BJ420" s="17" t="s">
        <v>23</v>
      </c>
      <c r="BK420" s="209">
        <f>ROUND(I420*H420,2)</f>
        <v>0</v>
      </c>
      <c r="BL420" s="17" t="s">
        <v>122</v>
      </c>
      <c r="BM420" s="208" t="s">
        <v>499</v>
      </c>
    </row>
    <row r="421" spans="2:65" s="1" customFormat="1" ht="10.199999999999999">
      <c r="B421" s="35"/>
      <c r="C421" s="36"/>
      <c r="D421" s="210" t="s">
        <v>192</v>
      </c>
      <c r="E421" s="36"/>
      <c r="F421" s="211" t="s">
        <v>500</v>
      </c>
      <c r="G421" s="36"/>
      <c r="H421" s="36"/>
      <c r="I421" s="118"/>
      <c r="J421" s="36"/>
      <c r="K421" s="36"/>
      <c r="L421" s="39"/>
      <c r="M421" s="212"/>
      <c r="N421" s="67"/>
      <c r="O421" s="67"/>
      <c r="P421" s="67"/>
      <c r="Q421" s="67"/>
      <c r="R421" s="67"/>
      <c r="S421" s="67"/>
      <c r="T421" s="68"/>
      <c r="AT421" s="17" t="s">
        <v>192</v>
      </c>
      <c r="AU421" s="17" t="s">
        <v>98</v>
      </c>
    </row>
    <row r="422" spans="2:65" s="1" customFormat="1" ht="54">
      <c r="B422" s="35"/>
      <c r="C422" s="36"/>
      <c r="D422" s="210" t="s">
        <v>194</v>
      </c>
      <c r="E422" s="36"/>
      <c r="F422" s="213" t="s">
        <v>491</v>
      </c>
      <c r="G422" s="36"/>
      <c r="H422" s="36"/>
      <c r="I422" s="118"/>
      <c r="J422" s="36"/>
      <c r="K422" s="36"/>
      <c r="L422" s="39"/>
      <c r="M422" s="212"/>
      <c r="N422" s="67"/>
      <c r="O422" s="67"/>
      <c r="P422" s="67"/>
      <c r="Q422" s="67"/>
      <c r="R422" s="67"/>
      <c r="S422" s="67"/>
      <c r="T422" s="68"/>
      <c r="AT422" s="17" t="s">
        <v>194</v>
      </c>
      <c r="AU422" s="17" t="s">
        <v>98</v>
      </c>
    </row>
    <row r="423" spans="2:65" s="12" customFormat="1" ht="10.199999999999999">
      <c r="B423" s="214"/>
      <c r="C423" s="215"/>
      <c r="D423" s="210" t="s">
        <v>196</v>
      </c>
      <c r="E423" s="216" t="s">
        <v>1</v>
      </c>
      <c r="F423" s="217" t="s">
        <v>484</v>
      </c>
      <c r="G423" s="215"/>
      <c r="H423" s="216" t="s">
        <v>1</v>
      </c>
      <c r="I423" s="218"/>
      <c r="J423" s="215"/>
      <c r="K423" s="215"/>
      <c r="L423" s="219"/>
      <c r="M423" s="220"/>
      <c r="N423" s="221"/>
      <c r="O423" s="221"/>
      <c r="P423" s="221"/>
      <c r="Q423" s="221"/>
      <c r="R423" s="221"/>
      <c r="S423" s="221"/>
      <c r="T423" s="222"/>
      <c r="AT423" s="223" t="s">
        <v>196</v>
      </c>
      <c r="AU423" s="223" t="s">
        <v>98</v>
      </c>
      <c r="AV423" s="12" t="s">
        <v>23</v>
      </c>
      <c r="AW423" s="12" t="s">
        <v>48</v>
      </c>
      <c r="AX423" s="12" t="s">
        <v>91</v>
      </c>
      <c r="AY423" s="223" t="s">
        <v>183</v>
      </c>
    </row>
    <row r="424" spans="2:65" s="13" customFormat="1" ht="10.199999999999999">
      <c r="B424" s="224"/>
      <c r="C424" s="225"/>
      <c r="D424" s="210" t="s">
        <v>196</v>
      </c>
      <c r="E424" s="226" t="s">
        <v>1</v>
      </c>
      <c r="F424" s="227" t="s">
        <v>492</v>
      </c>
      <c r="G424" s="225"/>
      <c r="H424" s="228">
        <v>3.84</v>
      </c>
      <c r="I424" s="229"/>
      <c r="J424" s="225"/>
      <c r="K424" s="225"/>
      <c r="L424" s="230"/>
      <c r="M424" s="231"/>
      <c r="N424" s="232"/>
      <c r="O424" s="232"/>
      <c r="P424" s="232"/>
      <c r="Q424" s="232"/>
      <c r="R424" s="232"/>
      <c r="S424" s="232"/>
      <c r="T424" s="233"/>
      <c r="AT424" s="234" t="s">
        <v>196</v>
      </c>
      <c r="AU424" s="234" t="s">
        <v>98</v>
      </c>
      <c r="AV424" s="13" t="s">
        <v>98</v>
      </c>
      <c r="AW424" s="13" t="s">
        <v>48</v>
      </c>
      <c r="AX424" s="13" t="s">
        <v>91</v>
      </c>
      <c r="AY424" s="234" t="s">
        <v>183</v>
      </c>
    </row>
    <row r="425" spans="2:65" s="13" customFormat="1" ht="10.199999999999999">
      <c r="B425" s="224"/>
      <c r="C425" s="225"/>
      <c r="D425" s="210" t="s">
        <v>196</v>
      </c>
      <c r="E425" s="226" t="s">
        <v>1</v>
      </c>
      <c r="F425" s="227" t="s">
        <v>493</v>
      </c>
      <c r="G425" s="225"/>
      <c r="H425" s="228">
        <v>79.36</v>
      </c>
      <c r="I425" s="229"/>
      <c r="J425" s="225"/>
      <c r="K425" s="225"/>
      <c r="L425" s="230"/>
      <c r="M425" s="231"/>
      <c r="N425" s="232"/>
      <c r="O425" s="232"/>
      <c r="P425" s="232"/>
      <c r="Q425" s="232"/>
      <c r="R425" s="232"/>
      <c r="S425" s="232"/>
      <c r="T425" s="233"/>
      <c r="AT425" s="234" t="s">
        <v>196</v>
      </c>
      <c r="AU425" s="234" t="s">
        <v>98</v>
      </c>
      <c r="AV425" s="13" t="s">
        <v>98</v>
      </c>
      <c r="AW425" s="13" t="s">
        <v>48</v>
      </c>
      <c r="AX425" s="13" t="s">
        <v>91</v>
      </c>
      <c r="AY425" s="234" t="s">
        <v>183</v>
      </c>
    </row>
    <row r="426" spans="2:65" s="13" customFormat="1" ht="10.199999999999999">
      <c r="B426" s="224"/>
      <c r="C426" s="225"/>
      <c r="D426" s="210" t="s">
        <v>196</v>
      </c>
      <c r="E426" s="226" t="s">
        <v>1</v>
      </c>
      <c r="F426" s="227" t="s">
        <v>494</v>
      </c>
      <c r="G426" s="225"/>
      <c r="H426" s="228">
        <v>8.6999999999999993</v>
      </c>
      <c r="I426" s="229"/>
      <c r="J426" s="225"/>
      <c r="K426" s="225"/>
      <c r="L426" s="230"/>
      <c r="M426" s="231"/>
      <c r="N426" s="232"/>
      <c r="O426" s="232"/>
      <c r="P426" s="232"/>
      <c r="Q426" s="232"/>
      <c r="R426" s="232"/>
      <c r="S426" s="232"/>
      <c r="T426" s="233"/>
      <c r="AT426" s="234" t="s">
        <v>196</v>
      </c>
      <c r="AU426" s="234" t="s">
        <v>98</v>
      </c>
      <c r="AV426" s="13" t="s">
        <v>98</v>
      </c>
      <c r="AW426" s="13" t="s">
        <v>48</v>
      </c>
      <c r="AX426" s="13" t="s">
        <v>91</v>
      </c>
      <c r="AY426" s="234" t="s">
        <v>183</v>
      </c>
    </row>
    <row r="427" spans="2:65" s="13" customFormat="1" ht="10.199999999999999">
      <c r="B427" s="224"/>
      <c r="C427" s="225"/>
      <c r="D427" s="210" t="s">
        <v>196</v>
      </c>
      <c r="E427" s="226" t="s">
        <v>1</v>
      </c>
      <c r="F427" s="227" t="s">
        <v>495</v>
      </c>
      <c r="G427" s="225"/>
      <c r="H427" s="228">
        <v>12.12</v>
      </c>
      <c r="I427" s="229"/>
      <c r="J427" s="225"/>
      <c r="K427" s="225"/>
      <c r="L427" s="230"/>
      <c r="M427" s="231"/>
      <c r="N427" s="232"/>
      <c r="O427" s="232"/>
      <c r="P427" s="232"/>
      <c r="Q427" s="232"/>
      <c r="R427" s="232"/>
      <c r="S427" s="232"/>
      <c r="T427" s="233"/>
      <c r="AT427" s="234" t="s">
        <v>196</v>
      </c>
      <c r="AU427" s="234" t="s">
        <v>98</v>
      </c>
      <c r="AV427" s="13" t="s">
        <v>98</v>
      </c>
      <c r="AW427" s="13" t="s">
        <v>48</v>
      </c>
      <c r="AX427" s="13" t="s">
        <v>91</v>
      </c>
      <c r="AY427" s="234" t="s">
        <v>183</v>
      </c>
    </row>
    <row r="428" spans="2:65" s="1" customFormat="1" ht="16.5" customHeight="1">
      <c r="B428" s="35"/>
      <c r="C428" s="197" t="s">
        <v>501</v>
      </c>
      <c r="D428" s="197" t="s">
        <v>186</v>
      </c>
      <c r="E428" s="198" t="s">
        <v>502</v>
      </c>
      <c r="F428" s="199" t="s">
        <v>503</v>
      </c>
      <c r="G428" s="200" t="s">
        <v>248</v>
      </c>
      <c r="H428" s="201">
        <v>9.43</v>
      </c>
      <c r="I428" s="202"/>
      <c r="J428" s="203">
        <f>ROUND(I428*H428,2)</f>
        <v>0</v>
      </c>
      <c r="K428" s="199" t="s">
        <v>190</v>
      </c>
      <c r="L428" s="39"/>
      <c r="M428" s="204" t="s">
        <v>1</v>
      </c>
      <c r="N428" s="205" t="s">
        <v>56</v>
      </c>
      <c r="O428" s="67"/>
      <c r="P428" s="206">
        <f>O428*H428</f>
        <v>0</v>
      </c>
      <c r="Q428" s="206">
        <v>2.5023499999999999</v>
      </c>
      <c r="R428" s="206">
        <f>Q428*H428</f>
        <v>23.597160499999998</v>
      </c>
      <c r="S428" s="206">
        <v>0</v>
      </c>
      <c r="T428" s="207">
        <f>S428*H428</f>
        <v>0</v>
      </c>
      <c r="AR428" s="208" t="s">
        <v>122</v>
      </c>
      <c r="AT428" s="208" t="s">
        <v>186</v>
      </c>
      <c r="AU428" s="208" t="s">
        <v>98</v>
      </c>
      <c r="AY428" s="17" t="s">
        <v>183</v>
      </c>
      <c r="BE428" s="209">
        <f>IF(N428="základní",J428,0)</f>
        <v>0</v>
      </c>
      <c r="BF428" s="209">
        <f>IF(N428="snížená",J428,0)</f>
        <v>0</v>
      </c>
      <c r="BG428" s="209">
        <f>IF(N428="zákl. přenesená",J428,0)</f>
        <v>0</v>
      </c>
      <c r="BH428" s="209">
        <f>IF(N428="sníž. přenesená",J428,0)</f>
        <v>0</v>
      </c>
      <c r="BI428" s="209">
        <f>IF(N428="nulová",J428,0)</f>
        <v>0</v>
      </c>
      <c r="BJ428" s="17" t="s">
        <v>23</v>
      </c>
      <c r="BK428" s="209">
        <f>ROUND(I428*H428,2)</f>
        <v>0</v>
      </c>
      <c r="BL428" s="17" t="s">
        <v>122</v>
      </c>
      <c r="BM428" s="208" t="s">
        <v>504</v>
      </c>
    </row>
    <row r="429" spans="2:65" s="1" customFormat="1" ht="17.399999999999999">
      <c r="B429" s="35"/>
      <c r="C429" s="36"/>
      <c r="D429" s="210" t="s">
        <v>192</v>
      </c>
      <c r="E429" s="36"/>
      <c r="F429" s="211" t="s">
        <v>505</v>
      </c>
      <c r="G429" s="36"/>
      <c r="H429" s="36"/>
      <c r="I429" s="118"/>
      <c r="J429" s="36"/>
      <c r="K429" s="36"/>
      <c r="L429" s="39"/>
      <c r="M429" s="212"/>
      <c r="N429" s="67"/>
      <c r="O429" s="67"/>
      <c r="P429" s="67"/>
      <c r="Q429" s="67"/>
      <c r="R429" s="67"/>
      <c r="S429" s="67"/>
      <c r="T429" s="68"/>
      <c r="AT429" s="17" t="s">
        <v>192</v>
      </c>
      <c r="AU429" s="17" t="s">
        <v>98</v>
      </c>
    </row>
    <row r="430" spans="2:65" s="12" customFormat="1" ht="10.199999999999999">
      <c r="B430" s="214"/>
      <c r="C430" s="215"/>
      <c r="D430" s="210" t="s">
        <v>196</v>
      </c>
      <c r="E430" s="216" t="s">
        <v>1</v>
      </c>
      <c r="F430" s="217" t="s">
        <v>343</v>
      </c>
      <c r="G430" s="215"/>
      <c r="H430" s="216" t="s">
        <v>1</v>
      </c>
      <c r="I430" s="218"/>
      <c r="J430" s="215"/>
      <c r="K430" s="215"/>
      <c r="L430" s="219"/>
      <c r="M430" s="220"/>
      <c r="N430" s="221"/>
      <c r="O430" s="221"/>
      <c r="P430" s="221"/>
      <c r="Q430" s="221"/>
      <c r="R430" s="221"/>
      <c r="S430" s="221"/>
      <c r="T430" s="222"/>
      <c r="AT430" s="223" t="s">
        <v>196</v>
      </c>
      <c r="AU430" s="223" t="s">
        <v>98</v>
      </c>
      <c r="AV430" s="12" t="s">
        <v>23</v>
      </c>
      <c r="AW430" s="12" t="s">
        <v>48</v>
      </c>
      <c r="AX430" s="12" t="s">
        <v>91</v>
      </c>
      <c r="AY430" s="223" t="s">
        <v>183</v>
      </c>
    </row>
    <row r="431" spans="2:65" s="13" customFormat="1" ht="10.199999999999999">
      <c r="B431" s="224"/>
      <c r="C431" s="225"/>
      <c r="D431" s="210" t="s">
        <v>196</v>
      </c>
      <c r="E431" s="226" t="s">
        <v>1</v>
      </c>
      <c r="F431" s="227" t="s">
        <v>506</v>
      </c>
      <c r="G431" s="225"/>
      <c r="H431" s="228">
        <v>9.4304600000000001</v>
      </c>
      <c r="I431" s="229"/>
      <c r="J431" s="225"/>
      <c r="K431" s="225"/>
      <c r="L431" s="230"/>
      <c r="M431" s="231"/>
      <c r="N431" s="232"/>
      <c r="O431" s="232"/>
      <c r="P431" s="232"/>
      <c r="Q431" s="232"/>
      <c r="R431" s="232"/>
      <c r="S431" s="232"/>
      <c r="T431" s="233"/>
      <c r="AT431" s="234" t="s">
        <v>196</v>
      </c>
      <c r="AU431" s="234" t="s">
        <v>98</v>
      </c>
      <c r="AV431" s="13" t="s">
        <v>98</v>
      </c>
      <c r="AW431" s="13" t="s">
        <v>48</v>
      </c>
      <c r="AX431" s="13" t="s">
        <v>91</v>
      </c>
      <c r="AY431" s="234" t="s">
        <v>183</v>
      </c>
    </row>
    <row r="432" spans="2:65" s="1" customFormat="1" ht="16.5" customHeight="1">
      <c r="B432" s="35"/>
      <c r="C432" s="197" t="s">
        <v>507</v>
      </c>
      <c r="D432" s="197" t="s">
        <v>186</v>
      </c>
      <c r="E432" s="198" t="s">
        <v>508</v>
      </c>
      <c r="F432" s="199" t="s">
        <v>509</v>
      </c>
      <c r="G432" s="200" t="s">
        <v>189</v>
      </c>
      <c r="H432" s="201">
        <v>24.954999999999998</v>
      </c>
      <c r="I432" s="202"/>
      <c r="J432" s="203">
        <f>ROUND(I432*H432,2)</f>
        <v>0</v>
      </c>
      <c r="K432" s="199" t="s">
        <v>190</v>
      </c>
      <c r="L432" s="39"/>
      <c r="M432" s="204" t="s">
        <v>1</v>
      </c>
      <c r="N432" s="205" t="s">
        <v>56</v>
      </c>
      <c r="O432" s="67"/>
      <c r="P432" s="206">
        <f>O432*H432</f>
        <v>0</v>
      </c>
      <c r="Q432" s="206">
        <v>2.65E-3</v>
      </c>
      <c r="R432" s="206">
        <f>Q432*H432</f>
        <v>6.6130750000000002E-2</v>
      </c>
      <c r="S432" s="206">
        <v>0</v>
      </c>
      <c r="T432" s="207">
        <f>S432*H432</f>
        <v>0</v>
      </c>
      <c r="AR432" s="208" t="s">
        <v>122</v>
      </c>
      <c r="AT432" s="208" t="s">
        <v>186</v>
      </c>
      <c r="AU432" s="208" t="s">
        <v>98</v>
      </c>
      <c r="AY432" s="17" t="s">
        <v>183</v>
      </c>
      <c r="BE432" s="209">
        <f>IF(N432="základní",J432,0)</f>
        <v>0</v>
      </c>
      <c r="BF432" s="209">
        <f>IF(N432="snížená",J432,0)</f>
        <v>0</v>
      </c>
      <c r="BG432" s="209">
        <f>IF(N432="zákl. přenesená",J432,0)</f>
        <v>0</v>
      </c>
      <c r="BH432" s="209">
        <f>IF(N432="sníž. přenesená",J432,0)</f>
        <v>0</v>
      </c>
      <c r="BI432" s="209">
        <f>IF(N432="nulová",J432,0)</f>
        <v>0</v>
      </c>
      <c r="BJ432" s="17" t="s">
        <v>23</v>
      </c>
      <c r="BK432" s="209">
        <f>ROUND(I432*H432,2)</f>
        <v>0</v>
      </c>
      <c r="BL432" s="17" t="s">
        <v>122</v>
      </c>
      <c r="BM432" s="208" t="s">
        <v>510</v>
      </c>
    </row>
    <row r="433" spans="2:65" s="1" customFormat="1" ht="17.399999999999999">
      <c r="B433" s="35"/>
      <c r="C433" s="36"/>
      <c r="D433" s="210" t="s">
        <v>192</v>
      </c>
      <c r="E433" s="36"/>
      <c r="F433" s="211" t="s">
        <v>511</v>
      </c>
      <c r="G433" s="36"/>
      <c r="H433" s="36"/>
      <c r="I433" s="118"/>
      <c r="J433" s="36"/>
      <c r="K433" s="36"/>
      <c r="L433" s="39"/>
      <c r="M433" s="212"/>
      <c r="N433" s="67"/>
      <c r="O433" s="67"/>
      <c r="P433" s="67"/>
      <c r="Q433" s="67"/>
      <c r="R433" s="67"/>
      <c r="S433" s="67"/>
      <c r="T433" s="68"/>
      <c r="AT433" s="17" t="s">
        <v>192</v>
      </c>
      <c r="AU433" s="17" t="s">
        <v>98</v>
      </c>
    </row>
    <row r="434" spans="2:65" s="1" customFormat="1" ht="27">
      <c r="B434" s="35"/>
      <c r="C434" s="36"/>
      <c r="D434" s="210" t="s">
        <v>194</v>
      </c>
      <c r="E434" s="36"/>
      <c r="F434" s="213" t="s">
        <v>512</v>
      </c>
      <c r="G434" s="36"/>
      <c r="H434" s="36"/>
      <c r="I434" s="118"/>
      <c r="J434" s="36"/>
      <c r="K434" s="36"/>
      <c r="L434" s="39"/>
      <c r="M434" s="212"/>
      <c r="N434" s="67"/>
      <c r="O434" s="67"/>
      <c r="P434" s="67"/>
      <c r="Q434" s="67"/>
      <c r="R434" s="67"/>
      <c r="S434" s="67"/>
      <c r="T434" s="68"/>
      <c r="AT434" s="17" t="s">
        <v>194</v>
      </c>
      <c r="AU434" s="17" t="s">
        <v>98</v>
      </c>
    </row>
    <row r="435" spans="2:65" s="12" customFormat="1" ht="10.199999999999999">
      <c r="B435" s="214"/>
      <c r="C435" s="215"/>
      <c r="D435" s="210" t="s">
        <v>196</v>
      </c>
      <c r="E435" s="216" t="s">
        <v>1</v>
      </c>
      <c r="F435" s="217" t="s">
        <v>343</v>
      </c>
      <c r="G435" s="215"/>
      <c r="H435" s="216" t="s">
        <v>1</v>
      </c>
      <c r="I435" s="218"/>
      <c r="J435" s="215"/>
      <c r="K435" s="215"/>
      <c r="L435" s="219"/>
      <c r="M435" s="220"/>
      <c r="N435" s="221"/>
      <c r="O435" s="221"/>
      <c r="P435" s="221"/>
      <c r="Q435" s="221"/>
      <c r="R435" s="221"/>
      <c r="S435" s="221"/>
      <c r="T435" s="222"/>
      <c r="AT435" s="223" t="s">
        <v>196</v>
      </c>
      <c r="AU435" s="223" t="s">
        <v>98</v>
      </c>
      <c r="AV435" s="12" t="s">
        <v>23</v>
      </c>
      <c r="AW435" s="12" t="s">
        <v>48</v>
      </c>
      <c r="AX435" s="12" t="s">
        <v>91</v>
      </c>
      <c r="AY435" s="223" t="s">
        <v>183</v>
      </c>
    </row>
    <row r="436" spans="2:65" s="13" customFormat="1" ht="10.199999999999999">
      <c r="B436" s="224"/>
      <c r="C436" s="225"/>
      <c r="D436" s="210" t="s">
        <v>196</v>
      </c>
      <c r="E436" s="226" t="s">
        <v>1</v>
      </c>
      <c r="F436" s="227" t="s">
        <v>513</v>
      </c>
      <c r="G436" s="225"/>
      <c r="H436" s="228">
        <v>24.954999999999998</v>
      </c>
      <c r="I436" s="229"/>
      <c r="J436" s="225"/>
      <c r="K436" s="225"/>
      <c r="L436" s="230"/>
      <c r="M436" s="231"/>
      <c r="N436" s="232"/>
      <c r="O436" s="232"/>
      <c r="P436" s="232"/>
      <c r="Q436" s="232"/>
      <c r="R436" s="232"/>
      <c r="S436" s="232"/>
      <c r="T436" s="233"/>
      <c r="AT436" s="234" t="s">
        <v>196</v>
      </c>
      <c r="AU436" s="234" t="s">
        <v>98</v>
      </c>
      <c r="AV436" s="13" t="s">
        <v>98</v>
      </c>
      <c r="AW436" s="13" t="s">
        <v>48</v>
      </c>
      <c r="AX436" s="13" t="s">
        <v>91</v>
      </c>
      <c r="AY436" s="234" t="s">
        <v>183</v>
      </c>
    </row>
    <row r="437" spans="2:65" s="1" customFormat="1" ht="16.5" customHeight="1">
      <c r="B437" s="35"/>
      <c r="C437" s="197" t="s">
        <v>514</v>
      </c>
      <c r="D437" s="197" t="s">
        <v>186</v>
      </c>
      <c r="E437" s="198" t="s">
        <v>515</v>
      </c>
      <c r="F437" s="199" t="s">
        <v>516</v>
      </c>
      <c r="G437" s="200" t="s">
        <v>189</v>
      </c>
      <c r="H437" s="201">
        <v>24.954999999999998</v>
      </c>
      <c r="I437" s="202"/>
      <c r="J437" s="203">
        <f>ROUND(I437*H437,2)</f>
        <v>0</v>
      </c>
      <c r="K437" s="199" t="s">
        <v>190</v>
      </c>
      <c r="L437" s="39"/>
      <c r="M437" s="204" t="s">
        <v>1</v>
      </c>
      <c r="N437" s="205" t="s">
        <v>56</v>
      </c>
      <c r="O437" s="67"/>
      <c r="P437" s="206">
        <f>O437*H437</f>
        <v>0</v>
      </c>
      <c r="Q437" s="206">
        <v>0</v>
      </c>
      <c r="R437" s="206">
        <f>Q437*H437</f>
        <v>0</v>
      </c>
      <c r="S437" s="206">
        <v>0</v>
      </c>
      <c r="T437" s="207">
        <f>S437*H437</f>
        <v>0</v>
      </c>
      <c r="AR437" s="208" t="s">
        <v>122</v>
      </c>
      <c r="AT437" s="208" t="s">
        <v>186</v>
      </c>
      <c r="AU437" s="208" t="s">
        <v>98</v>
      </c>
      <c r="AY437" s="17" t="s">
        <v>183</v>
      </c>
      <c r="BE437" s="209">
        <f>IF(N437="základní",J437,0)</f>
        <v>0</v>
      </c>
      <c r="BF437" s="209">
        <f>IF(N437="snížená",J437,0)</f>
        <v>0</v>
      </c>
      <c r="BG437" s="209">
        <f>IF(N437="zákl. přenesená",J437,0)</f>
        <v>0</v>
      </c>
      <c r="BH437" s="209">
        <f>IF(N437="sníž. přenesená",J437,0)</f>
        <v>0</v>
      </c>
      <c r="BI437" s="209">
        <f>IF(N437="nulová",J437,0)</f>
        <v>0</v>
      </c>
      <c r="BJ437" s="17" t="s">
        <v>23</v>
      </c>
      <c r="BK437" s="209">
        <f>ROUND(I437*H437,2)</f>
        <v>0</v>
      </c>
      <c r="BL437" s="17" t="s">
        <v>122</v>
      </c>
      <c r="BM437" s="208" t="s">
        <v>517</v>
      </c>
    </row>
    <row r="438" spans="2:65" s="1" customFormat="1" ht="17.399999999999999">
      <c r="B438" s="35"/>
      <c r="C438" s="36"/>
      <c r="D438" s="210" t="s">
        <v>192</v>
      </c>
      <c r="E438" s="36"/>
      <c r="F438" s="211" t="s">
        <v>518</v>
      </c>
      <c r="G438" s="36"/>
      <c r="H438" s="36"/>
      <c r="I438" s="118"/>
      <c r="J438" s="36"/>
      <c r="K438" s="36"/>
      <c r="L438" s="39"/>
      <c r="M438" s="212"/>
      <c r="N438" s="67"/>
      <c r="O438" s="67"/>
      <c r="P438" s="67"/>
      <c r="Q438" s="67"/>
      <c r="R438" s="67"/>
      <c r="S438" s="67"/>
      <c r="T438" s="68"/>
      <c r="AT438" s="17" t="s">
        <v>192</v>
      </c>
      <c r="AU438" s="17" t="s">
        <v>98</v>
      </c>
    </row>
    <row r="439" spans="2:65" s="1" customFormat="1" ht="27">
      <c r="B439" s="35"/>
      <c r="C439" s="36"/>
      <c r="D439" s="210" t="s">
        <v>194</v>
      </c>
      <c r="E439" s="36"/>
      <c r="F439" s="213" t="s">
        <v>512</v>
      </c>
      <c r="G439" s="36"/>
      <c r="H439" s="36"/>
      <c r="I439" s="118"/>
      <c r="J439" s="36"/>
      <c r="K439" s="36"/>
      <c r="L439" s="39"/>
      <c r="M439" s="212"/>
      <c r="N439" s="67"/>
      <c r="O439" s="67"/>
      <c r="P439" s="67"/>
      <c r="Q439" s="67"/>
      <c r="R439" s="67"/>
      <c r="S439" s="67"/>
      <c r="T439" s="68"/>
      <c r="AT439" s="17" t="s">
        <v>194</v>
      </c>
      <c r="AU439" s="17" t="s">
        <v>98</v>
      </c>
    </row>
    <row r="440" spans="2:65" s="12" customFormat="1" ht="10.199999999999999">
      <c r="B440" s="214"/>
      <c r="C440" s="215"/>
      <c r="D440" s="210" t="s">
        <v>196</v>
      </c>
      <c r="E440" s="216" t="s">
        <v>1</v>
      </c>
      <c r="F440" s="217" t="s">
        <v>343</v>
      </c>
      <c r="G440" s="215"/>
      <c r="H440" s="216" t="s">
        <v>1</v>
      </c>
      <c r="I440" s="218"/>
      <c r="J440" s="215"/>
      <c r="K440" s="215"/>
      <c r="L440" s="219"/>
      <c r="M440" s="220"/>
      <c r="N440" s="221"/>
      <c r="O440" s="221"/>
      <c r="P440" s="221"/>
      <c r="Q440" s="221"/>
      <c r="R440" s="221"/>
      <c r="S440" s="221"/>
      <c r="T440" s="222"/>
      <c r="AT440" s="223" t="s">
        <v>196</v>
      </c>
      <c r="AU440" s="223" t="s">
        <v>98</v>
      </c>
      <c r="AV440" s="12" t="s">
        <v>23</v>
      </c>
      <c r="AW440" s="12" t="s">
        <v>48</v>
      </c>
      <c r="AX440" s="12" t="s">
        <v>91</v>
      </c>
      <c r="AY440" s="223" t="s">
        <v>183</v>
      </c>
    </row>
    <row r="441" spans="2:65" s="13" customFormat="1" ht="10.199999999999999">
      <c r="B441" s="224"/>
      <c r="C441" s="225"/>
      <c r="D441" s="210" t="s">
        <v>196</v>
      </c>
      <c r="E441" s="226" t="s">
        <v>1</v>
      </c>
      <c r="F441" s="227" t="s">
        <v>513</v>
      </c>
      <c r="G441" s="225"/>
      <c r="H441" s="228">
        <v>24.954999999999998</v>
      </c>
      <c r="I441" s="229"/>
      <c r="J441" s="225"/>
      <c r="K441" s="225"/>
      <c r="L441" s="230"/>
      <c r="M441" s="231"/>
      <c r="N441" s="232"/>
      <c r="O441" s="232"/>
      <c r="P441" s="232"/>
      <c r="Q441" s="232"/>
      <c r="R441" s="232"/>
      <c r="S441" s="232"/>
      <c r="T441" s="233"/>
      <c r="AT441" s="234" t="s">
        <v>196</v>
      </c>
      <c r="AU441" s="234" t="s">
        <v>98</v>
      </c>
      <c r="AV441" s="13" t="s">
        <v>98</v>
      </c>
      <c r="AW441" s="13" t="s">
        <v>48</v>
      </c>
      <c r="AX441" s="13" t="s">
        <v>91</v>
      </c>
      <c r="AY441" s="234" t="s">
        <v>183</v>
      </c>
    </row>
    <row r="442" spans="2:65" s="1" customFormat="1" ht="16.5" customHeight="1">
      <c r="B442" s="35"/>
      <c r="C442" s="197" t="s">
        <v>519</v>
      </c>
      <c r="D442" s="197" t="s">
        <v>186</v>
      </c>
      <c r="E442" s="198" t="s">
        <v>520</v>
      </c>
      <c r="F442" s="199" t="s">
        <v>521</v>
      </c>
      <c r="G442" s="200" t="s">
        <v>313</v>
      </c>
      <c r="H442" s="201">
        <v>0.2</v>
      </c>
      <c r="I442" s="202"/>
      <c r="J442" s="203">
        <f>ROUND(I442*H442,2)</f>
        <v>0</v>
      </c>
      <c r="K442" s="199" t="s">
        <v>190</v>
      </c>
      <c r="L442" s="39"/>
      <c r="M442" s="204" t="s">
        <v>1</v>
      </c>
      <c r="N442" s="205" t="s">
        <v>56</v>
      </c>
      <c r="O442" s="67"/>
      <c r="P442" s="206">
        <f>O442*H442</f>
        <v>0</v>
      </c>
      <c r="Q442" s="206">
        <v>1.10951</v>
      </c>
      <c r="R442" s="206">
        <f>Q442*H442</f>
        <v>0.22190200000000002</v>
      </c>
      <c r="S442" s="206">
        <v>0</v>
      </c>
      <c r="T442" s="207">
        <f>S442*H442</f>
        <v>0</v>
      </c>
      <c r="AR442" s="208" t="s">
        <v>122</v>
      </c>
      <c r="AT442" s="208" t="s">
        <v>186</v>
      </c>
      <c r="AU442" s="208" t="s">
        <v>98</v>
      </c>
      <c r="AY442" s="17" t="s">
        <v>183</v>
      </c>
      <c r="BE442" s="209">
        <f>IF(N442="základní",J442,0)</f>
        <v>0</v>
      </c>
      <c r="BF442" s="209">
        <f>IF(N442="snížená",J442,0)</f>
        <v>0</v>
      </c>
      <c r="BG442" s="209">
        <f>IF(N442="zákl. přenesená",J442,0)</f>
        <v>0</v>
      </c>
      <c r="BH442" s="209">
        <f>IF(N442="sníž. přenesená",J442,0)</f>
        <v>0</v>
      </c>
      <c r="BI442" s="209">
        <f>IF(N442="nulová",J442,0)</f>
        <v>0</v>
      </c>
      <c r="BJ442" s="17" t="s">
        <v>23</v>
      </c>
      <c r="BK442" s="209">
        <f>ROUND(I442*H442,2)</f>
        <v>0</v>
      </c>
      <c r="BL442" s="17" t="s">
        <v>122</v>
      </c>
      <c r="BM442" s="208" t="s">
        <v>522</v>
      </c>
    </row>
    <row r="443" spans="2:65" s="1" customFormat="1" ht="10.199999999999999">
      <c r="B443" s="35"/>
      <c r="C443" s="36"/>
      <c r="D443" s="210" t="s">
        <v>192</v>
      </c>
      <c r="E443" s="36"/>
      <c r="F443" s="211" t="s">
        <v>523</v>
      </c>
      <c r="G443" s="36"/>
      <c r="H443" s="36"/>
      <c r="I443" s="118"/>
      <c r="J443" s="36"/>
      <c r="K443" s="36"/>
      <c r="L443" s="39"/>
      <c r="M443" s="212"/>
      <c r="N443" s="67"/>
      <c r="O443" s="67"/>
      <c r="P443" s="67"/>
      <c r="Q443" s="67"/>
      <c r="R443" s="67"/>
      <c r="S443" s="67"/>
      <c r="T443" s="68"/>
      <c r="AT443" s="17" t="s">
        <v>192</v>
      </c>
      <c r="AU443" s="17" t="s">
        <v>98</v>
      </c>
    </row>
    <row r="444" spans="2:65" s="12" customFormat="1" ht="10.199999999999999">
      <c r="B444" s="214"/>
      <c r="C444" s="215"/>
      <c r="D444" s="210" t="s">
        <v>196</v>
      </c>
      <c r="E444" s="216" t="s">
        <v>1</v>
      </c>
      <c r="F444" s="217" t="s">
        <v>343</v>
      </c>
      <c r="G444" s="215"/>
      <c r="H444" s="216" t="s">
        <v>1</v>
      </c>
      <c r="I444" s="218"/>
      <c r="J444" s="215"/>
      <c r="K444" s="215"/>
      <c r="L444" s="219"/>
      <c r="M444" s="220"/>
      <c r="N444" s="221"/>
      <c r="O444" s="221"/>
      <c r="P444" s="221"/>
      <c r="Q444" s="221"/>
      <c r="R444" s="221"/>
      <c r="S444" s="221"/>
      <c r="T444" s="222"/>
      <c r="AT444" s="223" t="s">
        <v>196</v>
      </c>
      <c r="AU444" s="223" t="s">
        <v>98</v>
      </c>
      <c r="AV444" s="12" t="s">
        <v>23</v>
      </c>
      <c r="AW444" s="12" t="s">
        <v>48</v>
      </c>
      <c r="AX444" s="12" t="s">
        <v>91</v>
      </c>
      <c r="AY444" s="223" t="s">
        <v>183</v>
      </c>
    </row>
    <row r="445" spans="2:65" s="12" customFormat="1" ht="10.199999999999999">
      <c r="B445" s="214"/>
      <c r="C445" s="215"/>
      <c r="D445" s="210" t="s">
        <v>196</v>
      </c>
      <c r="E445" s="216" t="s">
        <v>1</v>
      </c>
      <c r="F445" s="217" t="s">
        <v>524</v>
      </c>
      <c r="G445" s="215"/>
      <c r="H445" s="216" t="s">
        <v>1</v>
      </c>
      <c r="I445" s="218"/>
      <c r="J445" s="215"/>
      <c r="K445" s="215"/>
      <c r="L445" s="219"/>
      <c r="M445" s="220"/>
      <c r="N445" s="221"/>
      <c r="O445" s="221"/>
      <c r="P445" s="221"/>
      <c r="Q445" s="221"/>
      <c r="R445" s="221"/>
      <c r="S445" s="221"/>
      <c r="T445" s="222"/>
      <c r="AT445" s="223" t="s">
        <v>196</v>
      </c>
      <c r="AU445" s="223" t="s">
        <v>98</v>
      </c>
      <c r="AV445" s="12" t="s">
        <v>23</v>
      </c>
      <c r="AW445" s="12" t="s">
        <v>48</v>
      </c>
      <c r="AX445" s="12" t="s">
        <v>91</v>
      </c>
      <c r="AY445" s="223" t="s">
        <v>183</v>
      </c>
    </row>
    <row r="446" spans="2:65" s="13" customFormat="1" ht="10.199999999999999">
      <c r="B446" s="224"/>
      <c r="C446" s="225"/>
      <c r="D446" s="210" t="s">
        <v>196</v>
      </c>
      <c r="E446" s="226" t="s">
        <v>1</v>
      </c>
      <c r="F446" s="227" t="s">
        <v>525</v>
      </c>
      <c r="G446" s="225"/>
      <c r="H446" s="228">
        <v>0.2</v>
      </c>
      <c r="I446" s="229"/>
      <c r="J446" s="225"/>
      <c r="K446" s="225"/>
      <c r="L446" s="230"/>
      <c r="M446" s="231"/>
      <c r="N446" s="232"/>
      <c r="O446" s="232"/>
      <c r="P446" s="232"/>
      <c r="Q446" s="232"/>
      <c r="R446" s="232"/>
      <c r="S446" s="232"/>
      <c r="T446" s="233"/>
      <c r="AT446" s="234" t="s">
        <v>196</v>
      </c>
      <c r="AU446" s="234" t="s">
        <v>98</v>
      </c>
      <c r="AV446" s="13" t="s">
        <v>98</v>
      </c>
      <c r="AW446" s="13" t="s">
        <v>48</v>
      </c>
      <c r="AX446" s="13" t="s">
        <v>91</v>
      </c>
      <c r="AY446" s="234" t="s">
        <v>183</v>
      </c>
    </row>
    <row r="447" spans="2:65" s="1" customFormat="1" ht="16.5" customHeight="1">
      <c r="B447" s="35"/>
      <c r="C447" s="197" t="s">
        <v>526</v>
      </c>
      <c r="D447" s="197" t="s">
        <v>186</v>
      </c>
      <c r="E447" s="198" t="s">
        <v>527</v>
      </c>
      <c r="F447" s="199" t="s">
        <v>528</v>
      </c>
      <c r="G447" s="200" t="s">
        <v>189</v>
      </c>
      <c r="H447" s="201">
        <v>16.224</v>
      </c>
      <c r="I447" s="202"/>
      <c r="J447" s="203">
        <f>ROUND(I447*H447,2)</f>
        <v>0</v>
      </c>
      <c r="K447" s="199" t="s">
        <v>190</v>
      </c>
      <c r="L447" s="39"/>
      <c r="M447" s="204" t="s">
        <v>1</v>
      </c>
      <c r="N447" s="205" t="s">
        <v>56</v>
      </c>
      <c r="O447" s="67"/>
      <c r="P447" s="206">
        <f>O447*H447</f>
        <v>0</v>
      </c>
      <c r="Q447" s="206">
        <v>0.22797999999999999</v>
      </c>
      <c r="R447" s="206">
        <f>Q447*H447</f>
        <v>3.69874752</v>
      </c>
      <c r="S447" s="206">
        <v>0</v>
      </c>
      <c r="T447" s="207">
        <f>S447*H447</f>
        <v>0</v>
      </c>
      <c r="AR447" s="208" t="s">
        <v>122</v>
      </c>
      <c r="AT447" s="208" t="s">
        <v>186</v>
      </c>
      <c r="AU447" s="208" t="s">
        <v>98</v>
      </c>
      <c r="AY447" s="17" t="s">
        <v>183</v>
      </c>
      <c r="BE447" s="209">
        <f>IF(N447="základní",J447,0)</f>
        <v>0</v>
      </c>
      <c r="BF447" s="209">
        <f>IF(N447="snížená",J447,0)</f>
        <v>0</v>
      </c>
      <c r="BG447" s="209">
        <f>IF(N447="zákl. přenesená",J447,0)</f>
        <v>0</v>
      </c>
      <c r="BH447" s="209">
        <f>IF(N447="sníž. přenesená",J447,0)</f>
        <v>0</v>
      </c>
      <c r="BI447" s="209">
        <f>IF(N447="nulová",J447,0)</f>
        <v>0</v>
      </c>
      <c r="BJ447" s="17" t="s">
        <v>23</v>
      </c>
      <c r="BK447" s="209">
        <f>ROUND(I447*H447,2)</f>
        <v>0</v>
      </c>
      <c r="BL447" s="17" t="s">
        <v>122</v>
      </c>
      <c r="BM447" s="208" t="s">
        <v>529</v>
      </c>
    </row>
    <row r="448" spans="2:65" s="1" customFormat="1" ht="10.199999999999999">
      <c r="B448" s="35"/>
      <c r="C448" s="36"/>
      <c r="D448" s="210" t="s">
        <v>192</v>
      </c>
      <c r="E448" s="36"/>
      <c r="F448" s="211" t="s">
        <v>530</v>
      </c>
      <c r="G448" s="36"/>
      <c r="H448" s="36"/>
      <c r="I448" s="118"/>
      <c r="J448" s="36"/>
      <c r="K448" s="36"/>
      <c r="L448" s="39"/>
      <c r="M448" s="212"/>
      <c r="N448" s="67"/>
      <c r="O448" s="67"/>
      <c r="P448" s="67"/>
      <c r="Q448" s="67"/>
      <c r="R448" s="67"/>
      <c r="S448" s="67"/>
      <c r="T448" s="68"/>
      <c r="AT448" s="17" t="s">
        <v>192</v>
      </c>
      <c r="AU448" s="17" t="s">
        <v>98</v>
      </c>
    </row>
    <row r="449" spans="2:65" s="1" customFormat="1" ht="63">
      <c r="B449" s="35"/>
      <c r="C449" s="36"/>
      <c r="D449" s="210" t="s">
        <v>194</v>
      </c>
      <c r="E449" s="36"/>
      <c r="F449" s="213" t="s">
        <v>531</v>
      </c>
      <c r="G449" s="36"/>
      <c r="H449" s="36"/>
      <c r="I449" s="118"/>
      <c r="J449" s="36"/>
      <c r="K449" s="36"/>
      <c r="L449" s="39"/>
      <c r="M449" s="212"/>
      <c r="N449" s="67"/>
      <c r="O449" s="67"/>
      <c r="P449" s="67"/>
      <c r="Q449" s="67"/>
      <c r="R449" s="67"/>
      <c r="S449" s="67"/>
      <c r="T449" s="68"/>
      <c r="AT449" s="17" t="s">
        <v>194</v>
      </c>
      <c r="AU449" s="17" t="s">
        <v>98</v>
      </c>
    </row>
    <row r="450" spans="2:65" s="12" customFormat="1" ht="10.199999999999999">
      <c r="B450" s="214"/>
      <c r="C450" s="215"/>
      <c r="D450" s="210" t="s">
        <v>196</v>
      </c>
      <c r="E450" s="216" t="s">
        <v>1</v>
      </c>
      <c r="F450" s="217" t="s">
        <v>532</v>
      </c>
      <c r="G450" s="215"/>
      <c r="H450" s="216" t="s">
        <v>1</v>
      </c>
      <c r="I450" s="218"/>
      <c r="J450" s="215"/>
      <c r="K450" s="215"/>
      <c r="L450" s="219"/>
      <c r="M450" s="220"/>
      <c r="N450" s="221"/>
      <c r="O450" s="221"/>
      <c r="P450" s="221"/>
      <c r="Q450" s="221"/>
      <c r="R450" s="221"/>
      <c r="S450" s="221"/>
      <c r="T450" s="222"/>
      <c r="AT450" s="223" t="s">
        <v>196</v>
      </c>
      <c r="AU450" s="223" t="s">
        <v>98</v>
      </c>
      <c r="AV450" s="12" t="s">
        <v>23</v>
      </c>
      <c r="AW450" s="12" t="s">
        <v>48</v>
      </c>
      <c r="AX450" s="12" t="s">
        <v>91</v>
      </c>
      <c r="AY450" s="223" t="s">
        <v>183</v>
      </c>
    </row>
    <row r="451" spans="2:65" s="13" customFormat="1" ht="10.199999999999999">
      <c r="B451" s="224"/>
      <c r="C451" s="225"/>
      <c r="D451" s="210" t="s">
        <v>196</v>
      </c>
      <c r="E451" s="226" t="s">
        <v>1</v>
      </c>
      <c r="F451" s="227" t="s">
        <v>533</v>
      </c>
      <c r="G451" s="225"/>
      <c r="H451" s="228">
        <v>16.224</v>
      </c>
      <c r="I451" s="229"/>
      <c r="J451" s="225"/>
      <c r="K451" s="225"/>
      <c r="L451" s="230"/>
      <c r="M451" s="231"/>
      <c r="N451" s="232"/>
      <c r="O451" s="232"/>
      <c r="P451" s="232"/>
      <c r="Q451" s="232"/>
      <c r="R451" s="232"/>
      <c r="S451" s="232"/>
      <c r="T451" s="233"/>
      <c r="AT451" s="234" t="s">
        <v>196</v>
      </c>
      <c r="AU451" s="234" t="s">
        <v>98</v>
      </c>
      <c r="AV451" s="13" t="s">
        <v>98</v>
      </c>
      <c r="AW451" s="13" t="s">
        <v>48</v>
      </c>
      <c r="AX451" s="13" t="s">
        <v>91</v>
      </c>
      <c r="AY451" s="234" t="s">
        <v>183</v>
      </c>
    </row>
    <row r="452" spans="2:65" s="1" customFormat="1" ht="16.5" customHeight="1">
      <c r="B452" s="35"/>
      <c r="C452" s="197" t="s">
        <v>534</v>
      </c>
      <c r="D452" s="197" t="s">
        <v>186</v>
      </c>
      <c r="E452" s="198" t="s">
        <v>535</v>
      </c>
      <c r="F452" s="199" t="s">
        <v>536</v>
      </c>
      <c r="G452" s="200" t="s">
        <v>189</v>
      </c>
      <c r="H452" s="201">
        <v>1.4139999999999999</v>
      </c>
      <c r="I452" s="202"/>
      <c r="J452" s="203">
        <f>ROUND(I452*H452,2)</f>
        <v>0</v>
      </c>
      <c r="K452" s="199" t="s">
        <v>190</v>
      </c>
      <c r="L452" s="39"/>
      <c r="M452" s="204" t="s">
        <v>1</v>
      </c>
      <c r="N452" s="205" t="s">
        <v>56</v>
      </c>
      <c r="O452" s="67"/>
      <c r="P452" s="206">
        <f>O452*H452</f>
        <v>0</v>
      </c>
      <c r="Q452" s="206">
        <v>1.136E-2</v>
      </c>
      <c r="R452" s="206">
        <f>Q452*H452</f>
        <v>1.6063040000000001E-2</v>
      </c>
      <c r="S452" s="206">
        <v>0</v>
      </c>
      <c r="T452" s="207">
        <f>S452*H452</f>
        <v>0</v>
      </c>
      <c r="AR452" s="208" t="s">
        <v>122</v>
      </c>
      <c r="AT452" s="208" t="s">
        <v>186</v>
      </c>
      <c r="AU452" s="208" t="s">
        <v>98</v>
      </c>
      <c r="AY452" s="17" t="s">
        <v>183</v>
      </c>
      <c r="BE452" s="209">
        <f>IF(N452="základní",J452,0)</f>
        <v>0</v>
      </c>
      <c r="BF452" s="209">
        <f>IF(N452="snížená",J452,0)</f>
        <v>0</v>
      </c>
      <c r="BG452" s="209">
        <f>IF(N452="zákl. přenesená",J452,0)</f>
        <v>0</v>
      </c>
      <c r="BH452" s="209">
        <f>IF(N452="sníž. přenesená",J452,0)</f>
        <v>0</v>
      </c>
      <c r="BI452" s="209">
        <f>IF(N452="nulová",J452,0)</f>
        <v>0</v>
      </c>
      <c r="BJ452" s="17" t="s">
        <v>23</v>
      </c>
      <c r="BK452" s="209">
        <f>ROUND(I452*H452,2)</f>
        <v>0</v>
      </c>
      <c r="BL452" s="17" t="s">
        <v>122</v>
      </c>
      <c r="BM452" s="208" t="s">
        <v>537</v>
      </c>
    </row>
    <row r="453" spans="2:65" s="1" customFormat="1" ht="10.199999999999999">
      <c r="B453" s="35"/>
      <c r="C453" s="36"/>
      <c r="D453" s="210" t="s">
        <v>192</v>
      </c>
      <c r="E453" s="36"/>
      <c r="F453" s="211" t="s">
        <v>538</v>
      </c>
      <c r="G453" s="36"/>
      <c r="H453" s="36"/>
      <c r="I453" s="118"/>
      <c r="J453" s="36"/>
      <c r="K453" s="36"/>
      <c r="L453" s="39"/>
      <c r="M453" s="212"/>
      <c r="N453" s="67"/>
      <c r="O453" s="67"/>
      <c r="P453" s="67"/>
      <c r="Q453" s="67"/>
      <c r="R453" s="67"/>
      <c r="S453" s="67"/>
      <c r="T453" s="68"/>
      <c r="AT453" s="17" t="s">
        <v>192</v>
      </c>
      <c r="AU453" s="17" t="s">
        <v>98</v>
      </c>
    </row>
    <row r="454" spans="2:65" s="1" customFormat="1" ht="45">
      <c r="B454" s="35"/>
      <c r="C454" s="36"/>
      <c r="D454" s="210" t="s">
        <v>194</v>
      </c>
      <c r="E454" s="36"/>
      <c r="F454" s="213" t="s">
        <v>539</v>
      </c>
      <c r="G454" s="36"/>
      <c r="H454" s="36"/>
      <c r="I454" s="118"/>
      <c r="J454" s="36"/>
      <c r="K454" s="36"/>
      <c r="L454" s="39"/>
      <c r="M454" s="212"/>
      <c r="N454" s="67"/>
      <c r="O454" s="67"/>
      <c r="P454" s="67"/>
      <c r="Q454" s="67"/>
      <c r="R454" s="67"/>
      <c r="S454" s="67"/>
      <c r="T454" s="68"/>
      <c r="AT454" s="17" t="s">
        <v>194</v>
      </c>
      <c r="AU454" s="17" t="s">
        <v>98</v>
      </c>
    </row>
    <row r="455" spans="2:65" s="12" customFormat="1" ht="10.199999999999999">
      <c r="B455" s="214"/>
      <c r="C455" s="215"/>
      <c r="D455" s="210" t="s">
        <v>196</v>
      </c>
      <c r="E455" s="216" t="s">
        <v>1</v>
      </c>
      <c r="F455" s="217" t="s">
        <v>532</v>
      </c>
      <c r="G455" s="215"/>
      <c r="H455" s="216" t="s">
        <v>1</v>
      </c>
      <c r="I455" s="218"/>
      <c r="J455" s="215"/>
      <c r="K455" s="215"/>
      <c r="L455" s="219"/>
      <c r="M455" s="220"/>
      <c r="N455" s="221"/>
      <c r="O455" s="221"/>
      <c r="P455" s="221"/>
      <c r="Q455" s="221"/>
      <c r="R455" s="221"/>
      <c r="S455" s="221"/>
      <c r="T455" s="222"/>
      <c r="AT455" s="223" t="s">
        <v>196</v>
      </c>
      <c r="AU455" s="223" t="s">
        <v>98</v>
      </c>
      <c r="AV455" s="12" t="s">
        <v>23</v>
      </c>
      <c r="AW455" s="12" t="s">
        <v>48</v>
      </c>
      <c r="AX455" s="12" t="s">
        <v>91</v>
      </c>
      <c r="AY455" s="223" t="s">
        <v>183</v>
      </c>
    </row>
    <row r="456" spans="2:65" s="13" customFormat="1" ht="10.199999999999999">
      <c r="B456" s="224"/>
      <c r="C456" s="225"/>
      <c r="D456" s="210" t="s">
        <v>196</v>
      </c>
      <c r="E456" s="226" t="s">
        <v>1</v>
      </c>
      <c r="F456" s="227" t="s">
        <v>540</v>
      </c>
      <c r="G456" s="225"/>
      <c r="H456" s="228">
        <v>1.4144000000000001</v>
      </c>
      <c r="I456" s="229"/>
      <c r="J456" s="225"/>
      <c r="K456" s="225"/>
      <c r="L456" s="230"/>
      <c r="M456" s="231"/>
      <c r="N456" s="232"/>
      <c r="O456" s="232"/>
      <c r="P456" s="232"/>
      <c r="Q456" s="232"/>
      <c r="R456" s="232"/>
      <c r="S456" s="232"/>
      <c r="T456" s="233"/>
      <c r="AT456" s="234" t="s">
        <v>196</v>
      </c>
      <c r="AU456" s="234" t="s">
        <v>98</v>
      </c>
      <c r="AV456" s="13" t="s">
        <v>98</v>
      </c>
      <c r="AW456" s="13" t="s">
        <v>48</v>
      </c>
      <c r="AX456" s="13" t="s">
        <v>91</v>
      </c>
      <c r="AY456" s="234" t="s">
        <v>183</v>
      </c>
    </row>
    <row r="457" spans="2:65" s="1" customFormat="1" ht="16.5" customHeight="1">
      <c r="B457" s="35"/>
      <c r="C457" s="197" t="s">
        <v>541</v>
      </c>
      <c r="D457" s="197" t="s">
        <v>186</v>
      </c>
      <c r="E457" s="198" t="s">
        <v>542</v>
      </c>
      <c r="F457" s="199" t="s">
        <v>543</v>
      </c>
      <c r="G457" s="200" t="s">
        <v>189</v>
      </c>
      <c r="H457" s="201">
        <v>1.4139999999999999</v>
      </c>
      <c r="I457" s="202"/>
      <c r="J457" s="203">
        <f>ROUND(I457*H457,2)</f>
        <v>0</v>
      </c>
      <c r="K457" s="199" t="s">
        <v>190</v>
      </c>
      <c r="L457" s="39"/>
      <c r="M457" s="204" t="s">
        <v>1</v>
      </c>
      <c r="N457" s="205" t="s">
        <v>56</v>
      </c>
      <c r="O457" s="67"/>
      <c r="P457" s="206">
        <f>O457*H457</f>
        <v>0</v>
      </c>
      <c r="Q457" s="206">
        <v>0</v>
      </c>
      <c r="R457" s="206">
        <f>Q457*H457</f>
        <v>0</v>
      </c>
      <c r="S457" s="206">
        <v>0</v>
      </c>
      <c r="T457" s="207">
        <f>S457*H457</f>
        <v>0</v>
      </c>
      <c r="AR457" s="208" t="s">
        <v>122</v>
      </c>
      <c r="AT457" s="208" t="s">
        <v>186</v>
      </c>
      <c r="AU457" s="208" t="s">
        <v>98</v>
      </c>
      <c r="AY457" s="17" t="s">
        <v>183</v>
      </c>
      <c r="BE457" s="209">
        <f>IF(N457="základní",J457,0)</f>
        <v>0</v>
      </c>
      <c r="BF457" s="209">
        <f>IF(N457="snížená",J457,0)</f>
        <v>0</v>
      </c>
      <c r="BG457" s="209">
        <f>IF(N457="zákl. přenesená",J457,0)</f>
        <v>0</v>
      </c>
      <c r="BH457" s="209">
        <f>IF(N457="sníž. přenesená",J457,0)</f>
        <v>0</v>
      </c>
      <c r="BI457" s="209">
        <f>IF(N457="nulová",J457,0)</f>
        <v>0</v>
      </c>
      <c r="BJ457" s="17" t="s">
        <v>23</v>
      </c>
      <c r="BK457" s="209">
        <f>ROUND(I457*H457,2)</f>
        <v>0</v>
      </c>
      <c r="BL457" s="17" t="s">
        <v>122</v>
      </c>
      <c r="BM457" s="208" t="s">
        <v>544</v>
      </c>
    </row>
    <row r="458" spans="2:65" s="1" customFormat="1" ht="10.199999999999999">
      <c r="B458" s="35"/>
      <c r="C458" s="36"/>
      <c r="D458" s="210" t="s">
        <v>192</v>
      </c>
      <c r="E458" s="36"/>
      <c r="F458" s="211" t="s">
        <v>545</v>
      </c>
      <c r="G458" s="36"/>
      <c r="H458" s="36"/>
      <c r="I458" s="118"/>
      <c r="J458" s="36"/>
      <c r="K458" s="36"/>
      <c r="L458" s="39"/>
      <c r="M458" s="212"/>
      <c r="N458" s="67"/>
      <c r="O458" s="67"/>
      <c r="P458" s="67"/>
      <c r="Q458" s="67"/>
      <c r="R458" s="67"/>
      <c r="S458" s="67"/>
      <c r="T458" s="68"/>
      <c r="AT458" s="17" t="s">
        <v>192</v>
      </c>
      <c r="AU458" s="17" t="s">
        <v>98</v>
      </c>
    </row>
    <row r="459" spans="2:65" s="1" customFormat="1" ht="45">
      <c r="B459" s="35"/>
      <c r="C459" s="36"/>
      <c r="D459" s="210" t="s">
        <v>194</v>
      </c>
      <c r="E459" s="36"/>
      <c r="F459" s="213" t="s">
        <v>539</v>
      </c>
      <c r="G459" s="36"/>
      <c r="H459" s="36"/>
      <c r="I459" s="118"/>
      <c r="J459" s="36"/>
      <c r="K459" s="36"/>
      <c r="L459" s="39"/>
      <c r="M459" s="212"/>
      <c r="N459" s="67"/>
      <c r="O459" s="67"/>
      <c r="P459" s="67"/>
      <c r="Q459" s="67"/>
      <c r="R459" s="67"/>
      <c r="S459" s="67"/>
      <c r="T459" s="68"/>
      <c r="AT459" s="17" t="s">
        <v>194</v>
      </c>
      <c r="AU459" s="17" t="s">
        <v>98</v>
      </c>
    </row>
    <row r="460" spans="2:65" s="12" customFormat="1" ht="10.199999999999999">
      <c r="B460" s="214"/>
      <c r="C460" s="215"/>
      <c r="D460" s="210" t="s">
        <v>196</v>
      </c>
      <c r="E460" s="216" t="s">
        <v>1</v>
      </c>
      <c r="F460" s="217" t="s">
        <v>532</v>
      </c>
      <c r="G460" s="215"/>
      <c r="H460" s="216" t="s">
        <v>1</v>
      </c>
      <c r="I460" s="218"/>
      <c r="J460" s="215"/>
      <c r="K460" s="215"/>
      <c r="L460" s="219"/>
      <c r="M460" s="220"/>
      <c r="N460" s="221"/>
      <c r="O460" s="221"/>
      <c r="P460" s="221"/>
      <c r="Q460" s="221"/>
      <c r="R460" s="221"/>
      <c r="S460" s="221"/>
      <c r="T460" s="222"/>
      <c r="AT460" s="223" t="s">
        <v>196</v>
      </c>
      <c r="AU460" s="223" t="s">
        <v>98</v>
      </c>
      <c r="AV460" s="12" t="s">
        <v>23</v>
      </c>
      <c r="AW460" s="12" t="s">
        <v>48</v>
      </c>
      <c r="AX460" s="12" t="s">
        <v>91</v>
      </c>
      <c r="AY460" s="223" t="s">
        <v>183</v>
      </c>
    </row>
    <row r="461" spans="2:65" s="13" customFormat="1" ht="10.199999999999999">
      <c r="B461" s="224"/>
      <c r="C461" s="225"/>
      <c r="D461" s="210" t="s">
        <v>196</v>
      </c>
      <c r="E461" s="226" t="s">
        <v>1</v>
      </c>
      <c r="F461" s="227" t="s">
        <v>540</v>
      </c>
      <c r="G461" s="225"/>
      <c r="H461" s="228">
        <v>1.4144000000000001</v>
      </c>
      <c r="I461" s="229"/>
      <c r="J461" s="225"/>
      <c r="K461" s="225"/>
      <c r="L461" s="230"/>
      <c r="M461" s="231"/>
      <c r="N461" s="232"/>
      <c r="O461" s="232"/>
      <c r="P461" s="232"/>
      <c r="Q461" s="232"/>
      <c r="R461" s="232"/>
      <c r="S461" s="232"/>
      <c r="T461" s="233"/>
      <c r="AT461" s="234" t="s">
        <v>196</v>
      </c>
      <c r="AU461" s="234" t="s">
        <v>98</v>
      </c>
      <c r="AV461" s="13" t="s">
        <v>98</v>
      </c>
      <c r="AW461" s="13" t="s">
        <v>48</v>
      </c>
      <c r="AX461" s="13" t="s">
        <v>91</v>
      </c>
      <c r="AY461" s="234" t="s">
        <v>183</v>
      </c>
    </row>
    <row r="462" spans="2:65" s="11" customFormat="1" ht="22.8" customHeight="1">
      <c r="B462" s="181"/>
      <c r="C462" s="182"/>
      <c r="D462" s="183" t="s">
        <v>90</v>
      </c>
      <c r="E462" s="195" t="s">
        <v>113</v>
      </c>
      <c r="F462" s="195" t="s">
        <v>546</v>
      </c>
      <c r="G462" s="182"/>
      <c r="H462" s="182"/>
      <c r="I462" s="185"/>
      <c r="J462" s="196">
        <f>BK462</f>
        <v>0</v>
      </c>
      <c r="K462" s="182"/>
      <c r="L462" s="187"/>
      <c r="M462" s="188"/>
      <c r="N462" s="189"/>
      <c r="O462" s="189"/>
      <c r="P462" s="190">
        <f>SUM(P463:P513)</f>
        <v>0</v>
      </c>
      <c r="Q462" s="189"/>
      <c r="R462" s="190">
        <f>SUM(R463:R513)</f>
        <v>33.713689270000003</v>
      </c>
      <c r="S462" s="189"/>
      <c r="T462" s="191">
        <f>SUM(T463:T513)</f>
        <v>0</v>
      </c>
      <c r="AR462" s="192" t="s">
        <v>23</v>
      </c>
      <c r="AT462" s="193" t="s">
        <v>90</v>
      </c>
      <c r="AU462" s="193" t="s">
        <v>23</v>
      </c>
      <c r="AY462" s="192" t="s">
        <v>183</v>
      </c>
      <c r="BK462" s="194">
        <f>SUM(BK463:BK513)</f>
        <v>0</v>
      </c>
    </row>
    <row r="463" spans="2:65" s="1" customFormat="1" ht="16.5" customHeight="1">
      <c r="B463" s="35"/>
      <c r="C463" s="197" t="s">
        <v>547</v>
      </c>
      <c r="D463" s="197" t="s">
        <v>186</v>
      </c>
      <c r="E463" s="198" t="s">
        <v>548</v>
      </c>
      <c r="F463" s="199" t="s">
        <v>549</v>
      </c>
      <c r="G463" s="200" t="s">
        <v>248</v>
      </c>
      <c r="H463" s="201">
        <v>0.42199999999999999</v>
      </c>
      <c r="I463" s="202"/>
      <c r="J463" s="203">
        <f>ROUND(I463*H463,2)</f>
        <v>0</v>
      </c>
      <c r="K463" s="199" t="s">
        <v>190</v>
      </c>
      <c r="L463" s="39"/>
      <c r="M463" s="204" t="s">
        <v>1</v>
      </c>
      <c r="N463" s="205" t="s">
        <v>56</v>
      </c>
      <c r="O463" s="67"/>
      <c r="P463" s="206">
        <f>O463*H463</f>
        <v>0</v>
      </c>
      <c r="Q463" s="206">
        <v>2.45329</v>
      </c>
      <c r="R463" s="206">
        <f>Q463*H463</f>
        <v>1.0352883799999999</v>
      </c>
      <c r="S463" s="206">
        <v>0</v>
      </c>
      <c r="T463" s="207">
        <f>S463*H463</f>
        <v>0</v>
      </c>
      <c r="AR463" s="208" t="s">
        <v>122</v>
      </c>
      <c r="AT463" s="208" t="s">
        <v>186</v>
      </c>
      <c r="AU463" s="208" t="s">
        <v>98</v>
      </c>
      <c r="AY463" s="17" t="s">
        <v>183</v>
      </c>
      <c r="BE463" s="209">
        <f>IF(N463="základní",J463,0)</f>
        <v>0</v>
      </c>
      <c r="BF463" s="209">
        <f>IF(N463="snížená",J463,0)</f>
        <v>0</v>
      </c>
      <c r="BG463" s="209">
        <f>IF(N463="zákl. přenesená",J463,0)</f>
        <v>0</v>
      </c>
      <c r="BH463" s="209">
        <f>IF(N463="sníž. přenesená",J463,0)</f>
        <v>0</v>
      </c>
      <c r="BI463" s="209">
        <f>IF(N463="nulová",J463,0)</f>
        <v>0</v>
      </c>
      <c r="BJ463" s="17" t="s">
        <v>23</v>
      </c>
      <c r="BK463" s="209">
        <f>ROUND(I463*H463,2)</f>
        <v>0</v>
      </c>
      <c r="BL463" s="17" t="s">
        <v>122</v>
      </c>
      <c r="BM463" s="208" t="s">
        <v>550</v>
      </c>
    </row>
    <row r="464" spans="2:65" s="1" customFormat="1" ht="10.199999999999999">
      <c r="B464" s="35"/>
      <c r="C464" s="36"/>
      <c r="D464" s="210" t="s">
        <v>192</v>
      </c>
      <c r="E464" s="36"/>
      <c r="F464" s="211" t="s">
        <v>551</v>
      </c>
      <c r="G464" s="36"/>
      <c r="H464" s="36"/>
      <c r="I464" s="118"/>
      <c r="J464" s="36"/>
      <c r="K464" s="36"/>
      <c r="L464" s="39"/>
      <c r="M464" s="212"/>
      <c r="N464" s="67"/>
      <c r="O464" s="67"/>
      <c r="P464" s="67"/>
      <c r="Q464" s="67"/>
      <c r="R464" s="67"/>
      <c r="S464" s="67"/>
      <c r="T464" s="68"/>
      <c r="AT464" s="17" t="s">
        <v>192</v>
      </c>
      <c r="AU464" s="17" t="s">
        <v>98</v>
      </c>
    </row>
    <row r="465" spans="2:65" s="1" customFormat="1" ht="54">
      <c r="B465" s="35"/>
      <c r="C465" s="36"/>
      <c r="D465" s="210" t="s">
        <v>194</v>
      </c>
      <c r="E465" s="36"/>
      <c r="F465" s="213" t="s">
        <v>552</v>
      </c>
      <c r="G465" s="36"/>
      <c r="H465" s="36"/>
      <c r="I465" s="118"/>
      <c r="J465" s="36"/>
      <c r="K465" s="36"/>
      <c r="L465" s="39"/>
      <c r="M465" s="212"/>
      <c r="N465" s="67"/>
      <c r="O465" s="67"/>
      <c r="P465" s="67"/>
      <c r="Q465" s="67"/>
      <c r="R465" s="67"/>
      <c r="S465" s="67"/>
      <c r="T465" s="68"/>
      <c r="AT465" s="17" t="s">
        <v>194</v>
      </c>
      <c r="AU465" s="17" t="s">
        <v>98</v>
      </c>
    </row>
    <row r="466" spans="2:65" s="12" customFormat="1" ht="10.199999999999999">
      <c r="B466" s="214"/>
      <c r="C466" s="215"/>
      <c r="D466" s="210" t="s">
        <v>196</v>
      </c>
      <c r="E466" s="216" t="s">
        <v>1</v>
      </c>
      <c r="F466" s="217" t="s">
        <v>484</v>
      </c>
      <c r="G466" s="215"/>
      <c r="H466" s="216" t="s">
        <v>1</v>
      </c>
      <c r="I466" s="218"/>
      <c r="J466" s="215"/>
      <c r="K466" s="215"/>
      <c r="L466" s="219"/>
      <c r="M466" s="220"/>
      <c r="N466" s="221"/>
      <c r="O466" s="221"/>
      <c r="P466" s="221"/>
      <c r="Q466" s="221"/>
      <c r="R466" s="221"/>
      <c r="S466" s="221"/>
      <c r="T466" s="222"/>
      <c r="AT466" s="223" t="s">
        <v>196</v>
      </c>
      <c r="AU466" s="223" t="s">
        <v>98</v>
      </c>
      <c r="AV466" s="12" t="s">
        <v>23</v>
      </c>
      <c r="AW466" s="12" t="s">
        <v>48</v>
      </c>
      <c r="AX466" s="12" t="s">
        <v>91</v>
      </c>
      <c r="AY466" s="223" t="s">
        <v>183</v>
      </c>
    </row>
    <row r="467" spans="2:65" s="13" customFormat="1" ht="10.199999999999999">
      <c r="B467" s="224"/>
      <c r="C467" s="225"/>
      <c r="D467" s="210" t="s">
        <v>196</v>
      </c>
      <c r="E467" s="226" t="s">
        <v>1</v>
      </c>
      <c r="F467" s="227" t="s">
        <v>553</v>
      </c>
      <c r="G467" s="225"/>
      <c r="H467" s="228">
        <v>0.42199999999999999</v>
      </c>
      <c r="I467" s="229"/>
      <c r="J467" s="225"/>
      <c r="K467" s="225"/>
      <c r="L467" s="230"/>
      <c r="M467" s="231"/>
      <c r="N467" s="232"/>
      <c r="O467" s="232"/>
      <c r="P467" s="232"/>
      <c r="Q467" s="232"/>
      <c r="R467" s="232"/>
      <c r="S467" s="232"/>
      <c r="T467" s="233"/>
      <c r="AT467" s="234" t="s">
        <v>196</v>
      </c>
      <c r="AU467" s="234" t="s">
        <v>98</v>
      </c>
      <c r="AV467" s="13" t="s">
        <v>98</v>
      </c>
      <c r="AW467" s="13" t="s">
        <v>48</v>
      </c>
      <c r="AX467" s="13" t="s">
        <v>91</v>
      </c>
      <c r="AY467" s="234" t="s">
        <v>183</v>
      </c>
    </row>
    <row r="468" spans="2:65" s="1" customFormat="1" ht="16.5" customHeight="1">
      <c r="B468" s="35"/>
      <c r="C468" s="197" t="s">
        <v>554</v>
      </c>
      <c r="D468" s="197" t="s">
        <v>186</v>
      </c>
      <c r="E468" s="198" t="s">
        <v>555</v>
      </c>
      <c r="F468" s="199" t="s">
        <v>556</v>
      </c>
      <c r="G468" s="200" t="s">
        <v>189</v>
      </c>
      <c r="H468" s="201">
        <v>5.78</v>
      </c>
      <c r="I468" s="202"/>
      <c r="J468" s="203">
        <f>ROUND(I468*H468,2)</f>
        <v>0</v>
      </c>
      <c r="K468" s="199" t="s">
        <v>190</v>
      </c>
      <c r="L468" s="39"/>
      <c r="M468" s="204" t="s">
        <v>1</v>
      </c>
      <c r="N468" s="205" t="s">
        <v>56</v>
      </c>
      <c r="O468" s="67"/>
      <c r="P468" s="206">
        <f>O468*H468</f>
        <v>0</v>
      </c>
      <c r="Q468" s="206">
        <v>1.57E-3</v>
      </c>
      <c r="R468" s="206">
        <f>Q468*H468</f>
        <v>9.0746000000000004E-3</v>
      </c>
      <c r="S468" s="206">
        <v>0</v>
      </c>
      <c r="T468" s="207">
        <f>S468*H468</f>
        <v>0</v>
      </c>
      <c r="AR468" s="208" t="s">
        <v>122</v>
      </c>
      <c r="AT468" s="208" t="s">
        <v>186</v>
      </c>
      <c r="AU468" s="208" t="s">
        <v>98</v>
      </c>
      <c r="AY468" s="17" t="s">
        <v>183</v>
      </c>
      <c r="BE468" s="209">
        <f>IF(N468="základní",J468,0)</f>
        <v>0</v>
      </c>
      <c r="BF468" s="209">
        <f>IF(N468="snížená",J468,0)</f>
        <v>0</v>
      </c>
      <c r="BG468" s="209">
        <f>IF(N468="zákl. přenesená",J468,0)</f>
        <v>0</v>
      </c>
      <c r="BH468" s="209">
        <f>IF(N468="sníž. přenesená",J468,0)</f>
        <v>0</v>
      </c>
      <c r="BI468" s="209">
        <f>IF(N468="nulová",J468,0)</f>
        <v>0</v>
      </c>
      <c r="BJ468" s="17" t="s">
        <v>23</v>
      </c>
      <c r="BK468" s="209">
        <f>ROUND(I468*H468,2)</f>
        <v>0</v>
      </c>
      <c r="BL468" s="17" t="s">
        <v>122</v>
      </c>
      <c r="BM468" s="208" t="s">
        <v>557</v>
      </c>
    </row>
    <row r="469" spans="2:65" s="1" customFormat="1" ht="17.399999999999999">
      <c r="B469" s="35"/>
      <c r="C469" s="36"/>
      <c r="D469" s="210" t="s">
        <v>192</v>
      </c>
      <c r="E469" s="36"/>
      <c r="F469" s="211" t="s">
        <v>558</v>
      </c>
      <c r="G469" s="36"/>
      <c r="H469" s="36"/>
      <c r="I469" s="118"/>
      <c r="J469" s="36"/>
      <c r="K469" s="36"/>
      <c r="L469" s="39"/>
      <c r="M469" s="212"/>
      <c r="N469" s="67"/>
      <c r="O469" s="67"/>
      <c r="P469" s="67"/>
      <c r="Q469" s="67"/>
      <c r="R469" s="67"/>
      <c r="S469" s="67"/>
      <c r="T469" s="68"/>
      <c r="AT469" s="17" t="s">
        <v>192</v>
      </c>
      <c r="AU469" s="17" t="s">
        <v>98</v>
      </c>
    </row>
    <row r="470" spans="2:65" s="1" customFormat="1" ht="27">
      <c r="B470" s="35"/>
      <c r="C470" s="36"/>
      <c r="D470" s="210" t="s">
        <v>194</v>
      </c>
      <c r="E470" s="36"/>
      <c r="F470" s="213" t="s">
        <v>559</v>
      </c>
      <c r="G470" s="36"/>
      <c r="H470" s="36"/>
      <c r="I470" s="118"/>
      <c r="J470" s="36"/>
      <c r="K470" s="36"/>
      <c r="L470" s="39"/>
      <c r="M470" s="212"/>
      <c r="N470" s="67"/>
      <c r="O470" s="67"/>
      <c r="P470" s="67"/>
      <c r="Q470" s="67"/>
      <c r="R470" s="67"/>
      <c r="S470" s="67"/>
      <c r="T470" s="68"/>
      <c r="AT470" s="17" t="s">
        <v>194</v>
      </c>
      <c r="AU470" s="17" t="s">
        <v>98</v>
      </c>
    </row>
    <row r="471" spans="2:65" s="12" customFormat="1" ht="10.199999999999999">
      <c r="B471" s="214"/>
      <c r="C471" s="215"/>
      <c r="D471" s="210" t="s">
        <v>196</v>
      </c>
      <c r="E471" s="216" t="s">
        <v>1</v>
      </c>
      <c r="F471" s="217" t="s">
        <v>484</v>
      </c>
      <c r="G471" s="215"/>
      <c r="H471" s="216" t="s">
        <v>1</v>
      </c>
      <c r="I471" s="218"/>
      <c r="J471" s="215"/>
      <c r="K471" s="215"/>
      <c r="L471" s="219"/>
      <c r="M471" s="220"/>
      <c r="N471" s="221"/>
      <c r="O471" s="221"/>
      <c r="P471" s="221"/>
      <c r="Q471" s="221"/>
      <c r="R471" s="221"/>
      <c r="S471" s="221"/>
      <c r="T471" s="222"/>
      <c r="AT471" s="223" t="s">
        <v>196</v>
      </c>
      <c r="AU471" s="223" t="s">
        <v>98</v>
      </c>
      <c r="AV471" s="12" t="s">
        <v>23</v>
      </c>
      <c r="AW471" s="12" t="s">
        <v>48</v>
      </c>
      <c r="AX471" s="12" t="s">
        <v>91</v>
      </c>
      <c r="AY471" s="223" t="s">
        <v>183</v>
      </c>
    </row>
    <row r="472" spans="2:65" s="13" customFormat="1" ht="10.199999999999999">
      <c r="B472" s="224"/>
      <c r="C472" s="225"/>
      <c r="D472" s="210" t="s">
        <v>196</v>
      </c>
      <c r="E472" s="226" t="s">
        <v>1</v>
      </c>
      <c r="F472" s="227" t="s">
        <v>560</v>
      </c>
      <c r="G472" s="225"/>
      <c r="H472" s="228">
        <v>0.66</v>
      </c>
      <c r="I472" s="229"/>
      <c r="J472" s="225"/>
      <c r="K472" s="225"/>
      <c r="L472" s="230"/>
      <c r="M472" s="231"/>
      <c r="N472" s="232"/>
      <c r="O472" s="232"/>
      <c r="P472" s="232"/>
      <c r="Q472" s="232"/>
      <c r="R472" s="232"/>
      <c r="S472" s="232"/>
      <c r="T472" s="233"/>
      <c r="AT472" s="234" t="s">
        <v>196</v>
      </c>
      <c r="AU472" s="234" t="s">
        <v>98</v>
      </c>
      <c r="AV472" s="13" t="s">
        <v>98</v>
      </c>
      <c r="AW472" s="13" t="s">
        <v>48</v>
      </c>
      <c r="AX472" s="13" t="s">
        <v>91</v>
      </c>
      <c r="AY472" s="234" t="s">
        <v>183</v>
      </c>
    </row>
    <row r="473" spans="2:65" s="13" customFormat="1" ht="10.199999999999999">
      <c r="B473" s="224"/>
      <c r="C473" s="225"/>
      <c r="D473" s="210" t="s">
        <v>196</v>
      </c>
      <c r="E473" s="226" t="s">
        <v>1</v>
      </c>
      <c r="F473" s="227" t="s">
        <v>561</v>
      </c>
      <c r="G473" s="225"/>
      <c r="H473" s="228">
        <v>5.04</v>
      </c>
      <c r="I473" s="229"/>
      <c r="J473" s="225"/>
      <c r="K473" s="225"/>
      <c r="L473" s="230"/>
      <c r="M473" s="231"/>
      <c r="N473" s="232"/>
      <c r="O473" s="232"/>
      <c r="P473" s="232"/>
      <c r="Q473" s="232"/>
      <c r="R473" s="232"/>
      <c r="S473" s="232"/>
      <c r="T473" s="233"/>
      <c r="AT473" s="234" t="s">
        <v>196</v>
      </c>
      <c r="AU473" s="234" t="s">
        <v>98</v>
      </c>
      <c r="AV473" s="13" t="s">
        <v>98</v>
      </c>
      <c r="AW473" s="13" t="s">
        <v>48</v>
      </c>
      <c r="AX473" s="13" t="s">
        <v>91</v>
      </c>
      <c r="AY473" s="234" t="s">
        <v>183</v>
      </c>
    </row>
    <row r="474" spans="2:65" s="13" customFormat="1" ht="10.199999999999999">
      <c r="B474" s="224"/>
      <c r="C474" s="225"/>
      <c r="D474" s="210" t="s">
        <v>196</v>
      </c>
      <c r="E474" s="226" t="s">
        <v>1</v>
      </c>
      <c r="F474" s="227" t="s">
        <v>562</v>
      </c>
      <c r="G474" s="225"/>
      <c r="H474" s="228">
        <v>0.08</v>
      </c>
      <c r="I474" s="229"/>
      <c r="J474" s="225"/>
      <c r="K474" s="225"/>
      <c r="L474" s="230"/>
      <c r="M474" s="231"/>
      <c r="N474" s="232"/>
      <c r="O474" s="232"/>
      <c r="P474" s="232"/>
      <c r="Q474" s="232"/>
      <c r="R474" s="232"/>
      <c r="S474" s="232"/>
      <c r="T474" s="233"/>
      <c r="AT474" s="234" t="s">
        <v>196</v>
      </c>
      <c r="AU474" s="234" t="s">
        <v>98</v>
      </c>
      <c r="AV474" s="13" t="s">
        <v>98</v>
      </c>
      <c r="AW474" s="13" t="s">
        <v>48</v>
      </c>
      <c r="AX474" s="13" t="s">
        <v>91</v>
      </c>
      <c r="AY474" s="234" t="s">
        <v>183</v>
      </c>
    </row>
    <row r="475" spans="2:65" s="1" customFormat="1" ht="16.5" customHeight="1">
      <c r="B475" s="35"/>
      <c r="C475" s="197" t="s">
        <v>563</v>
      </c>
      <c r="D475" s="197" t="s">
        <v>186</v>
      </c>
      <c r="E475" s="198" t="s">
        <v>564</v>
      </c>
      <c r="F475" s="199" t="s">
        <v>565</v>
      </c>
      <c r="G475" s="200" t="s">
        <v>189</v>
      </c>
      <c r="H475" s="201">
        <v>5.78</v>
      </c>
      <c r="I475" s="202"/>
      <c r="J475" s="203">
        <f>ROUND(I475*H475,2)</f>
        <v>0</v>
      </c>
      <c r="K475" s="199" t="s">
        <v>190</v>
      </c>
      <c r="L475" s="39"/>
      <c r="M475" s="204" t="s">
        <v>1</v>
      </c>
      <c r="N475" s="205" t="s">
        <v>56</v>
      </c>
      <c r="O475" s="67"/>
      <c r="P475" s="206">
        <f>O475*H475</f>
        <v>0</v>
      </c>
      <c r="Q475" s="206">
        <v>0</v>
      </c>
      <c r="R475" s="206">
        <f>Q475*H475</f>
        <v>0</v>
      </c>
      <c r="S475" s="206">
        <v>0</v>
      </c>
      <c r="T475" s="207">
        <f>S475*H475</f>
        <v>0</v>
      </c>
      <c r="AR475" s="208" t="s">
        <v>122</v>
      </c>
      <c r="AT475" s="208" t="s">
        <v>186</v>
      </c>
      <c r="AU475" s="208" t="s">
        <v>98</v>
      </c>
      <c r="AY475" s="17" t="s">
        <v>183</v>
      </c>
      <c r="BE475" s="209">
        <f>IF(N475="základní",J475,0)</f>
        <v>0</v>
      </c>
      <c r="BF475" s="209">
        <f>IF(N475="snížená",J475,0)</f>
        <v>0</v>
      </c>
      <c r="BG475" s="209">
        <f>IF(N475="zákl. přenesená",J475,0)</f>
        <v>0</v>
      </c>
      <c r="BH475" s="209">
        <f>IF(N475="sníž. přenesená",J475,0)</f>
        <v>0</v>
      </c>
      <c r="BI475" s="209">
        <f>IF(N475="nulová",J475,0)</f>
        <v>0</v>
      </c>
      <c r="BJ475" s="17" t="s">
        <v>23</v>
      </c>
      <c r="BK475" s="209">
        <f>ROUND(I475*H475,2)</f>
        <v>0</v>
      </c>
      <c r="BL475" s="17" t="s">
        <v>122</v>
      </c>
      <c r="BM475" s="208" t="s">
        <v>566</v>
      </c>
    </row>
    <row r="476" spans="2:65" s="1" customFormat="1" ht="17.399999999999999">
      <c r="B476" s="35"/>
      <c r="C476" s="36"/>
      <c r="D476" s="210" t="s">
        <v>192</v>
      </c>
      <c r="E476" s="36"/>
      <c r="F476" s="211" t="s">
        <v>567</v>
      </c>
      <c r="G476" s="36"/>
      <c r="H476" s="36"/>
      <c r="I476" s="118"/>
      <c r="J476" s="36"/>
      <c r="K476" s="36"/>
      <c r="L476" s="39"/>
      <c r="M476" s="212"/>
      <c r="N476" s="67"/>
      <c r="O476" s="67"/>
      <c r="P476" s="67"/>
      <c r="Q476" s="67"/>
      <c r="R476" s="67"/>
      <c r="S476" s="67"/>
      <c r="T476" s="68"/>
      <c r="AT476" s="17" t="s">
        <v>192</v>
      </c>
      <c r="AU476" s="17" t="s">
        <v>98</v>
      </c>
    </row>
    <row r="477" spans="2:65" s="1" customFormat="1" ht="27">
      <c r="B477" s="35"/>
      <c r="C477" s="36"/>
      <c r="D477" s="210" t="s">
        <v>194</v>
      </c>
      <c r="E477" s="36"/>
      <c r="F477" s="213" t="s">
        <v>559</v>
      </c>
      <c r="G477" s="36"/>
      <c r="H477" s="36"/>
      <c r="I477" s="118"/>
      <c r="J477" s="36"/>
      <c r="K477" s="36"/>
      <c r="L477" s="39"/>
      <c r="M477" s="212"/>
      <c r="N477" s="67"/>
      <c r="O477" s="67"/>
      <c r="P477" s="67"/>
      <c r="Q477" s="67"/>
      <c r="R477" s="67"/>
      <c r="S477" s="67"/>
      <c r="T477" s="68"/>
      <c r="AT477" s="17" t="s">
        <v>194</v>
      </c>
      <c r="AU477" s="17" t="s">
        <v>98</v>
      </c>
    </row>
    <row r="478" spans="2:65" s="12" customFormat="1" ht="10.199999999999999">
      <c r="B478" s="214"/>
      <c r="C478" s="215"/>
      <c r="D478" s="210" t="s">
        <v>196</v>
      </c>
      <c r="E478" s="216" t="s">
        <v>1</v>
      </c>
      <c r="F478" s="217" t="s">
        <v>484</v>
      </c>
      <c r="G478" s="215"/>
      <c r="H478" s="216" t="s">
        <v>1</v>
      </c>
      <c r="I478" s="218"/>
      <c r="J478" s="215"/>
      <c r="K478" s="215"/>
      <c r="L478" s="219"/>
      <c r="M478" s="220"/>
      <c r="N478" s="221"/>
      <c r="O478" s="221"/>
      <c r="P478" s="221"/>
      <c r="Q478" s="221"/>
      <c r="R478" s="221"/>
      <c r="S478" s="221"/>
      <c r="T478" s="222"/>
      <c r="AT478" s="223" t="s">
        <v>196</v>
      </c>
      <c r="AU478" s="223" t="s">
        <v>98</v>
      </c>
      <c r="AV478" s="12" t="s">
        <v>23</v>
      </c>
      <c r="AW478" s="12" t="s">
        <v>48</v>
      </c>
      <c r="AX478" s="12" t="s">
        <v>91</v>
      </c>
      <c r="AY478" s="223" t="s">
        <v>183</v>
      </c>
    </row>
    <row r="479" spans="2:65" s="13" customFormat="1" ht="10.199999999999999">
      <c r="B479" s="224"/>
      <c r="C479" s="225"/>
      <c r="D479" s="210" t="s">
        <v>196</v>
      </c>
      <c r="E479" s="226" t="s">
        <v>1</v>
      </c>
      <c r="F479" s="227" t="s">
        <v>560</v>
      </c>
      <c r="G479" s="225"/>
      <c r="H479" s="228">
        <v>0.66</v>
      </c>
      <c r="I479" s="229"/>
      <c r="J479" s="225"/>
      <c r="K479" s="225"/>
      <c r="L479" s="230"/>
      <c r="M479" s="231"/>
      <c r="N479" s="232"/>
      <c r="O479" s="232"/>
      <c r="P479" s="232"/>
      <c r="Q479" s="232"/>
      <c r="R479" s="232"/>
      <c r="S479" s="232"/>
      <c r="T479" s="233"/>
      <c r="AT479" s="234" t="s">
        <v>196</v>
      </c>
      <c r="AU479" s="234" t="s">
        <v>98</v>
      </c>
      <c r="AV479" s="13" t="s">
        <v>98</v>
      </c>
      <c r="AW479" s="13" t="s">
        <v>48</v>
      </c>
      <c r="AX479" s="13" t="s">
        <v>91</v>
      </c>
      <c r="AY479" s="234" t="s">
        <v>183</v>
      </c>
    </row>
    <row r="480" spans="2:65" s="13" customFormat="1" ht="10.199999999999999">
      <c r="B480" s="224"/>
      <c r="C480" s="225"/>
      <c r="D480" s="210" t="s">
        <v>196</v>
      </c>
      <c r="E480" s="226" t="s">
        <v>1</v>
      </c>
      <c r="F480" s="227" t="s">
        <v>561</v>
      </c>
      <c r="G480" s="225"/>
      <c r="H480" s="228">
        <v>5.04</v>
      </c>
      <c r="I480" s="229"/>
      <c r="J480" s="225"/>
      <c r="K480" s="225"/>
      <c r="L480" s="230"/>
      <c r="M480" s="231"/>
      <c r="N480" s="232"/>
      <c r="O480" s="232"/>
      <c r="P480" s="232"/>
      <c r="Q480" s="232"/>
      <c r="R480" s="232"/>
      <c r="S480" s="232"/>
      <c r="T480" s="233"/>
      <c r="AT480" s="234" t="s">
        <v>196</v>
      </c>
      <c r="AU480" s="234" t="s">
        <v>98</v>
      </c>
      <c r="AV480" s="13" t="s">
        <v>98</v>
      </c>
      <c r="AW480" s="13" t="s">
        <v>48</v>
      </c>
      <c r="AX480" s="13" t="s">
        <v>91</v>
      </c>
      <c r="AY480" s="234" t="s">
        <v>183</v>
      </c>
    </row>
    <row r="481" spans="2:65" s="13" customFormat="1" ht="10.199999999999999">
      <c r="B481" s="224"/>
      <c r="C481" s="225"/>
      <c r="D481" s="210" t="s">
        <v>196</v>
      </c>
      <c r="E481" s="226" t="s">
        <v>1</v>
      </c>
      <c r="F481" s="227" t="s">
        <v>562</v>
      </c>
      <c r="G481" s="225"/>
      <c r="H481" s="228">
        <v>0.08</v>
      </c>
      <c r="I481" s="229"/>
      <c r="J481" s="225"/>
      <c r="K481" s="225"/>
      <c r="L481" s="230"/>
      <c r="M481" s="231"/>
      <c r="N481" s="232"/>
      <c r="O481" s="232"/>
      <c r="P481" s="232"/>
      <c r="Q481" s="232"/>
      <c r="R481" s="232"/>
      <c r="S481" s="232"/>
      <c r="T481" s="233"/>
      <c r="AT481" s="234" t="s">
        <v>196</v>
      </c>
      <c r="AU481" s="234" t="s">
        <v>98</v>
      </c>
      <c r="AV481" s="13" t="s">
        <v>98</v>
      </c>
      <c r="AW481" s="13" t="s">
        <v>48</v>
      </c>
      <c r="AX481" s="13" t="s">
        <v>91</v>
      </c>
      <c r="AY481" s="234" t="s">
        <v>183</v>
      </c>
    </row>
    <row r="482" spans="2:65" s="1" customFormat="1" ht="16.5" customHeight="1">
      <c r="B482" s="35"/>
      <c r="C482" s="197" t="s">
        <v>568</v>
      </c>
      <c r="D482" s="197" t="s">
        <v>186</v>
      </c>
      <c r="E482" s="198" t="s">
        <v>569</v>
      </c>
      <c r="F482" s="199" t="s">
        <v>570</v>
      </c>
      <c r="G482" s="200" t="s">
        <v>189</v>
      </c>
      <c r="H482" s="201">
        <v>22.8</v>
      </c>
      <c r="I482" s="202"/>
      <c r="J482" s="203">
        <f>ROUND(I482*H482,2)</f>
        <v>0</v>
      </c>
      <c r="K482" s="199" t="s">
        <v>1</v>
      </c>
      <c r="L482" s="39"/>
      <c r="M482" s="204" t="s">
        <v>1</v>
      </c>
      <c r="N482" s="205" t="s">
        <v>56</v>
      </c>
      <c r="O482" s="67"/>
      <c r="P482" s="206">
        <f>O482*H482</f>
        <v>0</v>
      </c>
      <c r="Q482" s="206">
        <v>0.43939</v>
      </c>
      <c r="R482" s="206">
        <f>Q482*H482</f>
        <v>10.018092000000001</v>
      </c>
      <c r="S482" s="206">
        <v>0</v>
      </c>
      <c r="T482" s="207">
        <f>S482*H482</f>
        <v>0</v>
      </c>
      <c r="AR482" s="208" t="s">
        <v>122</v>
      </c>
      <c r="AT482" s="208" t="s">
        <v>186</v>
      </c>
      <c r="AU482" s="208" t="s">
        <v>98</v>
      </c>
      <c r="AY482" s="17" t="s">
        <v>183</v>
      </c>
      <c r="BE482" s="209">
        <f>IF(N482="základní",J482,0)</f>
        <v>0</v>
      </c>
      <c r="BF482" s="209">
        <f>IF(N482="snížená",J482,0)</f>
        <v>0</v>
      </c>
      <c r="BG482" s="209">
        <f>IF(N482="zákl. přenesená",J482,0)</f>
        <v>0</v>
      </c>
      <c r="BH482" s="209">
        <f>IF(N482="sníž. přenesená",J482,0)</f>
        <v>0</v>
      </c>
      <c r="BI482" s="209">
        <f>IF(N482="nulová",J482,0)</f>
        <v>0</v>
      </c>
      <c r="BJ482" s="17" t="s">
        <v>23</v>
      </c>
      <c r="BK482" s="209">
        <f>ROUND(I482*H482,2)</f>
        <v>0</v>
      </c>
      <c r="BL482" s="17" t="s">
        <v>122</v>
      </c>
      <c r="BM482" s="208" t="s">
        <v>571</v>
      </c>
    </row>
    <row r="483" spans="2:65" s="1" customFormat="1" ht="10.199999999999999">
      <c r="B483" s="35"/>
      <c r="C483" s="36"/>
      <c r="D483" s="210" t="s">
        <v>192</v>
      </c>
      <c r="E483" s="36"/>
      <c r="F483" s="211" t="s">
        <v>572</v>
      </c>
      <c r="G483" s="36"/>
      <c r="H483" s="36"/>
      <c r="I483" s="118"/>
      <c r="J483" s="36"/>
      <c r="K483" s="36"/>
      <c r="L483" s="39"/>
      <c r="M483" s="212"/>
      <c r="N483" s="67"/>
      <c r="O483" s="67"/>
      <c r="P483" s="67"/>
      <c r="Q483" s="67"/>
      <c r="R483" s="67"/>
      <c r="S483" s="67"/>
      <c r="T483" s="68"/>
      <c r="AT483" s="17" t="s">
        <v>192</v>
      </c>
      <c r="AU483" s="17" t="s">
        <v>98</v>
      </c>
    </row>
    <row r="484" spans="2:65" s="1" customFormat="1" ht="36">
      <c r="B484" s="35"/>
      <c r="C484" s="36"/>
      <c r="D484" s="210" t="s">
        <v>194</v>
      </c>
      <c r="E484" s="36"/>
      <c r="F484" s="213" t="s">
        <v>573</v>
      </c>
      <c r="G484" s="36"/>
      <c r="H484" s="36"/>
      <c r="I484" s="118"/>
      <c r="J484" s="36"/>
      <c r="K484" s="36"/>
      <c r="L484" s="39"/>
      <c r="M484" s="212"/>
      <c r="N484" s="67"/>
      <c r="O484" s="67"/>
      <c r="P484" s="67"/>
      <c r="Q484" s="67"/>
      <c r="R484" s="67"/>
      <c r="S484" s="67"/>
      <c r="T484" s="68"/>
      <c r="AT484" s="17" t="s">
        <v>194</v>
      </c>
      <c r="AU484" s="17" t="s">
        <v>98</v>
      </c>
    </row>
    <row r="485" spans="2:65" s="12" customFormat="1" ht="10.199999999999999">
      <c r="B485" s="214"/>
      <c r="C485" s="215"/>
      <c r="D485" s="210" t="s">
        <v>196</v>
      </c>
      <c r="E485" s="216" t="s">
        <v>1</v>
      </c>
      <c r="F485" s="217" t="s">
        <v>484</v>
      </c>
      <c r="G485" s="215"/>
      <c r="H485" s="216" t="s">
        <v>1</v>
      </c>
      <c r="I485" s="218"/>
      <c r="J485" s="215"/>
      <c r="K485" s="215"/>
      <c r="L485" s="219"/>
      <c r="M485" s="220"/>
      <c r="N485" s="221"/>
      <c r="O485" s="221"/>
      <c r="P485" s="221"/>
      <c r="Q485" s="221"/>
      <c r="R485" s="221"/>
      <c r="S485" s="221"/>
      <c r="T485" s="222"/>
      <c r="AT485" s="223" t="s">
        <v>196</v>
      </c>
      <c r="AU485" s="223" t="s">
        <v>98</v>
      </c>
      <c r="AV485" s="12" t="s">
        <v>23</v>
      </c>
      <c r="AW485" s="12" t="s">
        <v>48</v>
      </c>
      <c r="AX485" s="12" t="s">
        <v>91</v>
      </c>
      <c r="AY485" s="223" t="s">
        <v>183</v>
      </c>
    </row>
    <row r="486" spans="2:65" s="13" customFormat="1" ht="10.199999999999999">
      <c r="B486" s="224"/>
      <c r="C486" s="225"/>
      <c r="D486" s="210" t="s">
        <v>196</v>
      </c>
      <c r="E486" s="226" t="s">
        <v>1</v>
      </c>
      <c r="F486" s="227" t="s">
        <v>574</v>
      </c>
      <c r="G486" s="225"/>
      <c r="H486" s="228">
        <v>22.8</v>
      </c>
      <c r="I486" s="229"/>
      <c r="J486" s="225"/>
      <c r="K486" s="225"/>
      <c r="L486" s="230"/>
      <c r="M486" s="231"/>
      <c r="N486" s="232"/>
      <c r="O486" s="232"/>
      <c r="P486" s="232"/>
      <c r="Q486" s="232"/>
      <c r="R486" s="232"/>
      <c r="S486" s="232"/>
      <c r="T486" s="233"/>
      <c r="AT486" s="234" t="s">
        <v>196</v>
      </c>
      <c r="AU486" s="234" t="s">
        <v>98</v>
      </c>
      <c r="AV486" s="13" t="s">
        <v>98</v>
      </c>
      <c r="AW486" s="13" t="s">
        <v>48</v>
      </c>
      <c r="AX486" s="13" t="s">
        <v>91</v>
      </c>
      <c r="AY486" s="234" t="s">
        <v>183</v>
      </c>
    </row>
    <row r="487" spans="2:65" s="1" customFormat="1" ht="16.5" customHeight="1">
      <c r="B487" s="35"/>
      <c r="C487" s="197" t="s">
        <v>575</v>
      </c>
      <c r="D487" s="197" t="s">
        <v>186</v>
      </c>
      <c r="E487" s="198" t="s">
        <v>576</v>
      </c>
      <c r="F487" s="199" t="s">
        <v>577</v>
      </c>
      <c r="G487" s="200" t="s">
        <v>189</v>
      </c>
      <c r="H487" s="201">
        <v>50.24</v>
      </c>
      <c r="I487" s="202"/>
      <c r="J487" s="203">
        <f>ROUND(I487*H487,2)</f>
        <v>0</v>
      </c>
      <c r="K487" s="199" t="s">
        <v>1</v>
      </c>
      <c r="L487" s="39"/>
      <c r="M487" s="204" t="s">
        <v>1</v>
      </c>
      <c r="N487" s="205" t="s">
        <v>56</v>
      </c>
      <c r="O487" s="67"/>
      <c r="P487" s="206">
        <f>O487*H487</f>
        <v>0</v>
      </c>
      <c r="Q487" s="206">
        <v>0.43939</v>
      </c>
      <c r="R487" s="206">
        <f>Q487*H487</f>
        <v>22.074953600000001</v>
      </c>
      <c r="S487" s="206">
        <v>0</v>
      </c>
      <c r="T487" s="207">
        <f>S487*H487</f>
        <v>0</v>
      </c>
      <c r="AR487" s="208" t="s">
        <v>122</v>
      </c>
      <c r="AT487" s="208" t="s">
        <v>186</v>
      </c>
      <c r="AU487" s="208" t="s">
        <v>98</v>
      </c>
      <c r="AY487" s="17" t="s">
        <v>183</v>
      </c>
      <c r="BE487" s="209">
        <f>IF(N487="základní",J487,0)</f>
        <v>0</v>
      </c>
      <c r="BF487" s="209">
        <f>IF(N487="snížená",J487,0)</f>
        <v>0</v>
      </c>
      <c r="BG487" s="209">
        <f>IF(N487="zákl. přenesená",J487,0)</f>
        <v>0</v>
      </c>
      <c r="BH487" s="209">
        <f>IF(N487="sníž. přenesená",J487,0)</f>
        <v>0</v>
      </c>
      <c r="BI487" s="209">
        <f>IF(N487="nulová",J487,0)</f>
        <v>0</v>
      </c>
      <c r="BJ487" s="17" t="s">
        <v>23</v>
      </c>
      <c r="BK487" s="209">
        <f>ROUND(I487*H487,2)</f>
        <v>0</v>
      </c>
      <c r="BL487" s="17" t="s">
        <v>122</v>
      </c>
      <c r="BM487" s="208" t="s">
        <v>578</v>
      </c>
    </row>
    <row r="488" spans="2:65" s="1" customFormat="1" ht="10.199999999999999">
      <c r="B488" s="35"/>
      <c r="C488" s="36"/>
      <c r="D488" s="210" t="s">
        <v>192</v>
      </c>
      <c r="E488" s="36"/>
      <c r="F488" s="211" t="s">
        <v>579</v>
      </c>
      <c r="G488" s="36"/>
      <c r="H488" s="36"/>
      <c r="I488" s="118"/>
      <c r="J488" s="36"/>
      <c r="K488" s="36"/>
      <c r="L488" s="39"/>
      <c r="M488" s="212"/>
      <c r="N488" s="67"/>
      <c r="O488" s="67"/>
      <c r="P488" s="67"/>
      <c r="Q488" s="67"/>
      <c r="R488" s="67"/>
      <c r="S488" s="67"/>
      <c r="T488" s="68"/>
      <c r="AT488" s="17" t="s">
        <v>192</v>
      </c>
      <c r="AU488" s="17" t="s">
        <v>98</v>
      </c>
    </row>
    <row r="489" spans="2:65" s="1" customFormat="1" ht="36">
      <c r="B489" s="35"/>
      <c r="C489" s="36"/>
      <c r="D489" s="210" t="s">
        <v>194</v>
      </c>
      <c r="E489" s="36"/>
      <c r="F489" s="213" t="s">
        <v>573</v>
      </c>
      <c r="G489" s="36"/>
      <c r="H489" s="36"/>
      <c r="I489" s="118"/>
      <c r="J489" s="36"/>
      <c r="K489" s="36"/>
      <c r="L489" s="39"/>
      <c r="M489" s="212"/>
      <c r="N489" s="67"/>
      <c r="O489" s="67"/>
      <c r="P489" s="67"/>
      <c r="Q489" s="67"/>
      <c r="R489" s="67"/>
      <c r="S489" s="67"/>
      <c r="T489" s="68"/>
      <c r="AT489" s="17" t="s">
        <v>194</v>
      </c>
      <c r="AU489" s="17" t="s">
        <v>98</v>
      </c>
    </row>
    <row r="490" spans="2:65" s="12" customFormat="1" ht="10.199999999999999">
      <c r="B490" s="214"/>
      <c r="C490" s="215"/>
      <c r="D490" s="210" t="s">
        <v>196</v>
      </c>
      <c r="E490" s="216" t="s">
        <v>1</v>
      </c>
      <c r="F490" s="217" t="s">
        <v>484</v>
      </c>
      <c r="G490" s="215"/>
      <c r="H490" s="216" t="s">
        <v>1</v>
      </c>
      <c r="I490" s="218"/>
      <c r="J490" s="215"/>
      <c r="K490" s="215"/>
      <c r="L490" s="219"/>
      <c r="M490" s="220"/>
      <c r="N490" s="221"/>
      <c r="O490" s="221"/>
      <c r="P490" s="221"/>
      <c r="Q490" s="221"/>
      <c r="R490" s="221"/>
      <c r="S490" s="221"/>
      <c r="T490" s="222"/>
      <c r="AT490" s="223" t="s">
        <v>196</v>
      </c>
      <c r="AU490" s="223" t="s">
        <v>98</v>
      </c>
      <c r="AV490" s="12" t="s">
        <v>23</v>
      </c>
      <c r="AW490" s="12" t="s">
        <v>48</v>
      </c>
      <c r="AX490" s="12" t="s">
        <v>91</v>
      </c>
      <c r="AY490" s="223" t="s">
        <v>183</v>
      </c>
    </row>
    <row r="491" spans="2:65" s="13" customFormat="1" ht="10.199999999999999">
      <c r="B491" s="224"/>
      <c r="C491" s="225"/>
      <c r="D491" s="210" t="s">
        <v>196</v>
      </c>
      <c r="E491" s="226" t="s">
        <v>1</v>
      </c>
      <c r="F491" s="227" t="s">
        <v>580</v>
      </c>
      <c r="G491" s="225"/>
      <c r="H491" s="228">
        <v>50.24</v>
      </c>
      <c r="I491" s="229"/>
      <c r="J491" s="225"/>
      <c r="K491" s="225"/>
      <c r="L491" s="230"/>
      <c r="M491" s="231"/>
      <c r="N491" s="232"/>
      <c r="O491" s="232"/>
      <c r="P491" s="232"/>
      <c r="Q491" s="232"/>
      <c r="R491" s="232"/>
      <c r="S491" s="232"/>
      <c r="T491" s="233"/>
      <c r="AT491" s="234" t="s">
        <v>196</v>
      </c>
      <c r="AU491" s="234" t="s">
        <v>98</v>
      </c>
      <c r="AV491" s="13" t="s">
        <v>98</v>
      </c>
      <c r="AW491" s="13" t="s">
        <v>48</v>
      </c>
      <c r="AX491" s="13" t="s">
        <v>91</v>
      </c>
      <c r="AY491" s="234" t="s">
        <v>183</v>
      </c>
    </row>
    <row r="492" spans="2:65" s="1" customFormat="1" ht="16.5" customHeight="1">
      <c r="B492" s="35"/>
      <c r="C492" s="197" t="s">
        <v>581</v>
      </c>
      <c r="D492" s="197" t="s">
        <v>186</v>
      </c>
      <c r="E492" s="198" t="s">
        <v>582</v>
      </c>
      <c r="F492" s="199" t="s">
        <v>583</v>
      </c>
      <c r="G492" s="200" t="s">
        <v>313</v>
      </c>
      <c r="H492" s="201">
        <v>0.39900000000000002</v>
      </c>
      <c r="I492" s="202"/>
      <c r="J492" s="203">
        <f>ROUND(I492*H492,2)</f>
        <v>0</v>
      </c>
      <c r="K492" s="199" t="s">
        <v>190</v>
      </c>
      <c r="L492" s="39"/>
      <c r="M492" s="204" t="s">
        <v>1</v>
      </c>
      <c r="N492" s="205" t="s">
        <v>56</v>
      </c>
      <c r="O492" s="67"/>
      <c r="P492" s="206">
        <f>O492*H492</f>
        <v>0</v>
      </c>
      <c r="Q492" s="206">
        <v>1.04331</v>
      </c>
      <c r="R492" s="206">
        <f>Q492*H492</f>
        <v>0.41628069000000001</v>
      </c>
      <c r="S492" s="206">
        <v>0</v>
      </c>
      <c r="T492" s="207">
        <f>S492*H492</f>
        <v>0</v>
      </c>
      <c r="AR492" s="208" t="s">
        <v>122</v>
      </c>
      <c r="AT492" s="208" t="s">
        <v>186</v>
      </c>
      <c r="AU492" s="208" t="s">
        <v>98</v>
      </c>
      <c r="AY492" s="17" t="s">
        <v>183</v>
      </c>
      <c r="BE492" s="209">
        <f>IF(N492="základní",J492,0)</f>
        <v>0</v>
      </c>
      <c r="BF492" s="209">
        <f>IF(N492="snížená",J492,0)</f>
        <v>0</v>
      </c>
      <c r="BG492" s="209">
        <f>IF(N492="zákl. přenesená",J492,0)</f>
        <v>0</v>
      </c>
      <c r="BH492" s="209">
        <f>IF(N492="sníž. přenesená",J492,0)</f>
        <v>0</v>
      </c>
      <c r="BI492" s="209">
        <f>IF(N492="nulová",J492,0)</f>
        <v>0</v>
      </c>
      <c r="BJ492" s="17" t="s">
        <v>23</v>
      </c>
      <c r="BK492" s="209">
        <f>ROUND(I492*H492,2)</f>
        <v>0</v>
      </c>
      <c r="BL492" s="17" t="s">
        <v>122</v>
      </c>
      <c r="BM492" s="208" t="s">
        <v>584</v>
      </c>
    </row>
    <row r="493" spans="2:65" s="1" customFormat="1" ht="10.199999999999999">
      <c r="B493" s="35"/>
      <c r="C493" s="36"/>
      <c r="D493" s="210" t="s">
        <v>192</v>
      </c>
      <c r="E493" s="36"/>
      <c r="F493" s="211" t="s">
        <v>585</v>
      </c>
      <c r="G493" s="36"/>
      <c r="H493" s="36"/>
      <c r="I493" s="118"/>
      <c r="J493" s="36"/>
      <c r="K493" s="36"/>
      <c r="L493" s="39"/>
      <c r="M493" s="212"/>
      <c r="N493" s="67"/>
      <c r="O493" s="67"/>
      <c r="P493" s="67"/>
      <c r="Q493" s="67"/>
      <c r="R493" s="67"/>
      <c r="S493" s="67"/>
      <c r="T493" s="68"/>
      <c r="AT493" s="17" t="s">
        <v>192</v>
      </c>
      <c r="AU493" s="17" t="s">
        <v>98</v>
      </c>
    </row>
    <row r="494" spans="2:65" s="1" customFormat="1" ht="18">
      <c r="B494" s="35"/>
      <c r="C494" s="36"/>
      <c r="D494" s="210" t="s">
        <v>194</v>
      </c>
      <c r="E494" s="36"/>
      <c r="F494" s="213" t="s">
        <v>586</v>
      </c>
      <c r="G494" s="36"/>
      <c r="H494" s="36"/>
      <c r="I494" s="118"/>
      <c r="J494" s="36"/>
      <c r="K494" s="36"/>
      <c r="L494" s="39"/>
      <c r="M494" s="212"/>
      <c r="N494" s="67"/>
      <c r="O494" s="67"/>
      <c r="P494" s="67"/>
      <c r="Q494" s="67"/>
      <c r="R494" s="67"/>
      <c r="S494" s="67"/>
      <c r="T494" s="68"/>
      <c r="AT494" s="17" t="s">
        <v>194</v>
      </c>
      <c r="AU494" s="17" t="s">
        <v>98</v>
      </c>
    </row>
    <row r="495" spans="2:65" s="12" customFormat="1" ht="10.199999999999999">
      <c r="B495" s="214"/>
      <c r="C495" s="215"/>
      <c r="D495" s="210" t="s">
        <v>196</v>
      </c>
      <c r="E495" s="216" t="s">
        <v>1</v>
      </c>
      <c r="F495" s="217" t="s">
        <v>484</v>
      </c>
      <c r="G495" s="215"/>
      <c r="H495" s="216" t="s">
        <v>1</v>
      </c>
      <c r="I495" s="218"/>
      <c r="J495" s="215"/>
      <c r="K495" s="215"/>
      <c r="L495" s="219"/>
      <c r="M495" s="220"/>
      <c r="N495" s="221"/>
      <c r="O495" s="221"/>
      <c r="P495" s="221"/>
      <c r="Q495" s="221"/>
      <c r="R495" s="221"/>
      <c r="S495" s="221"/>
      <c r="T495" s="222"/>
      <c r="AT495" s="223" t="s">
        <v>196</v>
      </c>
      <c r="AU495" s="223" t="s">
        <v>98</v>
      </c>
      <c r="AV495" s="12" t="s">
        <v>23</v>
      </c>
      <c r="AW495" s="12" t="s">
        <v>48</v>
      </c>
      <c r="AX495" s="12" t="s">
        <v>91</v>
      </c>
      <c r="AY495" s="223" t="s">
        <v>183</v>
      </c>
    </row>
    <row r="496" spans="2:65" s="13" customFormat="1" ht="10.199999999999999">
      <c r="B496" s="224"/>
      <c r="C496" s="225"/>
      <c r="D496" s="210" t="s">
        <v>196</v>
      </c>
      <c r="E496" s="226" t="s">
        <v>1</v>
      </c>
      <c r="F496" s="227" t="s">
        <v>587</v>
      </c>
      <c r="G496" s="225"/>
      <c r="H496" s="228">
        <v>0.37024000000000001</v>
      </c>
      <c r="I496" s="229"/>
      <c r="J496" s="225"/>
      <c r="K496" s="225"/>
      <c r="L496" s="230"/>
      <c r="M496" s="231"/>
      <c r="N496" s="232"/>
      <c r="O496" s="232"/>
      <c r="P496" s="232"/>
      <c r="Q496" s="232"/>
      <c r="R496" s="232"/>
      <c r="S496" s="232"/>
      <c r="T496" s="233"/>
      <c r="AT496" s="234" t="s">
        <v>196</v>
      </c>
      <c r="AU496" s="234" t="s">
        <v>98</v>
      </c>
      <c r="AV496" s="13" t="s">
        <v>98</v>
      </c>
      <c r="AW496" s="13" t="s">
        <v>48</v>
      </c>
      <c r="AX496" s="13" t="s">
        <v>91</v>
      </c>
      <c r="AY496" s="234" t="s">
        <v>183</v>
      </c>
    </row>
    <row r="497" spans="2:65" s="13" customFormat="1" ht="10.199999999999999">
      <c r="B497" s="224"/>
      <c r="C497" s="225"/>
      <c r="D497" s="210" t="s">
        <v>196</v>
      </c>
      <c r="E497" s="226" t="s">
        <v>1</v>
      </c>
      <c r="F497" s="227" t="s">
        <v>588</v>
      </c>
      <c r="G497" s="225"/>
      <c r="H497" s="228">
        <v>2.8643999999999999E-2</v>
      </c>
      <c r="I497" s="229"/>
      <c r="J497" s="225"/>
      <c r="K497" s="225"/>
      <c r="L497" s="230"/>
      <c r="M497" s="231"/>
      <c r="N497" s="232"/>
      <c r="O497" s="232"/>
      <c r="P497" s="232"/>
      <c r="Q497" s="232"/>
      <c r="R497" s="232"/>
      <c r="S497" s="232"/>
      <c r="T497" s="233"/>
      <c r="AT497" s="234" t="s">
        <v>196</v>
      </c>
      <c r="AU497" s="234" t="s">
        <v>98</v>
      </c>
      <c r="AV497" s="13" t="s">
        <v>98</v>
      </c>
      <c r="AW497" s="13" t="s">
        <v>48</v>
      </c>
      <c r="AX497" s="13" t="s">
        <v>91</v>
      </c>
      <c r="AY497" s="234" t="s">
        <v>183</v>
      </c>
    </row>
    <row r="498" spans="2:65" s="1" customFormat="1" ht="16.5" customHeight="1">
      <c r="B498" s="35"/>
      <c r="C498" s="197" t="s">
        <v>589</v>
      </c>
      <c r="D498" s="197" t="s">
        <v>186</v>
      </c>
      <c r="E498" s="198" t="s">
        <v>590</v>
      </c>
      <c r="F498" s="199" t="s">
        <v>591</v>
      </c>
      <c r="G498" s="200" t="s">
        <v>205</v>
      </c>
      <c r="H498" s="201">
        <v>1</v>
      </c>
      <c r="I498" s="202"/>
      <c r="J498" s="203">
        <f>ROUND(I498*H498,2)</f>
        <v>0</v>
      </c>
      <c r="K498" s="199" t="s">
        <v>190</v>
      </c>
      <c r="L498" s="39"/>
      <c r="M498" s="204" t="s">
        <v>1</v>
      </c>
      <c r="N498" s="205" t="s">
        <v>56</v>
      </c>
      <c r="O498" s="67"/>
      <c r="P498" s="206">
        <f>O498*H498</f>
        <v>0</v>
      </c>
      <c r="Q498" s="206">
        <v>0</v>
      </c>
      <c r="R498" s="206">
        <f>Q498*H498</f>
        <v>0</v>
      </c>
      <c r="S498" s="206">
        <v>0</v>
      </c>
      <c r="T498" s="207">
        <f>S498*H498</f>
        <v>0</v>
      </c>
      <c r="AR498" s="208" t="s">
        <v>122</v>
      </c>
      <c r="AT498" s="208" t="s">
        <v>186</v>
      </c>
      <c r="AU498" s="208" t="s">
        <v>98</v>
      </c>
      <c r="AY498" s="17" t="s">
        <v>183</v>
      </c>
      <c r="BE498" s="209">
        <f>IF(N498="základní",J498,0)</f>
        <v>0</v>
      </c>
      <c r="BF498" s="209">
        <f>IF(N498="snížená",J498,0)</f>
        <v>0</v>
      </c>
      <c r="BG498" s="209">
        <f>IF(N498="zákl. přenesená",J498,0)</f>
        <v>0</v>
      </c>
      <c r="BH498" s="209">
        <f>IF(N498="sníž. přenesená",J498,0)</f>
        <v>0</v>
      </c>
      <c r="BI498" s="209">
        <f>IF(N498="nulová",J498,0)</f>
        <v>0</v>
      </c>
      <c r="BJ498" s="17" t="s">
        <v>23</v>
      </c>
      <c r="BK498" s="209">
        <f>ROUND(I498*H498,2)</f>
        <v>0</v>
      </c>
      <c r="BL498" s="17" t="s">
        <v>122</v>
      </c>
      <c r="BM498" s="208" t="s">
        <v>592</v>
      </c>
    </row>
    <row r="499" spans="2:65" s="1" customFormat="1" ht="10.199999999999999">
      <c r="B499" s="35"/>
      <c r="C499" s="36"/>
      <c r="D499" s="210" t="s">
        <v>192</v>
      </c>
      <c r="E499" s="36"/>
      <c r="F499" s="211" t="s">
        <v>593</v>
      </c>
      <c r="G499" s="36"/>
      <c r="H499" s="36"/>
      <c r="I499" s="118"/>
      <c r="J499" s="36"/>
      <c r="K499" s="36"/>
      <c r="L499" s="39"/>
      <c r="M499" s="212"/>
      <c r="N499" s="67"/>
      <c r="O499" s="67"/>
      <c r="P499" s="67"/>
      <c r="Q499" s="67"/>
      <c r="R499" s="67"/>
      <c r="S499" s="67"/>
      <c r="T499" s="68"/>
      <c r="AT499" s="17" t="s">
        <v>192</v>
      </c>
      <c r="AU499" s="17" t="s">
        <v>98</v>
      </c>
    </row>
    <row r="500" spans="2:65" s="1" customFormat="1" ht="18">
      <c r="B500" s="35"/>
      <c r="C500" s="36"/>
      <c r="D500" s="210" t="s">
        <v>194</v>
      </c>
      <c r="E500" s="36"/>
      <c r="F500" s="213" t="s">
        <v>594</v>
      </c>
      <c r="G500" s="36"/>
      <c r="H500" s="36"/>
      <c r="I500" s="118"/>
      <c r="J500" s="36"/>
      <c r="K500" s="36"/>
      <c r="L500" s="39"/>
      <c r="M500" s="212"/>
      <c r="N500" s="67"/>
      <c r="O500" s="67"/>
      <c r="P500" s="67"/>
      <c r="Q500" s="67"/>
      <c r="R500" s="67"/>
      <c r="S500" s="67"/>
      <c r="T500" s="68"/>
      <c r="AT500" s="17" t="s">
        <v>194</v>
      </c>
      <c r="AU500" s="17" t="s">
        <v>98</v>
      </c>
    </row>
    <row r="501" spans="2:65" s="12" customFormat="1" ht="10.199999999999999">
      <c r="B501" s="214"/>
      <c r="C501" s="215"/>
      <c r="D501" s="210" t="s">
        <v>196</v>
      </c>
      <c r="E501" s="216" t="s">
        <v>1</v>
      </c>
      <c r="F501" s="217" t="s">
        <v>595</v>
      </c>
      <c r="G501" s="215"/>
      <c r="H501" s="216" t="s">
        <v>1</v>
      </c>
      <c r="I501" s="218"/>
      <c r="J501" s="215"/>
      <c r="K501" s="215"/>
      <c r="L501" s="219"/>
      <c r="M501" s="220"/>
      <c r="N501" s="221"/>
      <c r="O501" s="221"/>
      <c r="P501" s="221"/>
      <c r="Q501" s="221"/>
      <c r="R501" s="221"/>
      <c r="S501" s="221"/>
      <c r="T501" s="222"/>
      <c r="AT501" s="223" t="s">
        <v>196</v>
      </c>
      <c r="AU501" s="223" t="s">
        <v>98</v>
      </c>
      <c r="AV501" s="12" t="s">
        <v>23</v>
      </c>
      <c r="AW501" s="12" t="s">
        <v>48</v>
      </c>
      <c r="AX501" s="12" t="s">
        <v>91</v>
      </c>
      <c r="AY501" s="223" t="s">
        <v>183</v>
      </c>
    </row>
    <row r="502" spans="2:65" s="13" customFormat="1" ht="10.199999999999999">
      <c r="B502" s="224"/>
      <c r="C502" s="225"/>
      <c r="D502" s="210" t="s">
        <v>196</v>
      </c>
      <c r="E502" s="226" t="s">
        <v>1</v>
      </c>
      <c r="F502" s="227" t="s">
        <v>23</v>
      </c>
      <c r="G502" s="225"/>
      <c r="H502" s="228">
        <v>1</v>
      </c>
      <c r="I502" s="229"/>
      <c r="J502" s="225"/>
      <c r="K502" s="225"/>
      <c r="L502" s="230"/>
      <c r="M502" s="231"/>
      <c r="N502" s="232"/>
      <c r="O502" s="232"/>
      <c r="P502" s="232"/>
      <c r="Q502" s="232"/>
      <c r="R502" s="232"/>
      <c r="S502" s="232"/>
      <c r="T502" s="233"/>
      <c r="AT502" s="234" t="s">
        <v>196</v>
      </c>
      <c r="AU502" s="234" t="s">
        <v>98</v>
      </c>
      <c r="AV502" s="13" t="s">
        <v>98</v>
      </c>
      <c r="AW502" s="13" t="s">
        <v>48</v>
      </c>
      <c r="AX502" s="13" t="s">
        <v>91</v>
      </c>
      <c r="AY502" s="234" t="s">
        <v>183</v>
      </c>
    </row>
    <row r="503" spans="2:65" s="1" customFormat="1" ht="16.5" customHeight="1">
      <c r="B503" s="35"/>
      <c r="C503" s="246" t="s">
        <v>596</v>
      </c>
      <c r="D503" s="246" t="s">
        <v>347</v>
      </c>
      <c r="E503" s="247" t="s">
        <v>597</v>
      </c>
      <c r="F503" s="248" t="s">
        <v>598</v>
      </c>
      <c r="G503" s="249" t="s">
        <v>205</v>
      </c>
      <c r="H503" s="250">
        <v>1</v>
      </c>
      <c r="I503" s="251"/>
      <c r="J503" s="252">
        <f>ROUND(I503*H503,2)</f>
        <v>0</v>
      </c>
      <c r="K503" s="248" t="s">
        <v>1</v>
      </c>
      <c r="L503" s="253"/>
      <c r="M503" s="254" t="s">
        <v>1</v>
      </c>
      <c r="N503" s="255" t="s">
        <v>56</v>
      </c>
      <c r="O503" s="67"/>
      <c r="P503" s="206">
        <f>O503*H503</f>
        <v>0</v>
      </c>
      <c r="Q503" s="206">
        <v>0.154</v>
      </c>
      <c r="R503" s="206">
        <f>Q503*H503</f>
        <v>0.154</v>
      </c>
      <c r="S503" s="206">
        <v>0</v>
      </c>
      <c r="T503" s="207">
        <f>S503*H503</f>
        <v>0</v>
      </c>
      <c r="AR503" s="208" t="s">
        <v>232</v>
      </c>
      <c r="AT503" s="208" t="s">
        <v>347</v>
      </c>
      <c r="AU503" s="208" t="s">
        <v>98</v>
      </c>
      <c r="AY503" s="17" t="s">
        <v>183</v>
      </c>
      <c r="BE503" s="209">
        <f>IF(N503="základní",J503,0)</f>
        <v>0</v>
      </c>
      <c r="BF503" s="209">
        <f>IF(N503="snížená",J503,0)</f>
        <v>0</v>
      </c>
      <c r="BG503" s="209">
        <f>IF(N503="zákl. přenesená",J503,0)</f>
        <v>0</v>
      </c>
      <c r="BH503" s="209">
        <f>IF(N503="sníž. přenesená",J503,0)</f>
        <v>0</v>
      </c>
      <c r="BI503" s="209">
        <f>IF(N503="nulová",J503,0)</f>
        <v>0</v>
      </c>
      <c r="BJ503" s="17" t="s">
        <v>23</v>
      </c>
      <c r="BK503" s="209">
        <f>ROUND(I503*H503,2)</f>
        <v>0</v>
      </c>
      <c r="BL503" s="17" t="s">
        <v>122</v>
      </c>
      <c r="BM503" s="208" t="s">
        <v>599</v>
      </c>
    </row>
    <row r="504" spans="2:65" s="1" customFormat="1" ht="10.199999999999999">
      <c r="B504" s="35"/>
      <c r="C504" s="36"/>
      <c r="D504" s="210" t="s">
        <v>192</v>
      </c>
      <c r="E504" s="36"/>
      <c r="F504" s="211" t="s">
        <v>598</v>
      </c>
      <c r="G504" s="36"/>
      <c r="H504" s="36"/>
      <c r="I504" s="118"/>
      <c r="J504" s="36"/>
      <c r="K504" s="36"/>
      <c r="L504" s="39"/>
      <c r="M504" s="212"/>
      <c r="N504" s="67"/>
      <c r="O504" s="67"/>
      <c r="P504" s="67"/>
      <c r="Q504" s="67"/>
      <c r="R504" s="67"/>
      <c r="S504" s="67"/>
      <c r="T504" s="68"/>
      <c r="AT504" s="17" t="s">
        <v>192</v>
      </c>
      <c r="AU504" s="17" t="s">
        <v>98</v>
      </c>
    </row>
    <row r="505" spans="2:65" s="12" customFormat="1" ht="10.199999999999999">
      <c r="B505" s="214"/>
      <c r="C505" s="215"/>
      <c r="D505" s="210" t="s">
        <v>196</v>
      </c>
      <c r="E505" s="216" t="s">
        <v>1</v>
      </c>
      <c r="F505" s="217" t="s">
        <v>595</v>
      </c>
      <c r="G505" s="215"/>
      <c r="H505" s="216" t="s">
        <v>1</v>
      </c>
      <c r="I505" s="218"/>
      <c r="J505" s="215"/>
      <c r="K505" s="215"/>
      <c r="L505" s="219"/>
      <c r="M505" s="220"/>
      <c r="N505" s="221"/>
      <c r="O505" s="221"/>
      <c r="P505" s="221"/>
      <c r="Q505" s="221"/>
      <c r="R505" s="221"/>
      <c r="S505" s="221"/>
      <c r="T505" s="222"/>
      <c r="AT505" s="223" t="s">
        <v>196</v>
      </c>
      <c r="AU505" s="223" t="s">
        <v>98</v>
      </c>
      <c r="AV505" s="12" t="s">
        <v>23</v>
      </c>
      <c r="AW505" s="12" t="s">
        <v>48</v>
      </c>
      <c r="AX505" s="12" t="s">
        <v>91</v>
      </c>
      <c r="AY505" s="223" t="s">
        <v>183</v>
      </c>
    </row>
    <row r="506" spans="2:65" s="13" customFormat="1" ht="10.199999999999999">
      <c r="B506" s="224"/>
      <c r="C506" s="225"/>
      <c r="D506" s="210" t="s">
        <v>196</v>
      </c>
      <c r="E506" s="226" t="s">
        <v>1</v>
      </c>
      <c r="F506" s="227" t="s">
        <v>23</v>
      </c>
      <c r="G506" s="225"/>
      <c r="H506" s="228">
        <v>1</v>
      </c>
      <c r="I506" s="229"/>
      <c r="J506" s="225"/>
      <c r="K506" s="225"/>
      <c r="L506" s="230"/>
      <c r="M506" s="231"/>
      <c r="N506" s="232"/>
      <c r="O506" s="232"/>
      <c r="P506" s="232"/>
      <c r="Q506" s="232"/>
      <c r="R506" s="232"/>
      <c r="S506" s="232"/>
      <c r="T506" s="233"/>
      <c r="AT506" s="234" t="s">
        <v>196</v>
      </c>
      <c r="AU506" s="234" t="s">
        <v>98</v>
      </c>
      <c r="AV506" s="13" t="s">
        <v>98</v>
      </c>
      <c r="AW506" s="13" t="s">
        <v>48</v>
      </c>
      <c r="AX506" s="13" t="s">
        <v>91</v>
      </c>
      <c r="AY506" s="234" t="s">
        <v>183</v>
      </c>
    </row>
    <row r="507" spans="2:65" s="1" customFormat="1" ht="16.5" customHeight="1">
      <c r="B507" s="35"/>
      <c r="C507" s="197" t="s">
        <v>600</v>
      </c>
      <c r="D507" s="197" t="s">
        <v>186</v>
      </c>
      <c r="E507" s="198" t="s">
        <v>601</v>
      </c>
      <c r="F507" s="199" t="s">
        <v>602</v>
      </c>
      <c r="G507" s="200" t="s">
        <v>205</v>
      </c>
      <c r="H507" s="201">
        <v>4</v>
      </c>
      <c r="I507" s="202"/>
      <c r="J507" s="203">
        <f>ROUND(I507*H507,2)</f>
        <v>0</v>
      </c>
      <c r="K507" s="199" t="s">
        <v>190</v>
      </c>
      <c r="L507" s="39"/>
      <c r="M507" s="204" t="s">
        <v>1</v>
      </c>
      <c r="N507" s="205" t="s">
        <v>56</v>
      </c>
      <c r="O507" s="67"/>
      <c r="P507" s="206">
        <f>O507*H507</f>
        <v>0</v>
      </c>
      <c r="Q507" s="206">
        <v>1.5E-3</v>
      </c>
      <c r="R507" s="206">
        <f>Q507*H507</f>
        <v>6.0000000000000001E-3</v>
      </c>
      <c r="S507" s="206">
        <v>0</v>
      </c>
      <c r="T507" s="207">
        <f>S507*H507</f>
        <v>0</v>
      </c>
      <c r="AR507" s="208" t="s">
        <v>122</v>
      </c>
      <c r="AT507" s="208" t="s">
        <v>186</v>
      </c>
      <c r="AU507" s="208" t="s">
        <v>98</v>
      </c>
      <c r="AY507" s="17" t="s">
        <v>183</v>
      </c>
      <c r="BE507" s="209">
        <f>IF(N507="základní",J507,0)</f>
        <v>0</v>
      </c>
      <c r="BF507" s="209">
        <f>IF(N507="snížená",J507,0)</f>
        <v>0</v>
      </c>
      <c r="BG507" s="209">
        <f>IF(N507="zákl. přenesená",J507,0)</f>
        <v>0</v>
      </c>
      <c r="BH507" s="209">
        <f>IF(N507="sníž. přenesená",J507,0)</f>
        <v>0</v>
      </c>
      <c r="BI507" s="209">
        <f>IF(N507="nulová",J507,0)</f>
        <v>0</v>
      </c>
      <c r="BJ507" s="17" t="s">
        <v>23</v>
      </c>
      <c r="BK507" s="209">
        <f>ROUND(I507*H507,2)</f>
        <v>0</v>
      </c>
      <c r="BL507" s="17" t="s">
        <v>122</v>
      </c>
      <c r="BM507" s="208" t="s">
        <v>603</v>
      </c>
    </row>
    <row r="508" spans="2:65" s="1" customFormat="1" ht="10.199999999999999">
      <c r="B508" s="35"/>
      <c r="C508" s="36"/>
      <c r="D508" s="210" t="s">
        <v>192</v>
      </c>
      <c r="E508" s="36"/>
      <c r="F508" s="211" t="s">
        <v>604</v>
      </c>
      <c r="G508" s="36"/>
      <c r="H508" s="36"/>
      <c r="I508" s="118"/>
      <c r="J508" s="36"/>
      <c r="K508" s="36"/>
      <c r="L508" s="39"/>
      <c r="M508" s="212"/>
      <c r="N508" s="67"/>
      <c r="O508" s="67"/>
      <c r="P508" s="67"/>
      <c r="Q508" s="67"/>
      <c r="R508" s="67"/>
      <c r="S508" s="67"/>
      <c r="T508" s="68"/>
      <c r="AT508" s="17" t="s">
        <v>192</v>
      </c>
      <c r="AU508" s="17" t="s">
        <v>98</v>
      </c>
    </row>
    <row r="509" spans="2:65" s="1" customFormat="1" ht="54">
      <c r="B509" s="35"/>
      <c r="C509" s="36"/>
      <c r="D509" s="210" t="s">
        <v>194</v>
      </c>
      <c r="E509" s="36"/>
      <c r="F509" s="213" t="s">
        <v>605</v>
      </c>
      <c r="G509" s="36"/>
      <c r="H509" s="36"/>
      <c r="I509" s="118"/>
      <c r="J509" s="36"/>
      <c r="K509" s="36"/>
      <c r="L509" s="39"/>
      <c r="M509" s="212"/>
      <c r="N509" s="67"/>
      <c r="O509" s="67"/>
      <c r="P509" s="67"/>
      <c r="Q509" s="67"/>
      <c r="R509" s="67"/>
      <c r="S509" s="67"/>
      <c r="T509" s="68"/>
      <c r="AT509" s="17" t="s">
        <v>194</v>
      </c>
      <c r="AU509" s="17" t="s">
        <v>98</v>
      </c>
    </row>
    <row r="510" spans="2:65" s="12" customFormat="1" ht="10.199999999999999">
      <c r="B510" s="214"/>
      <c r="C510" s="215"/>
      <c r="D510" s="210" t="s">
        <v>196</v>
      </c>
      <c r="E510" s="216" t="s">
        <v>1</v>
      </c>
      <c r="F510" s="217" t="s">
        <v>595</v>
      </c>
      <c r="G510" s="215"/>
      <c r="H510" s="216" t="s">
        <v>1</v>
      </c>
      <c r="I510" s="218"/>
      <c r="J510" s="215"/>
      <c r="K510" s="215"/>
      <c r="L510" s="219"/>
      <c r="M510" s="220"/>
      <c r="N510" s="221"/>
      <c r="O510" s="221"/>
      <c r="P510" s="221"/>
      <c r="Q510" s="221"/>
      <c r="R510" s="221"/>
      <c r="S510" s="221"/>
      <c r="T510" s="222"/>
      <c r="AT510" s="223" t="s">
        <v>196</v>
      </c>
      <c r="AU510" s="223" t="s">
        <v>98</v>
      </c>
      <c r="AV510" s="12" t="s">
        <v>23</v>
      </c>
      <c r="AW510" s="12" t="s">
        <v>48</v>
      </c>
      <c r="AX510" s="12" t="s">
        <v>91</v>
      </c>
      <c r="AY510" s="223" t="s">
        <v>183</v>
      </c>
    </row>
    <row r="511" spans="2:65" s="13" customFormat="1" ht="10.199999999999999">
      <c r="B511" s="224"/>
      <c r="C511" s="225"/>
      <c r="D511" s="210" t="s">
        <v>196</v>
      </c>
      <c r="E511" s="226" t="s">
        <v>1</v>
      </c>
      <c r="F511" s="227" t="s">
        <v>122</v>
      </c>
      <c r="G511" s="225"/>
      <c r="H511" s="228">
        <v>4</v>
      </c>
      <c r="I511" s="229"/>
      <c r="J511" s="225"/>
      <c r="K511" s="225"/>
      <c r="L511" s="230"/>
      <c r="M511" s="231"/>
      <c r="N511" s="232"/>
      <c r="O511" s="232"/>
      <c r="P511" s="232"/>
      <c r="Q511" s="232"/>
      <c r="R511" s="232"/>
      <c r="S511" s="232"/>
      <c r="T511" s="233"/>
      <c r="AT511" s="234" t="s">
        <v>196</v>
      </c>
      <c r="AU511" s="234" t="s">
        <v>98</v>
      </c>
      <c r="AV511" s="13" t="s">
        <v>98</v>
      </c>
      <c r="AW511" s="13" t="s">
        <v>48</v>
      </c>
      <c r="AX511" s="13" t="s">
        <v>91</v>
      </c>
      <c r="AY511" s="234" t="s">
        <v>183</v>
      </c>
    </row>
    <row r="512" spans="2:65" s="1" customFormat="1" ht="16.5" customHeight="1">
      <c r="B512" s="35"/>
      <c r="C512" s="197" t="s">
        <v>606</v>
      </c>
      <c r="D512" s="197" t="s">
        <v>186</v>
      </c>
      <c r="E512" s="198" t="s">
        <v>607</v>
      </c>
      <c r="F512" s="199" t="s">
        <v>608</v>
      </c>
      <c r="G512" s="200" t="s">
        <v>313</v>
      </c>
      <c r="H512" s="201">
        <v>105.07</v>
      </c>
      <c r="I512" s="202"/>
      <c r="J512" s="203">
        <f>ROUND(I512*H512,2)</f>
        <v>0</v>
      </c>
      <c r="K512" s="199" t="s">
        <v>190</v>
      </c>
      <c r="L512" s="39"/>
      <c r="M512" s="204" t="s">
        <v>1</v>
      </c>
      <c r="N512" s="205" t="s">
        <v>56</v>
      </c>
      <c r="O512" s="67"/>
      <c r="P512" s="206">
        <f>O512*H512</f>
        <v>0</v>
      </c>
      <c r="Q512" s="206">
        <v>0</v>
      </c>
      <c r="R512" s="206">
        <f>Q512*H512</f>
        <v>0</v>
      </c>
      <c r="S512" s="206">
        <v>0</v>
      </c>
      <c r="T512" s="207">
        <f>S512*H512</f>
        <v>0</v>
      </c>
      <c r="AR512" s="208" t="s">
        <v>122</v>
      </c>
      <c r="AT512" s="208" t="s">
        <v>186</v>
      </c>
      <c r="AU512" s="208" t="s">
        <v>98</v>
      </c>
      <c r="AY512" s="17" t="s">
        <v>183</v>
      </c>
      <c r="BE512" s="209">
        <f>IF(N512="základní",J512,0)</f>
        <v>0</v>
      </c>
      <c r="BF512" s="209">
        <f>IF(N512="snížená",J512,0)</f>
        <v>0</v>
      </c>
      <c r="BG512" s="209">
        <f>IF(N512="zákl. přenesená",J512,0)</f>
        <v>0</v>
      </c>
      <c r="BH512" s="209">
        <f>IF(N512="sníž. přenesená",J512,0)</f>
        <v>0</v>
      </c>
      <c r="BI512" s="209">
        <f>IF(N512="nulová",J512,0)</f>
        <v>0</v>
      </c>
      <c r="BJ512" s="17" t="s">
        <v>23</v>
      </c>
      <c r="BK512" s="209">
        <f>ROUND(I512*H512,2)</f>
        <v>0</v>
      </c>
      <c r="BL512" s="17" t="s">
        <v>122</v>
      </c>
      <c r="BM512" s="208" t="s">
        <v>609</v>
      </c>
    </row>
    <row r="513" spans="2:65" s="1" customFormat="1" ht="17.399999999999999">
      <c r="B513" s="35"/>
      <c r="C513" s="36"/>
      <c r="D513" s="210" t="s">
        <v>192</v>
      </c>
      <c r="E513" s="36"/>
      <c r="F513" s="211" t="s">
        <v>610</v>
      </c>
      <c r="G513" s="36"/>
      <c r="H513" s="36"/>
      <c r="I513" s="118"/>
      <c r="J513" s="36"/>
      <c r="K513" s="36"/>
      <c r="L513" s="39"/>
      <c r="M513" s="212"/>
      <c r="N513" s="67"/>
      <c r="O513" s="67"/>
      <c r="P513" s="67"/>
      <c r="Q513" s="67"/>
      <c r="R513" s="67"/>
      <c r="S513" s="67"/>
      <c r="T513" s="68"/>
      <c r="AT513" s="17" t="s">
        <v>192</v>
      </c>
      <c r="AU513" s="17" t="s">
        <v>98</v>
      </c>
    </row>
    <row r="514" spans="2:65" s="11" customFormat="1" ht="22.8" customHeight="1">
      <c r="B514" s="181"/>
      <c r="C514" s="182"/>
      <c r="D514" s="183" t="s">
        <v>90</v>
      </c>
      <c r="E514" s="195" t="s">
        <v>575</v>
      </c>
      <c r="F514" s="195" t="s">
        <v>611</v>
      </c>
      <c r="G514" s="182"/>
      <c r="H514" s="182"/>
      <c r="I514" s="185"/>
      <c r="J514" s="196">
        <f>BK514</f>
        <v>0</v>
      </c>
      <c r="K514" s="182"/>
      <c r="L514" s="187"/>
      <c r="M514" s="188"/>
      <c r="N514" s="189"/>
      <c r="O514" s="189"/>
      <c r="P514" s="190">
        <f>SUM(P515:P586)</f>
        <v>0</v>
      </c>
      <c r="Q514" s="189"/>
      <c r="R514" s="190">
        <f>SUM(R515:R586)</f>
        <v>3245.2587269000001</v>
      </c>
      <c r="S514" s="189"/>
      <c r="T514" s="191">
        <f>SUM(T515:T586)</f>
        <v>0</v>
      </c>
      <c r="AR514" s="192" t="s">
        <v>23</v>
      </c>
      <c r="AT514" s="193" t="s">
        <v>90</v>
      </c>
      <c r="AU514" s="193" t="s">
        <v>23</v>
      </c>
      <c r="AY514" s="192" t="s">
        <v>183</v>
      </c>
      <c r="BK514" s="194">
        <f>SUM(BK515:BK586)</f>
        <v>0</v>
      </c>
    </row>
    <row r="515" spans="2:65" s="1" customFormat="1" ht="16.5" customHeight="1">
      <c r="B515" s="35"/>
      <c r="C515" s="197" t="s">
        <v>612</v>
      </c>
      <c r="D515" s="197" t="s">
        <v>186</v>
      </c>
      <c r="E515" s="198" t="s">
        <v>613</v>
      </c>
      <c r="F515" s="199" t="s">
        <v>614</v>
      </c>
      <c r="G515" s="200" t="s">
        <v>189</v>
      </c>
      <c r="H515" s="201">
        <v>1458.5</v>
      </c>
      <c r="I515" s="202"/>
      <c r="J515" s="203">
        <f>ROUND(I515*H515,2)</f>
        <v>0</v>
      </c>
      <c r="K515" s="199" t="s">
        <v>1</v>
      </c>
      <c r="L515" s="39"/>
      <c r="M515" s="204" t="s">
        <v>1</v>
      </c>
      <c r="N515" s="205" t="s">
        <v>56</v>
      </c>
      <c r="O515" s="67"/>
      <c r="P515" s="206">
        <f>O515*H515</f>
        <v>0</v>
      </c>
      <c r="Q515" s="206">
        <v>0.47749999999999998</v>
      </c>
      <c r="R515" s="206">
        <f>Q515*H515</f>
        <v>696.43374999999992</v>
      </c>
      <c r="S515" s="206">
        <v>0</v>
      </c>
      <c r="T515" s="207">
        <f>S515*H515</f>
        <v>0</v>
      </c>
      <c r="AR515" s="208" t="s">
        <v>122</v>
      </c>
      <c r="AT515" s="208" t="s">
        <v>186</v>
      </c>
      <c r="AU515" s="208" t="s">
        <v>98</v>
      </c>
      <c r="AY515" s="17" t="s">
        <v>183</v>
      </c>
      <c r="BE515" s="209">
        <f>IF(N515="základní",J515,0)</f>
        <v>0</v>
      </c>
      <c r="BF515" s="209">
        <f>IF(N515="snížená",J515,0)</f>
        <v>0</v>
      </c>
      <c r="BG515" s="209">
        <f>IF(N515="zákl. přenesená",J515,0)</f>
        <v>0</v>
      </c>
      <c r="BH515" s="209">
        <f>IF(N515="sníž. přenesená",J515,0)</f>
        <v>0</v>
      </c>
      <c r="BI515" s="209">
        <f>IF(N515="nulová",J515,0)</f>
        <v>0</v>
      </c>
      <c r="BJ515" s="17" t="s">
        <v>23</v>
      </c>
      <c r="BK515" s="209">
        <f>ROUND(I515*H515,2)</f>
        <v>0</v>
      </c>
      <c r="BL515" s="17" t="s">
        <v>122</v>
      </c>
      <c r="BM515" s="208" t="s">
        <v>615</v>
      </c>
    </row>
    <row r="516" spans="2:65" s="1" customFormat="1" ht="10.199999999999999">
      <c r="B516" s="35"/>
      <c r="C516" s="36"/>
      <c r="D516" s="210" t="s">
        <v>192</v>
      </c>
      <c r="E516" s="36"/>
      <c r="F516" s="211" t="s">
        <v>616</v>
      </c>
      <c r="G516" s="36"/>
      <c r="H516" s="36"/>
      <c r="I516" s="118"/>
      <c r="J516" s="36"/>
      <c r="K516" s="36"/>
      <c r="L516" s="39"/>
      <c r="M516" s="212"/>
      <c r="N516" s="67"/>
      <c r="O516" s="67"/>
      <c r="P516" s="67"/>
      <c r="Q516" s="67"/>
      <c r="R516" s="67"/>
      <c r="S516" s="67"/>
      <c r="T516" s="68"/>
      <c r="AT516" s="17" t="s">
        <v>192</v>
      </c>
      <c r="AU516" s="17" t="s">
        <v>98</v>
      </c>
    </row>
    <row r="517" spans="2:65" s="12" customFormat="1" ht="10.199999999999999">
      <c r="B517" s="214"/>
      <c r="C517" s="215"/>
      <c r="D517" s="210" t="s">
        <v>196</v>
      </c>
      <c r="E517" s="216" t="s">
        <v>1</v>
      </c>
      <c r="F517" s="217" t="s">
        <v>617</v>
      </c>
      <c r="G517" s="215"/>
      <c r="H517" s="216" t="s">
        <v>1</v>
      </c>
      <c r="I517" s="218"/>
      <c r="J517" s="215"/>
      <c r="K517" s="215"/>
      <c r="L517" s="219"/>
      <c r="M517" s="220"/>
      <c r="N517" s="221"/>
      <c r="O517" s="221"/>
      <c r="P517" s="221"/>
      <c r="Q517" s="221"/>
      <c r="R517" s="221"/>
      <c r="S517" s="221"/>
      <c r="T517" s="222"/>
      <c r="AT517" s="223" t="s">
        <v>196</v>
      </c>
      <c r="AU517" s="223" t="s">
        <v>98</v>
      </c>
      <c r="AV517" s="12" t="s">
        <v>23</v>
      </c>
      <c r="AW517" s="12" t="s">
        <v>48</v>
      </c>
      <c r="AX517" s="12" t="s">
        <v>91</v>
      </c>
      <c r="AY517" s="223" t="s">
        <v>183</v>
      </c>
    </row>
    <row r="518" spans="2:65" s="13" customFormat="1" ht="10.199999999999999">
      <c r="B518" s="224"/>
      <c r="C518" s="225"/>
      <c r="D518" s="210" t="s">
        <v>196</v>
      </c>
      <c r="E518" s="226" t="s">
        <v>1</v>
      </c>
      <c r="F518" s="227" t="s">
        <v>461</v>
      </c>
      <c r="G518" s="225"/>
      <c r="H518" s="228">
        <v>1458.5</v>
      </c>
      <c r="I518" s="229"/>
      <c r="J518" s="225"/>
      <c r="K518" s="225"/>
      <c r="L518" s="230"/>
      <c r="M518" s="231"/>
      <c r="N518" s="232"/>
      <c r="O518" s="232"/>
      <c r="P518" s="232"/>
      <c r="Q518" s="232"/>
      <c r="R518" s="232"/>
      <c r="S518" s="232"/>
      <c r="T518" s="233"/>
      <c r="AT518" s="234" t="s">
        <v>196</v>
      </c>
      <c r="AU518" s="234" t="s">
        <v>98</v>
      </c>
      <c r="AV518" s="13" t="s">
        <v>98</v>
      </c>
      <c r="AW518" s="13" t="s">
        <v>48</v>
      </c>
      <c r="AX518" s="13" t="s">
        <v>23</v>
      </c>
      <c r="AY518" s="234" t="s">
        <v>183</v>
      </c>
    </row>
    <row r="519" spans="2:65" s="1" customFormat="1" ht="16.5" customHeight="1">
      <c r="B519" s="35"/>
      <c r="C519" s="246" t="s">
        <v>618</v>
      </c>
      <c r="D519" s="246" t="s">
        <v>347</v>
      </c>
      <c r="E519" s="247" t="s">
        <v>619</v>
      </c>
      <c r="F519" s="248" t="s">
        <v>620</v>
      </c>
      <c r="G519" s="249" t="s">
        <v>313</v>
      </c>
      <c r="H519" s="250">
        <v>-285</v>
      </c>
      <c r="I519" s="251"/>
      <c r="J519" s="252">
        <f>ROUND(I519*H519,2)</f>
        <v>0</v>
      </c>
      <c r="K519" s="248" t="s">
        <v>190</v>
      </c>
      <c r="L519" s="253"/>
      <c r="M519" s="254" t="s">
        <v>1</v>
      </c>
      <c r="N519" s="255" t="s">
        <v>56</v>
      </c>
      <c r="O519" s="67"/>
      <c r="P519" s="206">
        <f>O519*H519</f>
        <v>0</v>
      </c>
      <c r="Q519" s="206">
        <v>1</v>
      </c>
      <c r="R519" s="206">
        <f>Q519*H519</f>
        <v>-285</v>
      </c>
      <c r="S519" s="206">
        <v>0</v>
      </c>
      <c r="T519" s="207">
        <f>S519*H519</f>
        <v>0</v>
      </c>
      <c r="AR519" s="208" t="s">
        <v>232</v>
      </c>
      <c r="AT519" s="208" t="s">
        <v>347</v>
      </c>
      <c r="AU519" s="208" t="s">
        <v>98</v>
      </c>
      <c r="AY519" s="17" t="s">
        <v>183</v>
      </c>
      <c r="BE519" s="209">
        <f>IF(N519="základní",J519,0)</f>
        <v>0</v>
      </c>
      <c r="BF519" s="209">
        <f>IF(N519="snížená",J519,0)</f>
        <v>0</v>
      </c>
      <c r="BG519" s="209">
        <f>IF(N519="zákl. přenesená",J519,0)</f>
        <v>0</v>
      </c>
      <c r="BH519" s="209">
        <f>IF(N519="sníž. přenesená",J519,0)</f>
        <v>0</v>
      </c>
      <c r="BI519" s="209">
        <f>IF(N519="nulová",J519,0)</f>
        <v>0</v>
      </c>
      <c r="BJ519" s="17" t="s">
        <v>23</v>
      </c>
      <c r="BK519" s="209">
        <f>ROUND(I519*H519,2)</f>
        <v>0</v>
      </c>
      <c r="BL519" s="17" t="s">
        <v>122</v>
      </c>
      <c r="BM519" s="208" t="s">
        <v>621</v>
      </c>
    </row>
    <row r="520" spans="2:65" s="1" customFormat="1" ht="10.199999999999999">
      <c r="B520" s="35"/>
      <c r="C520" s="36"/>
      <c r="D520" s="210" t="s">
        <v>192</v>
      </c>
      <c r="E520" s="36"/>
      <c r="F520" s="211" t="s">
        <v>620</v>
      </c>
      <c r="G520" s="36"/>
      <c r="H520" s="36"/>
      <c r="I520" s="118"/>
      <c r="J520" s="36"/>
      <c r="K520" s="36"/>
      <c r="L520" s="39"/>
      <c r="M520" s="212"/>
      <c r="N520" s="67"/>
      <c r="O520" s="67"/>
      <c r="P520" s="67"/>
      <c r="Q520" s="67"/>
      <c r="R520" s="67"/>
      <c r="S520" s="67"/>
      <c r="T520" s="68"/>
      <c r="AT520" s="17" t="s">
        <v>192</v>
      </c>
      <c r="AU520" s="17" t="s">
        <v>98</v>
      </c>
    </row>
    <row r="521" spans="2:65" s="12" customFormat="1" ht="10.199999999999999">
      <c r="B521" s="214"/>
      <c r="C521" s="215"/>
      <c r="D521" s="210" t="s">
        <v>196</v>
      </c>
      <c r="E521" s="216" t="s">
        <v>1</v>
      </c>
      <c r="F521" s="217" t="s">
        <v>622</v>
      </c>
      <c r="G521" s="215"/>
      <c r="H521" s="216" t="s">
        <v>1</v>
      </c>
      <c r="I521" s="218"/>
      <c r="J521" s="215"/>
      <c r="K521" s="215"/>
      <c r="L521" s="219"/>
      <c r="M521" s="220"/>
      <c r="N521" s="221"/>
      <c r="O521" s="221"/>
      <c r="P521" s="221"/>
      <c r="Q521" s="221"/>
      <c r="R521" s="221"/>
      <c r="S521" s="221"/>
      <c r="T521" s="222"/>
      <c r="AT521" s="223" t="s">
        <v>196</v>
      </c>
      <c r="AU521" s="223" t="s">
        <v>98</v>
      </c>
      <c r="AV521" s="12" t="s">
        <v>23</v>
      </c>
      <c r="AW521" s="12" t="s">
        <v>48</v>
      </c>
      <c r="AX521" s="12" t="s">
        <v>91</v>
      </c>
      <c r="AY521" s="223" t="s">
        <v>183</v>
      </c>
    </row>
    <row r="522" spans="2:65" s="12" customFormat="1" ht="10.199999999999999">
      <c r="B522" s="214"/>
      <c r="C522" s="215"/>
      <c r="D522" s="210" t="s">
        <v>196</v>
      </c>
      <c r="E522" s="216" t="s">
        <v>1</v>
      </c>
      <c r="F522" s="217" t="s">
        <v>623</v>
      </c>
      <c r="G522" s="215"/>
      <c r="H522" s="216" t="s">
        <v>1</v>
      </c>
      <c r="I522" s="218"/>
      <c r="J522" s="215"/>
      <c r="K522" s="215"/>
      <c r="L522" s="219"/>
      <c r="M522" s="220"/>
      <c r="N522" s="221"/>
      <c r="O522" s="221"/>
      <c r="P522" s="221"/>
      <c r="Q522" s="221"/>
      <c r="R522" s="221"/>
      <c r="S522" s="221"/>
      <c r="T522" s="222"/>
      <c r="AT522" s="223" t="s">
        <v>196</v>
      </c>
      <c r="AU522" s="223" t="s">
        <v>98</v>
      </c>
      <c r="AV522" s="12" t="s">
        <v>23</v>
      </c>
      <c r="AW522" s="12" t="s">
        <v>48</v>
      </c>
      <c r="AX522" s="12" t="s">
        <v>91</v>
      </c>
      <c r="AY522" s="223" t="s">
        <v>183</v>
      </c>
    </row>
    <row r="523" spans="2:65" s="13" customFormat="1" ht="10.199999999999999">
      <c r="B523" s="224"/>
      <c r="C523" s="225"/>
      <c r="D523" s="210" t="s">
        <v>196</v>
      </c>
      <c r="E523" s="226" t="s">
        <v>1</v>
      </c>
      <c r="F523" s="227" t="s">
        <v>624</v>
      </c>
      <c r="G523" s="225"/>
      <c r="H523" s="228">
        <v>-285</v>
      </c>
      <c r="I523" s="229"/>
      <c r="J523" s="225"/>
      <c r="K523" s="225"/>
      <c r="L523" s="230"/>
      <c r="M523" s="231"/>
      <c r="N523" s="232"/>
      <c r="O523" s="232"/>
      <c r="P523" s="232"/>
      <c r="Q523" s="232"/>
      <c r="R523" s="232"/>
      <c r="S523" s="232"/>
      <c r="T523" s="233"/>
      <c r="AT523" s="234" t="s">
        <v>196</v>
      </c>
      <c r="AU523" s="234" t="s">
        <v>98</v>
      </c>
      <c r="AV523" s="13" t="s">
        <v>98</v>
      </c>
      <c r="AW523" s="13" t="s">
        <v>48</v>
      </c>
      <c r="AX523" s="13" t="s">
        <v>23</v>
      </c>
      <c r="AY523" s="234" t="s">
        <v>183</v>
      </c>
    </row>
    <row r="524" spans="2:65" s="1" customFormat="1" ht="16.5" customHeight="1">
      <c r="B524" s="35"/>
      <c r="C524" s="197" t="s">
        <v>625</v>
      </c>
      <c r="D524" s="197" t="s">
        <v>186</v>
      </c>
      <c r="E524" s="198" t="s">
        <v>626</v>
      </c>
      <c r="F524" s="199" t="s">
        <v>627</v>
      </c>
      <c r="G524" s="200" t="s">
        <v>189</v>
      </c>
      <c r="H524" s="201">
        <v>1615.41</v>
      </c>
      <c r="I524" s="202"/>
      <c r="J524" s="203">
        <f>ROUND(I524*H524,2)</f>
        <v>0</v>
      </c>
      <c r="K524" s="199" t="s">
        <v>190</v>
      </c>
      <c r="L524" s="39"/>
      <c r="M524" s="204" t="s">
        <v>1</v>
      </c>
      <c r="N524" s="205" t="s">
        <v>56</v>
      </c>
      <c r="O524" s="67"/>
      <c r="P524" s="206">
        <f>O524*H524</f>
        <v>0</v>
      </c>
      <c r="Q524" s="206">
        <v>0</v>
      </c>
      <c r="R524" s="206">
        <f>Q524*H524</f>
        <v>0</v>
      </c>
      <c r="S524" s="206">
        <v>0</v>
      </c>
      <c r="T524" s="207">
        <f>S524*H524</f>
        <v>0</v>
      </c>
      <c r="AR524" s="208" t="s">
        <v>122</v>
      </c>
      <c r="AT524" s="208" t="s">
        <v>186</v>
      </c>
      <c r="AU524" s="208" t="s">
        <v>98</v>
      </c>
      <c r="AY524" s="17" t="s">
        <v>183</v>
      </c>
      <c r="BE524" s="209">
        <f>IF(N524="základní",J524,0)</f>
        <v>0</v>
      </c>
      <c r="BF524" s="209">
        <f>IF(N524="snížená",J524,0)</f>
        <v>0</v>
      </c>
      <c r="BG524" s="209">
        <f>IF(N524="zákl. přenesená",J524,0)</f>
        <v>0</v>
      </c>
      <c r="BH524" s="209">
        <f>IF(N524="sníž. přenesená",J524,0)</f>
        <v>0</v>
      </c>
      <c r="BI524" s="209">
        <f>IF(N524="nulová",J524,0)</f>
        <v>0</v>
      </c>
      <c r="BJ524" s="17" t="s">
        <v>23</v>
      </c>
      <c r="BK524" s="209">
        <f>ROUND(I524*H524,2)</f>
        <v>0</v>
      </c>
      <c r="BL524" s="17" t="s">
        <v>122</v>
      </c>
      <c r="BM524" s="208" t="s">
        <v>628</v>
      </c>
    </row>
    <row r="525" spans="2:65" s="1" customFormat="1" ht="10.199999999999999">
      <c r="B525" s="35"/>
      <c r="C525" s="36"/>
      <c r="D525" s="210" t="s">
        <v>192</v>
      </c>
      <c r="E525" s="36"/>
      <c r="F525" s="211" t="s">
        <v>629</v>
      </c>
      <c r="G525" s="36"/>
      <c r="H525" s="36"/>
      <c r="I525" s="118"/>
      <c r="J525" s="36"/>
      <c r="K525" s="36"/>
      <c r="L525" s="39"/>
      <c r="M525" s="212"/>
      <c r="N525" s="67"/>
      <c r="O525" s="67"/>
      <c r="P525" s="67"/>
      <c r="Q525" s="67"/>
      <c r="R525" s="67"/>
      <c r="S525" s="67"/>
      <c r="T525" s="68"/>
      <c r="AT525" s="17" t="s">
        <v>192</v>
      </c>
      <c r="AU525" s="17" t="s">
        <v>98</v>
      </c>
    </row>
    <row r="526" spans="2:65" s="12" customFormat="1" ht="10.199999999999999">
      <c r="B526" s="214"/>
      <c r="C526" s="215"/>
      <c r="D526" s="210" t="s">
        <v>196</v>
      </c>
      <c r="E526" s="216" t="s">
        <v>1</v>
      </c>
      <c r="F526" s="217" t="s">
        <v>630</v>
      </c>
      <c r="G526" s="215"/>
      <c r="H526" s="216" t="s">
        <v>1</v>
      </c>
      <c r="I526" s="218"/>
      <c r="J526" s="215"/>
      <c r="K526" s="215"/>
      <c r="L526" s="219"/>
      <c r="M526" s="220"/>
      <c r="N526" s="221"/>
      <c r="O526" s="221"/>
      <c r="P526" s="221"/>
      <c r="Q526" s="221"/>
      <c r="R526" s="221"/>
      <c r="S526" s="221"/>
      <c r="T526" s="222"/>
      <c r="AT526" s="223" t="s">
        <v>196</v>
      </c>
      <c r="AU526" s="223" t="s">
        <v>98</v>
      </c>
      <c r="AV526" s="12" t="s">
        <v>23</v>
      </c>
      <c r="AW526" s="12" t="s">
        <v>48</v>
      </c>
      <c r="AX526" s="12" t="s">
        <v>91</v>
      </c>
      <c r="AY526" s="223" t="s">
        <v>183</v>
      </c>
    </row>
    <row r="527" spans="2:65" s="13" customFormat="1" ht="10.199999999999999">
      <c r="B527" s="224"/>
      <c r="C527" s="225"/>
      <c r="D527" s="210" t="s">
        <v>196</v>
      </c>
      <c r="E527" s="226" t="s">
        <v>1</v>
      </c>
      <c r="F527" s="227" t="s">
        <v>631</v>
      </c>
      <c r="G527" s="225"/>
      <c r="H527" s="228">
        <v>1615.41</v>
      </c>
      <c r="I527" s="229"/>
      <c r="J527" s="225"/>
      <c r="K527" s="225"/>
      <c r="L527" s="230"/>
      <c r="M527" s="231"/>
      <c r="N527" s="232"/>
      <c r="O527" s="232"/>
      <c r="P527" s="232"/>
      <c r="Q527" s="232"/>
      <c r="R527" s="232"/>
      <c r="S527" s="232"/>
      <c r="T527" s="233"/>
      <c r="AT527" s="234" t="s">
        <v>196</v>
      </c>
      <c r="AU527" s="234" t="s">
        <v>98</v>
      </c>
      <c r="AV527" s="13" t="s">
        <v>98</v>
      </c>
      <c r="AW527" s="13" t="s">
        <v>48</v>
      </c>
      <c r="AX527" s="13" t="s">
        <v>91</v>
      </c>
      <c r="AY527" s="234" t="s">
        <v>183</v>
      </c>
    </row>
    <row r="528" spans="2:65" s="1" customFormat="1" ht="16.5" customHeight="1">
      <c r="B528" s="35"/>
      <c r="C528" s="197" t="s">
        <v>632</v>
      </c>
      <c r="D528" s="197" t="s">
        <v>186</v>
      </c>
      <c r="E528" s="198" t="s">
        <v>633</v>
      </c>
      <c r="F528" s="199" t="s">
        <v>634</v>
      </c>
      <c r="G528" s="200" t="s">
        <v>189</v>
      </c>
      <c r="H528" s="201">
        <v>1458.5</v>
      </c>
      <c r="I528" s="202"/>
      <c r="J528" s="203">
        <f>ROUND(I528*H528,2)</f>
        <v>0</v>
      </c>
      <c r="K528" s="199" t="s">
        <v>190</v>
      </c>
      <c r="L528" s="39"/>
      <c r="M528" s="204" t="s">
        <v>1</v>
      </c>
      <c r="N528" s="205" t="s">
        <v>56</v>
      </c>
      <c r="O528" s="67"/>
      <c r="P528" s="206">
        <f>O528*H528</f>
        <v>0</v>
      </c>
      <c r="Q528" s="206">
        <v>9.8199999999999996E-2</v>
      </c>
      <c r="R528" s="206">
        <f>Q528*H528</f>
        <v>143.22469999999998</v>
      </c>
      <c r="S528" s="206">
        <v>0</v>
      </c>
      <c r="T528" s="207">
        <f>S528*H528</f>
        <v>0</v>
      </c>
      <c r="AR528" s="208" t="s">
        <v>122</v>
      </c>
      <c r="AT528" s="208" t="s">
        <v>186</v>
      </c>
      <c r="AU528" s="208" t="s">
        <v>98</v>
      </c>
      <c r="AY528" s="17" t="s">
        <v>183</v>
      </c>
      <c r="BE528" s="209">
        <f>IF(N528="základní",J528,0)</f>
        <v>0</v>
      </c>
      <c r="BF528" s="209">
        <f>IF(N528="snížená",J528,0)</f>
        <v>0</v>
      </c>
      <c r="BG528" s="209">
        <f>IF(N528="zákl. přenesená",J528,0)</f>
        <v>0</v>
      </c>
      <c r="BH528" s="209">
        <f>IF(N528="sníž. přenesená",J528,0)</f>
        <v>0</v>
      </c>
      <c r="BI528" s="209">
        <f>IF(N528="nulová",J528,0)</f>
        <v>0</v>
      </c>
      <c r="BJ528" s="17" t="s">
        <v>23</v>
      </c>
      <c r="BK528" s="209">
        <f>ROUND(I528*H528,2)</f>
        <v>0</v>
      </c>
      <c r="BL528" s="17" t="s">
        <v>122</v>
      </c>
      <c r="BM528" s="208" t="s">
        <v>635</v>
      </c>
    </row>
    <row r="529" spans="2:65" s="1" customFormat="1" ht="10.199999999999999">
      <c r="B529" s="35"/>
      <c r="C529" s="36"/>
      <c r="D529" s="210" t="s">
        <v>192</v>
      </c>
      <c r="E529" s="36"/>
      <c r="F529" s="211" t="s">
        <v>636</v>
      </c>
      <c r="G529" s="36"/>
      <c r="H529" s="36"/>
      <c r="I529" s="118"/>
      <c r="J529" s="36"/>
      <c r="K529" s="36"/>
      <c r="L529" s="39"/>
      <c r="M529" s="212"/>
      <c r="N529" s="67"/>
      <c r="O529" s="67"/>
      <c r="P529" s="67"/>
      <c r="Q529" s="67"/>
      <c r="R529" s="67"/>
      <c r="S529" s="67"/>
      <c r="T529" s="68"/>
      <c r="AT529" s="17" t="s">
        <v>192</v>
      </c>
      <c r="AU529" s="17" t="s">
        <v>98</v>
      </c>
    </row>
    <row r="530" spans="2:65" s="12" customFormat="1" ht="10.199999999999999">
      <c r="B530" s="214"/>
      <c r="C530" s="215"/>
      <c r="D530" s="210" t="s">
        <v>196</v>
      </c>
      <c r="E530" s="216" t="s">
        <v>1</v>
      </c>
      <c r="F530" s="217" t="s">
        <v>617</v>
      </c>
      <c r="G530" s="215"/>
      <c r="H530" s="216" t="s">
        <v>1</v>
      </c>
      <c r="I530" s="218"/>
      <c r="J530" s="215"/>
      <c r="K530" s="215"/>
      <c r="L530" s="219"/>
      <c r="M530" s="220"/>
      <c r="N530" s="221"/>
      <c r="O530" s="221"/>
      <c r="P530" s="221"/>
      <c r="Q530" s="221"/>
      <c r="R530" s="221"/>
      <c r="S530" s="221"/>
      <c r="T530" s="222"/>
      <c r="AT530" s="223" t="s">
        <v>196</v>
      </c>
      <c r="AU530" s="223" t="s">
        <v>98</v>
      </c>
      <c r="AV530" s="12" t="s">
        <v>23</v>
      </c>
      <c r="AW530" s="12" t="s">
        <v>48</v>
      </c>
      <c r="AX530" s="12" t="s">
        <v>91</v>
      </c>
      <c r="AY530" s="223" t="s">
        <v>183</v>
      </c>
    </row>
    <row r="531" spans="2:65" s="13" customFormat="1" ht="10.199999999999999">
      <c r="B531" s="224"/>
      <c r="C531" s="225"/>
      <c r="D531" s="210" t="s">
        <v>196</v>
      </c>
      <c r="E531" s="226" t="s">
        <v>1</v>
      </c>
      <c r="F531" s="227" t="s">
        <v>461</v>
      </c>
      <c r="G531" s="225"/>
      <c r="H531" s="228">
        <v>1458.5</v>
      </c>
      <c r="I531" s="229"/>
      <c r="J531" s="225"/>
      <c r="K531" s="225"/>
      <c r="L531" s="230"/>
      <c r="M531" s="231"/>
      <c r="N531" s="232"/>
      <c r="O531" s="232"/>
      <c r="P531" s="232"/>
      <c r="Q531" s="232"/>
      <c r="R531" s="232"/>
      <c r="S531" s="232"/>
      <c r="T531" s="233"/>
      <c r="AT531" s="234" t="s">
        <v>196</v>
      </c>
      <c r="AU531" s="234" t="s">
        <v>98</v>
      </c>
      <c r="AV531" s="13" t="s">
        <v>98</v>
      </c>
      <c r="AW531" s="13" t="s">
        <v>48</v>
      </c>
      <c r="AX531" s="13" t="s">
        <v>91</v>
      </c>
      <c r="AY531" s="234" t="s">
        <v>183</v>
      </c>
    </row>
    <row r="532" spans="2:65" s="1" customFormat="1" ht="16.5" customHeight="1">
      <c r="B532" s="35"/>
      <c r="C532" s="197" t="s">
        <v>637</v>
      </c>
      <c r="D532" s="197" t="s">
        <v>186</v>
      </c>
      <c r="E532" s="198" t="s">
        <v>638</v>
      </c>
      <c r="F532" s="199" t="s">
        <v>639</v>
      </c>
      <c r="G532" s="200" t="s">
        <v>189</v>
      </c>
      <c r="H532" s="201">
        <v>1321.5</v>
      </c>
      <c r="I532" s="202"/>
      <c r="J532" s="203">
        <f>ROUND(I532*H532,2)</f>
        <v>0</v>
      </c>
      <c r="K532" s="199" t="s">
        <v>190</v>
      </c>
      <c r="L532" s="39"/>
      <c r="M532" s="204" t="s">
        <v>1</v>
      </c>
      <c r="N532" s="205" t="s">
        <v>56</v>
      </c>
      <c r="O532" s="67"/>
      <c r="P532" s="206">
        <f>O532*H532</f>
        <v>0</v>
      </c>
      <c r="Q532" s="206">
        <v>0.27994000000000002</v>
      </c>
      <c r="R532" s="206">
        <f>Q532*H532</f>
        <v>369.94071000000002</v>
      </c>
      <c r="S532" s="206">
        <v>0</v>
      </c>
      <c r="T532" s="207">
        <f>S532*H532</f>
        <v>0</v>
      </c>
      <c r="AR532" s="208" t="s">
        <v>122</v>
      </c>
      <c r="AT532" s="208" t="s">
        <v>186</v>
      </c>
      <c r="AU532" s="208" t="s">
        <v>98</v>
      </c>
      <c r="AY532" s="17" t="s">
        <v>183</v>
      </c>
      <c r="BE532" s="209">
        <f>IF(N532="základní",J532,0)</f>
        <v>0</v>
      </c>
      <c r="BF532" s="209">
        <f>IF(N532="snížená",J532,0)</f>
        <v>0</v>
      </c>
      <c r="BG532" s="209">
        <f>IF(N532="zákl. přenesená",J532,0)</f>
        <v>0</v>
      </c>
      <c r="BH532" s="209">
        <f>IF(N532="sníž. přenesená",J532,0)</f>
        <v>0</v>
      </c>
      <c r="BI532" s="209">
        <f>IF(N532="nulová",J532,0)</f>
        <v>0</v>
      </c>
      <c r="BJ532" s="17" t="s">
        <v>23</v>
      </c>
      <c r="BK532" s="209">
        <f>ROUND(I532*H532,2)</f>
        <v>0</v>
      </c>
      <c r="BL532" s="17" t="s">
        <v>122</v>
      </c>
      <c r="BM532" s="208" t="s">
        <v>640</v>
      </c>
    </row>
    <row r="533" spans="2:65" s="1" customFormat="1" ht="10.199999999999999">
      <c r="B533" s="35"/>
      <c r="C533" s="36"/>
      <c r="D533" s="210" t="s">
        <v>192</v>
      </c>
      <c r="E533" s="36"/>
      <c r="F533" s="211" t="s">
        <v>641</v>
      </c>
      <c r="G533" s="36"/>
      <c r="H533" s="36"/>
      <c r="I533" s="118"/>
      <c r="J533" s="36"/>
      <c r="K533" s="36"/>
      <c r="L533" s="39"/>
      <c r="M533" s="212"/>
      <c r="N533" s="67"/>
      <c r="O533" s="67"/>
      <c r="P533" s="67"/>
      <c r="Q533" s="67"/>
      <c r="R533" s="67"/>
      <c r="S533" s="67"/>
      <c r="T533" s="68"/>
      <c r="AT533" s="17" t="s">
        <v>192</v>
      </c>
      <c r="AU533" s="17" t="s">
        <v>98</v>
      </c>
    </row>
    <row r="534" spans="2:65" s="12" customFormat="1" ht="10.199999999999999">
      <c r="B534" s="214"/>
      <c r="C534" s="215"/>
      <c r="D534" s="210" t="s">
        <v>196</v>
      </c>
      <c r="E534" s="216" t="s">
        <v>1</v>
      </c>
      <c r="F534" s="217" t="s">
        <v>642</v>
      </c>
      <c r="G534" s="215"/>
      <c r="H534" s="216" t="s">
        <v>1</v>
      </c>
      <c r="I534" s="218"/>
      <c r="J534" s="215"/>
      <c r="K534" s="215"/>
      <c r="L534" s="219"/>
      <c r="M534" s="220"/>
      <c r="N534" s="221"/>
      <c r="O534" s="221"/>
      <c r="P534" s="221"/>
      <c r="Q534" s="221"/>
      <c r="R534" s="221"/>
      <c r="S534" s="221"/>
      <c r="T534" s="222"/>
      <c r="AT534" s="223" t="s">
        <v>196</v>
      </c>
      <c r="AU534" s="223" t="s">
        <v>98</v>
      </c>
      <c r="AV534" s="12" t="s">
        <v>23</v>
      </c>
      <c r="AW534" s="12" t="s">
        <v>48</v>
      </c>
      <c r="AX534" s="12" t="s">
        <v>91</v>
      </c>
      <c r="AY534" s="223" t="s">
        <v>183</v>
      </c>
    </row>
    <row r="535" spans="2:65" s="13" customFormat="1" ht="10.199999999999999">
      <c r="B535" s="224"/>
      <c r="C535" s="225"/>
      <c r="D535" s="210" t="s">
        <v>196</v>
      </c>
      <c r="E535" s="226" t="s">
        <v>1</v>
      </c>
      <c r="F535" s="227" t="s">
        <v>643</v>
      </c>
      <c r="G535" s="225"/>
      <c r="H535" s="228">
        <v>1321.5</v>
      </c>
      <c r="I535" s="229"/>
      <c r="J535" s="225"/>
      <c r="K535" s="225"/>
      <c r="L535" s="230"/>
      <c r="M535" s="231"/>
      <c r="N535" s="232"/>
      <c r="O535" s="232"/>
      <c r="P535" s="232"/>
      <c r="Q535" s="232"/>
      <c r="R535" s="232"/>
      <c r="S535" s="232"/>
      <c r="T535" s="233"/>
      <c r="AT535" s="234" t="s">
        <v>196</v>
      </c>
      <c r="AU535" s="234" t="s">
        <v>98</v>
      </c>
      <c r="AV535" s="13" t="s">
        <v>98</v>
      </c>
      <c r="AW535" s="13" t="s">
        <v>48</v>
      </c>
      <c r="AX535" s="13" t="s">
        <v>91</v>
      </c>
      <c r="AY535" s="234" t="s">
        <v>183</v>
      </c>
    </row>
    <row r="536" spans="2:65" s="1" customFormat="1" ht="16.5" customHeight="1">
      <c r="B536" s="35"/>
      <c r="C536" s="197" t="s">
        <v>644</v>
      </c>
      <c r="D536" s="197" t="s">
        <v>186</v>
      </c>
      <c r="E536" s="198" t="s">
        <v>645</v>
      </c>
      <c r="F536" s="199" t="s">
        <v>646</v>
      </c>
      <c r="G536" s="200" t="s">
        <v>189</v>
      </c>
      <c r="H536" s="201">
        <v>410.65</v>
      </c>
      <c r="I536" s="202"/>
      <c r="J536" s="203">
        <f>ROUND(I536*H536,2)</f>
        <v>0</v>
      </c>
      <c r="K536" s="199" t="s">
        <v>190</v>
      </c>
      <c r="L536" s="39"/>
      <c r="M536" s="204" t="s">
        <v>1</v>
      </c>
      <c r="N536" s="205" t="s">
        <v>56</v>
      </c>
      <c r="O536" s="67"/>
      <c r="P536" s="206">
        <f>O536*H536</f>
        <v>0</v>
      </c>
      <c r="Q536" s="206">
        <v>0.51817000000000002</v>
      </c>
      <c r="R536" s="206">
        <f>Q536*H536</f>
        <v>212.78651049999999</v>
      </c>
      <c r="S536" s="206">
        <v>0</v>
      </c>
      <c r="T536" s="207">
        <f>S536*H536</f>
        <v>0</v>
      </c>
      <c r="AR536" s="208" t="s">
        <v>122</v>
      </c>
      <c r="AT536" s="208" t="s">
        <v>186</v>
      </c>
      <c r="AU536" s="208" t="s">
        <v>98</v>
      </c>
      <c r="AY536" s="17" t="s">
        <v>183</v>
      </c>
      <c r="BE536" s="209">
        <f>IF(N536="základní",J536,0)</f>
        <v>0</v>
      </c>
      <c r="BF536" s="209">
        <f>IF(N536="snížená",J536,0)</f>
        <v>0</v>
      </c>
      <c r="BG536" s="209">
        <f>IF(N536="zákl. přenesená",J536,0)</f>
        <v>0</v>
      </c>
      <c r="BH536" s="209">
        <f>IF(N536="sníž. přenesená",J536,0)</f>
        <v>0</v>
      </c>
      <c r="BI536" s="209">
        <f>IF(N536="nulová",J536,0)</f>
        <v>0</v>
      </c>
      <c r="BJ536" s="17" t="s">
        <v>23</v>
      </c>
      <c r="BK536" s="209">
        <f>ROUND(I536*H536,2)</f>
        <v>0</v>
      </c>
      <c r="BL536" s="17" t="s">
        <v>122</v>
      </c>
      <c r="BM536" s="208" t="s">
        <v>647</v>
      </c>
    </row>
    <row r="537" spans="2:65" s="1" customFormat="1" ht="10.199999999999999">
      <c r="B537" s="35"/>
      <c r="C537" s="36"/>
      <c r="D537" s="210" t="s">
        <v>192</v>
      </c>
      <c r="E537" s="36"/>
      <c r="F537" s="211" t="s">
        <v>648</v>
      </c>
      <c r="G537" s="36"/>
      <c r="H537" s="36"/>
      <c r="I537" s="118"/>
      <c r="J537" s="36"/>
      <c r="K537" s="36"/>
      <c r="L537" s="39"/>
      <c r="M537" s="212"/>
      <c r="N537" s="67"/>
      <c r="O537" s="67"/>
      <c r="P537" s="67"/>
      <c r="Q537" s="67"/>
      <c r="R537" s="67"/>
      <c r="S537" s="67"/>
      <c r="T537" s="68"/>
      <c r="AT537" s="17" t="s">
        <v>192</v>
      </c>
      <c r="AU537" s="17" t="s">
        <v>98</v>
      </c>
    </row>
    <row r="538" spans="2:65" s="1" customFormat="1" ht="36">
      <c r="B538" s="35"/>
      <c r="C538" s="36"/>
      <c r="D538" s="210" t="s">
        <v>194</v>
      </c>
      <c r="E538" s="36"/>
      <c r="F538" s="213" t="s">
        <v>649</v>
      </c>
      <c r="G538" s="36"/>
      <c r="H538" s="36"/>
      <c r="I538" s="118"/>
      <c r="J538" s="36"/>
      <c r="K538" s="36"/>
      <c r="L538" s="39"/>
      <c r="M538" s="212"/>
      <c r="N538" s="67"/>
      <c r="O538" s="67"/>
      <c r="P538" s="67"/>
      <c r="Q538" s="67"/>
      <c r="R538" s="67"/>
      <c r="S538" s="67"/>
      <c r="T538" s="68"/>
      <c r="AT538" s="17" t="s">
        <v>194</v>
      </c>
      <c r="AU538" s="17" t="s">
        <v>98</v>
      </c>
    </row>
    <row r="539" spans="2:65" s="12" customFormat="1" ht="10.199999999999999">
      <c r="B539" s="214"/>
      <c r="C539" s="215"/>
      <c r="D539" s="210" t="s">
        <v>196</v>
      </c>
      <c r="E539" s="216" t="s">
        <v>1</v>
      </c>
      <c r="F539" s="217" t="s">
        <v>650</v>
      </c>
      <c r="G539" s="215"/>
      <c r="H539" s="216" t="s">
        <v>1</v>
      </c>
      <c r="I539" s="218"/>
      <c r="J539" s="215"/>
      <c r="K539" s="215"/>
      <c r="L539" s="219"/>
      <c r="M539" s="220"/>
      <c r="N539" s="221"/>
      <c r="O539" s="221"/>
      <c r="P539" s="221"/>
      <c r="Q539" s="221"/>
      <c r="R539" s="221"/>
      <c r="S539" s="221"/>
      <c r="T539" s="222"/>
      <c r="AT539" s="223" t="s">
        <v>196</v>
      </c>
      <c r="AU539" s="223" t="s">
        <v>98</v>
      </c>
      <c r="AV539" s="12" t="s">
        <v>23</v>
      </c>
      <c r="AW539" s="12" t="s">
        <v>48</v>
      </c>
      <c r="AX539" s="12" t="s">
        <v>91</v>
      </c>
      <c r="AY539" s="223" t="s">
        <v>183</v>
      </c>
    </row>
    <row r="540" spans="2:65" s="13" customFormat="1" ht="10.199999999999999">
      <c r="B540" s="224"/>
      <c r="C540" s="225"/>
      <c r="D540" s="210" t="s">
        <v>196</v>
      </c>
      <c r="E540" s="226" t="s">
        <v>1</v>
      </c>
      <c r="F540" s="227" t="s">
        <v>651</v>
      </c>
      <c r="G540" s="225"/>
      <c r="H540" s="228">
        <v>410.65</v>
      </c>
      <c r="I540" s="229"/>
      <c r="J540" s="225"/>
      <c r="K540" s="225"/>
      <c r="L540" s="230"/>
      <c r="M540" s="231"/>
      <c r="N540" s="232"/>
      <c r="O540" s="232"/>
      <c r="P540" s="232"/>
      <c r="Q540" s="232"/>
      <c r="R540" s="232"/>
      <c r="S540" s="232"/>
      <c r="T540" s="233"/>
      <c r="AT540" s="234" t="s">
        <v>196</v>
      </c>
      <c r="AU540" s="234" t="s">
        <v>98</v>
      </c>
      <c r="AV540" s="13" t="s">
        <v>98</v>
      </c>
      <c r="AW540" s="13" t="s">
        <v>48</v>
      </c>
      <c r="AX540" s="13" t="s">
        <v>91</v>
      </c>
      <c r="AY540" s="234" t="s">
        <v>183</v>
      </c>
    </row>
    <row r="541" spans="2:65" s="1" customFormat="1" ht="16.5" customHeight="1">
      <c r="B541" s="35"/>
      <c r="C541" s="197" t="s">
        <v>652</v>
      </c>
      <c r="D541" s="197" t="s">
        <v>186</v>
      </c>
      <c r="E541" s="198" t="s">
        <v>653</v>
      </c>
      <c r="F541" s="199" t="s">
        <v>654</v>
      </c>
      <c r="G541" s="200" t="s">
        <v>189</v>
      </c>
      <c r="H541" s="201">
        <v>2032.59</v>
      </c>
      <c r="I541" s="202"/>
      <c r="J541" s="203">
        <f>ROUND(I541*H541,2)</f>
        <v>0</v>
      </c>
      <c r="K541" s="199" t="s">
        <v>190</v>
      </c>
      <c r="L541" s="39"/>
      <c r="M541" s="204" t="s">
        <v>1</v>
      </c>
      <c r="N541" s="205" t="s">
        <v>56</v>
      </c>
      <c r="O541" s="67"/>
      <c r="P541" s="206">
        <f>O541*H541</f>
        <v>0</v>
      </c>
      <c r="Q541" s="206">
        <v>0.33445999999999998</v>
      </c>
      <c r="R541" s="206">
        <f>Q541*H541</f>
        <v>679.8200513999999</v>
      </c>
      <c r="S541" s="206">
        <v>0</v>
      </c>
      <c r="T541" s="207">
        <f>S541*H541</f>
        <v>0</v>
      </c>
      <c r="AR541" s="208" t="s">
        <v>122</v>
      </c>
      <c r="AT541" s="208" t="s">
        <v>186</v>
      </c>
      <c r="AU541" s="208" t="s">
        <v>98</v>
      </c>
      <c r="AY541" s="17" t="s">
        <v>183</v>
      </c>
      <c r="BE541" s="209">
        <f>IF(N541="základní",J541,0)</f>
        <v>0</v>
      </c>
      <c r="BF541" s="209">
        <f>IF(N541="snížená",J541,0)</f>
        <v>0</v>
      </c>
      <c r="BG541" s="209">
        <f>IF(N541="zákl. přenesená",J541,0)</f>
        <v>0</v>
      </c>
      <c r="BH541" s="209">
        <f>IF(N541="sníž. přenesená",J541,0)</f>
        <v>0</v>
      </c>
      <c r="BI541" s="209">
        <f>IF(N541="nulová",J541,0)</f>
        <v>0</v>
      </c>
      <c r="BJ541" s="17" t="s">
        <v>23</v>
      </c>
      <c r="BK541" s="209">
        <f>ROUND(I541*H541,2)</f>
        <v>0</v>
      </c>
      <c r="BL541" s="17" t="s">
        <v>122</v>
      </c>
      <c r="BM541" s="208" t="s">
        <v>655</v>
      </c>
    </row>
    <row r="542" spans="2:65" s="1" customFormat="1" ht="10.199999999999999">
      <c r="B542" s="35"/>
      <c r="C542" s="36"/>
      <c r="D542" s="210" t="s">
        <v>192</v>
      </c>
      <c r="E542" s="36"/>
      <c r="F542" s="211" t="s">
        <v>656</v>
      </c>
      <c r="G542" s="36"/>
      <c r="H542" s="36"/>
      <c r="I542" s="118"/>
      <c r="J542" s="36"/>
      <c r="K542" s="36"/>
      <c r="L542" s="39"/>
      <c r="M542" s="212"/>
      <c r="N542" s="67"/>
      <c r="O542" s="67"/>
      <c r="P542" s="67"/>
      <c r="Q542" s="67"/>
      <c r="R542" s="67"/>
      <c r="S542" s="67"/>
      <c r="T542" s="68"/>
      <c r="AT542" s="17" t="s">
        <v>192</v>
      </c>
      <c r="AU542" s="17" t="s">
        <v>98</v>
      </c>
    </row>
    <row r="543" spans="2:65" s="12" customFormat="1" ht="10.199999999999999">
      <c r="B543" s="214"/>
      <c r="C543" s="215"/>
      <c r="D543" s="210" t="s">
        <v>196</v>
      </c>
      <c r="E543" s="216" t="s">
        <v>1</v>
      </c>
      <c r="F543" s="217" t="s">
        <v>657</v>
      </c>
      <c r="G543" s="215"/>
      <c r="H543" s="216" t="s">
        <v>1</v>
      </c>
      <c r="I543" s="218"/>
      <c r="J543" s="215"/>
      <c r="K543" s="215"/>
      <c r="L543" s="219"/>
      <c r="M543" s="220"/>
      <c r="N543" s="221"/>
      <c r="O543" s="221"/>
      <c r="P543" s="221"/>
      <c r="Q543" s="221"/>
      <c r="R543" s="221"/>
      <c r="S543" s="221"/>
      <c r="T543" s="222"/>
      <c r="AT543" s="223" t="s">
        <v>196</v>
      </c>
      <c r="AU543" s="223" t="s">
        <v>98</v>
      </c>
      <c r="AV543" s="12" t="s">
        <v>23</v>
      </c>
      <c r="AW543" s="12" t="s">
        <v>48</v>
      </c>
      <c r="AX543" s="12" t="s">
        <v>91</v>
      </c>
      <c r="AY543" s="223" t="s">
        <v>183</v>
      </c>
    </row>
    <row r="544" spans="2:65" s="13" customFormat="1" ht="10.199999999999999">
      <c r="B544" s="224"/>
      <c r="C544" s="225"/>
      <c r="D544" s="210" t="s">
        <v>196</v>
      </c>
      <c r="E544" s="226" t="s">
        <v>1</v>
      </c>
      <c r="F544" s="227" t="s">
        <v>658</v>
      </c>
      <c r="G544" s="225"/>
      <c r="H544" s="228">
        <v>2032.59</v>
      </c>
      <c r="I544" s="229"/>
      <c r="J544" s="225"/>
      <c r="K544" s="225"/>
      <c r="L544" s="230"/>
      <c r="M544" s="231"/>
      <c r="N544" s="232"/>
      <c r="O544" s="232"/>
      <c r="P544" s="232"/>
      <c r="Q544" s="232"/>
      <c r="R544" s="232"/>
      <c r="S544" s="232"/>
      <c r="T544" s="233"/>
      <c r="AT544" s="234" t="s">
        <v>196</v>
      </c>
      <c r="AU544" s="234" t="s">
        <v>98</v>
      </c>
      <c r="AV544" s="13" t="s">
        <v>98</v>
      </c>
      <c r="AW544" s="13" t="s">
        <v>48</v>
      </c>
      <c r="AX544" s="13" t="s">
        <v>91</v>
      </c>
      <c r="AY544" s="234" t="s">
        <v>183</v>
      </c>
    </row>
    <row r="545" spans="2:65" s="1" customFormat="1" ht="16.5" customHeight="1">
      <c r="B545" s="35"/>
      <c r="C545" s="197" t="s">
        <v>659</v>
      </c>
      <c r="D545" s="197" t="s">
        <v>186</v>
      </c>
      <c r="E545" s="198" t="s">
        <v>660</v>
      </c>
      <c r="F545" s="199" t="s">
        <v>661</v>
      </c>
      <c r="G545" s="200" t="s">
        <v>189</v>
      </c>
      <c r="H545" s="201">
        <v>1406.56</v>
      </c>
      <c r="I545" s="202"/>
      <c r="J545" s="203">
        <f>ROUND(I545*H545,2)</f>
        <v>0</v>
      </c>
      <c r="K545" s="199" t="s">
        <v>190</v>
      </c>
      <c r="L545" s="39"/>
      <c r="M545" s="204" t="s">
        <v>1</v>
      </c>
      <c r="N545" s="205" t="s">
        <v>56</v>
      </c>
      <c r="O545" s="67"/>
      <c r="P545" s="206">
        <f>O545*H545</f>
        <v>0</v>
      </c>
      <c r="Q545" s="206">
        <v>0.56699999999999995</v>
      </c>
      <c r="R545" s="206">
        <f>Q545*H545</f>
        <v>797.51951999999994</v>
      </c>
      <c r="S545" s="206">
        <v>0</v>
      </c>
      <c r="T545" s="207">
        <f>S545*H545</f>
        <v>0</v>
      </c>
      <c r="AR545" s="208" t="s">
        <v>122</v>
      </c>
      <c r="AT545" s="208" t="s">
        <v>186</v>
      </c>
      <c r="AU545" s="208" t="s">
        <v>98</v>
      </c>
      <c r="AY545" s="17" t="s">
        <v>183</v>
      </c>
      <c r="BE545" s="209">
        <f>IF(N545="základní",J545,0)</f>
        <v>0</v>
      </c>
      <c r="BF545" s="209">
        <f>IF(N545="snížená",J545,0)</f>
        <v>0</v>
      </c>
      <c r="BG545" s="209">
        <f>IF(N545="zákl. přenesená",J545,0)</f>
        <v>0</v>
      </c>
      <c r="BH545" s="209">
        <f>IF(N545="sníž. přenesená",J545,0)</f>
        <v>0</v>
      </c>
      <c r="BI545" s="209">
        <f>IF(N545="nulová",J545,0)</f>
        <v>0</v>
      </c>
      <c r="BJ545" s="17" t="s">
        <v>23</v>
      </c>
      <c r="BK545" s="209">
        <f>ROUND(I545*H545,2)</f>
        <v>0</v>
      </c>
      <c r="BL545" s="17" t="s">
        <v>122</v>
      </c>
      <c r="BM545" s="208" t="s">
        <v>662</v>
      </c>
    </row>
    <row r="546" spans="2:65" s="1" customFormat="1" ht="10.199999999999999">
      <c r="B546" s="35"/>
      <c r="C546" s="36"/>
      <c r="D546" s="210" t="s">
        <v>192</v>
      </c>
      <c r="E546" s="36"/>
      <c r="F546" s="211" t="s">
        <v>663</v>
      </c>
      <c r="G546" s="36"/>
      <c r="H546" s="36"/>
      <c r="I546" s="118"/>
      <c r="J546" s="36"/>
      <c r="K546" s="36"/>
      <c r="L546" s="39"/>
      <c r="M546" s="212"/>
      <c r="N546" s="67"/>
      <c r="O546" s="67"/>
      <c r="P546" s="67"/>
      <c r="Q546" s="67"/>
      <c r="R546" s="67"/>
      <c r="S546" s="67"/>
      <c r="T546" s="68"/>
      <c r="AT546" s="17" t="s">
        <v>192</v>
      </c>
      <c r="AU546" s="17" t="s">
        <v>98</v>
      </c>
    </row>
    <row r="547" spans="2:65" s="12" customFormat="1" ht="10.199999999999999">
      <c r="B547" s="214"/>
      <c r="C547" s="215"/>
      <c r="D547" s="210" t="s">
        <v>196</v>
      </c>
      <c r="E547" s="216" t="s">
        <v>1</v>
      </c>
      <c r="F547" s="217" t="s">
        <v>664</v>
      </c>
      <c r="G547" s="215"/>
      <c r="H547" s="216" t="s">
        <v>1</v>
      </c>
      <c r="I547" s="218"/>
      <c r="J547" s="215"/>
      <c r="K547" s="215"/>
      <c r="L547" s="219"/>
      <c r="M547" s="220"/>
      <c r="N547" s="221"/>
      <c r="O547" s="221"/>
      <c r="P547" s="221"/>
      <c r="Q547" s="221"/>
      <c r="R547" s="221"/>
      <c r="S547" s="221"/>
      <c r="T547" s="222"/>
      <c r="AT547" s="223" t="s">
        <v>196</v>
      </c>
      <c r="AU547" s="223" t="s">
        <v>98</v>
      </c>
      <c r="AV547" s="12" t="s">
        <v>23</v>
      </c>
      <c r="AW547" s="12" t="s">
        <v>48</v>
      </c>
      <c r="AX547" s="12" t="s">
        <v>91</v>
      </c>
      <c r="AY547" s="223" t="s">
        <v>183</v>
      </c>
    </row>
    <row r="548" spans="2:65" s="13" customFormat="1" ht="10.199999999999999">
      <c r="B548" s="224"/>
      <c r="C548" s="225"/>
      <c r="D548" s="210" t="s">
        <v>196</v>
      </c>
      <c r="E548" s="226" t="s">
        <v>1</v>
      </c>
      <c r="F548" s="227" t="s">
        <v>665</v>
      </c>
      <c r="G548" s="225"/>
      <c r="H548" s="228">
        <v>1406.56</v>
      </c>
      <c r="I548" s="229"/>
      <c r="J548" s="225"/>
      <c r="K548" s="225"/>
      <c r="L548" s="230"/>
      <c r="M548" s="231"/>
      <c r="N548" s="232"/>
      <c r="O548" s="232"/>
      <c r="P548" s="232"/>
      <c r="Q548" s="232"/>
      <c r="R548" s="232"/>
      <c r="S548" s="232"/>
      <c r="T548" s="233"/>
      <c r="AT548" s="234" t="s">
        <v>196</v>
      </c>
      <c r="AU548" s="234" t="s">
        <v>98</v>
      </c>
      <c r="AV548" s="13" t="s">
        <v>98</v>
      </c>
      <c r="AW548" s="13" t="s">
        <v>48</v>
      </c>
      <c r="AX548" s="13" t="s">
        <v>91</v>
      </c>
      <c r="AY548" s="234" t="s">
        <v>183</v>
      </c>
    </row>
    <row r="549" spans="2:65" s="1" customFormat="1" ht="16.5" customHeight="1">
      <c r="B549" s="35"/>
      <c r="C549" s="197" t="s">
        <v>666</v>
      </c>
      <c r="D549" s="197" t="s">
        <v>186</v>
      </c>
      <c r="E549" s="198" t="s">
        <v>667</v>
      </c>
      <c r="F549" s="199" t="s">
        <v>668</v>
      </c>
      <c r="G549" s="200" t="s">
        <v>189</v>
      </c>
      <c r="H549" s="201">
        <v>1321.5</v>
      </c>
      <c r="I549" s="202"/>
      <c r="J549" s="203">
        <f>ROUND(I549*H549,2)</f>
        <v>0</v>
      </c>
      <c r="K549" s="199" t="s">
        <v>190</v>
      </c>
      <c r="L549" s="39"/>
      <c r="M549" s="204" t="s">
        <v>1</v>
      </c>
      <c r="N549" s="205" t="s">
        <v>56</v>
      </c>
      <c r="O549" s="67"/>
      <c r="P549" s="206">
        <f>O549*H549</f>
        <v>0</v>
      </c>
      <c r="Q549" s="206">
        <v>0.46837000000000001</v>
      </c>
      <c r="R549" s="206">
        <f>Q549*H549</f>
        <v>618.95095500000002</v>
      </c>
      <c r="S549" s="206">
        <v>0</v>
      </c>
      <c r="T549" s="207">
        <f>S549*H549</f>
        <v>0</v>
      </c>
      <c r="AR549" s="208" t="s">
        <v>122</v>
      </c>
      <c r="AT549" s="208" t="s">
        <v>186</v>
      </c>
      <c r="AU549" s="208" t="s">
        <v>98</v>
      </c>
      <c r="AY549" s="17" t="s">
        <v>183</v>
      </c>
      <c r="BE549" s="209">
        <f>IF(N549="základní",J549,0)</f>
        <v>0</v>
      </c>
      <c r="BF549" s="209">
        <f>IF(N549="snížená",J549,0)</f>
        <v>0</v>
      </c>
      <c r="BG549" s="209">
        <f>IF(N549="zákl. přenesená",J549,0)</f>
        <v>0</v>
      </c>
      <c r="BH549" s="209">
        <f>IF(N549="sníž. přenesená",J549,0)</f>
        <v>0</v>
      </c>
      <c r="BI549" s="209">
        <f>IF(N549="nulová",J549,0)</f>
        <v>0</v>
      </c>
      <c r="BJ549" s="17" t="s">
        <v>23</v>
      </c>
      <c r="BK549" s="209">
        <f>ROUND(I549*H549,2)</f>
        <v>0</v>
      </c>
      <c r="BL549" s="17" t="s">
        <v>122</v>
      </c>
      <c r="BM549" s="208" t="s">
        <v>669</v>
      </c>
    </row>
    <row r="550" spans="2:65" s="1" customFormat="1" ht="10.199999999999999">
      <c r="B550" s="35"/>
      <c r="C550" s="36"/>
      <c r="D550" s="210" t="s">
        <v>192</v>
      </c>
      <c r="E550" s="36"/>
      <c r="F550" s="211" t="s">
        <v>670</v>
      </c>
      <c r="G550" s="36"/>
      <c r="H550" s="36"/>
      <c r="I550" s="118"/>
      <c r="J550" s="36"/>
      <c r="K550" s="36"/>
      <c r="L550" s="39"/>
      <c r="M550" s="212"/>
      <c r="N550" s="67"/>
      <c r="O550" s="67"/>
      <c r="P550" s="67"/>
      <c r="Q550" s="67"/>
      <c r="R550" s="67"/>
      <c r="S550" s="67"/>
      <c r="T550" s="68"/>
      <c r="AT550" s="17" t="s">
        <v>192</v>
      </c>
      <c r="AU550" s="17" t="s">
        <v>98</v>
      </c>
    </row>
    <row r="551" spans="2:65" s="1" customFormat="1" ht="36">
      <c r="B551" s="35"/>
      <c r="C551" s="36"/>
      <c r="D551" s="210" t="s">
        <v>194</v>
      </c>
      <c r="E551" s="36"/>
      <c r="F551" s="213" t="s">
        <v>649</v>
      </c>
      <c r="G551" s="36"/>
      <c r="H551" s="36"/>
      <c r="I551" s="118"/>
      <c r="J551" s="36"/>
      <c r="K551" s="36"/>
      <c r="L551" s="39"/>
      <c r="M551" s="212"/>
      <c r="N551" s="67"/>
      <c r="O551" s="67"/>
      <c r="P551" s="67"/>
      <c r="Q551" s="67"/>
      <c r="R551" s="67"/>
      <c r="S551" s="67"/>
      <c r="T551" s="68"/>
      <c r="AT551" s="17" t="s">
        <v>194</v>
      </c>
      <c r="AU551" s="17" t="s">
        <v>98</v>
      </c>
    </row>
    <row r="552" spans="2:65" s="12" customFormat="1" ht="10.199999999999999">
      <c r="B552" s="214"/>
      <c r="C552" s="215"/>
      <c r="D552" s="210" t="s">
        <v>196</v>
      </c>
      <c r="E552" s="216" t="s">
        <v>1</v>
      </c>
      <c r="F552" s="217" t="s">
        <v>671</v>
      </c>
      <c r="G552" s="215"/>
      <c r="H552" s="216" t="s">
        <v>1</v>
      </c>
      <c r="I552" s="218"/>
      <c r="J552" s="215"/>
      <c r="K552" s="215"/>
      <c r="L552" s="219"/>
      <c r="M552" s="220"/>
      <c r="N552" s="221"/>
      <c r="O552" s="221"/>
      <c r="P552" s="221"/>
      <c r="Q552" s="221"/>
      <c r="R552" s="221"/>
      <c r="S552" s="221"/>
      <c r="T552" s="222"/>
      <c r="AT552" s="223" t="s">
        <v>196</v>
      </c>
      <c r="AU552" s="223" t="s">
        <v>98</v>
      </c>
      <c r="AV552" s="12" t="s">
        <v>23</v>
      </c>
      <c r="AW552" s="12" t="s">
        <v>48</v>
      </c>
      <c r="AX552" s="12" t="s">
        <v>91</v>
      </c>
      <c r="AY552" s="223" t="s">
        <v>183</v>
      </c>
    </row>
    <row r="553" spans="2:65" s="13" customFormat="1" ht="10.199999999999999">
      <c r="B553" s="224"/>
      <c r="C553" s="225"/>
      <c r="D553" s="210" t="s">
        <v>196</v>
      </c>
      <c r="E553" s="226" t="s">
        <v>1</v>
      </c>
      <c r="F553" s="227" t="s">
        <v>643</v>
      </c>
      <c r="G553" s="225"/>
      <c r="H553" s="228">
        <v>1321.5</v>
      </c>
      <c r="I553" s="229"/>
      <c r="J553" s="225"/>
      <c r="K553" s="225"/>
      <c r="L553" s="230"/>
      <c r="M553" s="231"/>
      <c r="N553" s="232"/>
      <c r="O553" s="232"/>
      <c r="P553" s="232"/>
      <c r="Q553" s="232"/>
      <c r="R553" s="232"/>
      <c r="S553" s="232"/>
      <c r="T553" s="233"/>
      <c r="AT553" s="234" t="s">
        <v>196</v>
      </c>
      <c r="AU553" s="234" t="s">
        <v>98</v>
      </c>
      <c r="AV553" s="13" t="s">
        <v>98</v>
      </c>
      <c r="AW553" s="13" t="s">
        <v>48</v>
      </c>
      <c r="AX553" s="13" t="s">
        <v>91</v>
      </c>
      <c r="AY553" s="234" t="s">
        <v>183</v>
      </c>
    </row>
    <row r="554" spans="2:65" s="1" customFormat="1" ht="16.5" customHeight="1">
      <c r="B554" s="35"/>
      <c r="C554" s="197" t="s">
        <v>672</v>
      </c>
      <c r="D554" s="197" t="s">
        <v>186</v>
      </c>
      <c r="E554" s="198" t="s">
        <v>673</v>
      </c>
      <c r="F554" s="199" t="s">
        <v>674</v>
      </c>
      <c r="G554" s="200" t="s">
        <v>189</v>
      </c>
      <c r="H554" s="201">
        <v>3619</v>
      </c>
      <c r="I554" s="202"/>
      <c r="J554" s="203">
        <f>ROUND(I554*H554,2)</f>
        <v>0</v>
      </c>
      <c r="K554" s="199" t="s">
        <v>190</v>
      </c>
      <c r="L554" s="39"/>
      <c r="M554" s="204" t="s">
        <v>1</v>
      </c>
      <c r="N554" s="205" t="s">
        <v>56</v>
      </c>
      <c r="O554" s="67"/>
      <c r="P554" s="206">
        <f>O554*H554</f>
        <v>0</v>
      </c>
      <c r="Q554" s="206">
        <v>6.0999999999999997E-4</v>
      </c>
      <c r="R554" s="206">
        <f>Q554*H554</f>
        <v>2.2075899999999997</v>
      </c>
      <c r="S554" s="206">
        <v>0</v>
      </c>
      <c r="T554" s="207">
        <f>S554*H554</f>
        <v>0</v>
      </c>
      <c r="AR554" s="208" t="s">
        <v>122</v>
      </c>
      <c r="AT554" s="208" t="s">
        <v>186</v>
      </c>
      <c r="AU554" s="208" t="s">
        <v>98</v>
      </c>
      <c r="AY554" s="17" t="s">
        <v>183</v>
      </c>
      <c r="BE554" s="209">
        <f>IF(N554="základní",J554,0)</f>
        <v>0</v>
      </c>
      <c r="BF554" s="209">
        <f>IF(N554="snížená",J554,0)</f>
        <v>0</v>
      </c>
      <c r="BG554" s="209">
        <f>IF(N554="zákl. přenesená",J554,0)</f>
        <v>0</v>
      </c>
      <c r="BH554" s="209">
        <f>IF(N554="sníž. přenesená",J554,0)</f>
        <v>0</v>
      </c>
      <c r="BI554" s="209">
        <f>IF(N554="nulová",J554,0)</f>
        <v>0</v>
      </c>
      <c r="BJ554" s="17" t="s">
        <v>23</v>
      </c>
      <c r="BK554" s="209">
        <f>ROUND(I554*H554,2)</f>
        <v>0</v>
      </c>
      <c r="BL554" s="17" t="s">
        <v>122</v>
      </c>
      <c r="BM554" s="208" t="s">
        <v>675</v>
      </c>
    </row>
    <row r="555" spans="2:65" s="1" customFormat="1" ht="10.199999999999999">
      <c r="B555" s="35"/>
      <c r="C555" s="36"/>
      <c r="D555" s="210" t="s">
        <v>192</v>
      </c>
      <c r="E555" s="36"/>
      <c r="F555" s="211" t="s">
        <v>676</v>
      </c>
      <c r="G555" s="36"/>
      <c r="H555" s="36"/>
      <c r="I555" s="118"/>
      <c r="J555" s="36"/>
      <c r="K555" s="36"/>
      <c r="L555" s="39"/>
      <c r="M555" s="212"/>
      <c r="N555" s="67"/>
      <c r="O555" s="67"/>
      <c r="P555" s="67"/>
      <c r="Q555" s="67"/>
      <c r="R555" s="67"/>
      <c r="S555" s="67"/>
      <c r="T555" s="68"/>
      <c r="AT555" s="17" t="s">
        <v>192</v>
      </c>
      <c r="AU555" s="17" t="s">
        <v>98</v>
      </c>
    </row>
    <row r="556" spans="2:65" s="12" customFormat="1" ht="10.199999999999999">
      <c r="B556" s="214"/>
      <c r="C556" s="215"/>
      <c r="D556" s="210" t="s">
        <v>196</v>
      </c>
      <c r="E556" s="216" t="s">
        <v>1</v>
      </c>
      <c r="F556" s="217" t="s">
        <v>677</v>
      </c>
      <c r="G556" s="215"/>
      <c r="H556" s="216" t="s">
        <v>1</v>
      </c>
      <c r="I556" s="218"/>
      <c r="J556" s="215"/>
      <c r="K556" s="215"/>
      <c r="L556" s="219"/>
      <c r="M556" s="220"/>
      <c r="N556" s="221"/>
      <c r="O556" s="221"/>
      <c r="P556" s="221"/>
      <c r="Q556" s="221"/>
      <c r="R556" s="221"/>
      <c r="S556" s="221"/>
      <c r="T556" s="222"/>
      <c r="AT556" s="223" t="s">
        <v>196</v>
      </c>
      <c r="AU556" s="223" t="s">
        <v>98</v>
      </c>
      <c r="AV556" s="12" t="s">
        <v>23</v>
      </c>
      <c r="AW556" s="12" t="s">
        <v>48</v>
      </c>
      <c r="AX556" s="12" t="s">
        <v>91</v>
      </c>
      <c r="AY556" s="223" t="s">
        <v>183</v>
      </c>
    </row>
    <row r="557" spans="2:65" s="13" customFormat="1" ht="10.199999999999999">
      <c r="B557" s="224"/>
      <c r="C557" s="225"/>
      <c r="D557" s="210" t="s">
        <v>196</v>
      </c>
      <c r="E557" s="226" t="s">
        <v>1</v>
      </c>
      <c r="F557" s="227" t="s">
        <v>678</v>
      </c>
      <c r="G557" s="225"/>
      <c r="H557" s="228">
        <v>1847</v>
      </c>
      <c r="I557" s="229"/>
      <c r="J557" s="225"/>
      <c r="K557" s="225"/>
      <c r="L557" s="230"/>
      <c r="M557" s="231"/>
      <c r="N557" s="232"/>
      <c r="O557" s="232"/>
      <c r="P557" s="232"/>
      <c r="Q557" s="232"/>
      <c r="R557" s="232"/>
      <c r="S557" s="232"/>
      <c r="T557" s="233"/>
      <c r="AT557" s="234" t="s">
        <v>196</v>
      </c>
      <c r="AU557" s="234" t="s">
        <v>98</v>
      </c>
      <c r="AV557" s="13" t="s">
        <v>98</v>
      </c>
      <c r="AW557" s="13" t="s">
        <v>48</v>
      </c>
      <c r="AX557" s="13" t="s">
        <v>91</v>
      </c>
      <c r="AY557" s="234" t="s">
        <v>183</v>
      </c>
    </row>
    <row r="558" spans="2:65" s="12" customFormat="1" ht="10.199999999999999">
      <c r="B558" s="214"/>
      <c r="C558" s="215"/>
      <c r="D558" s="210" t="s">
        <v>196</v>
      </c>
      <c r="E558" s="216" t="s">
        <v>1</v>
      </c>
      <c r="F558" s="217" t="s">
        <v>679</v>
      </c>
      <c r="G558" s="215"/>
      <c r="H558" s="216" t="s">
        <v>1</v>
      </c>
      <c r="I558" s="218"/>
      <c r="J558" s="215"/>
      <c r="K558" s="215"/>
      <c r="L558" s="219"/>
      <c r="M558" s="220"/>
      <c r="N558" s="221"/>
      <c r="O558" s="221"/>
      <c r="P558" s="221"/>
      <c r="Q558" s="221"/>
      <c r="R558" s="221"/>
      <c r="S558" s="221"/>
      <c r="T558" s="222"/>
      <c r="AT558" s="223" t="s">
        <v>196</v>
      </c>
      <c r="AU558" s="223" t="s">
        <v>98</v>
      </c>
      <c r="AV558" s="12" t="s">
        <v>23</v>
      </c>
      <c r="AW558" s="12" t="s">
        <v>48</v>
      </c>
      <c r="AX558" s="12" t="s">
        <v>91</v>
      </c>
      <c r="AY558" s="223" t="s">
        <v>183</v>
      </c>
    </row>
    <row r="559" spans="2:65" s="13" customFormat="1" ht="10.199999999999999">
      <c r="B559" s="224"/>
      <c r="C559" s="225"/>
      <c r="D559" s="210" t="s">
        <v>196</v>
      </c>
      <c r="E559" s="226" t="s">
        <v>1</v>
      </c>
      <c r="F559" s="227" t="s">
        <v>680</v>
      </c>
      <c r="G559" s="225"/>
      <c r="H559" s="228">
        <v>1772</v>
      </c>
      <c r="I559" s="229"/>
      <c r="J559" s="225"/>
      <c r="K559" s="225"/>
      <c r="L559" s="230"/>
      <c r="M559" s="231"/>
      <c r="N559" s="232"/>
      <c r="O559" s="232"/>
      <c r="P559" s="232"/>
      <c r="Q559" s="232"/>
      <c r="R559" s="232"/>
      <c r="S559" s="232"/>
      <c r="T559" s="233"/>
      <c r="AT559" s="234" t="s">
        <v>196</v>
      </c>
      <c r="AU559" s="234" t="s">
        <v>98</v>
      </c>
      <c r="AV559" s="13" t="s">
        <v>98</v>
      </c>
      <c r="AW559" s="13" t="s">
        <v>48</v>
      </c>
      <c r="AX559" s="13" t="s">
        <v>91</v>
      </c>
      <c r="AY559" s="234" t="s">
        <v>183</v>
      </c>
    </row>
    <row r="560" spans="2:65" s="1" customFormat="1" ht="16.5" customHeight="1">
      <c r="B560" s="35"/>
      <c r="C560" s="197" t="s">
        <v>681</v>
      </c>
      <c r="D560" s="197" t="s">
        <v>186</v>
      </c>
      <c r="E560" s="198" t="s">
        <v>682</v>
      </c>
      <c r="F560" s="199" t="s">
        <v>683</v>
      </c>
      <c r="G560" s="200" t="s">
        <v>189</v>
      </c>
      <c r="H560" s="201">
        <v>1556</v>
      </c>
      <c r="I560" s="202"/>
      <c r="J560" s="203">
        <f>ROUND(I560*H560,2)</f>
        <v>0</v>
      </c>
      <c r="K560" s="199" t="s">
        <v>190</v>
      </c>
      <c r="L560" s="39"/>
      <c r="M560" s="204" t="s">
        <v>1</v>
      </c>
      <c r="N560" s="205" t="s">
        <v>56</v>
      </c>
      <c r="O560" s="67"/>
      <c r="P560" s="206">
        <f>O560*H560</f>
        <v>0</v>
      </c>
      <c r="Q560" s="206">
        <v>6.0099999999999997E-3</v>
      </c>
      <c r="R560" s="206">
        <f>Q560*H560</f>
        <v>9.3515599999999992</v>
      </c>
      <c r="S560" s="206">
        <v>0</v>
      </c>
      <c r="T560" s="207">
        <f>S560*H560</f>
        <v>0</v>
      </c>
      <c r="AR560" s="208" t="s">
        <v>122</v>
      </c>
      <c r="AT560" s="208" t="s">
        <v>186</v>
      </c>
      <c r="AU560" s="208" t="s">
        <v>98</v>
      </c>
      <c r="AY560" s="17" t="s">
        <v>183</v>
      </c>
      <c r="BE560" s="209">
        <f>IF(N560="základní",J560,0)</f>
        <v>0</v>
      </c>
      <c r="BF560" s="209">
        <f>IF(N560="snížená",J560,0)</f>
        <v>0</v>
      </c>
      <c r="BG560" s="209">
        <f>IF(N560="zákl. přenesená",J560,0)</f>
        <v>0</v>
      </c>
      <c r="BH560" s="209">
        <f>IF(N560="sníž. přenesená",J560,0)</f>
        <v>0</v>
      </c>
      <c r="BI560" s="209">
        <f>IF(N560="nulová",J560,0)</f>
        <v>0</v>
      </c>
      <c r="BJ560" s="17" t="s">
        <v>23</v>
      </c>
      <c r="BK560" s="209">
        <f>ROUND(I560*H560,2)</f>
        <v>0</v>
      </c>
      <c r="BL560" s="17" t="s">
        <v>122</v>
      </c>
      <c r="BM560" s="208" t="s">
        <v>684</v>
      </c>
    </row>
    <row r="561" spans="2:65" s="1" customFormat="1" ht="10.199999999999999">
      <c r="B561" s="35"/>
      <c r="C561" s="36"/>
      <c r="D561" s="210" t="s">
        <v>192</v>
      </c>
      <c r="E561" s="36"/>
      <c r="F561" s="211" t="s">
        <v>685</v>
      </c>
      <c r="G561" s="36"/>
      <c r="H561" s="36"/>
      <c r="I561" s="118"/>
      <c r="J561" s="36"/>
      <c r="K561" s="36"/>
      <c r="L561" s="39"/>
      <c r="M561" s="212"/>
      <c r="N561" s="67"/>
      <c r="O561" s="67"/>
      <c r="P561" s="67"/>
      <c r="Q561" s="67"/>
      <c r="R561" s="67"/>
      <c r="S561" s="67"/>
      <c r="T561" s="68"/>
      <c r="AT561" s="17" t="s">
        <v>192</v>
      </c>
      <c r="AU561" s="17" t="s">
        <v>98</v>
      </c>
    </row>
    <row r="562" spans="2:65" s="12" customFormat="1" ht="10.199999999999999">
      <c r="B562" s="214"/>
      <c r="C562" s="215"/>
      <c r="D562" s="210" t="s">
        <v>196</v>
      </c>
      <c r="E562" s="216" t="s">
        <v>1</v>
      </c>
      <c r="F562" s="217" t="s">
        <v>686</v>
      </c>
      <c r="G562" s="215"/>
      <c r="H562" s="216" t="s">
        <v>1</v>
      </c>
      <c r="I562" s="218"/>
      <c r="J562" s="215"/>
      <c r="K562" s="215"/>
      <c r="L562" s="219"/>
      <c r="M562" s="220"/>
      <c r="N562" s="221"/>
      <c r="O562" s="221"/>
      <c r="P562" s="221"/>
      <c r="Q562" s="221"/>
      <c r="R562" s="221"/>
      <c r="S562" s="221"/>
      <c r="T562" s="222"/>
      <c r="AT562" s="223" t="s">
        <v>196</v>
      </c>
      <c r="AU562" s="223" t="s">
        <v>98</v>
      </c>
      <c r="AV562" s="12" t="s">
        <v>23</v>
      </c>
      <c r="AW562" s="12" t="s">
        <v>48</v>
      </c>
      <c r="AX562" s="12" t="s">
        <v>91</v>
      </c>
      <c r="AY562" s="223" t="s">
        <v>183</v>
      </c>
    </row>
    <row r="563" spans="2:65" s="13" customFormat="1" ht="10.199999999999999">
      <c r="B563" s="224"/>
      <c r="C563" s="225"/>
      <c r="D563" s="210" t="s">
        <v>196</v>
      </c>
      <c r="E563" s="226" t="s">
        <v>1</v>
      </c>
      <c r="F563" s="227" t="s">
        <v>687</v>
      </c>
      <c r="G563" s="225"/>
      <c r="H563" s="228">
        <v>1556</v>
      </c>
      <c r="I563" s="229"/>
      <c r="J563" s="225"/>
      <c r="K563" s="225"/>
      <c r="L563" s="230"/>
      <c r="M563" s="231"/>
      <c r="N563" s="232"/>
      <c r="O563" s="232"/>
      <c r="P563" s="232"/>
      <c r="Q563" s="232"/>
      <c r="R563" s="232"/>
      <c r="S563" s="232"/>
      <c r="T563" s="233"/>
      <c r="AT563" s="234" t="s">
        <v>196</v>
      </c>
      <c r="AU563" s="234" t="s">
        <v>98</v>
      </c>
      <c r="AV563" s="13" t="s">
        <v>98</v>
      </c>
      <c r="AW563" s="13" t="s">
        <v>48</v>
      </c>
      <c r="AX563" s="13" t="s">
        <v>91</v>
      </c>
      <c r="AY563" s="234" t="s">
        <v>183</v>
      </c>
    </row>
    <row r="564" spans="2:65" s="1" customFormat="1" ht="16.5" customHeight="1">
      <c r="B564" s="35"/>
      <c r="C564" s="197" t="s">
        <v>688</v>
      </c>
      <c r="D564" s="197" t="s">
        <v>186</v>
      </c>
      <c r="E564" s="198" t="s">
        <v>689</v>
      </c>
      <c r="F564" s="199" t="s">
        <v>690</v>
      </c>
      <c r="G564" s="200" t="s">
        <v>189</v>
      </c>
      <c r="H564" s="201">
        <v>1556</v>
      </c>
      <c r="I564" s="202"/>
      <c r="J564" s="203">
        <f>ROUND(I564*H564,2)</f>
        <v>0</v>
      </c>
      <c r="K564" s="199" t="s">
        <v>190</v>
      </c>
      <c r="L564" s="39"/>
      <c r="M564" s="204" t="s">
        <v>1</v>
      </c>
      <c r="N564" s="205" t="s">
        <v>56</v>
      </c>
      <c r="O564" s="67"/>
      <c r="P564" s="206">
        <f>O564*H564</f>
        <v>0</v>
      </c>
      <c r="Q564" s="206">
        <v>0</v>
      </c>
      <c r="R564" s="206">
        <f>Q564*H564</f>
        <v>0</v>
      </c>
      <c r="S564" s="206">
        <v>0</v>
      </c>
      <c r="T564" s="207">
        <f>S564*H564</f>
        <v>0</v>
      </c>
      <c r="AR564" s="208" t="s">
        <v>122</v>
      </c>
      <c r="AT564" s="208" t="s">
        <v>186</v>
      </c>
      <c r="AU564" s="208" t="s">
        <v>98</v>
      </c>
      <c r="AY564" s="17" t="s">
        <v>183</v>
      </c>
      <c r="BE564" s="209">
        <f>IF(N564="základní",J564,0)</f>
        <v>0</v>
      </c>
      <c r="BF564" s="209">
        <f>IF(N564="snížená",J564,0)</f>
        <v>0</v>
      </c>
      <c r="BG564" s="209">
        <f>IF(N564="zákl. přenesená",J564,0)</f>
        <v>0</v>
      </c>
      <c r="BH564" s="209">
        <f>IF(N564="sníž. přenesená",J564,0)</f>
        <v>0</v>
      </c>
      <c r="BI564" s="209">
        <f>IF(N564="nulová",J564,0)</f>
        <v>0</v>
      </c>
      <c r="BJ564" s="17" t="s">
        <v>23</v>
      </c>
      <c r="BK564" s="209">
        <f>ROUND(I564*H564,2)</f>
        <v>0</v>
      </c>
      <c r="BL564" s="17" t="s">
        <v>122</v>
      </c>
      <c r="BM564" s="208" t="s">
        <v>691</v>
      </c>
    </row>
    <row r="565" spans="2:65" s="1" customFormat="1" ht="17.399999999999999">
      <c r="B565" s="35"/>
      <c r="C565" s="36"/>
      <c r="D565" s="210" t="s">
        <v>192</v>
      </c>
      <c r="E565" s="36"/>
      <c r="F565" s="211" t="s">
        <v>692</v>
      </c>
      <c r="G565" s="36"/>
      <c r="H565" s="36"/>
      <c r="I565" s="118"/>
      <c r="J565" s="36"/>
      <c r="K565" s="36"/>
      <c r="L565" s="39"/>
      <c r="M565" s="212"/>
      <c r="N565" s="67"/>
      <c r="O565" s="67"/>
      <c r="P565" s="67"/>
      <c r="Q565" s="67"/>
      <c r="R565" s="67"/>
      <c r="S565" s="67"/>
      <c r="T565" s="68"/>
      <c r="AT565" s="17" t="s">
        <v>192</v>
      </c>
      <c r="AU565" s="17" t="s">
        <v>98</v>
      </c>
    </row>
    <row r="566" spans="2:65" s="1" customFormat="1" ht="18">
      <c r="B566" s="35"/>
      <c r="C566" s="36"/>
      <c r="D566" s="210" t="s">
        <v>194</v>
      </c>
      <c r="E566" s="36"/>
      <c r="F566" s="213" t="s">
        <v>693</v>
      </c>
      <c r="G566" s="36"/>
      <c r="H566" s="36"/>
      <c r="I566" s="118"/>
      <c r="J566" s="36"/>
      <c r="K566" s="36"/>
      <c r="L566" s="39"/>
      <c r="M566" s="212"/>
      <c r="N566" s="67"/>
      <c r="O566" s="67"/>
      <c r="P566" s="67"/>
      <c r="Q566" s="67"/>
      <c r="R566" s="67"/>
      <c r="S566" s="67"/>
      <c r="T566" s="68"/>
      <c r="AT566" s="17" t="s">
        <v>194</v>
      </c>
      <c r="AU566" s="17" t="s">
        <v>98</v>
      </c>
    </row>
    <row r="567" spans="2:65" s="12" customFormat="1" ht="10.199999999999999">
      <c r="B567" s="214"/>
      <c r="C567" s="215"/>
      <c r="D567" s="210" t="s">
        <v>196</v>
      </c>
      <c r="E567" s="216" t="s">
        <v>1</v>
      </c>
      <c r="F567" s="217" t="s">
        <v>694</v>
      </c>
      <c r="G567" s="215"/>
      <c r="H567" s="216" t="s">
        <v>1</v>
      </c>
      <c r="I567" s="218"/>
      <c r="J567" s="215"/>
      <c r="K567" s="215"/>
      <c r="L567" s="219"/>
      <c r="M567" s="220"/>
      <c r="N567" s="221"/>
      <c r="O567" s="221"/>
      <c r="P567" s="221"/>
      <c r="Q567" s="221"/>
      <c r="R567" s="221"/>
      <c r="S567" s="221"/>
      <c r="T567" s="222"/>
      <c r="AT567" s="223" t="s">
        <v>196</v>
      </c>
      <c r="AU567" s="223" t="s">
        <v>98</v>
      </c>
      <c r="AV567" s="12" t="s">
        <v>23</v>
      </c>
      <c r="AW567" s="12" t="s">
        <v>48</v>
      </c>
      <c r="AX567" s="12" t="s">
        <v>91</v>
      </c>
      <c r="AY567" s="223" t="s">
        <v>183</v>
      </c>
    </row>
    <row r="568" spans="2:65" s="13" customFormat="1" ht="10.199999999999999">
      <c r="B568" s="224"/>
      <c r="C568" s="225"/>
      <c r="D568" s="210" t="s">
        <v>196</v>
      </c>
      <c r="E568" s="226" t="s">
        <v>1</v>
      </c>
      <c r="F568" s="227" t="s">
        <v>687</v>
      </c>
      <c r="G568" s="225"/>
      <c r="H568" s="228">
        <v>1556</v>
      </c>
      <c r="I568" s="229"/>
      <c r="J568" s="225"/>
      <c r="K568" s="225"/>
      <c r="L568" s="230"/>
      <c r="M568" s="231"/>
      <c r="N568" s="232"/>
      <c r="O568" s="232"/>
      <c r="P568" s="232"/>
      <c r="Q568" s="232"/>
      <c r="R568" s="232"/>
      <c r="S568" s="232"/>
      <c r="T568" s="233"/>
      <c r="AT568" s="234" t="s">
        <v>196</v>
      </c>
      <c r="AU568" s="234" t="s">
        <v>98</v>
      </c>
      <c r="AV568" s="13" t="s">
        <v>98</v>
      </c>
      <c r="AW568" s="13" t="s">
        <v>48</v>
      </c>
      <c r="AX568" s="13" t="s">
        <v>91</v>
      </c>
      <c r="AY568" s="234" t="s">
        <v>183</v>
      </c>
    </row>
    <row r="569" spans="2:65" s="1" customFormat="1" ht="16.5" customHeight="1">
      <c r="B569" s="35"/>
      <c r="C569" s="197" t="s">
        <v>695</v>
      </c>
      <c r="D569" s="197" t="s">
        <v>186</v>
      </c>
      <c r="E569" s="198" t="s">
        <v>696</v>
      </c>
      <c r="F569" s="199" t="s">
        <v>697</v>
      </c>
      <c r="G569" s="200" t="s">
        <v>189</v>
      </c>
      <c r="H569" s="201">
        <v>1772</v>
      </c>
      <c r="I569" s="202"/>
      <c r="J569" s="203">
        <f>ROUND(I569*H569,2)</f>
        <v>0</v>
      </c>
      <c r="K569" s="199" t="s">
        <v>190</v>
      </c>
      <c r="L569" s="39"/>
      <c r="M569" s="204" t="s">
        <v>1</v>
      </c>
      <c r="N569" s="205" t="s">
        <v>56</v>
      </c>
      <c r="O569" s="67"/>
      <c r="P569" s="206">
        <f>O569*H569</f>
        <v>0</v>
      </c>
      <c r="Q569" s="206">
        <v>0</v>
      </c>
      <c r="R569" s="206">
        <f>Q569*H569</f>
        <v>0</v>
      </c>
      <c r="S569" s="206">
        <v>0</v>
      </c>
      <c r="T569" s="207">
        <f>S569*H569</f>
        <v>0</v>
      </c>
      <c r="AR569" s="208" t="s">
        <v>122</v>
      </c>
      <c r="AT569" s="208" t="s">
        <v>186</v>
      </c>
      <c r="AU569" s="208" t="s">
        <v>98</v>
      </c>
      <c r="AY569" s="17" t="s">
        <v>183</v>
      </c>
      <c r="BE569" s="209">
        <f>IF(N569="základní",J569,0)</f>
        <v>0</v>
      </c>
      <c r="BF569" s="209">
        <f>IF(N569="snížená",J569,0)</f>
        <v>0</v>
      </c>
      <c r="BG569" s="209">
        <f>IF(N569="zákl. přenesená",J569,0)</f>
        <v>0</v>
      </c>
      <c r="BH569" s="209">
        <f>IF(N569="sníž. přenesená",J569,0)</f>
        <v>0</v>
      </c>
      <c r="BI569" s="209">
        <f>IF(N569="nulová",J569,0)</f>
        <v>0</v>
      </c>
      <c r="BJ569" s="17" t="s">
        <v>23</v>
      </c>
      <c r="BK569" s="209">
        <f>ROUND(I569*H569,2)</f>
        <v>0</v>
      </c>
      <c r="BL569" s="17" t="s">
        <v>122</v>
      </c>
      <c r="BM569" s="208" t="s">
        <v>698</v>
      </c>
    </row>
    <row r="570" spans="2:65" s="1" customFormat="1" ht="10.199999999999999">
      <c r="B570" s="35"/>
      <c r="C570" s="36"/>
      <c r="D570" s="210" t="s">
        <v>192</v>
      </c>
      <c r="E570" s="36"/>
      <c r="F570" s="211" t="s">
        <v>699</v>
      </c>
      <c r="G570" s="36"/>
      <c r="H570" s="36"/>
      <c r="I570" s="118"/>
      <c r="J570" s="36"/>
      <c r="K570" s="36"/>
      <c r="L570" s="39"/>
      <c r="M570" s="212"/>
      <c r="N570" s="67"/>
      <c r="O570" s="67"/>
      <c r="P570" s="67"/>
      <c r="Q570" s="67"/>
      <c r="R570" s="67"/>
      <c r="S570" s="67"/>
      <c r="T570" s="68"/>
      <c r="AT570" s="17" t="s">
        <v>192</v>
      </c>
      <c r="AU570" s="17" t="s">
        <v>98</v>
      </c>
    </row>
    <row r="571" spans="2:65" s="1" customFormat="1" ht="18">
      <c r="B571" s="35"/>
      <c r="C571" s="36"/>
      <c r="D571" s="210" t="s">
        <v>194</v>
      </c>
      <c r="E571" s="36"/>
      <c r="F571" s="213" t="s">
        <v>700</v>
      </c>
      <c r="G571" s="36"/>
      <c r="H571" s="36"/>
      <c r="I571" s="118"/>
      <c r="J571" s="36"/>
      <c r="K571" s="36"/>
      <c r="L571" s="39"/>
      <c r="M571" s="212"/>
      <c r="N571" s="67"/>
      <c r="O571" s="67"/>
      <c r="P571" s="67"/>
      <c r="Q571" s="67"/>
      <c r="R571" s="67"/>
      <c r="S571" s="67"/>
      <c r="T571" s="68"/>
      <c r="AT571" s="17" t="s">
        <v>194</v>
      </c>
      <c r="AU571" s="17" t="s">
        <v>98</v>
      </c>
    </row>
    <row r="572" spans="2:65" s="12" customFormat="1" ht="10.199999999999999">
      <c r="B572" s="214"/>
      <c r="C572" s="215"/>
      <c r="D572" s="210" t="s">
        <v>196</v>
      </c>
      <c r="E572" s="216" t="s">
        <v>1</v>
      </c>
      <c r="F572" s="217" t="s">
        <v>694</v>
      </c>
      <c r="G572" s="215"/>
      <c r="H572" s="216" t="s">
        <v>1</v>
      </c>
      <c r="I572" s="218"/>
      <c r="J572" s="215"/>
      <c r="K572" s="215"/>
      <c r="L572" s="219"/>
      <c r="M572" s="220"/>
      <c r="N572" s="221"/>
      <c r="O572" s="221"/>
      <c r="P572" s="221"/>
      <c r="Q572" s="221"/>
      <c r="R572" s="221"/>
      <c r="S572" s="221"/>
      <c r="T572" s="222"/>
      <c r="AT572" s="223" t="s">
        <v>196</v>
      </c>
      <c r="AU572" s="223" t="s">
        <v>98</v>
      </c>
      <c r="AV572" s="12" t="s">
        <v>23</v>
      </c>
      <c r="AW572" s="12" t="s">
        <v>48</v>
      </c>
      <c r="AX572" s="12" t="s">
        <v>91</v>
      </c>
      <c r="AY572" s="223" t="s">
        <v>183</v>
      </c>
    </row>
    <row r="573" spans="2:65" s="13" customFormat="1" ht="10.199999999999999">
      <c r="B573" s="224"/>
      <c r="C573" s="225"/>
      <c r="D573" s="210" t="s">
        <v>196</v>
      </c>
      <c r="E573" s="226" t="s">
        <v>1</v>
      </c>
      <c r="F573" s="227" t="s">
        <v>680</v>
      </c>
      <c r="G573" s="225"/>
      <c r="H573" s="228">
        <v>1772</v>
      </c>
      <c r="I573" s="229"/>
      <c r="J573" s="225"/>
      <c r="K573" s="225"/>
      <c r="L573" s="230"/>
      <c r="M573" s="231"/>
      <c r="N573" s="232"/>
      <c r="O573" s="232"/>
      <c r="P573" s="232"/>
      <c r="Q573" s="232"/>
      <c r="R573" s="232"/>
      <c r="S573" s="232"/>
      <c r="T573" s="233"/>
      <c r="AT573" s="234" t="s">
        <v>196</v>
      </c>
      <c r="AU573" s="234" t="s">
        <v>98</v>
      </c>
      <c r="AV573" s="13" t="s">
        <v>98</v>
      </c>
      <c r="AW573" s="13" t="s">
        <v>48</v>
      </c>
      <c r="AX573" s="13" t="s">
        <v>91</v>
      </c>
      <c r="AY573" s="234" t="s">
        <v>183</v>
      </c>
    </row>
    <row r="574" spans="2:65" s="1" customFormat="1" ht="16.5" customHeight="1">
      <c r="B574" s="35"/>
      <c r="C574" s="197" t="s">
        <v>701</v>
      </c>
      <c r="D574" s="197" t="s">
        <v>186</v>
      </c>
      <c r="E574" s="198" t="s">
        <v>702</v>
      </c>
      <c r="F574" s="199" t="s">
        <v>703</v>
      </c>
      <c r="G574" s="200" t="s">
        <v>189</v>
      </c>
      <c r="H574" s="201">
        <v>1847</v>
      </c>
      <c r="I574" s="202"/>
      <c r="J574" s="203">
        <f>ROUND(I574*H574,2)</f>
        <v>0</v>
      </c>
      <c r="K574" s="199" t="s">
        <v>190</v>
      </c>
      <c r="L574" s="39"/>
      <c r="M574" s="204" t="s">
        <v>1</v>
      </c>
      <c r="N574" s="205" t="s">
        <v>56</v>
      </c>
      <c r="O574" s="67"/>
      <c r="P574" s="206">
        <f>O574*H574</f>
        <v>0</v>
      </c>
      <c r="Q574" s="206">
        <v>0</v>
      </c>
      <c r="R574" s="206">
        <f>Q574*H574</f>
        <v>0</v>
      </c>
      <c r="S574" s="206">
        <v>0</v>
      </c>
      <c r="T574" s="207">
        <f>S574*H574</f>
        <v>0</v>
      </c>
      <c r="AR574" s="208" t="s">
        <v>122</v>
      </c>
      <c r="AT574" s="208" t="s">
        <v>186</v>
      </c>
      <c r="AU574" s="208" t="s">
        <v>98</v>
      </c>
      <c r="AY574" s="17" t="s">
        <v>183</v>
      </c>
      <c r="BE574" s="209">
        <f>IF(N574="základní",J574,0)</f>
        <v>0</v>
      </c>
      <c r="BF574" s="209">
        <f>IF(N574="snížená",J574,0)</f>
        <v>0</v>
      </c>
      <c r="BG574" s="209">
        <f>IF(N574="zákl. přenesená",J574,0)</f>
        <v>0</v>
      </c>
      <c r="BH574" s="209">
        <f>IF(N574="sníž. přenesená",J574,0)</f>
        <v>0</v>
      </c>
      <c r="BI574" s="209">
        <f>IF(N574="nulová",J574,0)</f>
        <v>0</v>
      </c>
      <c r="BJ574" s="17" t="s">
        <v>23</v>
      </c>
      <c r="BK574" s="209">
        <f>ROUND(I574*H574,2)</f>
        <v>0</v>
      </c>
      <c r="BL574" s="17" t="s">
        <v>122</v>
      </c>
      <c r="BM574" s="208" t="s">
        <v>704</v>
      </c>
    </row>
    <row r="575" spans="2:65" s="1" customFormat="1" ht="17.399999999999999">
      <c r="B575" s="35"/>
      <c r="C575" s="36"/>
      <c r="D575" s="210" t="s">
        <v>192</v>
      </c>
      <c r="E575" s="36"/>
      <c r="F575" s="211" t="s">
        <v>705</v>
      </c>
      <c r="G575" s="36"/>
      <c r="H575" s="36"/>
      <c r="I575" s="118"/>
      <c r="J575" s="36"/>
      <c r="K575" s="36"/>
      <c r="L575" s="39"/>
      <c r="M575" s="212"/>
      <c r="N575" s="67"/>
      <c r="O575" s="67"/>
      <c r="P575" s="67"/>
      <c r="Q575" s="67"/>
      <c r="R575" s="67"/>
      <c r="S575" s="67"/>
      <c r="T575" s="68"/>
      <c r="AT575" s="17" t="s">
        <v>192</v>
      </c>
      <c r="AU575" s="17" t="s">
        <v>98</v>
      </c>
    </row>
    <row r="576" spans="2:65" s="1" customFormat="1" ht="18">
      <c r="B576" s="35"/>
      <c r="C576" s="36"/>
      <c r="D576" s="210" t="s">
        <v>194</v>
      </c>
      <c r="E576" s="36"/>
      <c r="F576" s="213" t="s">
        <v>706</v>
      </c>
      <c r="G576" s="36"/>
      <c r="H576" s="36"/>
      <c r="I576" s="118"/>
      <c r="J576" s="36"/>
      <c r="K576" s="36"/>
      <c r="L576" s="39"/>
      <c r="M576" s="212"/>
      <c r="N576" s="67"/>
      <c r="O576" s="67"/>
      <c r="P576" s="67"/>
      <c r="Q576" s="67"/>
      <c r="R576" s="67"/>
      <c r="S576" s="67"/>
      <c r="T576" s="68"/>
      <c r="AT576" s="17" t="s">
        <v>194</v>
      </c>
      <c r="AU576" s="17" t="s">
        <v>98</v>
      </c>
    </row>
    <row r="577" spans="2:65" s="12" customFormat="1" ht="10.199999999999999">
      <c r="B577" s="214"/>
      <c r="C577" s="215"/>
      <c r="D577" s="210" t="s">
        <v>196</v>
      </c>
      <c r="E577" s="216" t="s">
        <v>1</v>
      </c>
      <c r="F577" s="217" t="s">
        <v>707</v>
      </c>
      <c r="G577" s="215"/>
      <c r="H577" s="216" t="s">
        <v>1</v>
      </c>
      <c r="I577" s="218"/>
      <c r="J577" s="215"/>
      <c r="K577" s="215"/>
      <c r="L577" s="219"/>
      <c r="M577" s="220"/>
      <c r="N577" s="221"/>
      <c r="O577" s="221"/>
      <c r="P577" s="221"/>
      <c r="Q577" s="221"/>
      <c r="R577" s="221"/>
      <c r="S577" s="221"/>
      <c r="T577" s="222"/>
      <c r="AT577" s="223" t="s">
        <v>196</v>
      </c>
      <c r="AU577" s="223" t="s">
        <v>98</v>
      </c>
      <c r="AV577" s="12" t="s">
        <v>23</v>
      </c>
      <c r="AW577" s="12" t="s">
        <v>48</v>
      </c>
      <c r="AX577" s="12" t="s">
        <v>91</v>
      </c>
      <c r="AY577" s="223" t="s">
        <v>183</v>
      </c>
    </row>
    <row r="578" spans="2:65" s="13" customFormat="1" ht="10.199999999999999">
      <c r="B578" s="224"/>
      <c r="C578" s="225"/>
      <c r="D578" s="210" t="s">
        <v>196</v>
      </c>
      <c r="E578" s="226" t="s">
        <v>1</v>
      </c>
      <c r="F578" s="227" t="s">
        <v>678</v>
      </c>
      <c r="G578" s="225"/>
      <c r="H578" s="228">
        <v>1847</v>
      </c>
      <c r="I578" s="229"/>
      <c r="J578" s="225"/>
      <c r="K578" s="225"/>
      <c r="L578" s="230"/>
      <c r="M578" s="231"/>
      <c r="N578" s="232"/>
      <c r="O578" s="232"/>
      <c r="P578" s="232"/>
      <c r="Q578" s="232"/>
      <c r="R578" s="232"/>
      <c r="S578" s="232"/>
      <c r="T578" s="233"/>
      <c r="AT578" s="234" t="s">
        <v>196</v>
      </c>
      <c r="AU578" s="234" t="s">
        <v>98</v>
      </c>
      <c r="AV578" s="13" t="s">
        <v>98</v>
      </c>
      <c r="AW578" s="13" t="s">
        <v>48</v>
      </c>
      <c r="AX578" s="13" t="s">
        <v>91</v>
      </c>
      <c r="AY578" s="234" t="s">
        <v>183</v>
      </c>
    </row>
    <row r="579" spans="2:65" s="1" customFormat="1" ht="16.5" customHeight="1">
      <c r="B579" s="35"/>
      <c r="C579" s="197" t="s">
        <v>708</v>
      </c>
      <c r="D579" s="197" t="s">
        <v>186</v>
      </c>
      <c r="E579" s="198" t="s">
        <v>709</v>
      </c>
      <c r="F579" s="199" t="s">
        <v>710</v>
      </c>
      <c r="G579" s="200" t="s">
        <v>711</v>
      </c>
      <c r="H579" s="201">
        <v>83.5</v>
      </c>
      <c r="I579" s="202"/>
      <c r="J579" s="203">
        <f>ROUND(I579*H579,2)</f>
        <v>0</v>
      </c>
      <c r="K579" s="199" t="s">
        <v>190</v>
      </c>
      <c r="L579" s="39"/>
      <c r="M579" s="204" t="s">
        <v>1</v>
      </c>
      <c r="N579" s="205" t="s">
        <v>56</v>
      </c>
      <c r="O579" s="67"/>
      <c r="P579" s="206">
        <f>O579*H579</f>
        <v>0</v>
      </c>
      <c r="Q579" s="206">
        <v>2.7999999999999998E-4</v>
      </c>
      <c r="R579" s="206">
        <f>Q579*H579</f>
        <v>2.3379999999999998E-2</v>
      </c>
      <c r="S579" s="206">
        <v>0</v>
      </c>
      <c r="T579" s="207">
        <f>S579*H579</f>
        <v>0</v>
      </c>
      <c r="AR579" s="208" t="s">
        <v>122</v>
      </c>
      <c r="AT579" s="208" t="s">
        <v>186</v>
      </c>
      <c r="AU579" s="208" t="s">
        <v>98</v>
      </c>
      <c r="AY579" s="17" t="s">
        <v>183</v>
      </c>
      <c r="BE579" s="209">
        <f>IF(N579="základní",J579,0)</f>
        <v>0</v>
      </c>
      <c r="BF579" s="209">
        <f>IF(N579="snížená",J579,0)</f>
        <v>0</v>
      </c>
      <c r="BG579" s="209">
        <f>IF(N579="zákl. přenesená",J579,0)</f>
        <v>0</v>
      </c>
      <c r="BH579" s="209">
        <f>IF(N579="sníž. přenesená",J579,0)</f>
        <v>0</v>
      </c>
      <c r="BI579" s="209">
        <f>IF(N579="nulová",J579,0)</f>
        <v>0</v>
      </c>
      <c r="BJ579" s="17" t="s">
        <v>23</v>
      </c>
      <c r="BK579" s="209">
        <f>ROUND(I579*H579,2)</f>
        <v>0</v>
      </c>
      <c r="BL579" s="17" t="s">
        <v>122</v>
      </c>
      <c r="BM579" s="208" t="s">
        <v>712</v>
      </c>
    </row>
    <row r="580" spans="2:65" s="1" customFormat="1" ht="17.399999999999999">
      <c r="B580" s="35"/>
      <c r="C580" s="36"/>
      <c r="D580" s="210" t="s">
        <v>192</v>
      </c>
      <c r="E580" s="36"/>
      <c r="F580" s="211" t="s">
        <v>713</v>
      </c>
      <c r="G580" s="36"/>
      <c r="H580" s="36"/>
      <c r="I580" s="118"/>
      <c r="J580" s="36"/>
      <c r="K580" s="36"/>
      <c r="L580" s="39"/>
      <c r="M580" s="212"/>
      <c r="N580" s="67"/>
      <c r="O580" s="67"/>
      <c r="P580" s="67"/>
      <c r="Q580" s="67"/>
      <c r="R580" s="67"/>
      <c r="S580" s="67"/>
      <c r="T580" s="68"/>
      <c r="AT580" s="17" t="s">
        <v>192</v>
      </c>
      <c r="AU580" s="17" t="s">
        <v>98</v>
      </c>
    </row>
    <row r="581" spans="2:65" s="1" customFormat="1" ht="27">
      <c r="B581" s="35"/>
      <c r="C581" s="36"/>
      <c r="D581" s="210" t="s">
        <v>194</v>
      </c>
      <c r="E581" s="36"/>
      <c r="F581" s="213" t="s">
        <v>714</v>
      </c>
      <c r="G581" s="36"/>
      <c r="H581" s="36"/>
      <c r="I581" s="118"/>
      <c r="J581" s="36"/>
      <c r="K581" s="36"/>
      <c r="L581" s="39"/>
      <c r="M581" s="212"/>
      <c r="N581" s="67"/>
      <c r="O581" s="67"/>
      <c r="P581" s="67"/>
      <c r="Q581" s="67"/>
      <c r="R581" s="67"/>
      <c r="S581" s="67"/>
      <c r="T581" s="68"/>
      <c r="AT581" s="17" t="s">
        <v>194</v>
      </c>
      <c r="AU581" s="17" t="s">
        <v>98</v>
      </c>
    </row>
    <row r="582" spans="2:65" s="12" customFormat="1" ht="10.199999999999999">
      <c r="B582" s="214"/>
      <c r="C582" s="215"/>
      <c r="D582" s="210" t="s">
        <v>196</v>
      </c>
      <c r="E582" s="216" t="s">
        <v>1</v>
      </c>
      <c r="F582" s="217" t="s">
        <v>715</v>
      </c>
      <c r="G582" s="215"/>
      <c r="H582" s="216" t="s">
        <v>1</v>
      </c>
      <c r="I582" s="218"/>
      <c r="J582" s="215"/>
      <c r="K582" s="215"/>
      <c r="L582" s="219"/>
      <c r="M582" s="220"/>
      <c r="N582" s="221"/>
      <c r="O582" s="221"/>
      <c r="P582" s="221"/>
      <c r="Q582" s="221"/>
      <c r="R582" s="221"/>
      <c r="S582" s="221"/>
      <c r="T582" s="222"/>
      <c r="AT582" s="223" t="s">
        <v>196</v>
      </c>
      <c r="AU582" s="223" t="s">
        <v>98</v>
      </c>
      <c r="AV582" s="12" t="s">
        <v>23</v>
      </c>
      <c r="AW582" s="12" t="s">
        <v>48</v>
      </c>
      <c r="AX582" s="12" t="s">
        <v>91</v>
      </c>
      <c r="AY582" s="223" t="s">
        <v>183</v>
      </c>
    </row>
    <row r="583" spans="2:65" s="13" customFormat="1" ht="10.199999999999999">
      <c r="B583" s="224"/>
      <c r="C583" s="225"/>
      <c r="D583" s="210" t="s">
        <v>196</v>
      </c>
      <c r="E583" s="226" t="s">
        <v>1</v>
      </c>
      <c r="F583" s="227" t="s">
        <v>716</v>
      </c>
      <c r="G583" s="225"/>
      <c r="H583" s="228">
        <v>83.5</v>
      </c>
      <c r="I583" s="229"/>
      <c r="J583" s="225"/>
      <c r="K583" s="225"/>
      <c r="L583" s="230"/>
      <c r="M583" s="231"/>
      <c r="N583" s="232"/>
      <c r="O583" s="232"/>
      <c r="P583" s="232"/>
      <c r="Q583" s="232"/>
      <c r="R583" s="232"/>
      <c r="S583" s="232"/>
      <c r="T583" s="233"/>
      <c r="AT583" s="234" t="s">
        <v>196</v>
      </c>
      <c r="AU583" s="234" t="s">
        <v>98</v>
      </c>
      <c r="AV583" s="13" t="s">
        <v>98</v>
      </c>
      <c r="AW583" s="13" t="s">
        <v>48</v>
      </c>
      <c r="AX583" s="13" t="s">
        <v>91</v>
      </c>
      <c r="AY583" s="234" t="s">
        <v>183</v>
      </c>
    </row>
    <row r="584" spans="2:65" s="1" customFormat="1" ht="16.5" customHeight="1">
      <c r="B584" s="35"/>
      <c r="C584" s="197" t="s">
        <v>717</v>
      </c>
      <c r="D584" s="197" t="s">
        <v>186</v>
      </c>
      <c r="E584" s="198" t="s">
        <v>718</v>
      </c>
      <c r="F584" s="199" t="s">
        <v>719</v>
      </c>
      <c r="G584" s="200" t="s">
        <v>313</v>
      </c>
      <c r="H584" s="201">
        <v>3245.259</v>
      </c>
      <c r="I584" s="202"/>
      <c r="J584" s="203">
        <f>ROUND(I584*H584,2)</f>
        <v>0</v>
      </c>
      <c r="K584" s="199" t="s">
        <v>190</v>
      </c>
      <c r="L584" s="39"/>
      <c r="M584" s="204" t="s">
        <v>1</v>
      </c>
      <c r="N584" s="205" t="s">
        <v>56</v>
      </c>
      <c r="O584" s="67"/>
      <c r="P584" s="206">
        <f>O584*H584</f>
        <v>0</v>
      </c>
      <c r="Q584" s="206">
        <v>0</v>
      </c>
      <c r="R584" s="206">
        <f>Q584*H584</f>
        <v>0</v>
      </c>
      <c r="S584" s="206">
        <v>0</v>
      </c>
      <c r="T584" s="207">
        <f>S584*H584</f>
        <v>0</v>
      </c>
      <c r="AR584" s="208" t="s">
        <v>122</v>
      </c>
      <c r="AT584" s="208" t="s">
        <v>186</v>
      </c>
      <c r="AU584" s="208" t="s">
        <v>98</v>
      </c>
      <c r="AY584" s="17" t="s">
        <v>183</v>
      </c>
      <c r="BE584" s="209">
        <f>IF(N584="základní",J584,0)</f>
        <v>0</v>
      </c>
      <c r="BF584" s="209">
        <f>IF(N584="snížená",J584,0)</f>
        <v>0</v>
      </c>
      <c r="BG584" s="209">
        <f>IF(N584="zákl. přenesená",J584,0)</f>
        <v>0</v>
      </c>
      <c r="BH584" s="209">
        <f>IF(N584="sníž. přenesená",J584,0)</f>
        <v>0</v>
      </c>
      <c r="BI584" s="209">
        <f>IF(N584="nulová",J584,0)</f>
        <v>0</v>
      </c>
      <c r="BJ584" s="17" t="s">
        <v>23</v>
      </c>
      <c r="BK584" s="209">
        <f>ROUND(I584*H584,2)</f>
        <v>0</v>
      </c>
      <c r="BL584" s="17" t="s">
        <v>122</v>
      </c>
      <c r="BM584" s="208" t="s">
        <v>720</v>
      </c>
    </row>
    <row r="585" spans="2:65" s="1" customFormat="1" ht="10.199999999999999">
      <c r="B585" s="35"/>
      <c r="C585" s="36"/>
      <c r="D585" s="210" t="s">
        <v>192</v>
      </c>
      <c r="E585" s="36"/>
      <c r="F585" s="211" t="s">
        <v>721</v>
      </c>
      <c r="G585" s="36"/>
      <c r="H585" s="36"/>
      <c r="I585" s="118"/>
      <c r="J585" s="36"/>
      <c r="K585" s="36"/>
      <c r="L585" s="39"/>
      <c r="M585" s="212"/>
      <c r="N585" s="67"/>
      <c r="O585" s="67"/>
      <c r="P585" s="67"/>
      <c r="Q585" s="67"/>
      <c r="R585" s="67"/>
      <c r="S585" s="67"/>
      <c r="T585" s="68"/>
      <c r="AT585" s="17" t="s">
        <v>192</v>
      </c>
      <c r="AU585" s="17" t="s">
        <v>98</v>
      </c>
    </row>
    <row r="586" spans="2:65" s="1" customFormat="1" ht="18">
      <c r="B586" s="35"/>
      <c r="C586" s="36"/>
      <c r="D586" s="210" t="s">
        <v>194</v>
      </c>
      <c r="E586" s="36"/>
      <c r="F586" s="213" t="s">
        <v>722</v>
      </c>
      <c r="G586" s="36"/>
      <c r="H586" s="36"/>
      <c r="I586" s="118"/>
      <c r="J586" s="36"/>
      <c r="K586" s="36"/>
      <c r="L586" s="39"/>
      <c r="M586" s="212"/>
      <c r="N586" s="67"/>
      <c r="O586" s="67"/>
      <c r="P586" s="67"/>
      <c r="Q586" s="67"/>
      <c r="R586" s="67"/>
      <c r="S586" s="67"/>
      <c r="T586" s="68"/>
      <c r="AT586" s="17" t="s">
        <v>194</v>
      </c>
      <c r="AU586" s="17" t="s">
        <v>98</v>
      </c>
    </row>
    <row r="587" spans="2:65" s="11" customFormat="1" ht="22.8" customHeight="1">
      <c r="B587" s="181"/>
      <c r="C587" s="182"/>
      <c r="D587" s="183" t="s">
        <v>90</v>
      </c>
      <c r="E587" s="195" t="s">
        <v>723</v>
      </c>
      <c r="F587" s="195" t="s">
        <v>724</v>
      </c>
      <c r="G587" s="182"/>
      <c r="H587" s="182"/>
      <c r="I587" s="185"/>
      <c r="J587" s="196">
        <f>BK587</f>
        <v>0</v>
      </c>
      <c r="K587" s="182"/>
      <c r="L587" s="187"/>
      <c r="M587" s="188"/>
      <c r="N587" s="189"/>
      <c r="O587" s="189"/>
      <c r="P587" s="190">
        <f>SUM(P588:P766)</f>
        <v>0</v>
      </c>
      <c r="Q587" s="189"/>
      <c r="R587" s="190">
        <f>SUM(R588:R766)</f>
        <v>1326.0591548199998</v>
      </c>
      <c r="S587" s="189"/>
      <c r="T587" s="191">
        <f>SUM(T588:T766)</f>
        <v>0</v>
      </c>
      <c r="AR587" s="192" t="s">
        <v>23</v>
      </c>
      <c r="AT587" s="193" t="s">
        <v>90</v>
      </c>
      <c r="AU587" s="193" t="s">
        <v>23</v>
      </c>
      <c r="AY587" s="192" t="s">
        <v>183</v>
      </c>
      <c r="BK587" s="194">
        <f>SUM(BK588:BK766)</f>
        <v>0</v>
      </c>
    </row>
    <row r="588" spans="2:65" s="1" customFormat="1" ht="16.5" customHeight="1">
      <c r="B588" s="35"/>
      <c r="C588" s="197" t="s">
        <v>725</v>
      </c>
      <c r="D588" s="197" t="s">
        <v>186</v>
      </c>
      <c r="E588" s="198" t="s">
        <v>726</v>
      </c>
      <c r="F588" s="199" t="s">
        <v>727</v>
      </c>
      <c r="G588" s="200" t="s">
        <v>189</v>
      </c>
      <c r="H588" s="201">
        <v>238</v>
      </c>
      <c r="I588" s="202"/>
      <c r="J588" s="203">
        <f>ROUND(I588*H588,2)</f>
        <v>0</v>
      </c>
      <c r="K588" s="199" t="s">
        <v>190</v>
      </c>
      <c r="L588" s="39"/>
      <c r="M588" s="204" t="s">
        <v>1</v>
      </c>
      <c r="N588" s="205" t="s">
        <v>56</v>
      </c>
      <c r="O588" s="67"/>
      <c r="P588" s="206">
        <f>O588*H588</f>
        <v>0</v>
      </c>
      <c r="Q588" s="206">
        <v>0.16700000000000001</v>
      </c>
      <c r="R588" s="206">
        <f>Q588*H588</f>
        <v>39.746000000000002</v>
      </c>
      <c r="S588" s="206">
        <v>0</v>
      </c>
      <c r="T588" s="207">
        <f>S588*H588</f>
        <v>0</v>
      </c>
      <c r="AR588" s="208" t="s">
        <v>122</v>
      </c>
      <c r="AT588" s="208" t="s">
        <v>186</v>
      </c>
      <c r="AU588" s="208" t="s">
        <v>98</v>
      </c>
      <c r="AY588" s="17" t="s">
        <v>183</v>
      </c>
      <c r="BE588" s="209">
        <f>IF(N588="základní",J588,0)</f>
        <v>0</v>
      </c>
      <c r="BF588" s="209">
        <f>IF(N588="snížená",J588,0)</f>
        <v>0</v>
      </c>
      <c r="BG588" s="209">
        <f>IF(N588="zákl. přenesená",J588,0)</f>
        <v>0</v>
      </c>
      <c r="BH588" s="209">
        <f>IF(N588="sníž. přenesená",J588,0)</f>
        <v>0</v>
      </c>
      <c r="BI588" s="209">
        <f>IF(N588="nulová",J588,0)</f>
        <v>0</v>
      </c>
      <c r="BJ588" s="17" t="s">
        <v>23</v>
      </c>
      <c r="BK588" s="209">
        <f>ROUND(I588*H588,2)</f>
        <v>0</v>
      </c>
      <c r="BL588" s="17" t="s">
        <v>122</v>
      </c>
      <c r="BM588" s="208" t="s">
        <v>728</v>
      </c>
    </row>
    <row r="589" spans="2:65" s="1" customFormat="1" ht="17.399999999999999">
      <c r="B589" s="35"/>
      <c r="C589" s="36"/>
      <c r="D589" s="210" t="s">
        <v>192</v>
      </c>
      <c r="E589" s="36"/>
      <c r="F589" s="211" t="s">
        <v>729</v>
      </c>
      <c r="G589" s="36"/>
      <c r="H589" s="36"/>
      <c r="I589" s="118"/>
      <c r="J589" s="36"/>
      <c r="K589" s="36"/>
      <c r="L589" s="39"/>
      <c r="M589" s="212"/>
      <c r="N589" s="67"/>
      <c r="O589" s="67"/>
      <c r="P589" s="67"/>
      <c r="Q589" s="67"/>
      <c r="R589" s="67"/>
      <c r="S589" s="67"/>
      <c r="T589" s="68"/>
      <c r="AT589" s="17" t="s">
        <v>192</v>
      </c>
      <c r="AU589" s="17" t="s">
        <v>98</v>
      </c>
    </row>
    <row r="590" spans="2:65" s="1" customFormat="1" ht="36">
      <c r="B590" s="35"/>
      <c r="C590" s="36"/>
      <c r="D590" s="210" t="s">
        <v>194</v>
      </c>
      <c r="E590" s="36"/>
      <c r="F590" s="213" t="s">
        <v>730</v>
      </c>
      <c r="G590" s="36"/>
      <c r="H590" s="36"/>
      <c r="I590" s="118"/>
      <c r="J590" s="36"/>
      <c r="K590" s="36"/>
      <c r="L590" s="39"/>
      <c r="M590" s="212"/>
      <c r="N590" s="67"/>
      <c r="O590" s="67"/>
      <c r="P590" s="67"/>
      <c r="Q590" s="67"/>
      <c r="R590" s="67"/>
      <c r="S590" s="67"/>
      <c r="T590" s="68"/>
      <c r="AT590" s="17" t="s">
        <v>194</v>
      </c>
      <c r="AU590" s="17" t="s">
        <v>98</v>
      </c>
    </row>
    <row r="591" spans="2:65" s="12" customFormat="1" ht="10.199999999999999">
      <c r="B591" s="214"/>
      <c r="C591" s="215"/>
      <c r="D591" s="210" t="s">
        <v>196</v>
      </c>
      <c r="E591" s="216" t="s">
        <v>1</v>
      </c>
      <c r="F591" s="217" t="s">
        <v>731</v>
      </c>
      <c r="G591" s="215"/>
      <c r="H591" s="216" t="s">
        <v>1</v>
      </c>
      <c r="I591" s="218"/>
      <c r="J591" s="215"/>
      <c r="K591" s="215"/>
      <c r="L591" s="219"/>
      <c r="M591" s="220"/>
      <c r="N591" s="221"/>
      <c r="O591" s="221"/>
      <c r="P591" s="221"/>
      <c r="Q591" s="221"/>
      <c r="R591" s="221"/>
      <c r="S591" s="221"/>
      <c r="T591" s="222"/>
      <c r="AT591" s="223" t="s">
        <v>196</v>
      </c>
      <c r="AU591" s="223" t="s">
        <v>98</v>
      </c>
      <c r="AV591" s="12" t="s">
        <v>23</v>
      </c>
      <c r="AW591" s="12" t="s">
        <v>48</v>
      </c>
      <c r="AX591" s="12" t="s">
        <v>91</v>
      </c>
      <c r="AY591" s="223" t="s">
        <v>183</v>
      </c>
    </row>
    <row r="592" spans="2:65" s="13" customFormat="1" ht="10.199999999999999">
      <c r="B592" s="224"/>
      <c r="C592" s="225"/>
      <c r="D592" s="210" t="s">
        <v>196</v>
      </c>
      <c r="E592" s="226" t="s">
        <v>1</v>
      </c>
      <c r="F592" s="227" t="s">
        <v>732</v>
      </c>
      <c r="G592" s="225"/>
      <c r="H592" s="228">
        <v>177</v>
      </c>
      <c r="I592" s="229"/>
      <c r="J592" s="225"/>
      <c r="K592" s="225"/>
      <c r="L592" s="230"/>
      <c r="M592" s="231"/>
      <c r="N592" s="232"/>
      <c r="O592" s="232"/>
      <c r="P592" s="232"/>
      <c r="Q592" s="232"/>
      <c r="R592" s="232"/>
      <c r="S592" s="232"/>
      <c r="T592" s="233"/>
      <c r="AT592" s="234" t="s">
        <v>196</v>
      </c>
      <c r="AU592" s="234" t="s">
        <v>98</v>
      </c>
      <c r="AV592" s="13" t="s">
        <v>98</v>
      </c>
      <c r="AW592" s="13" t="s">
        <v>48</v>
      </c>
      <c r="AX592" s="13" t="s">
        <v>91</v>
      </c>
      <c r="AY592" s="234" t="s">
        <v>183</v>
      </c>
    </row>
    <row r="593" spans="2:65" s="12" customFormat="1" ht="10.199999999999999">
      <c r="B593" s="214"/>
      <c r="C593" s="215"/>
      <c r="D593" s="210" t="s">
        <v>196</v>
      </c>
      <c r="E593" s="216" t="s">
        <v>1</v>
      </c>
      <c r="F593" s="217" t="s">
        <v>733</v>
      </c>
      <c r="G593" s="215"/>
      <c r="H593" s="216" t="s">
        <v>1</v>
      </c>
      <c r="I593" s="218"/>
      <c r="J593" s="215"/>
      <c r="K593" s="215"/>
      <c r="L593" s="219"/>
      <c r="M593" s="220"/>
      <c r="N593" s="221"/>
      <c r="O593" s="221"/>
      <c r="P593" s="221"/>
      <c r="Q593" s="221"/>
      <c r="R593" s="221"/>
      <c r="S593" s="221"/>
      <c r="T593" s="222"/>
      <c r="AT593" s="223" t="s">
        <v>196</v>
      </c>
      <c r="AU593" s="223" t="s">
        <v>98</v>
      </c>
      <c r="AV593" s="12" t="s">
        <v>23</v>
      </c>
      <c r="AW593" s="12" t="s">
        <v>48</v>
      </c>
      <c r="AX593" s="12" t="s">
        <v>91</v>
      </c>
      <c r="AY593" s="223" t="s">
        <v>183</v>
      </c>
    </row>
    <row r="594" spans="2:65" s="13" customFormat="1" ht="10.199999999999999">
      <c r="B594" s="224"/>
      <c r="C594" s="225"/>
      <c r="D594" s="210" t="s">
        <v>196</v>
      </c>
      <c r="E594" s="226" t="s">
        <v>1</v>
      </c>
      <c r="F594" s="227" t="s">
        <v>600</v>
      </c>
      <c r="G594" s="225"/>
      <c r="H594" s="228">
        <v>61</v>
      </c>
      <c r="I594" s="229"/>
      <c r="J594" s="225"/>
      <c r="K594" s="225"/>
      <c r="L594" s="230"/>
      <c r="M594" s="231"/>
      <c r="N594" s="232"/>
      <c r="O594" s="232"/>
      <c r="P594" s="232"/>
      <c r="Q594" s="232"/>
      <c r="R594" s="232"/>
      <c r="S594" s="232"/>
      <c r="T594" s="233"/>
      <c r="AT594" s="234" t="s">
        <v>196</v>
      </c>
      <c r="AU594" s="234" t="s">
        <v>98</v>
      </c>
      <c r="AV594" s="13" t="s">
        <v>98</v>
      </c>
      <c r="AW594" s="13" t="s">
        <v>48</v>
      </c>
      <c r="AX594" s="13" t="s">
        <v>91</v>
      </c>
      <c r="AY594" s="234" t="s">
        <v>183</v>
      </c>
    </row>
    <row r="595" spans="2:65" s="1" customFormat="1" ht="16.5" customHeight="1">
      <c r="B595" s="35"/>
      <c r="C595" s="197" t="s">
        <v>734</v>
      </c>
      <c r="D595" s="197" t="s">
        <v>186</v>
      </c>
      <c r="E595" s="198" t="s">
        <v>735</v>
      </c>
      <c r="F595" s="199" t="s">
        <v>736</v>
      </c>
      <c r="G595" s="200" t="s">
        <v>189</v>
      </c>
      <c r="H595" s="201">
        <v>1741.6</v>
      </c>
      <c r="I595" s="202"/>
      <c r="J595" s="203">
        <f>ROUND(I595*H595,2)</f>
        <v>0</v>
      </c>
      <c r="K595" s="199" t="s">
        <v>190</v>
      </c>
      <c r="L595" s="39"/>
      <c r="M595" s="204" t="s">
        <v>1</v>
      </c>
      <c r="N595" s="205" t="s">
        <v>56</v>
      </c>
      <c r="O595" s="67"/>
      <c r="P595" s="206">
        <f>O595*H595</f>
        <v>0</v>
      </c>
      <c r="Q595" s="206">
        <v>0.1837</v>
      </c>
      <c r="R595" s="206">
        <f>Q595*H595</f>
        <v>319.93191999999999</v>
      </c>
      <c r="S595" s="206">
        <v>0</v>
      </c>
      <c r="T595" s="207">
        <f>S595*H595</f>
        <v>0</v>
      </c>
      <c r="AR595" s="208" t="s">
        <v>122</v>
      </c>
      <c r="AT595" s="208" t="s">
        <v>186</v>
      </c>
      <c r="AU595" s="208" t="s">
        <v>98</v>
      </c>
      <c r="AY595" s="17" t="s">
        <v>183</v>
      </c>
      <c r="BE595" s="209">
        <f>IF(N595="základní",J595,0)</f>
        <v>0</v>
      </c>
      <c r="BF595" s="209">
        <f>IF(N595="snížená",J595,0)</f>
        <v>0</v>
      </c>
      <c r="BG595" s="209">
        <f>IF(N595="zákl. přenesená",J595,0)</f>
        <v>0</v>
      </c>
      <c r="BH595" s="209">
        <f>IF(N595="sníž. přenesená",J595,0)</f>
        <v>0</v>
      </c>
      <c r="BI595" s="209">
        <f>IF(N595="nulová",J595,0)</f>
        <v>0</v>
      </c>
      <c r="BJ595" s="17" t="s">
        <v>23</v>
      </c>
      <c r="BK595" s="209">
        <f>ROUND(I595*H595,2)</f>
        <v>0</v>
      </c>
      <c r="BL595" s="17" t="s">
        <v>122</v>
      </c>
      <c r="BM595" s="208" t="s">
        <v>737</v>
      </c>
    </row>
    <row r="596" spans="2:65" s="1" customFormat="1" ht="17.399999999999999">
      <c r="B596" s="35"/>
      <c r="C596" s="36"/>
      <c r="D596" s="210" t="s">
        <v>192</v>
      </c>
      <c r="E596" s="36"/>
      <c r="F596" s="211" t="s">
        <v>738</v>
      </c>
      <c r="G596" s="36"/>
      <c r="H596" s="36"/>
      <c r="I596" s="118"/>
      <c r="J596" s="36"/>
      <c r="K596" s="36"/>
      <c r="L596" s="39"/>
      <c r="M596" s="212"/>
      <c r="N596" s="67"/>
      <c r="O596" s="67"/>
      <c r="P596" s="67"/>
      <c r="Q596" s="67"/>
      <c r="R596" s="67"/>
      <c r="S596" s="67"/>
      <c r="T596" s="68"/>
      <c r="AT596" s="17" t="s">
        <v>192</v>
      </c>
      <c r="AU596" s="17" t="s">
        <v>98</v>
      </c>
    </row>
    <row r="597" spans="2:65" s="1" customFormat="1" ht="72">
      <c r="B597" s="35"/>
      <c r="C597" s="36"/>
      <c r="D597" s="210" t="s">
        <v>194</v>
      </c>
      <c r="E597" s="36"/>
      <c r="F597" s="213" t="s">
        <v>739</v>
      </c>
      <c r="G597" s="36"/>
      <c r="H597" s="36"/>
      <c r="I597" s="118"/>
      <c r="J597" s="36"/>
      <c r="K597" s="36"/>
      <c r="L597" s="39"/>
      <c r="M597" s="212"/>
      <c r="N597" s="67"/>
      <c r="O597" s="67"/>
      <c r="P597" s="67"/>
      <c r="Q597" s="67"/>
      <c r="R597" s="67"/>
      <c r="S597" s="67"/>
      <c r="T597" s="68"/>
      <c r="AT597" s="17" t="s">
        <v>194</v>
      </c>
      <c r="AU597" s="17" t="s">
        <v>98</v>
      </c>
    </row>
    <row r="598" spans="2:65" s="12" customFormat="1" ht="10.199999999999999">
      <c r="B598" s="214"/>
      <c r="C598" s="215"/>
      <c r="D598" s="210" t="s">
        <v>196</v>
      </c>
      <c r="E598" s="216" t="s">
        <v>1</v>
      </c>
      <c r="F598" s="217" t="s">
        <v>740</v>
      </c>
      <c r="G598" s="215"/>
      <c r="H598" s="216" t="s">
        <v>1</v>
      </c>
      <c r="I598" s="218"/>
      <c r="J598" s="215"/>
      <c r="K598" s="215"/>
      <c r="L598" s="219"/>
      <c r="M598" s="220"/>
      <c r="N598" s="221"/>
      <c r="O598" s="221"/>
      <c r="P598" s="221"/>
      <c r="Q598" s="221"/>
      <c r="R598" s="221"/>
      <c r="S598" s="221"/>
      <c r="T598" s="222"/>
      <c r="AT598" s="223" t="s">
        <v>196</v>
      </c>
      <c r="AU598" s="223" t="s">
        <v>98</v>
      </c>
      <c r="AV598" s="12" t="s">
        <v>23</v>
      </c>
      <c r="AW598" s="12" t="s">
        <v>48</v>
      </c>
      <c r="AX598" s="12" t="s">
        <v>91</v>
      </c>
      <c r="AY598" s="223" t="s">
        <v>183</v>
      </c>
    </row>
    <row r="599" spans="2:65" s="13" customFormat="1" ht="10.199999999999999">
      <c r="B599" s="224"/>
      <c r="C599" s="225"/>
      <c r="D599" s="210" t="s">
        <v>196</v>
      </c>
      <c r="E599" s="226" t="s">
        <v>1</v>
      </c>
      <c r="F599" s="227" t="s">
        <v>741</v>
      </c>
      <c r="G599" s="225"/>
      <c r="H599" s="228">
        <v>1605.3</v>
      </c>
      <c r="I599" s="229"/>
      <c r="J599" s="225"/>
      <c r="K599" s="225"/>
      <c r="L599" s="230"/>
      <c r="M599" s="231"/>
      <c r="N599" s="232"/>
      <c r="O599" s="232"/>
      <c r="P599" s="232"/>
      <c r="Q599" s="232"/>
      <c r="R599" s="232"/>
      <c r="S599" s="232"/>
      <c r="T599" s="233"/>
      <c r="AT599" s="234" t="s">
        <v>196</v>
      </c>
      <c r="AU599" s="234" t="s">
        <v>98</v>
      </c>
      <c r="AV599" s="13" t="s">
        <v>98</v>
      </c>
      <c r="AW599" s="13" t="s">
        <v>48</v>
      </c>
      <c r="AX599" s="13" t="s">
        <v>91</v>
      </c>
      <c r="AY599" s="234" t="s">
        <v>183</v>
      </c>
    </row>
    <row r="600" spans="2:65" s="13" customFormat="1" ht="10.199999999999999">
      <c r="B600" s="224"/>
      <c r="C600" s="225"/>
      <c r="D600" s="210" t="s">
        <v>196</v>
      </c>
      <c r="E600" s="226" t="s">
        <v>1</v>
      </c>
      <c r="F600" s="227" t="s">
        <v>742</v>
      </c>
      <c r="G600" s="225"/>
      <c r="H600" s="228">
        <v>-111.7</v>
      </c>
      <c r="I600" s="229"/>
      <c r="J600" s="225"/>
      <c r="K600" s="225"/>
      <c r="L600" s="230"/>
      <c r="M600" s="231"/>
      <c r="N600" s="232"/>
      <c r="O600" s="232"/>
      <c r="P600" s="232"/>
      <c r="Q600" s="232"/>
      <c r="R600" s="232"/>
      <c r="S600" s="232"/>
      <c r="T600" s="233"/>
      <c r="AT600" s="234" t="s">
        <v>196</v>
      </c>
      <c r="AU600" s="234" t="s">
        <v>98</v>
      </c>
      <c r="AV600" s="13" t="s">
        <v>98</v>
      </c>
      <c r="AW600" s="13" t="s">
        <v>48</v>
      </c>
      <c r="AX600" s="13" t="s">
        <v>91</v>
      </c>
      <c r="AY600" s="234" t="s">
        <v>183</v>
      </c>
    </row>
    <row r="601" spans="2:65" s="12" customFormat="1" ht="10.199999999999999">
      <c r="B601" s="214"/>
      <c r="C601" s="215"/>
      <c r="D601" s="210" t="s">
        <v>196</v>
      </c>
      <c r="E601" s="216" t="s">
        <v>1</v>
      </c>
      <c r="F601" s="217" t="s">
        <v>743</v>
      </c>
      <c r="G601" s="215"/>
      <c r="H601" s="216" t="s">
        <v>1</v>
      </c>
      <c r="I601" s="218"/>
      <c r="J601" s="215"/>
      <c r="K601" s="215"/>
      <c r="L601" s="219"/>
      <c r="M601" s="220"/>
      <c r="N601" s="221"/>
      <c r="O601" s="221"/>
      <c r="P601" s="221"/>
      <c r="Q601" s="221"/>
      <c r="R601" s="221"/>
      <c r="S601" s="221"/>
      <c r="T601" s="222"/>
      <c r="AT601" s="223" t="s">
        <v>196</v>
      </c>
      <c r="AU601" s="223" t="s">
        <v>98</v>
      </c>
      <c r="AV601" s="12" t="s">
        <v>23</v>
      </c>
      <c r="AW601" s="12" t="s">
        <v>48</v>
      </c>
      <c r="AX601" s="12" t="s">
        <v>91</v>
      </c>
      <c r="AY601" s="223" t="s">
        <v>183</v>
      </c>
    </row>
    <row r="602" spans="2:65" s="13" customFormat="1" ht="10.199999999999999">
      <c r="B602" s="224"/>
      <c r="C602" s="225"/>
      <c r="D602" s="210" t="s">
        <v>196</v>
      </c>
      <c r="E602" s="226" t="s">
        <v>1</v>
      </c>
      <c r="F602" s="227" t="s">
        <v>744</v>
      </c>
      <c r="G602" s="225"/>
      <c r="H602" s="228">
        <v>248</v>
      </c>
      <c r="I602" s="229"/>
      <c r="J602" s="225"/>
      <c r="K602" s="225"/>
      <c r="L602" s="230"/>
      <c r="M602" s="231"/>
      <c r="N602" s="232"/>
      <c r="O602" s="232"/>
      <c r="P602" s="232"/>
      <c r="Q602" s="232"/>
      <c r="R602" s="232"/>
      <c r="S602" s="232"/>
      <c r="T602" s="233"/>
      <c r="AT602" s="234" t="s">
        <v>196</v>
      </c>
      <c r="AU602" s="234" t="s">
        <v>98</v>
      </c>
      <c r="AV602" s="13" t="s">
        <v>98</v>
      </c>
      <c r="AW602" s="13" t="s">
        <v>48</v>
      </c>
      <c r="AX602" s="13" t="s">
        <v>91</v>
      </c>
      <c r="AY602" s="234" t="s">
        <v>183</v>
      </c>
    </row>
    <row r="603" spans="2:65" s="1" customFormat="1" ht="16.5" customHeight="1">
      <c r="B603" s="35"/>
      <c r="C603" s="197" t="s">
        <v>745</v>
      </c>
      <c r="D603" s="197" t="s">
        <v>186</v>
      </c>
      <c r="E603" s="198" t="s">
        <v>746</v>
      </c>
      <c r="F603" s="199" t="s">
        <v>747</v>
      </c>
      <c r="G603" s="200" t="s">
        <v>711</v>
      </c>
      <c r="H603" s="201">
        <v>105</v>
      </c>
      <c r="I603" s="202"/>
      <c r="J603" s="203">
        <f>ROUND(I603*H603,2)</f>
        <v>0</v>
      </c>
      <c r="K603" s="199" t="s">
        <v>190</v>
      </c>
      <c r="L603" s="39"/>
      <c r="M603" s="204" t="s">
        <v>1</v>
      </c>
      <c r="N603" s="205" t="s">
        <v>56</v>
      </c>
      <c r="O603" s="67"/>
      <c r="P603" s="206">
        <f>O603*H603</f>
        <v>0</v>
      </c>
      <c r="Q603" s="206">
        <v>0.10988000000000001</v>
      </c>
      <c r="R603" s="206">
        <f>Q603*H603</f>
        <v>11.5374</v>
      </c>
      <c r="S603" s="206">
        <v>0</v>
      </c>
      <c r="T603" s="207">
        <f>S603*H603</f>
        <v>0</v>
      </c>
      <c r="AR603" s="208" t="s">
        <v>122</v>
      </c>
      <c r="AT603" s="208" t="s">
        <v>186</v>
      </c>
      <c r="AU603" s="208" t="s">
        <v>98</v>
      </c>
      <c r="AY603" s="17" t="s">
        <v>183</v>
      </c>
      <c r="BE603" s="209">
        <f>IF(N603="základní",J603,0)</f>
        <v>0</v>
      </c>
      <c r="BF603" s="209">
        <f>IF(N603="snížená",J603,0)</f>
        <v>0</v>
      </c>
      <c r="BG603" s="209">
        <f>IF(N603="zákl. přenesená",J603,0)</f>
        <v>0</v>
      </c>
      <c r="BH603" s="209">
        <f>IF(N603="sníž. přenesená",J603,0)</f>
        <v>0</v>
      </c>
      <c r="BI603" s="209">
        <f>IF(N603="nulová",J603,0)</f>
        <v>0</v>
      </c>
      <c r="BJ603" s="17" t="s">
        <v>23</v>
      </c>
      <c r="BK603" s="209">
        <f>ROUND(I603*H603,2)</f>
        <v>0</v>
      </c>
      <c r="BL603" s="17" t="s">
        <v>122</v>
      </c>
      <c r="BM603" s="208" t="s">
        <v>748</v>
      </c>
    </row>
    <row r="604" spans="2:65" s="1" customFormat="1" ht="17.399999999999999">
      <c r="B604" s="35"/>
      <c r="C604" s="36"/>
      <c r="D604" s="210" t="s">
        <v>192</v>
      </c>
      <c r="E604" s="36"/>
      <c r="F604" s="211" t="s">
        <v>749</v>
      </c>
      <c r="G604" s="36"/>
      <c r="H604" s="36"/>
      <c r="I604" s="118"/>
      <c r="J604" s="36"/>
      <c r="K604" s="36"/>
      <c r="L604" s="39"/>
      <c r="M604" s="212"/>
      <c r="N604" s="67"/>
      <c r="O604" s="67"/>
      <c r="P604" s="67"/>
      <c r="Q604" s="67"/>
      <c r="R604" s="67"/>
      <c r="S604" s="67"/>
      <c r="T604" s="68"/>
      <c r="AT604" s="17" t="s">
        <v>192</v>
      </c>
      <c r="AU604" s="17" t="s">
        <v>98</v>
      </c>
    </row>
    <row r="605" spans="2:65" s="1" customFormat="1" ht="63">
      <c r="B605" s="35"/>
      <c r="C605" s="36"/>
      <c r="D605" s="210" t="s">
        <v>194</v>
      </c>
      <c r="E605" s="36"/>
      <c r="F605" s="213" t="s">
        <v>750</v>
      </c>
      <c r="G605" s="36"/>
      <c r="H605" s="36"/>
      <c r="I605" s="118"/>
      <c r="J605" s="36"/>
      <c r="K605" s="36"/>
      <c r="L605" s="39"/>
      <c r="M605" s="212"/>
      <c r="N605" s="67"/>
      <c r="O605" s="67"/>
      <c r="P605" s="67"/>
      <c r="Q605" s="67"/>
      <c r="R605" s="67"/>
      <c r="S605" s="67"/>
      <c r="T605" s="68"/>
      <c r="AT605" s="17" t="s">
        <v>194</v>
      </c>
      <c r="AU605" s="17" t="s">
        <v>98</v>
      </c>
    </row>
    <row r="606" spans="2:65" s="12" customFormat="1" ht="10.199999999999999">
      <c r="B606" s="214"/>
      <c r="C606" s="215"/>
      <c r="D606" s="210" t="s">
        <v>196</v>
      </c>
      <c r="E606" s="216" t="s">
        <v>1</v>
      </c>
      <c r="F606" s="217" t="s">
        <v>751</v>
      </c>
      <c r="G606" s="215"/>
      <c r="H606" s="216" t="s">
        <v>1</v>
      </c>
      <c r="I606" s="218"/>
      <c r="J606" s="215"/>
      <c r="K606" s="215"/>
      <c r="L606" s="219"/>
      <c r="M606" s="220"/>
      <c r="N606" s="221"/>
      <c r="O606" s="221"/>
      <c r="P606" s="221"/>
      <c r="Q606" s="221"/>
      <c r="R606" s="221"/>
      <c r="S606" s="221"/>
      <c r="T606" s="222"/>
      <c r="AT606" s="223" t="s">
        <v>196</v>
      </c>
      <c r="AU606" s="223" t="s">
        <v>98</v>
      </c>
      <c r="AV606" s="12" t="s">
        <v>23</v>
      </c>
      <c r="AW606" s="12" t="s">
        <v>48</v>
      </c>
      <c r="AX606" s="12" t="s">
        <v>91</v>
      </c>
      <c r="AY606" s="223" t="s">
        <v>183</v>
      </c>
    </row>
    <row r="607" spans="2:65" s="13" customFormat="1" ht="10.199999999999999">
      <c r="B607" s="224"/>
      <c r="C607" s="225"/>
      <c r="D607" s="210" t="s">
        <v>196</v>
      </c>
      <c r="E607" s="226" t="s">
        <v>1</v>
      </c>
      <c r="F607" s="227" t="s">
        <v>752</v>
      </c>
      <c r="G607" s="225"/>
      <c r="H607" s="228">
        <v>105</v>
      </c>
      <c r="I607" s="229"/>
      <c r="J607" s="225"/>
      <c r="K607" s="225"/>
      <c r="L607" s="230"/>
      <c r="M607" s="231"/>
      <c r="N607" s="232"/>
      <c r="O607" s="232"/>
      <c r="P607" s="232"/>
      <c r="Q607" s="232"/>
      <c r="R607" s="232"/>
      <c r="S607" s="232"/>
      <c r="T607" s="233"/>
      <c r="AT607" s="234" t="s">
        <v>196</v>
      </c>
      <c r="AU607" s="234" t="s">
        <v>98</v>
      </c>
      <c r="AV607" s="13" t="s">
        <v>98</v>
      </c>
      <c r="AW607" s="13" t="s">
        <v>48</v>
      </c>
      <c r="AX607" s="13" t="s">
        <v>91</v>
      </c>
      <c r="AY607" s="234" t="s">
        <v>183</v>
      </c>
    </row>
    <row r="608" spans="2:65" s="1" customFormat="1" ht="16.5" customHeight="1">
      <c r="B608" s="35"/>
      <c r="C608" s="197" t="s">
        <v>753</v>
      </c>
      <c r="D608" s="197" t="s">
        <v>186</v>
      </c>
      <c r="E608" s="198" t="s">
        <v>754</v>
      </c>
      <c r="F608" s="199" t="s">
        <v>755</v>
      </c>
      <c r="G608" s="200" t="s">
        <v>711</v>
      </c>
      <c r="H608" s="201">
        <v>2351</v>
      </c>
      <c r="I608" s="202"/>
      <c r="J608" s="203">
        <f>ROUND(I608*H608,2)</f>
        <v>0</v>
      </c>
      <c r="K608" s="199" t="s">
        <v>190</v>
      </c>
      <c r="L608" s="39"/>
      <c r="M608" s="204" t="s">
        <v>1</v>
      </c>
      <c r="N608" s="205" t="s">
        <v>56</v>
      </c>
      <c r="O608" s="67"/>
      <c r="P608" s="206">
        <f>O608*H608</f>
        <v>0</v>
      </c>
      <c r="Q608" s="206">
        <v>8.9779999999999999E-2</v>
      </c>
      <c r="R608" s="206">
        <f>Q608*H608</f>
        <v>211.07277999999999</v>
      </c>
      <c r="S608" s="206">
        <v>0</v>
      </c>
      <c r="T608" s="207">
        <f>S608*H608</f>
        <v>0</v>
      </c>
      <c r="AR608" s="208" t="s">
        <v>122</v>
      </c>
      <c r="AT608" s="208" t="s">
        <v>186</v>
      </c>
      <c r="AU608" s="208" t="s">
        <v>98</v>
      </c>
      <c r="AY608" s="17" t="s">
        <v>183</v>
      </c>
      <c r="BE608" s="209">
        <f>IF(N608="základní",J608,0)</f>
        <v>0</v>
      </c>
      <c r="BF608" s="209">
        <f>IF(N608="snížená",J608,0)</f>
        <v>0</v>
      </c>
      <c r="BG608" s="209">
        <f>IF(N608="zákl. přenesená",J608,0)</f>
        <v>0</v>
      </c>
      <c r="BH608" s="209">
        <f>IF(N608="sníž. přenesená",J608,0)</f>
        <v>0</v>
      </c>
      <c r="BI608" s="209">
        <f>IF(N608="nulová",J608,0)</f>
        <v>0</v>
      </c>
      <c r="BJ608" s="17" t="s">
        <v>23</v>
      </c>
      <c r="BK608" s="209">
        <f>ROUND(I608*H608,2)</f>
        <v>0</v>
      </c>
      <c r="BL608" s="17" t="s">
        <v>122</v>
      </c>
      <c r="BM608" s="208" t="s">
        <v>756</v>
      </c>
    </row>
    <row r="609" spans="2:65" s="1" customFormat="1" ht="17.399999999999999">
      <c r="B609" s="35"/>
      <c r="C609" s="36"/>
      <c r="D609" s="210" t="s">
        <v>192</v>
      </c>
      <c r="E609" s="36"/>
      <c r="F609" s="211" t="s">
        <v>757</v>
      </c>
      <c r="G609" s="36"/>
      <c r="H609" s="36"/>
      <c r="I609" s="118"/>
      <c r="J609" s="36"/>
      <c r="K609" s="36"/>
      <c r="L609" s="39"/>
      <c r="M609" s="212"/>
      <c r="N609" s="67"/>
      <c r="O609" s="67"/>
      <c r="P609" s="67"/>
      <c r="Q609" s="67"/>
      <c r="R609" s="67"/>
      <c r="S609" s="67"/>
      <c r="T609" s="68"/>
      <c r="AT609" s="17" t="s">
        <v>192</v>
      </c>
      <c r="AU609" s="17" t="s">
        <v>98</v>
      </c>
    </row>
    <row r="610" spans="2:65" s="1" customFormat="1" ht="63">
      <c r="B610" s="35"/>
      <c r="C610" s="36"/>
      <c r="D610" s="210" t="s">
        <v>194</v>
      </c>
      <c r="E610" s="36"/>
      <c r="F610" s="213" t="s">
        <v>750</v>
      </c>
      <c r="G610" s="36"/>
      <c r="H610" s="36"/>
      <c r="I610" s="118"/>
      <c r="J610" s="36"/>
      <c r="K610" s="36"/>
      <c r="L610" s="39"/>
      <c r="M610" s="212"/>
      <c r="N610" s="67"/>
      <c r="O610" s="67"/>
      <c r="P610" s="67"/>
      <c r="Q610" s="67"/>
      <c r="R610" s="67"/>
      <c r="S610" s="67"/>
      <c r="T610" s="68"/>
      <c r="AT610" s="17" t="s">
        <v>194</v>
      </c>
      <c r="AU610" s="17" t="s">
        <v>98</v>
      </c>
    </row>
    <row r="611" spans="2:65" s="12" customFormat="1" ht="10.199999999999999">
      <c r="B611" s="214"/>
      <c r="C611" s="215"/>
      <c r="D611" s="210" t="s">
        <v>196</v>
      </c>
      <c r="E611" s="216" t="s">
        <v>1</v>
      </c>
      <c r="F611" s="217" t="s">
        <v>758</v>
      </c>
      <c r="G611" s="215"/>
      <c r="H611" s="216" t="s">
        <v>1</v>
      </c>
      <c r="I611" s="218"/>
      <c r="J611" s="215"/>
      <c r="K611" s="215"/>
      <c r="L611" s="219"/>
      <c r="M611" s="220"/>
      <c r="N611" s="221"/>
      <c r="O611" s="221"/>
      <c r="P611" s="221"/>
      <c r="Q611" s="221"/>
      <c r="R611" s="221"/>
      <c r="S611" s="221"/>
      <c r="T611" s="222"/>
      <c r="AT611" s="223" t="s">
        <v>196</v>
      </c>
      <c r="AU611" s="223" t="s">
        <v>98</v>
      </c>
      <c r="AV611" s="12" t="s">
        <v>23</v>
      </c>
      <c r="AW611" s="12" t="s">
        <v>48</v>
      </c>
      <c r="AX611" s="12" t="s">
        <v>91</v>
      </c>
      <c r="AY611" s="223" t="s">
        <v>183</v>
      </c>
    </row>
    <row r="612" spans="2:65" s="13" customFormat="1" ht="10.199999999999999">
      <c r="B612" s="224"/>
      <c r="C612" s="225"/>
      <c r="D612" s="210" t="s">
        <v>196</v>
      </c>
      <c r="E612" s="226" t="s">
        <v>1</v>
      </c>
      <c r="F612" s="227" t="s">
        <v>759</v>
      </c>
      <c r="G612" s="225"/>
      <c r="H612" s="228">
        <v>1234</v>
      </c>
      <c r="I612" s="229"/>
      <c r="J612" s="225"/>
      <c r="K612" s="225"/>
      <c r="L612" s="230"/>
      <c r="M612" s="231"/>
      <c r="N612" s="232"/>
      <c r="O612" s="232"/>
      <c r="P612" s="232"/>
      <c r="Q612" s="232"/>
      <c r="R612" s="232"/>
      <c r="S612" s="232"/>
      <c r="T612" s="233"/>
      <c r="AT612" s="234" t="s">
        <v>196</v>
      </c>
      <c r="AU612" s="234" t="s">
        <v>98</v>
      </c>
      <c r="AV612" s="13" t="s">
        <v>98</v>
      </c>
      <c r="AW612" s="13" t="s">
        <v>48</v>
      </c>
      <c r="AX612" s="13" t="s">
        <v>91</v>
      </c>
      <c r="AY612" s="234" t="s">
        <v>183</v>
      </c>
    </row>
    <row r="613" spans="2:65" s="12" customFormat="1" ht="10.199999999999999">
      <c r="B613" s="214"/>
      <c r="C613" s="215"/>
      <c r="D613" s="210" t="s">
        <v>196</v>
      </c>
      <c r="E613" s="216" t="s">
        <v>1</v>
      </c>
      <c r="F613" s="217" t="s">
        <v>740</v>
      </c>
      <c r="G613" s="215"/>
      <c r="H613" s="216" t="s">
        <v>1</v>
      </c>
      <c r="I613" s="218"/>
      <c r="J613" s="215"/>
      <c r="K613" s="215"/>
      <c r="L613" s="219"/>
      <c r="M613" s="220"/>
      <c r="N613" s="221"/>
      <c r="O613" s="221"/>
      <c r="P613" s="221"/>
      <c r="Q613" s="221"/>
      <c r="R613" s="221"/>
      <c r="S613" s="221"/>
      <c r="T613" s="222"/>
      <c r="AT613" s="223" t="s">
        <v>196</v>
      </c>
      <c r="AU613" s="223" t="s">
        <v>98</v>
      </c>
      <c r="AV613" s="12" t="s">
        <v>23</v>
      </c>
      <c r="AW613" s="12" t="s">
        <v>48</v>
      </c>
      <c r="AX613" s="12" t="s">
        <v>91</v>
      </c>
      <c r="AY613" s="223" t="s">
        <v>183</v>
      </c>
    </row>
    <row r="614" spans="2:65" s="13" customFormat="1" ht="10.199999999999999">
      <c r="B614" s="224"/>
      <c r="C614" s="225"/>
      <c r="D614" s="210" t="s">
        <v>196</v>
      </c>
      <c r="E614" s="226" t="s">
        <v>1</v>
      </c>
      <c r="F614" s="227" t="s">
        <v>760</v>
      </c>
      <c r="G614" s="225"/>
      <c r="H614" s="228">
        <v>538</v>
      </c>
      <c r="I614" s="229"/>
      <c r="J614" s="225"/>
      <c r="K614" s="225"/>
      <c r="L614" s="230"/>
      <c r="M614" s="231"/>
      <c r="N614" s="232"/>
      <c r="O614" s="232"/>
      <c r="P614" s="232"/>
      <c r="Q614" s="232"/>
      <c r="R614" s="232"/>
      <c r="S614" s="232"/>
      <c r="T614" s="233"/>
      <c r="AT614" s="234" t="s">
        <v>196</v>
      </c>
      <c r="AU614" s="234" t="s">
        <v>98</v>
      </c>
      <c r="AV614" s="13" t="s">
        <v>98</v>
      </c>
      <c r="AW614" s="13" t="s">
        <v>48</v>
      </c>
      <c r="AX614" s="13" t="s">
        <v>91</v>
      </c>
      <c r="AY614" s="234" t="s">
        <v>183</v>
      </c>
    </row>
    <row r="615" spans="2:65" s="13" customFormat="1" ht="10.199999999999999">
      <c r="B615" s="224"/>
      <c r="C615" s="225"/>
      <c r="D615" s="210" t="s">
        <v>196</v>
      </c>
      <c r="E615" s="226" t="s">
        <v>1</v>
      </c>
      <c r="F615" s="227" t="s">
        <v>761</v>
      </c>
      <c r="G615" s="225"/>
      <c r="H615" s="228">
        <v>579</v>
      </c>
      <c r="I615" s="229"/>
      <c r="J615" s="225"/>
      <c r="K615" s="225"/>
      <c r="L615" s="230"/>
      <c r="M615" s="231"/>
      <c r="N615" s="232"/>
      <c r="O615" s="232"/>
      <c r="P615" s="232"/>
      <c r="Q615" s="232"/>
      <c r="R615" s="232"/>
      <c r="S615" s="232"/>
      <c r="T615" s="233"/>
      <c r="AT615" s="234" t="s">
        <v>196</v>
      </c>
      <c r="AU615" s="234" t="s">
        <v>98</v>
      </c>
      <c r="AV615" s="13" t="s">
        <v>98</v>
      </c>
      <c r="AW615" s="13" t="s">
        <v>48</v>
      </c>
      <c r="AX615" s="13" t="s">
        <v>91</v>
      </c>
      <c r="AY615" s="234" t="s">
        <v>183</v>
      </c>
    </row>
    <row r="616" spans="2:65" s="1" customFormat="1" ht="16.5" customHeight="1">
      <c r="B616" s="35"/>
      <c r="C616" s="246" t="s">
        <v>762</v>
      </c>
      <c r="D616" s="246" t="s">
        <v>347</v>
      </c>
      <c r="E616" s="247" t="s">
        <v>763</v>
      </c>
      <c r="F616" s="248" t="s">
        <v>764</v>
      </c>
      <c r="G616" s="249" t="s">
        <v>313</v>
      </c>
      <c r="H616" s="250">
        <v>39.771999999999998</v>
      </c>
      <c r="I616" s="251"/>
      <c r="J616" s="252">
        <f>ROUND(I616*H616,2)</f>
        <v>0</v>
      </c>
      <c r="K616" s="248" t="s">
        <v>190</v>
      </c>
      <c r="L616" s="253"/>
      <c r="M616" s="254" t="s">
        <v>1</v>
      </c>
      <c r="N616" s="255" t="s">
        <v>56</v>
      </c>
      <c r="O616" s="67"/>
      <c r="P616" s="206">
        <f>O616*H616</f>
        <v>0</v>
      </c>
      <c r="Q616" s="206">
        <v>1</v>
      </c>
      <c r="R616" s="206">
        <f>Q616*H616</f>
        <v>39.771999999999998</v>
      </c>
      <c r="S616" s="206">
        <v>0</v>
      </c>
      <c r="T616" s="207">
        <f>S616*H616</f>
        <v>0</v>
      </c>
      <c r="AR616" s="208" t="s">
        <v>232</v>
      </c>
      <c r="AT616" s="208" t="s">
        <v>347</v>
      </c>
      <c r="AU616" s="208" t="s">
        <v>98</v>
      </c>
      <c r="AY616" s="17" t="s">
        <v>183</v>
      </c>
      <c r="BE616" s="209">
        <f>IF(N616="základní",J616,0)</f>
        <v>0</v>
      </c>
      <c r="BF616" s="209">
        <f>IF(N616="snížená",J616,0)</f>
        <v>0</v>
      </c>
      <c r="BG616" s="209">
        <f>IF(N616="zákl. přenesená",J616,0)</f>
        <v>0</v>
      </c>
      <c r="BH616" s="209">
        <f>IF(N616="sníž. přenesená",J616,0)</f>
        <v>0</v>
      </c>
      <c r="BI616" s="209">
        <f>IF(N616="nulová",J616,0)</f>
        <v>0</v>
      </c>
      <c r="BJ616" s="17" t="s">
        <v>23</v>
      </c>
      <c r="BK616" s="209">
        <f>ROUND(I616*H616,2)</f>
        <v>0</v>
      </c>
      <c r="BL616" s="17" t="s">
        <v>122</v>
      </c>
      <c r="BM616" s="208" t="s">
        <v>765</v>
      </c>
    </row>
    <row r="617" spans="2:65" s="1" customFormat="1" ht="17.399999999999999">
      <c r="B617" s="35"/>
      <c r="C617" s="36"/>
      <c r="D617" s="210" t="s">
        <v>192</v>
      </c>
      <c r="E617" s="36"/>
      <c r="F617" s="211" t="s">
        <v>766</v>
      </c>
      <c r="G617" s="36"/>
      <c r="H617" s="36"/>
      <c r="I617" s="118"/>
      <c r="J617" s="36"/>
      <c r="K617" s="36"/>
      <c r="L617" s="39"/>
      <c r="M617" s="212"/>
      <c r="N617" s="67"/>
      <c r="O617" s="67"/>
      <c r="P617" s="67"/>
      <c r="Q617" s="67"/>
      <c r="R617" s="67"/>
      <c r="S617" s="67"/>
      <c r="T617" s="68"/>
      <c r="AT617" s="17" t="s">
        <v>192</v>
      </c>
      <c r="AU617" s="17" t="s">
        <v>98</v>
      </c>
    </row>
    <row r="618" spans="2:65" s="1" customFormat="1" ht="18">
      <c r="B618" s="35"/>
      <c r="C618" s="36"/>
      <c r="D618" s="210" t="s">
        <v>400</v>
      </c>
      <c r="E618" s="36"/>
      <c r="F618" s="213" t="s">
        <v>767</v>
      </c>
      <c r="G618" s="36"/>
      <c r="H618" s="36"/>
      <c r="I618" s="118"/>
      <c r="J618" s="36"/>
      <c r="K618" s="36"/>
      <c r="L618" s="39"/>
      <c r="M618" s="212"/>
      <c r="N618" s="67"/>
      <c r="O618" s="67"/>
      <c r="P618" s="67"/>
      <c r="Q618" s="67"/>
      <c r="R618" s="67"/>
      <c r="S618" s="67"/>
      <c r="T618" s="68"/>
      <c r="AT618" s="17" t="s">
        <v>400</v>
      </c>
      <c r="AU618" s="17" t="s">
        <v>98</v>
      </c>
    </row>
    <row r="619" spans="2:65" s="12" customFormat="1" ht="10.199999999999999">
      <c r="B619" s="214"/>
      <c r="C619" s="215"/>
      <c r="D619" s="210" t="s">
        <v>196</v>
      </c>
      <c r="E619" s="216" t="s">
        <v>1</v>
      </c>
      <c r="F619" s="217" t="s">
        <v>758</v>
      </c>
      <c r="G619" s="215"/>
      <c r="H619" s="216" t="s">
        <v>1</v>
      </c>
      <c r="I619" s="218"/>
      <c r="J619" s="215"/>
      <c r="K619" s="215"/>
      <c r="L619" s="219"/>
      <c r="M619" s="220"/>
      <c r="N619" s="221"/>
      <c r="O619" s="221"/>
      <c r="P619" s="221"/>
      <c r="Q619" s="221"/>
      <c r="R619" s="221"/>
      <c r="S619" s="221"/>
      <c r="T619" s="222"/>
      <c r="AT619" s="223" t="s">
        <v>196</v>
      </c>
      <c r="AU619" s="223" t="s">
        <v>98</v>
      </c>
      <c r="AV619" s="12" t="s">
        <v>23</v>
      </c>
      <c r="AW619" s="12" t="s">
        <v>48</v>
      </c>
      <c r="AX619" s="12" t="s">
        <v>91</v>
      </c>
      <c r="AY619" s="223" t="s">
        <v>183</v>
      </c>
    </row>
    <row r="620" spans="2:65" s="13" customFormat="1" ht="10.199999999999999">
      <c r="B620" s="224"/>
      <c r="C620" s="225"/>
      <c r="D620" s="210" t="s">
        <v>196</v>
      </c>
      <c r="E620" s="226" t="s">
        <v>1</v>
      </c>
      <c r="F620" s="227" t="s">
        <v>768</v>
      </c>
      <c r="G620" s="225"/>
      <c r="H620" s="228">
        <v>27.696444444444445</v>
      </c>
      <c r="I620" s="229"/>
      <c r="J620" s="225"/>
      <c r="K620" s="225"/>
      <c r="L620" s="230"/>
      <c r="M620" s="231"/>
      <c r="N620" s="232"/>
      <c r="O620" s="232"/>
      <c r="P620" s="232"/>
      <c r="Q620" s="232"/>
      <c r="R620" s="232"/>
      <c r="S620" s="232"/>
      <c r="T620" s="233"/>
      <c r="AT620" s="234" t="s">
        <v>196</v>
      </c>
      <c r="AU620" s="234" t="s">
        <v>98</v>
      </c>
      <c r="AV620" s="13" t="s">
        <v>98</v>
      </c>
      <c r="AW620" s="13" t="s">
        <v>48</v>
      </c>
      <c r="AX620" s="13" t="s">
        <v>91</v>
      </c>
      <c r="AY620" s="234" t="s">
        <v>183</v>
      </c>
    </row>
    <row r="621" spans="2:65" s="12" customFormat="1" ht="10.199999999999999">
      <c r="B621" s="214"/>
      <c r="C621" s="215"/>
      <c r="D621" s="210" t="s">
        <v>196</v>
      </c>
      <c r="E621" s="216" t="s">
        <v>1</v>
      </c>
      <c r="F621" s="217" t="s">
        <v>740</v>
      </c>
      <c r="G621" s="215"/>
      <c r="H621" s="216" t="s">
        <v>1</v>
      </c>
      <c r="I621" s="218"/>
      <c r="J621" s="215"/>
      <c r="K621" s="215"/>
      <c r="L621" s="219"/>
      <c r="M621" s="220"/>
      <c r="N621" s="221"/>
      <c r="O621" s="221"/>
      <c r="P621" s="221"/>
      <c r="Q621" s="221"/>
      <c r="R621" s="221"/>
      <c r="S621" s="221"/>
      <c r="T621" s="222"/>
      <c r="AT621" s="223" t="s">
        <v>196</v>
      </c>
      <c r="AU621" s="223" t="s">
        <v>98</v>
      </c>
      <c r="AV621" s="12" t="s">
        <v>23</v>
      </c>
      <c r="AW621" s="12" t="s">
        <v>48</v>
      </c>
      <c r="AX621" s="12" t="s">
        <v>91</v>
      </c>
      <c r="AY621" s="223" t="s">
        <v>183</v>
      </c>
    </row>
    <row r="622" spans="2:65" s="13" customFormat="1" ht="10.199999999999999">
      <c r="B622" s="224"/>
      <c r="C622" s="225"/>
      <c r="D622" s="210" t="s">
        <v>196</v>
      </c>
      <c r="E622" s="226" t="s">
        <v>1</v>
      </c>
      <c r="F622" s="227" t="s">
        <v>769</v>
      </c>
      <c r="G622" s="225"/>
      <c r="H622" s="228">
        <v>12.075111111111111</v>
      </c>
      <c r="I622" s="229"/>
      <c r="J622" s="225"/>
      <c r="K622" s="225"/>
      <c r="L622" s="230"/>
      <c r="M622" s="231"/>
      <c r="N622" s="232"/>
      <c r="O622" s="232"/>
      <c r="P622" s="232"/>
      <c r="Q622" s="232"/>
      <c r="R622" s="232"/>
      <c r="S622" s="232"/>
      <c r="T622" s="233"/>
      <c r="AT622" s="234" t="s">
        <v>196</v>
      </c>
      <c r="AU622" s="234" t="s">
        <v>98</v>
      </c>
      <c r="AV622" s="13" t="s">
        <v>98</v>
      </c>
      <c r="AW622" s="13" t="s">
        <v>48</v>
      </c>
      <c r="AX622" s="13" t="s">
        <v>91</v>
      </c>
      <c r="AY622" s="234" t="s">
        <v>183</v>
      </c>
    </row>
    <row r="623" spans="2:65" s="1" customFormat="1" ht="16.5" customHeight="1">
      <c r="B623" s="35"/>
      <c r="C623" s="246" t="s">
        <v>770</v>
      </c>
      <c r="D623" s="246" t="s">
        <v>347</v>
      </c>
      <c r="E623" s="247" t="s">
        <v>771</v>
      </c>
      <c r="F623" s="248" t="s">
        <v>772</v>
      </c>
      <c r="G623" s="249" t="s">
        <v>313</v>
      </c>
      <c r="H623" s="250">
        <v>8.484</v>
      </c>
      <c r="I623" s="251"/>
      <c r="J623" s="252">
        <f>ROUND(I623*H623,2)</f>
        <v>0</v>
      </c>
      <c r="K623" s="248" t="s">
        <v>190</v>
      </c>
      <c r="L623" s="253"/>
      <c r="M623" s="254" t="s">
        <v>1</v>
      </c>
      <c r="N623" s="255" t="s">
        <v>56</v>
      </c>
      <c r="O623" s="67"/>
      <c r="P623" s="206">
        <f>O623*H623</f>
        <v>0</v>
      </c>
      <c r="Q623" s="206">
        <v>1</v>
      </c>
      <c r="R623" s="206">
        <f>Q623*H623</f>
        <v>8.484</v>
      </c>
      <c r="S623" s="206">
        <v>0</v>
      </c>
      <c r="T623" s="207">
        <f>S623*H623</f>
        <v>0</v>
      </c>
      <c r="AR623" s="208" t="s">
        <v>232</v>
      </c>
      <c r="AT623" s="208" t="s">
        <v>347</v>
      </c>
      <c r="AU623" s="208" t="s">
        <v>98</v>
      </c>
      <c r="AY623" s="17" t="s">
        <v>183</v>
      </c>
      <c r="BE623" s="209">
        <f>IF(N623="základní",J623,0)</f>
        <v>0</v>
      </c>
      <c r="BF623" s="209">
        <f>IF(N623="snížená",J623,0)</f>
        <v>0</v>
      </c>
      <c r="BG623" s="209">
        <f>IF(N623="zákl. přenesená",J623,0)</f>
        <v>0</v>
      </c>
      <c r="BH623" s="209">
        <f>IF(N623="sníž. přenesená",J623,0)</f>
        <v>0</v>
      </c>
      <c r="BI623" s="209">
        <f>IF(N623="nulová",J623,0)</f>
        <v>0</v>
      </c>
      <c r="BJ623" s="17" t="s">
        <v>23</v>
      </c>
      <c r="BK623" s="209">
        <f>ROUND(I623*H623,2)</f>
        <v>0</v>
      </c>
      <c r="BL623" s="17" t="s">
        <v>122</v>
      </c>
      <c r="BM623" s="208" t="s">
        <v>773</v>
      </c>
    </row>
    <row r="624" spans="2:65" s="1" customFormat="1" ht="10.199999999999999">
      <c r="B624" s="35"/>
      <c r="C624" s="36"/>
      <c r="D624" s="210" t="s">
        <v>192</v>
      </c>
      <c r="E624" s="36"/>
      <c r="F624" s="211" t="s">
        <v>772</v>
      </c>
      <c r="G624" s="36"/>
      <c r="H624" s="36"/>
      <c r="I624" s="118"/>
      <c r="J624" s="36"/>
      <c r="K624" s="36"/>
      <c r="L624" s="39"/>
      <c r="M624" s="212"/>
      <c r="N624" s="67"/>
      <c r="O624" s="67"/>
      <c r="P624" s="67"/>
      <c r="Q624" s="67"/>
      <c r="R624" s="67"/>
      <c r="S624" s="67"/>
      <c r="T624" s="68"/>
      <c r="AT624" s="17" t="s">
        <v>192</v>
      </c>
      <c r="AU624" s="17" t="s">
        <v>98</v>
      </c>
    </row>
    <row r="625" spans="2:65" s="1" customFormat="1" ht="18">
      <c r="B625" s="35"/>
      <c r="C625" s="36"/>
      <c r="D625" s="210" t="s">
        <v>400</v>
      </c>
      <c r="E625" s="36"/>
      <c r="F625" s="213" t="s">
        <v>767</v>
      </c>
      <c r="G625" s="36"/>
      <c r="H625" s="36"/>
      <c r="I625" s="118"/>
      <c r="J625" s="36"/>
      <c r="K625" s="36"/>
      <c r="L625" s="39"/>
      <c r="M625" s="212"/>
      <c r="N625" s="67"/>
      <c r="O625" s="67"/>
      <c r="P625" s="67"/>
      <c r="Q625" s="67"/>
      <c r="R625" s="67"/>
      <c r="S625" s="67"/>
      <c r="T625" s="68"/>
      <c r="AT625" s="17" t="s">
        <v>400</v>
      </c>
      <c r="AU625" s="17" t="s">
        <v>98</v>
      </c>
    </row>
    <row r="626" spans="2:65" s="12" customFormat="1" ht="10.199999999999999">
      <c r="B626" s="214"/>
      <c r="C626" s="215"/>
      <c r="D626" s="210" t="s">
        <v>196</v>
      </c>
      <c r="E626" s="216" t="s">
        <v>1</v>
      </c>
      <c r="F626" s="217" t="s">
        <v>751</v>
      </c>
      <c r="G626" s="215"/>
      <c r="H626" s="216" t="s">
        <v>1</v>
      </c>
      <c r="I626" s="218"/>
      <c r="J626" s="215"/>
      <c r="K626" s="215"/>
      <c r="L626" s="219"/>
      <c r="M626" s="220"/>
      <c r="N626" s="221"/>
      <c r="O626" s="221"/>
      <c r="P626" s="221"/>
      <c r="Q626" s="221"/>
      <c r="R626" s="221"/>
      <c r="S626" s="221"/>
      <c r="T626" s="222"/>
      <c r="AT626" s="223" t="s">
        <v>196</v>
      </c>
      <c r="AU626" s="223" t="s">
        <v>98</v>
      </c>
      <c r="AV626" s="12" t="s">
        <v>23</v>
      </c>
      <c r="AW626" s="12" t="s">
        <v>48</v>
      </c>
      <c r="AX626" s="12" t="s">
        <v>91</v>
      </c>
      <c r="AY626" s="223" t="s">
        <v>183</v>
      </c>
    </row>
    <row r="627" spans="2:65" s="13" customFormat="1" ht="10.199999999999999">
      <c r="B627" s="224"/>
      <c r="C627" s="225"/>
      <c r="D627" s="210" t="s">
        <v>196</v>
      </c>
      <c r="E627" s="226" t="s">
        <v>1</v>
      </c>
      <c r="F627" s="227" t="s">
        <v>774</v>
      </c>
      <c r="G627" s="225"/>
      <c r="H627" s="228">
        <v>8.484</v>
      </c>
      <c r="I627" s="229"/>
      <c r="J627" s="225"/>
      <c r="K627" s="225"/>
      <c r="L627" s="230"/>
      <c r="M627" s="231"/>
      <c r="N627" s="232"/>
      <c r="O627" s="232"/>
      <c r="P627" s="232"/>
      <c r="Q627" s="232"/>
      <c r="R627" s="232"/>
      <c r="S627" s="232"/>
      <c r="T627" s="233"/>
      <c r="AT627" s="234" t="s">
        <v>196</v>
      </c>
      <c r="AU627" s="234" t="s">
        <v>98</v>
      </c>
      <c r="AV627" s="13" t="s">
        <v>98</v>
      </c>
      <c r="AW627" s="13" t="s">
        <v>48</v>
      </c>
      <c r="AX627" s="13" t="s">
        <v>91</v>
      </c>
      <c r="AY627" s="234" t="s">
        <v>183</v>
      </c>
    </row>
    <row r="628" spans="2:65" s="1" customFormat="1" ht="16.5" customHeight="1">
      <c r="B628" s="35"/>
      <c r="C628" s="246" t="s">
        <v>775</v>
      </c>
      <c r="D628" s="246" t="s">
        <v>347</v>
      </c>
      <c r="E628" s="247" t="s">
        <v>776</v>
      </c>
      <c r="F628" s="248" t="s">
        <v>777</v>
      </c>
      <c r="G628" s="249" t="s">
        <v>313</v>
      </c>
      <c r="H628" s="250">
        <v>11.645</v>
      </c>
      <c r="I628" s="251"/>
      <c r="J628" s="252">
        <f>ROUND(I628*H628,2)</f>
        <v>0</v>
      </c>
      <c r="K628" s="248" t="s">
        <v>190</v>
      </c>
      <c r="L628" s="253"/>
      <c r="M628" s="254" t="s">
        <v>1</v>
      </c>
      <c r="N628" s="255" t="s">
        <v>56</v>
      </c>
      <c r="O628" s="67"/>
      <c r="P628" s="206">
        <f>O628*H628</f>
        <v>0</v>
      </c>
      <c r="Q628" s="206">
        <v>1</v>
      </c>
      <c r="R628" s="206">
        <f>Q628*H628</f>
        <v>11.645</v>
      </c>
      <c r="S628" s="206">
        <v>0</v>
      </c>
      <c r="T628" s="207">
        <f>S628*H628</f>
        <v>0</v>
      </c>
      <c r="AR628" s="208" t="s">
        <v>232</v>
      </c>
      <c r="AT628" s="208" t="s">
        <v>347</v>
      </c>
      <c r="AU628" s="208" t="s">
        <v>98</v>
      </c>
      <c r="AY628" s="17" t="s">
        <v>183</v>
      </c>
      <c r="BE628" s="209">
        <f>IF(N628="základní",J628,0)</f>
        <v>0</v>
      </c>
      <c r="BF628" s="209">
        <f>IF(N628="snížená",J628,0)</f>
        <v>0</v>
      </c>
      <c r="BG628" s="209">
        <f>IF(N628="zákl. přenesená",J628,0)</f>
        <v>0</v>
      </c>
      <c r="BH628" s="209">
        <f>IF(N628="sníž. přenesená",J628,0)</f>
        <v>0</v>
      </c>
      <c r="BI628" s="209">
        <f>IF(N628="nulová",J628,0)</f>
        <v>0</v>
      </c>
      <c r="BJ628" s="17" t="s">
        <v>23</v>
      </c>
      <c r="BK628" s="209">
        <f>ROUND(I628*H628,2)</f>
        <v>0</v>
      </c>
      <c r="BL628" s="17" t="s">
        <v>122</v>
      </c>
      <c r="BM628" s="208" t="s">
        <v>778</v>
      </c>
    </row>
    <row r="629" spans="2:65" s="1" customFormat="1" ht="10.199999999999999">
      <c r="B629" s="35"/>
      <c r="C629" s="36"/>
      <c r="D629" s="210" t="s">
        <v>192</v>
      </c>
      <c r="E629" s="36"/>
      <c r="F629" s="211" t="s">
        <v>777</v>
      </c>
      <c r="G629" s="36"/>
      <c r="H629" s="36"/>
      <c r="I629" s="118"/>
      <c r="J629" s="36"/>
      <c r="K629" s="36"/>
      <c r="L629" s="39"/>
      <c r="M629" s="212"/>
      <c r="N629" s="67"/>
      <c r="O629" s="67"/>
      <c r="P629" s="67"/>
      <c r="Q629" s="67"/>
      <c r="R629" s="67"/>
      <c r="S629" s="67"/>
      <c r="T629" s="68"/>
      <c r="AT629" s="17" t="s">
        <v>192</v>
      </c>
      <c r="AU629" s="17" t="s">
        <v>98</v>
      </c>
    </row>
    <row r="630" spans="2:65" s="1" customFormat="1" ht="18">
      <c r="B630" s="35"/>
      <c r="C630" s="36"/>
      <c r="D630" s="210" t="s">
        <v>400</v>
      </c>
      <c r="E630" s="36"/>
      <c r="F630" s="213" t="s">
        <v>779</v>
      </c>
      <c r="G630" s="36"/>
      <c r="H630" s="36"/>
      <c r="I630" s="118"/>
      <c r="J630" s="36"/>
      <c r="K630" s="36"/>
      <c r="L630" s="39"/>
      <c r="M630" s="212"/>
      <c r="N630" s="67"/>
      <c r="O630" s="67"/>
      <c r="P630" s="67"/>
      <c r="Q630" s="67"/>
      <c r="R630" s="67"/>
      <c r="S630" s="67"/>
      <c r="T630" s="68"/>
      <c r="AT630" s="17" t="s">
        <v>400</v>
      </c>
      <c r="AU630" s="17" t="s">
        <v>98</v>
      </c>
    </row>
    <row r="631" spans="2:65" s="12" customFormat="1" ht="10.199999999999999">
      <c r="B631" s="214"/>
      <c r="C631" s="215"/>
      <c r="D631" s="210" t="s">
        <v>196</v>
      </c>
      <c r="E631" s="216" t="s">
        <v>1</v>
      </c>
      <c r="F631" s="217" t="s">
        <v>731</v>
      </c>
      <c r="G631" s="215"/>
      <c r="H631" s="216" t="s">
        <v>1</v>
      </c>
      <c r="I631" s="218"/>
      <c r="J631" s="215"/>
      <c r="K631" s="215"/>
      <c r="L631" s="219"/>
      <c r="M631" s="220"/>
      <c r="N631" s="221"/>
      <c r="O631" s="221"/>
      <c r="P631" s="221"/>
      <c r="Q631" s="221"/>
      <c r="R631" s="221"/>
      <c r="S631" s="221"/>
      <c r="T631" s="222"/>
      <c r="AT631" s="223" t="s">
        <v>196</v>
      </c>
      <c r="AU631" s="223" t="s">
        <v>98</v>
      </c>
      <c r="AV631" s="12" t="s">
        <v>23</v>
      </c>
      <c r="AW631" s="12" t="s">
        <v>48</v>
      </c>
      <c r="AX631" s="12" t="s">
        <v>91</v>
      </c>
      <c r="AY631" s="223" t="s">
        <v>183</v>
      </c>
    </row>
    <row r="632" spans="2:65" s="12" customFormat="1" ht="10.199999999999999">
      <c r="B632" s="214"/>
      <c r="C632" s="215"/>
      <c r="D632" s="210" t="s">
        <v>196</v>
      </c>
      <c r="E632" s="216" t="s">
        <v>1</v>
      </c>
      <c r="F632" s="217" t="s">
        <v>780</v>
      </c>
      <c r="G632" s="215"/>
      <c r="H632" s="216" t="s">
        <v>1</v>
      </c>
      <c r="I632" s="218"/>
      <c r="J632" s="215"/>
      <c r="K632" s="215"/>
      <c r="L632" s="219"/>
      <c r="M632" s="220"/>
      <c r="N632" s="221"/>
      <c r="O632" s="221"/>
      <c r="P632" s="221"/>
      <c r="Q632" s="221"/>
      <c r="R632" s="221"/>
      <c r="S632" s="221"/>
      <c r="T632" s="222"/>
      <c r="AT632" s="223" t="s">
        <v>196</v>
      </c>
      <c r="AU632" s="223" t="s">
        <v>98</v>
      </c>
      <c r="AV632" s="12" t="s">
        <v>23</v>
      </c>
      <c r="AW632" s="12" t="s">
        <v>48</v>
      </c>
      <c r="AX632" s="12" t="s">
        <v>91</v>
      </c>
      <c r="AY632" s="223" t="s">
        <v>183</v>
      </c>
    </row>
    <row r="633" spans="2:65" s="13" customFormat="1" ht="10.199999999999999">
      <c r="B633" s="224"/>
      <c r="C633" s="225"/>
      <c r="D633" s="210" t="s">
        <v>196</v>
      </c>
      <c r="E633" s="226" t="s">
        <v>1</v>
      </c>
      <c r="F633" s="227" t="s">
        <v>781</v>
      </c>
      <c r="G633" s="225"/>
      <c r="H633" s="228">
        <v>11.6447058823529</v>
      </c>
      <c r="I633" s="229"/>
      <c r="J633" s="225"/>
      <c r="K633" s="225"/>
      <c r="L633" s="230"/>
      <c r="M633" s="231"/>
      <c r="N633" s="232"/>
      <c r="O633" s="232"/>
      <c r="P633" s="232"/>
      <c r="Q633" s="232"/>
      <c r="R633" s="232"/>
      <c r="S633" s="232"/>
      <c r="T633" s="233"/>
      <c r="AT633" s="234" t="s">
        <v>196</v>
      </c>
      <c r="AU633" s="234" t="s">
        <v>98</v>
      </c>
      <c r="AV633" s="13" t="s">
        <v>98</v>
      </c>
      <c r="AW633" s="13" t="s">
        <v>48</v>
      </c>
      <c r="AX633" s="13" t="s">
        <v>91</v>
      </c>
      <c r="AY633" s="234" t="s">
        <v>183</v>
      </c>
    </row>
    <row r="634" spans="2:65" s="1" customFormat="1" ht="16.5" customHeight="1">
      <c r="B634" s="35"/>
      <c r="C634" s="246" t="s">
        <v>782</v>
      </c>
      <c r="D634" s="246" t="s">
        <v>347</v>
      </c>
      <c r="E634" s="247" t="s">
        <v>783</v>
      </c>
      <c r="F634" s="248" t="s">
        <v>784</v>
      </c>
      <c r="G634" s="249" t="s">
        <v>313</v>
      </c>
      <c r="H634" s="250">
        <v>12.994999999999999</v>
      </c>
      <c r="I634" s="251"/>
      <c r="J634" s="252">
        <f>ROUND(I634*H634,2)</f>
        <v>0</v>
      </c>
      <c r="K634" s="248" t="s">
        <v>1</v>
      </c>
      <c r="L634" s="253"/>
      <c r="M634" s="254" t="s">
        <v>1</v>
      </c>
      <c r="N634" s="255" t="s">
        <v>56</v>
      </c>
      <c r="O634" s="67"/>
      <c r="P634" s="206">
        <f>O634*H634</f>
        <v>0</v>
      </c>
      <c r="Q634" s="206">
        <v>1</v>
      </c>
      <c r="R634" s="206">
        <f>Q634*H634</f>
        <v>12.994999999999999</v>
      </c>
      <c r="S634" s="206">
        <v>0</v>
      </c>
      <c r="T634" s="207">
        <f>S634*H634</f>
        <v>0</v>
      </c>
      <c r="AR634" s="208" t="s">
        <v>232</v>
      </c>
      <c r="AT634" s="208" t="s">
        <v>347</v>
      </c>
      <c r="AU634" s="208" t="s">
        <v>98</v>
      </c>
      <c r="AY634" s="17" t="s">
        <v>183</v>
      </c>
      <c r="BE634" s="209">
        <f>IF(N634="základní",J634,0)</f>
        <v>0</v>
      </c>
      <c r="BF634" s="209">
        <f>IF(N634="snížená",J634,0)</f>
        <v>0</v>
      </c>
      <c r="BG634" s="209">
        <f>IF(N634="zákl. přenesená",J634,0)</f>
        <v>0</v>
      </c>
      <c r="BH634" s="209">
        <f>IF(N634="sníž. přenesená",J634,0)</f>
        <v>0</v>
      </c>
      <c r="BI634" s="209">
        <f>IF(N634="nulová",J634,0)</f>
        <v>0</v>
      </c>
      <c r="BJ634" s="17" t="s">
        <v>23</v>
      </c>
      <c r="BK634" s="209">
        <f>ROUND(I634*H634,2)</f>
        <v>0</v>
      </c>
      <c r="BL634" s="17" t="s">
        <v>122</v>
      </c>
      <c r="BM634" s="208" t="s">
        <v>785</v>
      </c>
    </row>
    <row r="635" spans="2:65" s="1" customFormat="1" ht="17.399999999999999">
      <c r="B635" s="35"/>
      <c r="C635" s="36"/>
      <c r="D635" s="210" t="s">
        <v>192</v>
      </c>
      <c r="E635" s="36"/>
      <c r="F635" s="211" t="s">
        <v>786</v>
      </c>
      <c r="G635" s="36"/>
      <c r="H635" s="36"/>
      <c r="I635" s="118"/>
      <c r="J635" s="36"/>
      <c r="K635" s="36"/>
      <c r="L635" s="39"/>
      <c r="M635" s="212"/>
      <c r="N635" s="67"/>
      <c r="O635" s="67"/>
      <c r="P635" s="67"/>
      <c r="Q635" s="67"/>
      <c r="R635" s="67"/>
      <c r="S635" s="67"/>
      <c r="T635" s="68"/>
      <c r="AT635" s="17" t="s">
        <v>192</v>
      </c>
      <c r="AU635" s="17" t="s">
        <v>98</v>
      </c>
    </row>
    <row r="636" spans="2:65" s="1" customFormat="1" ht="18">
      <c r="B636" s="35"/>
      <c r="C636" s="36"/>
      <c r="D636" s="210" t="s">
        <v>400</v>
      </c>
      <c r="E636" s="36"/>
      <c r="F636" s="213" t="s">
        <v>787</v>
      </c>
      <c r="G636" s="36"/>
      <c r="H636" s="36"/>
      <c r="I636" s="118"/>
      <c r="J636" s="36"/>
      <c r="K636" s="36"/>
      <c r="L636" s="39"/>
      <c r="M636" s="212"/>
      <c r="N636" s="67"/>
      <c r="O636" s="67"/>
      <c r="P636" s="67"/>
      <c r="Q636" s="67"/>
      <c r="R636" s="67"/>
      <c r="S636" s="67"/>
      <c r="T636" s="68"/>
      <c r="AT636" s="17" t="s">
        <v>400</v>
      </c>
      <c r="AU636" s="17" t="s">
        <v>98</v>
      </c>
    </row>
    <row r="637" spans="2:65" s="12" customFormat="1" ht="10.199999999999999">
      <c r="B637" s="214"/>
      <c r="C637" s="215"/>
      <c r="D637" s="210" t="s">
        <v>196</v>
      </c>
      <c r="E637" s="216" t="s">
        <v>1</v>
      </c>
      <c r="F637" s="217" t="s">
        <v>740</v>
      </c>
      <c r="G637" s="215"/>
      <c r="H637" s="216" t="s">
        <v>1</v>
      </c>
      <c r="I637" s="218"/>
      <c r="J637" s="215"/>
      <c r="K637" s="215"/>
      <c r="L637" s="219"/>
      <c r="M637" s="220"/>
      <c r="N637" s="221"/>
      <c r="O637" s="221"/>
      <c r="P637" s="221"/>
      <c r="Q637" s="221"/>
      <c r="R637" s="221"/>
      <c r="S637" s="221"/>
      <c r="T637" s="222"/>
      <c r="AT637" s="223" t="s">
        <v>196</v>
      </c>
      <c r="AU637" s="223" t="s">
        <v>98</v>
      </c>
      <c r="AV637" s="12" t="s">
        <v>23</v>
      </c>
      <c r="AW637" s="12" t="s">
        <v>48</v>
      </c>
      <c r="AX637" s="12" t="s">
        <v>91</v>
      </c>
      <c r="AY637" s="223" t="s">
        <v>183</v>
      </c>
    </row>
    <row r="638" spans="2:65" s="13" customFormat="1" ht="10.199999999999999">
      <c r="B638" s="224"/>
      <c r="C638" s="225"/>
      <c r="D638" s="210" t="s">
        <v>196</v>
      </c>
      <c r="E638" s="226" t="s">
        <v>1</v>
      </c>
      <c r="F638" s="227" t="s">
        <v>788</v>
      </c>
      <c r="G638" s="225"/>
      <c r="H638" s="228">
        <v>12.995333333333335</v>
      </c>
      <c r="I638" s="229"/>
      <c r="J638" s="225"/>
      <c r="K638" s="225"/>
      <c r="L638" s="230"/>
      <c r="M638" s="231"/>
      <c r="N638" s="232"/>
      <c r="O638" s="232"/>
      <c r="P638" s="232"/>
      <c r="Q638" s="232"/>
      <c r="R638" s="232"/>
      <c r="S638" s="232"/>
      <c r="T638" s="233"/>
      <c r="AT638" s="234" t="s">
        <v>196</v>
      </c>
      <c r="AU638" s="234" t="s">
        <v>98</v>
      </c>
      <c r="AV638" s="13" t="s">
        <v>98</v>
      </c>
      <c r="AW638" s="13" t="s">
        <v>48</v>
      </c>
      <c r="AX638" s="13" t="s">
        <v>91</v>
      </c>
      <c r="AY638" s="234" t="s">
        <v>183</v>
      </c>
    </row>
    <row r="639" spans="2:65" s="1" customFormat="1" ht="16.5" customHeight="1">
      <c r="B639" s="35"/>
      <c r="C639" s="197" t="s">
        <v>789</v>
      </c>
      <c r="D639" s="197" t="s">
        <v>186</v>
      </c>
      <c r="E639" s="198" t="s">
        <v>790</v>
      </c>
      <c r="F639" s="199" t="s">
        <v>791</v>
      </c>
      <c r="G639" s="200" t="s">
        <v>189</v>
      </c>
      <c r="H639" s="201">
        <v>78.5</v>
      </c>
      <c r="I639" s="202"/>
      <c r="J639" s="203">
        <f>ROUND(I639*H639,2)</f>
        <v>0</v>
      </c>
      <c r="K639" s="199" t="s">
        <v>190</v>
      </c>
      <c r="L639" s="39"/>
      <c r="M639" s="204" t="s">
        <v>1</v>
      </c>
      <c r="N639" s="205" t="s">
        <v>56</v>
      </c>
      <c r="O639" s="67"/>
      <c r="P639" s="206">
        <f>O639*H639</f>
        <v>0</v>
      </c>
      <c r="Q639" s="206">
        <v>8.5650000000000004E-2</v>
      </c>
      <c r="R639" s="206">
        <f>Q639*H639</f>
        <v>6.7235250000000004</v>
      </c>
      <c r="S639" s="206">
        <v>0</v>
      </c>
      <c r="T639" s="207">
        <f>S639*H639</f>
        <v>0</v>
      </c>
      <c r="AR639" s="208" t="s">
        <v>122</v>
      </c>
      <c r="AT639" s="208" t="s">
        <v>186</v>
      </c>
      <c r="AU639" s="208" t="s">
        <v>98</v>
      </c>
      <c r="AY639" s="17" t="s">
        <v>183</v>
      </c>
      <c r="BE639" s="209">
        <f>IF(N639="základní",J639,0)</f>
        <v>0</v>
      </c>
      <c r="BF639" s="209">
        <f>IF(N639="snížená",J639,0)</f>
        <v>0</v>
      </c>
      <c r="BG639" s="209">
        <f>IF(N639="zákl. přenesená",J639,0)</f>
        <v>0</v>
      </c>
      <c r="BH639" s="209">
        <f>IF(N639="sníž. přenesená",J639,0)</f>
        <v>0</v>
      </c>
      <c r="BI639" s="209">
        <f>IF(N639="nulová",J639,0)</f>
        <v>0</v>
      </c>
      <c r="BJ639" s="17" t="s">
        <v>23</v>
      </c>
      <c r="BK639" s="209">
        <f>ROUND(I639*H639,2)</f>
        <v>0</v>
      </c>
      <c r="BL639" s="17" t="s">
        <v>122</v>
      </c>
      <c r="BM639" s="208" t="s">
        <v>792</v>
      </c>
    </row>
    <row r="640" spans="2:65" s="1" customFormat="1" ht="17.399999999999999">
      <c r="B640" s="35"/>
      <c r="C640" s="36"/>
      <c r="D640" s="210" t="s">
        <v>192</v>
      </c>
      <c r="E640" s="36"/>
      <c r="F640" s="211" t="s">
        <v>793</v>
      </c>
      <c r="G640" s="36"/>
      <c r="H640" s="36"/>
      <c r="I640" s="118"/>
      <c r="J640" s="36"/>
      <c r="K640" s="36"/>
      <c r="L640" s="39"/>
      <c r="M640" s="212"/>
      <c r="N640" s="67"/>
      <c r="O640" s="67"/>
      <c r="P640" s="67"/>
      <c r="Q640" s="67"/>
      <c r="R640" s="67"/>
      <c r="S640" s="67"/>
      <c r="T640" s="68"/>
      <c r="AT640" s="17" t="s">
        <v>192</v>
      </c>
      <c r="AU640" s="17" t="s">
        <v>98</v>
      </c>
    </row>
    <row r="641" spans="2:65" s="1" customFormat="1" ht="63">
      <c r="B641" s="35"/>
      <c r="C641" s="36"/>
      <c r="D641" s="210" t="s">
        <v>194</v>
      </c>
      <c r="E641" s="36"/>
      <c r="F641" s="213" t="s">
        <v>794</v>
      </c>
      <c r="G641" s="36"/>
      <c r="H641" s="36"/>
      <c r="I641" s="118"/>
      <c r="J641" s="36"/>
      <c r="K641" s="36"/>
      <c r="L641" s="39"/>
      <c r="M641" s="212"/>
      <c r="N641" s="67"/>
      <c r="O641" s="67"/>
      <c r="P641" s="67"/>
      <c r="Q641" s="67"/>
      <c r="R641" s="67"/>
      <c r="S641" s="67"/>
      <c r="T641" s="68"/>
      <c r="AT641" s="17" t="s">
        <v>194</v>
      </c>
      <c r="AU641" s="17" t="s">
        <v>98</v>
      </c>
    </row>
    <row r="642" spans="2:65" s="12" customFormat="1" ht="10.199999999999999">
      <c r="B642" s="214"/>
      <c r="C642" s="215"/>
      <c r="D642" s="210" t="s">
        <v>196</v>
      </c>
      <c r="E642" s="216" t="s">
        <v>1</v>
      </c>
      <c r="F642" s="217" t="s">
        <v>795</v>
      </c>
      <c r="G642" s="215"/>
      <c r="H642" s="216" t="s">
        <v>1</v>
      </c>
      <c r="I642" s="218"/>
      <c r="J642" s="215"/>
      <c r="K642" s="215"/>
      <c r="L642" s="219"/>
      <c r="M642" s="220"/>
      <c r="N642" s="221"/>
      <c r="O642" s="221"/>
      <c r="P642" s="221"/>
      <c r="Q642" s="221"/>
      <c r="R642" s="221"/>
      <c r="S642" s="221"/>
      <c r="T642" s="222"/>
      <c r="AT642" s="223" t="s">
        <v>196</v>
      </c>
      <c r="AU642" s="223" t="s">
        <v>98</v>
      </c>
      <c r="AV642" s="12" t="s">
        <v>23</v>
      </c>
      <c r="AW642" s="12" t="s">
        <v>48</v>
      </c>
      <c r="AX642" s="12" t="s">
        <v>91</v>
      </c>
      <c r="AY642" s="223" t="s">
        <v>183</v>
      </c>
    </row>
    <row r="643" spans="2:65" s="13" customFormat="1" ht="10.199999999999999">
      <c r="B643" s="224"/>
      <c r="C643" s="225"/>
      <c r="D643" s="210" t="s">
        <v>196</v>
      </c>
      <c r="E643" s="226" t="s">
        <v>1</v>
      </c>
      <c r="F643" s="227" t="s">
        <v>796</v>
      </c>
      <c r="G643" s="225"/>
      <c r="H643" s="228">
        <v>78.5</v>
      </c>
      <c r="I643" s="229"/>
      <c r="J643" s="225"/>
      <c r="K643" s="225"/>
      <c r="L643" s="230"/>
      <c r="M643" s="231"/>
      <c r="N643" s="232"/>
      <c r="O643" s="232"/>
      <c r="P643" s="232"/>
      <c r="Q643" s="232"/>
      <c r="R643" s="232"/>
      <c r="S643" s="232"/>
      <c r="T643" s="233"/>
      <c r="AT643" s="234" t="s">
        <v>196</v>
      </c>
      <c r="AU643" s="234" t="s">
        <v>98</v>
      </c>
      <c r="AV643" s="13" t="s">
        <v>98</v>
      </c>
      <c r="AW643" s="13" t="s">
        <v>48</v>
      </c>
      <c r="AX643" s="13" t="s">
        <v>91</v>
      </c>
      <c r="AY643" s="234" t="s">
        <v>183</v>
      </c>
    </row>
    <row r="644" spans="2:65" s="1" customFormat="1" ht="16.5" customHeight="1">
      <c r="B644" s="35"/>
      <c r="C644" s="246" t="s">
        <v>797</v>
      </c>
      <c r="D644" s="246" t="s">
        <v>347</v>
      </c>
      <c r="E644" s="247" t="s">
        <v>798</v>
      </c>
      <c r="F644" s="248" t="s">
        <v>799</v>
      </c>
      <c r="G644" s="249" t="s">
        <v>189</v>
      </c>
      <c r="H644" s="250">
        <v>79.284999999999997</v>
      </c>
      <c r="I644" s="251"/>
      <c r="J644" s="252">
        <f>ROUND(I644*H644,2)</f>
        <v>0</v>
      </c>
      <c r="K644" s="248" t="s">
        <v>1</v>
      </c>
      <c r="L644" s="253"/>
      <c r="M644" s="254" t="s">
        <v>1</v>
      </c>
      <c r="N644" s="255" t="s">
        <v>56</v>
      </c>
      <c r="O644" s="67"/>
      <c r="P644" s="206">
        <f>O644*H644</f>
        <v>0</v>
      </c>
      <c r="Q644" s="206">
        <v>0.19700000000000001</v>
      </c>
      <c r="R644" s="206">
        <f>Q644*H644</f>
        <v>15.619145</v>
      </c>
      <c r="S644" s="206">
        <v>0</v>
      </c>
      <c r="T644" s="207">
        <f>S644*H644</f>
        <v>0</v>
      </c>
      <c r="AR644" s="208" t="s">
        <v>232</v>
      </c>
      <c r="AT644" s="208" t="s">
        <v>347</v>
      </c>
      <c r="AU644" s="208" t="s">
        <v>98</v>
      </c>
      <c r="AY644" s="17" t="s">
        <v>183</v>
      </c>
      <c r="BE644" s="209">
        <f>IF(N644="základní",J644,0)</f>
        <v>0</v>
      </c>
      <c r="BF644" s="209">
        <f>IF(N644="snížená",J644,0)</f>
        <v>0</v>
      </c>
      <c r="BG644" s="209">
        <f>IF(N644="zákl. přenesená",J644,0)</f>
        <v>0</v>
      </c>
      <c r="BH644" s="209">
        <f>IF(N644="sníž. přenesená",J644,0)</f>
        <v>0</v>
      </c>
      <c r="BI644" s="209">
        <f>IF(N644="nulová",J644,0)</f>
        <v>0</v>
      </c>
      <c r="BJ644" s="17" t="s">
        <v>23</v>
      </c>
      <c r="BK644" s="209">
        <f>ROUND(I644*H644,2)</f>
        <v>0</v>
      </c>
      <c r="BL644" s="17" t="s">
        <v>122</v>
      </c>
      <c r="BM644" s="208" t="s">
        <v>800</v>
      </c>
    </row>
    <row r="645" spans="2:65" s="1" customFormat="1" ht="10.199999999999999">
      <c r="B645" s="35"/>
      <c r="C645" s="36"/>
      <c r="D645" s="210" t="s">
        <v>192</v>
      </c>
      <c r="E645" s="36"/>
      <c r="F645" s="211" t="s">
        <v>801</v>
      </c>
      <c r="G645" s="36"/>
      <c r="H645" s="36"/>
      <c r="I645" s="118"/>
      <c r="J645" s="36"/>
      <c r="K645" s="36"/>
      <c r="L645" s="39"/>
      <c r="M645" s="212"/>
      <c r="N645" s="67"/>
      <c r="O645" s="67"/>
      <c r="P645" s="67"/>
      <c r="Q645" s="67"/>
      <c r="R645" s="67"/>
      <c r="S645" s="67"/>
      <c r="T645" s="68"/>
      <c r="AT645" s="17" t="s">
        <v>192</v>
      </c>
      <c r="AU645" s="17" t="s">
        <v>98</v>
      </c>
    </row>
    <row r="646" spans="2:65" s="1" customFormat="1" ht="18">
      <c r="B646" s="35"/>
      <c r="C646" s="36"/>
      <c r="D646" s="210" t="s">
        <v>400</v>
      </c>
      <c r="E646" s="36"/>
      <c r="F646" s="213" t="s">
        <v>802</v>
      </c>
      <c r="G646" s="36"/>
      <c r="H646" s="36"/>
      <c r="I646" s="118"/>
      <c r="J646" s="36"/>
      <c r="K646" s="36"/>
      <c r="L646" s="39"/>
      <c r="M646" s="212"/>
      <c r="N646" s="67"/>
      <c r="O646" s="67"/>
      <c r="P646" s="67"/>
      <c r="Q646" s="67"/>
      <c r="R646" s="67"/>
      <c r="S646" s="67"/>
      <c r="T646" s="68"/>
      <c r="AT646" s="17" t="s">
        <v>400</v>
      </c>
      <c r="AU646" s="17" t="s">
        <v>98</v>
      </c>
    </row>
    <row r="647" spans="2:65" s="12" customFormat="1" ht="10.199999999999999">
      <c r="B647" s="214"/>
      <c r="C647" s="215"/>
      <c r="D647" s="210" t="s">
        <v>196</v>
      </c>
      <c r="E647" s="216" t="s">
        <v>1</v>
      </c>
      <c r="F647" s="217" t="s">
        <v>795</v>
      </c>
      <c r="G647" s="215"/>
      <c r="H647" s="216" t="s">
        <v>1</v>
      </c>
      <c r="I647" s="218"/>
      <c r="J647" s="215"/>
      <c r="K647" s="215"/>
      <c r="L647" s="219"/>
      <c r="M647" s="220"/>
      <c r="N647" s="221"/>
      <c r="O647" s="221"/>
      <c r="P647" s="221"/>
      <c r="Q647" s="221"/>
      <c r="R647" s="221"/>
      <c r="S647" s="221"/>
      <c r="T647" s="222"/>
      <c r="AT647" s="223" t="s">
        <v>196</v>
      </c>
      <c r="AU647" s="223" t="s">
        <v>98</v>
      </c>
      <c r="AV647" s="12" t="s">
        <v>23</v>
      </c>
      <c r="AW647" s="12" t="s">
        <v>48</v>
      </c>
      <c r="AX647" s="12" t="s">
        <v>91</v>
      </c>
      <c r="AY647" s="223" t="s">
        <v>183</v>
      </c>
    </row>
    <row r="648" spans="2:65" s="13" customFormat="1" ht="10.199999999999999">
      <c r="B648" s="224"/>
      <c r="C648" s="225"/>
      <c r="D648" s="210" t="s">
        <v>196</v>
      </c>
      <c r="E648" s="226" t="s">
        <v>1</v>
      </c>
      <c r="F648" s="227" t="s">
        <v>803</v>
      </c>
      <c r="G648" s="225"/>
      <c r="H648" s="228">
        <v>79.284999999999997</v>
      </c>
      <c r="I648" s="229"/>
      <c r="J648" s="225"/>
      <c r="K648" s="225"/>
      <c r="L648" s="230"/>
      <c r="M648" s="231"/>
      <c r="N648" s="232"/>
      <c r="O648" s="232"/>
      <c r="P648" s="232"/>
      <c r="Q648" s="232"/>
      <c r="R648" s="232"/>
      <c r="S648" s="232"/>
      <c r="T648" s="233"/>
      <c r="AT648" s="234" t="s">
        <v>196</v>
      </c>
      <c r="AU648" s="234" t="s">
        <v>98</v>
      </c>
      <c r="AV648" s="13" t="s">
        <v>98</v>
      </c>
      <c r="AW648" s="13" t="s">
        <v>48</v>
      </c>
      <c r="AX648" s="13" t="s">
        <v>91</v>
      </c>
      <c r="AY648" s="234" t="s">
        <v>183</v>
      </c>
    </row>
    <row r="649" spans="2:65" s="1" customFormat="1" ht="16.5" customHeight="1">
      <c r="B649" s="35"/>
      <c r="C649" s="197" t="s">
        <v>804</v>
      </c>
      <c r="D649" s="197" t="s">
        <v>186</v>
      </c>
      <c r="E649" s="198" t="s">
        <v>805</v>
      </c>
      <c r="F649" s="199" t="s">
        <v>806</v>
      </c>
      <c r="G649" s="200" t="s">
        <v>189</v>
      </c>
      <c r="H649" s="201">
        <v>46.8</v>
      </c>
      <c r="I649" s="202"/>
      <c r="J649" s="203">
        <f>ROUND(I649*H649,2)</f>
        <v>0</v>
      </c>
      <c r="K649" s="199" t="s">
        <v>190</v>
      </c>
      <c r="L649" s="39"/>
      <c r="M649" s="204" t="s">
        <v>1</v>
      </c>
      <c r="N649" s="205" t="s">
        <v>56</v>
      </c>
      <c r="O649" s="67"/>
      <c r="P649" s="206">
        <f>O649*H649</f>
        <v>0</v>
      </c>
      <c r="Q649" s="206">
        <v>8.4250000000000005E-2</v>
      </c>
      <c r="R649" s="206">
        <f>Q649*H649</f>
        <v>3.9428999999999998</v>
      </c>
      <c r="S649" s="206">
        <v>0</v>
      </c>
      <c r="T649" s="207">
        <f>S649*H649</f>
        <v>0</v>
      </c>
      <c r="AR649" s="208" t="s">
        <v>122</v>
      </c>
      <c r="AT649" s="208" t="s">
        <v>186</v>
      </c>
      <c r="AU649" s="208" t="s">
        <v>98</v>
      </c>
      <c r="AY649" s="17" t="s">
        <v>183</v>
      </c>
      <c r="BE649" s="209">
        <f>IF(N649="základní",J649,0)</f>
        <v>0</v>
      </c>
      <c r="BF649" s="209">
        <f>IF(N649="snížená",J649,0)</f>
        <v>0</v>
      </c>
      <c r="BG649" s="209">
        <f>IF(N649="zákl. přenesená",J649,0)</f>
        <v>0</v>
      </c>
      <c r="BH649" s="209">
        <f>IF(N649="sníž. přenesená",J649,0)</f>
        <v>0</v>
      </c>
      <c r="BI649" s="209">
        <f>IF(N649="nulová",J649,0)</f>
        <v>0</v>
      </c>
      <c r="BJ649" s="17" t="s">
        <v>23</v>
      </c>
      <c r="BK649" s="209">
        <f>ROUND(I649*H649,2)</f>
        <v>0</v>
      </c>
      <c r="BL649" s="17" t="s">
        <v>122</v>
      </c>
      <c r="BM649" s="208" t="s">
        <v>807</v>
      </c>
    </row>
    <row r="650" spans="2:65" s="1" customFormat="1" ht="17.399999999999999">
      <c r="B650" s="35"/>
      <c r="C650" s="36"/>
      <c r="D650" s="210" t="s">
        <v>192</v>
      </c>
      <c r="E650" s="36"/>
      <c r="F650" s="211" t="s">
        <v>808</v>
      </c>
      <c r="G650" s="36"/>
      <c r="H650" s="36"/>
      <c r="I650" s="118"/>
      <c r="J650" s="36"/>
      <c r="K650" s="36"/>
      <c r="L650" s="39"/>
      <c r="M650" s="212"/>
      <c r="N650" s="67"/>
      <c r="O650" s="67"/>
      <c r="P650" s="67"/>
      <c r="Q650" s="67"/>
      <c r="R650" s="67"/>
      <c r="S650" s="67"/>
      <c r="T650" s="68"/>
      <c r="AT650" s="17" t="s">
        <v>192</v>
      </c>
      <c r="AU650" s="17" t="s">
        <v>98</v>
      </c>
    </row>
    <row r="651" spans="2:65" s="1" customFormat="1" ht="63">
      <c r="B651" s="35"/>
      <c r="C651" s="36"/>
      <c r="D651" s="210" t="s">
        <v>194</v>
      </c>
      <c r="E651" s="36"/>
      <c r="F651" s="213" t="s">
        <v>794</v>
      </c>
      <c r="G651" s="36"/>
      <c r="H651" s="36"/>
      <c r="I651" s="118"/>
      <c r="J651" s="36"/>
      <c r="K651" s="36"/>
      <c r="L651" s="39"/>
      <c r="M651" s="212"/>
      <c r="N651" s="67"/>
      <c r="O651" s="67"/>
      <c r="P651" s="67"/>
      <c r="Q651" s="67"/>
      <c r="R651" s="67"/>
      <c r="S651" s="67"/>
      <c r="T651" s="68"/>
      <c r="AT651" s="17" t="s">
        <v>194</v>
      </c>
      <c r="AU651" s="17" t="s">
        <v>98</v>
      </c>
    </row>
    <row r="652" spans="2:65" s="12" customFormat="1" ht="10.199999999999999">
      <c r="B652" s="214"/>
      <c r="C652" s="215"/>
      <c r="D652" s="210" t="s">
        <v>196</v>
      </c>
      <c r="E652" s="216" t="s">
        <v>1</v>
      </c>
      <c r="F652" s="217" t="s">
        <v>809</v>
      </c>
      <c r="G652" s="215"/>
      <c r="H652" s="216" t="s">
        <v>1</v>
      </c>
      <c r="I652" s="218"/>
      <c r="J652" s="215"/>
      <c r="K652" s="215"/>
      <c r="L652" s="219"/>
      <c r="M652" s="220"/>
      <c r="N652" s="221"/>
      <c r="O652" s="221"/>
      <c r="P652" s="221"/>
      <c r="Q652" s="221"/>
      <c r="R652" s="221"/>
      <c r="S652" s="221"/>
      <c r="T652" s="222"/>
      <c r="AT652" s="223" t="s">
        <v>196</v>
      </c>
      <c r="AU652" s="223" t="s">
        <v>98</v>
      </c>
      <c r="AV652" s="12" t="s">
        <v>23</v>
      </c>
      <c r="AW652" s="12" t="s">
        <v>48</v>
      </c>
      <c r="AX652" s="12" t="s">
        <v>91</v>
      </c>
      <c r="AY652" s="223" t="s">
        <v>183</v>
      </c>
    </row>
    <row r="653" spans="2:65" s="13" customFormat="1" ht="10.199999999999999">
      <c r="B653" s="224"/>
      <c r="C653" s="225"/>
      <c r="D653" s="210" t="s">
        <v>196</v>
      </c>
      <c r="E653" s="226" t="s">
        <v>1</v>
      </c>
      <c r="F653" s="227" t="s">
        <v>810</v>
      </c>
      <c r="G653" s="225"/>
      <c r="H653" s="228">
        <v>41.92</v>
      </c>
      <c r="I653" s="229"/>
      <c r="J653" s="225"/>
      <c r="K653" s="225"/>
      <c r="L653" s="230"/>
      <c r="M653" s="231"/>
      <c r="N653" s="232"/>
      <c r="O653" s="232"/>
      <c r="P653" s="232"/>
      <c r="Q653" s="232"/>
      <c r="R653" s="232"/>
      <c r="S653" s="232"/>
      <c r="T653" s="233"/>
      <c r="AT653" s="234" t="s">
        <v>196</v>
      </c>
      <c r="AU653" s="234" t="s">
        <v>98</v>
      </c>
      <c r="AV653" s="13" t="s">
        <v>98</v>
      </c>
      <c r="AW653" s="13" t="s">
        <v>48</v>
      </c>
      <c r="AX653" s="13" t="s">
        <v>91</v>
      </c>
      <c r="AY653" s="234" t="s">
        <v>183</v>
      </c>
    </row>
    <row r="654" spans="2:65" s="12" customFormat="1" ht="10.199999999999999">
      <c r="B654" s="214"/>
      <c r="C654" s="215"/>
      <c r="D654" s="210" t="s">
        <v>196</v>
      </c>
      <c r="E654" s="216" t="s">
        <v>1</v>
      </c>
      <c r="F654" s="217" t="s">
        <v>811</v>
      </c>
      <c r="G654" s="215"/>
      <c r="H654" s="216" t="s">
        <v>1</v>
      </c>
      <c r="I654" s="218"/>
      <c r="J654" s="215"/>
      <c r="K654" s="215"/>
      <c r="L654" s="219"/>
      <c r="M654" s="220"/>
      <c r="N654" s="221"/>
      <c r="O654" s="221"/>
      <c r="P654" s="221"/>
      <c r="Q654" s="221"/>
      <c r="R654" s="221"/>
      <c r="S654" s="221"/>
      <c r="T654" s="222"/>
      <c r="AT654" s="223" t="s">
        <v>196</v>
      </c>
      <c r="AU654" s="223" t="s">
        <v>98</v>
      </c>
      <c r="AV654" s="12" t="s">
        <v>23</v>
      </c>
      <c r="AW654" s="12" t="s">
        <v>48</v>
      </c>
      <c r="AX654" s="12" t="s">
        <v>91</v>
      </c>
      <c r="AY654" s="223" t="s">
        <v>183</v>
      </c>
    </row>
    <row r="655" spans="2:65" s="13" customFormat="1" ht="10.199999999999999">
      <c r="B655" s="224"/>
      <c r="C655" s="225"/>
      <c r="D655" s="210" t="s">
        <v>196</v>
      </c>
      <c r="E655" s="226" t="s">
        <v>1</v>
      </c>
      <c r="F655" s="227" t="s">
        <v>812</v>
      </c>
      <c r="G655" s="225"/>
      <c r="H655" s="228">
        <v>4.88</v>
      </c>
      <c r="I655" s="229"/>
      <c r="J655" s="225"/>
      <c r="K655" s="225"/>
      <c r="L655" s="230"/>
      <c r="M655" s="231"/>
      <c r="N655" s="232"/>
      <c r="O655" s="232"/>
      <c r="P655" s="232"/>
      <c r="Q655" s="232"/>
      <c r="R655" s="232"/>
      <c r="S655" s="232"/>
      <c r="T655" s="233"/>
      <c r="AT655" s="234" t="s">
        <v>196</v>
      </c>
      <c r="AU655" s="234" t="s">
        <v>98</v>
      </c>
      <c r="AV655" s="13" t="s">
        <v>98</v>
      </c>
      <c r="AW655" s="13" t="s">
        <v>48</v>
      </c>
      <c r="AX655" s="13" t="s">
        <v>91</v>
      </c>
      <c r="AY655" s="234" t="s">
        <v>183</v>
      </c>
    </row>
    <row r="656" spans="2:65" s="1" customFormat="1" ht="16.5" customHeight="1">
      <c r="B656" s="35"/>
      <c r="C656" s="197" t="s">
        <v>332</v>
      </c>
      <c r="D656" s="197" t="s">
        <v>186</v>
      </c>
      <c r="E656" s="198" t="s">
        <v>813</v>
      </c>
      <c r="F656" s="199" t="s">
        <v>814</v>
      </c>
      <c r="G656" s="200" t="s">
        <v>189</v>
      </c>
      <c r="H656" s="201">
        <v>1100</v>
      </c>
      <c r="I656" s="202"/>
      <c r="J656" s="203">
        <f>ROUND(I656*H656,2)</f>
        <v>0</v>
      </c>
      <c r="K656" s="199" t="s">
        <v>190</v>
      </c>
      <c r="L656" s="39"/>
      <c r="M656" s="204" t="s">
        <v>1</v>
      </c>
      <c r="N656" s="205" t="s">
        <v>56</v>
      </c>
      <c r="O656" s="67"/>
      <c r="P656" s="206">
        <f>O656*H656</f>
        <v>0</v>
      </c>
      <c r="Q656" s="206">
        <v>8.4250000000000005E-2</v>
      </c>
      <c r="R656" s="206">
        <f>Q656*H656</f>
        <v>92.675000000000011</v>
      </c>
      <c r="S656" s="206">
        <v>0</v>
      </c>
      <c r="T656" s="207">
        <f>S656*H656</f>
        <v>0</v>
      </c>
      <c r="AR656" s="208" t="s">
        <v>122</v>
      </c>
      <c r="AT656" s="208" t="s">
        <v>186</v>
      </c>
      <c r="AU656" s="208" t="s">
        <v>98</v>
      </c>
      <c r="AY656" s="17" t="s">
        <v>183</v>
      </c>
      <c r="BE656" s="209">
        <f>IF(N656="základní",J656,0)</f>
        <v>0</v>
      </c>
      <c r="BF656" s="209">
        <f>IF(N656="snížená",J656,0)</f>
        <v>0</v>
      </c>
      <c r="BG656" s="209">
        <f>IF(N656="zákl. přenesená",J656,0)</f>
        <v>0</v>
      </c>
      <c r="BH656" s="209">
        <f>IF(N656="sníž. přenesená",J656,0)</f>
        <v>0</v>
      </c>
      <c r="BI656" s="209">
        <f>IF(N656="nulová",J656,0)</f>
        <v>0</v>
      </c>
      <c r="BJ656" s="17" t="s">
        <v>23</v>
      </c>
      <c r="BK656" s="209">
        <f>ROUND(I656*H656,2)</f>
        <v>0</v>
      </c>
      <c r="BL656" s="17" t="s">
        <v>122</v>
      </c>
      <c r="BM656" s="208" t="s">
        <v>815</v>
      </c>
    </row>
    <row r="657" spans="2:65" s="1" customFormat="1" ht="17.399999999999999">
      <c r="B657" s="35"/>
      <c r="C657" s="36"/>
      <c r="D657" s="210" t="s">
        <v>192</v>
      </c>
      <c r="E657" s="36"/>
      <c r="F657" s="211" t="s">
        <v>816</v>
      </c>
      <c r="G657" s="36"/>
      <c r="H657" s="36"/>
      <c r="I657" s="118"/>
      <c r="J657" s="36"/>
      <c r="K657" s="36"/>
      <c r="L657" s="39"/>
      <c r="M657" s="212"/>
      <c r="N657" s="67"/>
      <c r="O657" s="67"/>
      <c r="P657" s="67"/>
      <c r="Q657" s="67"/>
      <c r="R657" s="67"/>
      <c r="S657" s="67"/>
      <c r="T657" s="68"/>
      <c r="AT657" s="17" t="s">
        <v>192</v>
      </c>
      <c r="AU657" s="17" t="s">
        <v>98</v>
      </c>
    </row>
    <row r="658" spans="2:65" s="1" customFormat="1" ht="63">
      <c r="B658" s="35"/>
      <c r="C658" s="36"/>
      <c r="D658" s="210" t="s">
        <v>194</v>
      </c>
      <c r="E658" s="36"/>
      <c r="F658" s="213" t="s">
        <v>794</v>
      </c>
      <c r="G658" s="36"/>
      <c r="H658" s="36"/>
      <c r="I658" s="118"/>
      <c r="J658" s="36"/>
      <c r="K658" s="36"/>
      <c r="L658" s="39"/>
      <c r="M658" s="212"/>
      <c r="N658" s="67"/>
      <c r="O658" s="67"/>
      <c r="P658" s="67"/>
      <c r="Q658" s="67"/>
      <c r="R658" s="67"/>
      <c r="S658" s="67"/>
      <c r="T658" s="68"/>
      <c r="AT658" s="17" t="s">
        <v>194</v>
      </c>
      <c r="AU658" s="17" t="s">
        <v>98</v>
      </c>
    </row>
    <row r="659" spans="2:65" s="12" customFormat="1" ht="10.199999999999999">
      <c r="B659" s="214"/>
      <c r="C659" s="215"/>
      <c r="D659" s="210" t="s">
        <v>196</v>
      </c>
      <c r="E659" s="216" t="s">
        <v>1</v>
      </c>
      <c r="F659" s="217" t="s">
        <v>817</v>
      </c>
      <c r="G659" s="215"/>
      <c r="H659" s="216" t="s">
        <v>1</v>
      </c>
      <c r="I659" s="218"/>
      <c r="J659" s="215"/>
      <c r="K659" s="215"/>
      <c r="L659" s="219"/>
      <c r="M659" s="220"/>
      <c r="N659" s="221"/>
      <c r="O659" s="221"/>
      <c r="P659" s="221"/>
      <c r="Q659" s="221"/>
      <c r="R659" s="221"/>
      <c r="S659" s="221"/>
      <c r="T659" s="222"/>
      <c r="AT659" s="223" t="s">
        <v>196</v>
      </c>
      <c r="AU659" s="223" t="s">
        <v>98</v>
      </c>
      <c r="AV659" s="12" t="s">
        <v>23</v>
      </c>
      <c r="AW659" s="12" t="s">
        <v>48</v>
      </c>
      <c r="AX659" s="12" t="s">
        <v>91</v>
      </c>
      <c r="AY659" s="223" t="s">
        <v>183</v>
      </c>
    </row>
    <row r="660" spans="2:65" s="13" customFormat="1" ht="10.199999999999999">
      <c r="B660" s="224"/>
      <c r="C660" s="225"/>
      <c r="D660" s="210" t="s">
        <v>196</v>
      </c>
      <c r="E660" s="226" t="s">
        <v>1</v>
      </c>
      <c r="F660" s="227" t="s">
        <v>818</v>
      </c>
      <c r="G660" s="225"/>
      <c r="H660" s="228">
        <v>792</v>
      </c>
      <c r="I660" s="229"/>
      <c r="J660" s="225"/>
      <c r="K660" s="225"/>
      <c r="L660" s="230"/>
      <c r="M660" s="231"/>
      <c r="N660" s="232"/>
      <c r="O660" s="232"/>
      <c r="P660" s="232"/>
      <c r="Q660" s="232"/>
      <c r="R660" s="232"/>
      <c r="S660" s="232"/>
      <c r="T660" s="233"/>
      <c r="AT660" s="234" t="s">
        <v>196</v>
      </c>
      <c r="AU660" s="234" t="s">
        <v>98</v>
      </c>
      <c r="AV660" s="13" t="s">
        <v>98</v>
      </c>
      <c r="AW660" s="13" t="s">
        <v>48</v>
      </c>
      <c r="AX660" s="13" t="s">
        <v>91</v>
      </c>
      <c r="AY660" s="234" t="s">
        <v>183</v>
      </c>
    </row>
    <row r="661" spans="2:65" s="12" customFormat="1" ht="10.199999999999999">
      <c r="B661" s="214"/>
      <c r="C661" s="215"/>
      <c r="D661" s="210" t="s">
        <v>196</v>
      </c>
      <c r="E661" s="216" t="s">
        <v>1</v>
      </c>
      <c r="F661" s="217" t="s">
        <v>819</v>
      </c>
      <c r="G661" s="215"/>
      <c r="H661" s="216" t="s">
        <v>1</v>
      </c>
      <c r="I661" s="218"/>
      <c r="J661" s="215"/>
      <c r="K661" s="215"/>
      <c r="L661" s="219"/>
      <c r="M661" s="220"/>
      <c r="N661" s="221"/>
      <c r="O661" s="221"/>
      <c r="P661" s="221"/>
      <c r="Q661" s="221"/>
      <c r="R661" s="221"/>
      <c r="S661" s="221"/>
      <c r="T661" s="222"/>
      <c r="AT661" s="223" t="s">
        <v>196</v>
      </c>
      <c r="AU661" s="223" t="s">
        <v>98</v>
      </c>
      <c r="AV661" s="12" t="s">
        <v>23</v>
      </c>
      <c r="AW661" s="12" t="s">
        <v>48</v>
      </c>
      <c r="AX661" s="12" t="s">
        <v>91</v>
      </c>
      <c r="AY661" s="223" t="s">
        <v>183</v>
      </c>
    </row>
    <row r="662" spans="2:65" s="13" customFormat="1" ht="10.199999999999999">
      <c r="B662" s="224"/>
      <c r="C662" s="225"/>
      <c r="D662" s="210" t="s">
        <v>196</v>
      </c>
      <c r="E662" s="226" t="s">
        <v>1</v>
      </c>
      <c r="F662" s="227" t="s">
        <v>820</v>
      </c>
      <c r="G662" s="225"/>
      <c r="H662" s="228">
        <v>308</v>
      </c>
      <c r="I662" s="229"/>
      <c r="J662" s="225"/>
      <c r="K662" s="225"/>
      <c r="L662" s="230"/>
      <c r="M662" s="231"/>
      <c r="N662" s="232"/>
      <c r="O662" s="232"/>
      <c r="P662" s="232"/>
      <c r="Q662" s="232"/>
      <c r="R662" s="232"/>
      <c r="S662" s="232"/>
      <c r="T662" s="233"/>
      <c r="AT662" s="234" t="s">
        <v>196</v>
      </c>
      <c r="AU662" s="234" t="s">
        <v>98</v>
      </c>
      <c r="AV662" s="13" t="s">
        <v>98</v>
      </c>
      <c r="AW662" s="13" t="s">
        <v>48</v>
      </c>
      <c r="AX662" s="13" t="s">
        <v>91</v>
      </c>
      <c r="AY662" s="234" t="s">
        <v>183</v>
      </c>
    </row>
    <row r="663" spans="2:65" s="1" customFormat="1" ht="16.5" customHeight="1">
      <c r="B663" s="35"/>
      <c r="C663" s="246" t="s">
        <v>821</v>
      </c>
      <c r="D663" s="246" t="s">
        <v>347</v>
      </c>
      <c r="E663" s="247" t="s">
        <v>822</v>
      </c>
      <c r="F663" s="248" t="s">
        <v>823</v>
      </c>
      <c r="G663" s="249" t="s">
        <v>189</v>
      </c>
      <c r="H663" s="250">
        <v>42.338999999999999</v>
      </c>
      <c r="I663" s="251"/>
      <c r="J663" s="252">
        <f>ROUND(I663*H663,2)</f>
        <v>0</v>
      </c>
      <c r="K663" s="248" t="s">
        <v>1</v>
      </c>
      <c r="L663" s="253"/>
      <c r="M663" s="254" t="s">
        <v>1</v>
      </c>
      <c r="N663" s="255" t="s">
        <v>56</v>
      </c>
      <c r="O663" s="67"/>
      <c r="P663" s="206">
        <f>O663*H663</f>
        <v>0</v>
      </c>
      <c r="Q663" s="206">
        <v>0.14599999999999999</v>
      </c>
      <c r="R663" s="206">
        <f>Q663*H663</f>
        <v>6.1814939999999998</v>
      </c>
      <c r="S663" s="206">
        <v>0</v>
      </c>
      <c r="T663" s="207">
        <f>S663*H663</f>
        <v>0</v>
      </c>
      <c r="AR663" s="208" t="s">
        <v>232</v>
      </c>
      <c r="AT663" s="208" t="s">
        <v>347</v>
      </c>
      <c r="AU663" s="208" t="s">
        <v>98</v>
      </c>
      <c r="AY663" s="17" t="s">
        <v>183</v>
      </c>
      <c r="BE663" s="209">
        <f>IF(N663="základní",J663,0)</f>
        <v>0</v>
      </c>
      <c r="BF663" s="209">
        <f>IF(N663="snížená",J663,0)</f>
        <v>0</v>
      </c>
      <c r="BG663" s="209">
        <f>IF(N663="zákl. přenesená",J663,0)</f>
        <v>0</v>
      </c>
      <c r="BH663" s="209">
        <f>IF(N663="sníž. přenesená",J663,0)</f>
        <v>0</v>
      </c>
      <c r="BI663" s="209">
        <f>IF(N663="nulová",J663,0)</f>
        <v>0</v>
      </c>
      <c r="BJ663" s="17" t="s">
        <v>23</v>
      </c>
      <c r="BK663" s="209">
        <f>ROUND(I663*H663,2)</f>
        <v>0</v>
      </c>
      <c r="BL663" s="17" t="s">
        <v>122</v>
      </c>
      <c r="BM663" s="208" t="s">
        <v>824</v>
      </c>
    </row>
    <row r="664" spans="2:65" s="1" customFormat="1" ht="10.199999999999999">
      <c r="B664" s="35"/>
      <c r="C664" s="36"/>
      <c r="D664" s="210" t="s">
        <v>192</v>
      </c>
      <c r="E664" s="36"/>
      <c r="F664" s="211" t="s">
        <v>825</v>
      </c>
      <c r="G664" s="36"/>
      <c r="H664" s="36"/>
      <c r="I664" s="118"/>
      <c r="J664" s="36"/>
      <c r="K664" s="36"/>
      <c r="L664" s="39"/>
      <c r="M664" s="212"/>
      <c r="N664" s="67"/>
      <c r="O664" s="67"/>
      <c r="P664" s="67"/>
      <c r="Q664" s="67"/>
      <c r="R664" s="67"/>
      <c r="S664" s="67"/>
      <c r="T664" s="68"/>
      <c r="AT664" s="17" t="s">
        <v>192</v>
      </c>
      <c r="AU664" s="17" t="s">
        <v>98</v>
      </c>
    </row>
    <row r="665" spans="2:65" s="12" customFormat="1" ht="10.199999999999999">
      <c r="B665" s="214"/>
      <c r="C665" s="215"/>
      <c r="D665" s="210" t="s">
        <v>196</v>
      </c>
      <c r="E665" s="216" t="s">
        <v>1</v>
      </c>
      <c r="F665" s="217" t="s">
        <v>809</v>
      </c>
      <c r="G665" s="215"/>
      <c r="H665" s="216" t="s">
        <v>1</v>
      </c>
      <c r="I665" s="218"/>
      <c r="J665" s="215"/>
      <c r="K665" s="215"/>
      <c r="L665" s="219"/>
      <c r="M665" s="220"/>
      <c r="N665" s="221"/>
      <c r="O665" s="221"/>
      <c r="P665" s="221"/>
      <c r="Q665" s="221"/>
      <c r="R665" s="221"/>
      <c r="S665" s="221"/>
      <c r="T665" s="222"/>
      <c r="AT665" s="223" t="s">
        <v>196</v>
      </c>
      <c r="AU665" s="223" t="s">
        <v>98</v>
      </c>
      <c r="AV665" s="12" t="s">
        <v>23</v>
      </c>
      <c r="AW665" s="12" t="s">
        <v>48</v>
      </c>
      <c r="AX665" s="12" t="s">
        <v>91</v>
      </c>
      <c r="AY665" s="223" t="s">
        <v>183</v>
      </c>
    </row>
    <row r="666" spans="2:65" s="13" customFormat="1" ht="10.199999999999999">
      <c r="B666" s="224"/>
      <c r="C666" s="225"/>
      <c r="D666" s="210" t="s">
        <v>196</v>
      </c>
      <c r="E666" s="226" t="s">
        <v>1</v>
      </c>
      <c r="F666" s="227" t="s">
        <v>826</v>
      </c>
      <c r="G666" s="225"/>
      <c r="H666" s="228">
        <v>42.339199999999998</v>
      </c>
      <c r="I666" s="229"/>
      <c r="J666" s="225"/>
      <c r="K666" s="225"/>
      <c r="L666" s="230"/>
      <c r="M666" s="231"/>
      <c r="N666" s="232"/>
      <c r="O666" s="232"/>
      <c r="P666" s="232"/>
      <c r="Q666" s="232"/>
      <c r="R666" s="232"/>
      <c r="S666" s="232"/>
      <c r="T666" s="233"/>
      <c r="AT666" s="234" t="s">
        <v>196</v>
      </c>
      <c r="AU666" s="234" t="s">
        <v>98</v>
      </c>
      <c r="AV666" s="13" t="s">
        <v>98</v>
      </c>
      <c r="AW666" s="13" t="s">
        <v>48</v>
      </c>
      <c r="AX666" s="13" t="s">
        <v>91</v>
      </c>
      <c r="AY666" s="234" t="s">
        <v>183</v>
      </c>
    </row>
    <row r="667" spans="2:65" s="1" customFormat="1" ht="16.5" customHeight="1">
      <c r="B667" s="35"/>
      <c r="C667" s="246" t="s">
        <v>827</v>
      </c>
      <c r="D667" s="246" t="s">
        <v>347</v>
      </c>
      <c r="E667" s="247" t="s">
        <v>828</v>
      </c>
      <c r="F667" s="248" t="s">
        <v>829</v>
      </c>
      <c r="G667" s="249" t="s">
        <v>189</v>
      </c>
      <c r="H667" s="250">
        <v>799.92</v>
      </c>
      <c r="I667" s="251"/>
      <c r="J667" s="252">
        <f>ROUND(I667*H667,2)</f>
        <v>0</v>
      </c>
      <c r="K667" s="248" t="s">
        <v>1</v>
      </c>
      <c r="L667" s="253"/>
      <c r="M667" s="254" t="s">
        <v>1</v>
      </c>
      <c r="N667" s="255" t="s">
        <v>56</v>
      </c>
      <c r="O667" s="67"/>
      <c r="P667" s="206">
        <f>O667*H667</f>
        <v>0</v>
      </c>
      <c r="Q667" s="206">
        <v>0.14000000000000001</v>
      </c>
      <c r="R667" s="206">
        <f>Q667*H667</f>
        <v>111.98880000000001</v>
      </c>
      <c r="S667" s="206">
        <v>0</v>
      </c>
      <c r="T667" s="207">
        <f>S667*H667</f>
        <v>0</v>
      </c>
      <c r="AR667" s="208" t="s">
        <v>232</v>
      </c>
      <c r="AT667" s="208" t="s">
        <v>347</v>
      </c>
      <c r="AU667" s="208" t="s">
        <v>98</v>
      </c>
      <c r="AY667" s="17" t="s">
        <v>183</v>
      </c>
      <c r="BE667" s="209">
        <f>IF(N667="základní",J667,0)</f>
        <v>0</v>
      </c>
      <c r="BF667" s="209">
        <f>IF(N667="snížená",J667,0)</f>
        <v>0</v>
      </c>
      <c r="BG667" s="209">
        <f>IF(N667="zákl. přenesená",J667,0)</f>
        <v>0</v>
      </c>
      <c r="BH667" s="209">
        <f>IF(N667="sníž. přenesená",J667,0)</f>
        <v>0</v>
      </c>
      <c r="BI667" s="209">
        <f>IF(N667="nulová",J667,0)</f>
        <v>0</v>
      </c>
      <c r="BJ667" s="17" t="s">
        <v>23</v>
      </c>
      <c r="BK667" s="209">
        <f>ROUND(I667*H667,2)</f>
        <v>0</v>
      </c>
      <c r="BL667" s="17" t="s">
        <v>122</v>
      </c>
      <c r="BM667" s="208" t="s">
        <v>830</v>
      </c>
    </row>
    <row r="668" spans="2:65" s="1" customFormat="1" ht="10.199999999999999">
      <c r="B668" s="35"/>
      <c r="C668" s="36"/>
      <c r="D668" s="210" t="s">
        <v>192</v>
      </c>
      <c r="E668" s="36"/>
      <c r="F668" s="211" t="s">
        <v>831</v>
      </c>
      <c r="G668" s="36"/>
      <c r="H668" s="36"/>
      <c r="I668" s="118"/>
      <c r="J668" s="36"/>
      <c r="K668" s="36"/>
      <c r="L668" s="39"/>
      <c r="M668" s="212"/>
      <c r="N668" s="67"/>
      <c r="O668" s="67"/>
      <c r="P668" s="67"/>
      <c r="Q668" s="67"/>
      <c r="R668" s="67"/>
      <c r="S668" s="67"/>
      <c r="T668" s="68"/>
      <c r="AT668" s="17" t="s">
        <v>192</v>
      </c>
      <c r="AU668" s="17" t="s">
        <v>98</v>
      </c>
    </row>
    <row r="669" spans="2:65" s="12" customFormat="1" ht="10.199999999999999">
      <c r="B669" s="214"/>
      <c r="C669" s="215"/>
      <c r="D669" s="210" t="s">
        <v>196</v>
      </c>
      <c r="E669" s="216" t="s">
        <v>1</v>
      </c>
      <c r="F669" s="217" t="s">
        <v>817</v>
      </c>
      <c r="G669" s="215"/>
      <c r="H669" s="216" t="s">
        <v>1</v>
      </c>
      <c r="I669" s="218"/>
      <c r="J669" s="215"/>
      <c r="K669" s="215"/>
      <c r="L669" s="219"/>
      <c r="M669" s="220"/>
      <c r="N669" s="221"/>
      <c r="O669" s="221"/>
      <c r="P669" s="221"/>
      <c r="Q669" s="221"/>
      <c r="R669" s="221"/>
      <c r="S669" s="221"/>
      <c r="T669" s="222"/>
      <c r="AT669" s="223" t="s">
        <v>196</v>
      </c>
      <c r="AU669" s="223" t="s">
        <v>98</v>
      </c>
      <c r="AV669" s="12" t="s">
        <v>23</v>
      </c>
      <c r="AW669" s="12" t="s">
        <v>48</v>
      </c>
      <c r="AX669" s="12" t="s">
        <v>91</v>
      </c>
      <c r="AY669" s="223" t="s">
        <v>183</v>
      </c>
    </row>
    <row r="670" spans="2:65" s="13" customFormat="1" ht="10.199999999999999">
      <c r="B670" s="224"/>
      <c r="C670" s="225"/>
      <c r="D670" s="210" t="s">
        <v>196</v>
      </c>
      <c r="E670" s="226" t="s">
        <v>1</v>
      </c>
      <c r="F670" s="227" t="s">
        <v>832</v>
      </c>
      <c r="G670" s="225"/>
      <c r="H670" s="228">
        <v>799.92</v>
      </c>
      <c r="I670" s="229"/>
      <c r="J670" s="225"/>
      <c r="K670" s="225"/>
      <c r="L670" s="230"/>
      <c r="M670" s="231"/>
      <c r="N670" s="232"/>
      <c r="O670" s="232"/>
      <c r="P670" s="232"/>
      <c r="Q670" s="232"/>
      <c r="R670" s="232"/>
      <c r="S670" s="232"/>
      <c r="T670" s="233"/>
      <c r="AT670" s="234" t="s">
        <v>196</v>
      </c>
      <c r="AU670" s="234" t="s">
        <v>98</v>
      </c>
      <c r="AV670" s="13" t="s">
        <v>98</v>
      </c>
      <c r="AW670" s="13" t="s">
        <v>48</v>
      </c>
      <c r="AX670" s="13" t="s">
        <v>91</v>
      </c>
      <c r="AY670" s="234" t="s">
        <v>183</v>
      </c>
    </row>
    <row r="671" spans="2:65" s="1" customFormat="1" ht="16.5" customHeight="1">
      <c r="B671" s="35"/>
      <c r="C671" s="246" t="s">
        <v>833</v>
      </c>
      <c r="D671" s="246" t="s">
        <v>347</v>
      </c>
      <c r="E671" s="247" t="s">
        <v>834</v>
      </c>
      <c r="F671" s="248" t="s">
        <v>835</v>
      </c>
      <c r="G671" s="249" t="s">
        <v>189</v>
      </c>
      <c r="H671" s="250">
        <v>4.9290000000000003</v>
      </c>
      <c r="I671" s="251"/>
      <c r="J671" s="252">
        <f>ROUND(I671*H671,2)</f>
        <v>0</v>
      </c>
      <c r="K671" s="248" t="s">
        <v>1</v>
      </c>
      <c r="L671" s="253"/>
      <c r="M671" s="254" t="s">
        <v>1</v>
      </c>
      <c r="N671" s="255" t="s">
        <v>56</v>
      </c>
      <c r="O671" s="67"/>
      <c r="P671" s="206">
        <f>O671*H671</f>
        <v>0</v>
      </c>
      <c r="Q671" s="206">
        <v>0.16</v>
      </c>
      <c r="R671" s="206">
        <f>Q671*H671</f>
        <v>0.78864000000000001</v>
      </c>
      <c r="S671" s="206">
        <v>0</v>
      </c>
      <c r="T671" s="207">
        <f>S671*H671</f>
        <v>0</v>
      </c>
      <c r="AR671" s="208" t="s">
        <v>232</v>
      </c>
      <c r="AT671" s="208" t="s">
        <v>347</v>
      </c>
      <c r="AU671" s="208" t="s">
        <v>98</v>
      </c>
      <c r="AY671" s="17" t="s">
        <v>183</v>
      </c>
      <c r="BE671" s="209">
        <f>IF(N671="základní",J671,0)</f>
        <v>0</v>
      </c>
      <c r="BF671" s="209">
        <f>IF(N671="snížená",J671,0)</f>
        <v>0</v>
      </c>
      <c r="BG671" s="209">
        <f>IF(N671="zákl. přenesená",J671,0)</f>
        <v>0</v>
      </c>
      <c r="BH671" s="209">
        <f>IF(N671="sníž. přenesená",J671,0)</f>
        <v>0</v>
      </c>
      <c r="BI671" s="209">
        <f>IF(N671="nulová",J671,0)</f>
        <v>0</v>
      </c>
      <c r="BJ671" s="17" t="s">
        <v>23</v>
      </c>
      <c r="BK671" s="209">
        <f>ROUND(I671*H671,2)</f>
        <v>0</v>
      </c>
      <c r="BL671" s="17" t="s">
        <v>122</v>
      </c>
      <c r="BM671" s="208" t="s">
        <v>836</v>
      </c>
    </row>
    <row r="672" spans="2:65" s="1" customFormat="1" ht="10.199999999999999">
      <c r="B672" s="35"/>
      <c r="C672" s="36"/>
      <c r="D672" s="210" t="s">
        <v>192</v>
      </c>
      <c r="E672" s="36"/>
      <c r="F672" s="211" t="s">
        <v>835</v>
      </c>
      <c r="G672" s="36"/>
      <c r="H672" s="36"/>
      <c r="I672" s="118"/>
      <c r="J672" s="36"/>
      <c r="K672" s="36"/>
      <c r="L672" s="39"/>
      <c r="M672" s="212"/>
      <c r="N672" s="67"/>
      <c r="O672" s="67"/>
      <c r="P672" s="67"/>
      <c r="Q672" s="67"/>
      <c r="R672" s="67"/>
      <c r="S672" s="67"/>
      <c r="T672" s="68"/>
      <c r="AT672" s="17" t="s">
        <v>192</v>
      </c>
      <c r="AU672" s="17" t="s">
        <v>98</v>
      </c>
    </row>
    <row r="673" spans="2:65" s="12" customFormat="1" ht="10.199999999999999">
      <c r="B673" s="214"/>
      <c r="C673" s="215"/>
      <c r="D673" s="210" t="s">
        <v>196</v>
      </c>
      <c r="E673" s="216" t="s">
        <v>1</v>
      </c>
      <c r="F673" s="217" t="s">
        <v>811</v>
      </c>
      <c r="G673" s="215"/>
      <c r="H673" s="216" t="s">
        <v>1</v>
      </c>
      <c r="I673" s="218"/>
      <c r="J673" s="215"/>
      <c r="K673" s="215"/>
      <c r="L673" s="219"/>
      <c r="M673" s="220"/>
      <c r="N673" s="221"/>
      <c r="O673" s="221"/>
      <c r="P673" s="221"/>
      <c r="Q673" s="221"/>
      <c r="R673" s="221"/>
      <c r="S673" s="221"/>
      <c r="T673" s="222"/>
      <c r="AT673" s="223" t="s">
        <v>196</v>
      </c>
      <c r="AU673" s="223" t="s">
        <v>98</v>
      </c>
      <c r="AV673" s="12" t="s">
        <v>23</v>
      </c>
      <c r="AW673" s="12" t="s">
        <v>48</v>
      </c>
      <c r="AX673" s="12" t="s">
        <v>91</v>
      </c>
      <c r="AY673" s="223" t="s">
        <v>183</v>
      </c>
    </row>
    <row r="674" spans="2:65" s="13" customFormat="1" ht="10.199999999999999">
      <c r="B674" s="224"/>
      <c r="C674" s="225"/>
      <c r="D674" s="210" t="s">
        <v>196</v>
      </c>
      <c r="E674" s="226" t="s">
        <v>1</v>
      </c>
      <c r="F674" s="227" t="s">
        <v>837</v>
      </c>
      <c r="G674" s="225"/>
      <c r="H674" s="228">
        <v>4.9287999999999998</v>
      </c>
      <c r="I674" s="229"/>
      <c r="J674" s="225"/>
      <c r="K674" s="225"/>
      <c r="L674" s="230"/>
      <c r="M674" s="231"/>
      <c r="N674" s="232"/>
      <c r="O674" s="232"/>
      <c r="P674" s="232"/>
      <c r="Q674" s="232"/>
      <c r="R674" s="232"/>
      <c r="S674" s="232"/>
      <c r="T674" s="233"/>
      <c r="AT674" s="234" t="s">
        <v>196</v>
      </c>
      <c r="AU674" s="234" t="s">
        <v>98</v>
      </c>
      <c r="AV674" s="13" t="s">
        <v>98</v>
      </c>
      <c r="AW674" s="13" t="s">
        <v>48</v>
      </c>
      <c r="AX674" s="13" t="s">
        <v>91</v>
      </c>
      <c r="AY674" s="234" t="s">
        <v>183</v>
      </c>
    </row>
    <row r="675" spans="2:65" s="1" customFormat="1" ht="16.5" customHeight="1">
      <c r="B675" s="35"/>
      <c r="C675" s="197" t="s">
        <v>838</v>
      </c>
      <c r="D675" s="197" t="s">
        <v>186</v>
      </c>
      <c r="E675" s="198" t="s">
        <v>839</v>
      </c>
      <c r="F675" s="199" t="s">
        <v>840</v>
      </c>
      <c r="G675" s="200" t="s">
        <v>189</v>
      </c>
      <c r="H675" s="201">
        <v>4.26</v>
      </c>
      <c r="I675" s="202"/>
      <c r="J675" s="203">
        <f>ROUND(I675*H675,2)</f>
        <v>0</v>
      </c>
      <c r="K675" s="199" t="s">
        <v>190</v>
      </c>
      <c r="L675" s="39"/>
      <c r="M675" s="204" t="s">
        <v>1</v>
      </c>
      <c r="N675" s="205" t="s">
        <v>56</v>
      </c>
      <c r="O675" s="67"/>
      <c r="P675" s="206">
        <f>O675*H675</f>
        <v>0</v>
      </c>
      <c r="Q675" s="206">
        <v>0.10100000000000001</v>
      </c>
      <c r="R675" s="206">
        <f>Q675*H675</f>
        <v>0.43026000000000003</v>
      </c>
      <c r="S675" s="206">
        <v>0</v>
      </c>
      <c r="T675" s="207">
        <f>S675*H675</f>
        <v>0</v>
      </c>
      <c r="AR675" s="208" t="s">
        <v>122</v>
      </c>
      <c r="AT675" s="208" t="s">
        <v>186</v>
      </c>
      <c r="AU675" s="208" t="s">
        <v>98</v>
      </c>
      <c r="AY675" s="17" t="s">
        <v>183</v>
      </c>
      <c r="BE675" s="209">
        <f>IF(N675="základní",J675,0)</f>
        <v>0</v>
      </c>
      <c r="BF675" s="209">
        <f>IF(N675="snížená",J675,0)</f>
        <v>0</v>
      </c>
      <c r="BG675" s="209">
        <f>IF(N675="zákl. přenesená",J675,0)</f>
        <v>0</v>
      </c>
      <c r="BH675" s="209">
        <f>IF(N675="sníž. přenesená",J675,0)</f>
        <v>0</v>
      </c>
      <c r="BI675" s="209">
        <f>IF(N675="nulová",J675,0)</f>
        <v>0</v>
      </c>
      <c r="BJ675" s="17" t="s">
        <v>23</v>
      </c>
      <c r="BK675" s="209">
        <f>ROUND(I675*H675,2)</f>
        <v>0</v>
      </c>
      <c r="BL675" s="17" t="s">
        <v>122</v>
      </c>
      <c r="BM675" s="208" t="s">
        <v>841</v>
      </c>
    </row>
    <row r="676" spans="2:65" s="1" customFormat="1" ht="17.399999999999999">
      <c r="B676" s="35"/>
      <c r="C676" s="36"/>
      <c r="D676" s="210" t="s">
        <v>192</v>
      </c>
      <c r="E676" s="36"/>
      <c r="F676" s="211" t="s">
        <v>842</v>
      </c>
      <c r="G676" s="36"/>
      <c r="H676" s="36"/>
      <c r="I676" s="118"/>
      <c r="J676" s="36"/>
      <c r="K676" s="36"/>
      <c r="L676" s="39"/>
      <c r="M676" s="212"/>
      <c r="N676" s="67"/>
      <c r="O676" s="67"/>
      <c r="P676" s="67"/>
      <c r="Q676" s="67"/>
      <c r="R676" s="67"/>
      <c r="S676" s="67"/>
      <c r="T676" s="68"/>
      <c r="AT676" s="17" t="s">
        <v>192</v>
      </c>
      <c r="AU676" s="17" t="s">
        <v>98</v>
      </c>
    </row>
    <row r="677" spans="2:65" s="1" customFormat="1" ht="45">
      <c r="B677" s="35"/>
      <c r="C677" s="36"/>
      <c r="D677" s="210" t="s">
        <v>194</v>
      </c>
      <c r="E677" s="36"/>
      <c r="F677" s="213" t="s">
        <v>843</v>
      </c>
      <c r="G677" s="36"/>
      <c r="H677" s="36"/>
      <c r="I677" s="118"/>
      <c r="J677" s="36"/>
      <c r="K677" s="36"/>
      <c r="L677" s="39"/>
      <c r="M677" s="212"/>
      <c r="N677" s="67"/>
      <c r="O677" s="67"/>
      <c r="P677" s="67"/>
      <c r="Q677" s="67"/>
      <c r="R677" s="67"/>
      <c r="S677" s="67"/>
      <c r="T677" s="68"/>
      <c r="AT677" s="17" t="s">
        <v>194</v>
      </c>
      <c r="AU677" s="17" t="s">
        <v>98</v>
      </c>
    </row>
    <row r="678" spans="2:65" s="12" customFormat="1" ht="10.199999999999999">
      <c r="B678" s="214"/>
      <c r="C678" s="215"/>
      <c r="D678" s="210" t="s">
        <v>196</v>
      </c>
      <c r="E678" s="216" t="s">
        <v>1</v>
      </c>
      <c r="F678" s="217" t="s">
        <v>844</v>
      </c>
      <c r="G678" s="215"/>
      <c r="H678" s="216" t="s">
        <v>1</v>
      </c>
      <c r="I678" s="218"/>
      <c r="J678" s="215"/>
      <c r="K678" s="215"/>
      <c r="L678" s="219"/>
      <c r="M678" s="220"/>
      <c r="N678" s="221"/>
      <c r="O678" s="221"/>
      <c r="P678" s="221"/>
      <c r="Q678" s="221"/>
      <c r="R678" s="221"/>
      <c r="S678" s="221"/>
      <c r="T678" s="222"/>
      <c r="AT678" s="223" t="s">
        <v>196</v>
      </c>
      <c r="AU678" s="223" t="s">
        <v>98</v>
      </c>
      <c r="AV678" s="12" t="s">
        <v>23</v>
      </c>
      <c r="AW678" s="12" t="s">
        <v>48</v>
      </c>
      <c r="AX678" s="12" t="s">
        <v>91</v>
      </c>
      <c r="AY678" s="223" t="s">
        <v>183</v>
      </c>
    </row>
    <row r="679" spans="2:65" s="13" customFormat="1" ht="10.199999999999999">
      <c r="B679" s="224"/>
      <c r="C679" s="225"/>
      <c r="D679" s="210" t="s">
        <v>196</v>
      </c>
      <c r="E679" s="226" t="s">
        <v>1</v>
      </c>
      <c r="F679" s="227" t="s">
        <v>845</v>
      </c>
      <c r="G679" s="225"/>
      <c r="H679" s="228">
        <v>4.26</v>
      </c>
      <c r="I679" s="229"/>
      <c r="J679" s="225"/>
      <c r="K679" s="225"/>
      <c r="L679" s="230"/>
      <c r="M679" s="231"/>
      <c r="N679" s="232"/>
      <c r="O679" s="232"/>
      <c r="P679" s="232"/>
      <c r="Q679" s="232"/>
      <c r="R679" s="232"/>
      <c r="S679" s="232"/>
      <c r="T679" s="233"/>
      <c r="AT679" s="234" t="s">
        <v>196</v>
      </c>
      <c r="AU679" s="234" t="s">
        <v>98</v>
      </c>
      <c r="AV679" s="13" t="s">
        <v>98</v>
      </c>
      <c r="AW679" s="13" t="s">
        <v>48</v>
      </c>
      <c r="AX679" s="13" t="s">
        <v>91</v>
      </c>
      <c r="AY679" s="234" t="s">
        <v>183</v>
      </c>
    </row>
    <row r="680" spans="2:65" s="1" customFormat="1" ht="16.5" customHeight="1">
      <c r="B680" s="35"/>
      <c r="C680" s="246" t="s">
        <v>846</v>
      </c>
      <c r="D680" s="246" t="s">
        <v>347</v>
      </c>
      <c r="E680" s="247" t="s">
        <v>847</v>
      </c>
      <c r="F680" s="248" t="s">
        <v>848</v>
      </c>
      <c r="G680" s="249" t="s">
        <v>189</v>
      </c>
      <c r="H680" s="250">
        <v>4.3029999999999999</v>
      </c>
      <c r="I680" s="251"/>
      <c r="J680" s="252">
        <f>ROUND(I680*H680,2)</f>
        <v>0</v>
      </c>
      <c r="K680" s="248" t="s">
        <v>190</v>
      </c>
      <c r="L680" s="253"/>
      <c r="M680" s="254" t="s">
        <v>1</v>
      </c>
      <c r="N680" s="255" t="s">
        <v>56</v>
      </c>
      <c r="O680" s="67"/>
      <c r="P680" s="206">
        <f>O680*H680</f>
        <v>0</v>
      </c>
      <c r="Q680" s="206">
        <v>0.13500000000000001</v>
      </c>
      <c r="R680" s="206">
        <f>Q680*H680</f>
        <v>0.580905</v>
      </c>
      <c r="S680" s="206">
        <v>0</v>
      </c>
      <c r="T680" s="207">
        <f>S680*H680</f>
        <v>0</v>
      </c>
      <c r="AR680" s="208" t="s">
        <v>232</v>
      </c>
      <c r="AT680" s="208" t="s">
        <v>347</v>
      </c>
      <c r="AU680" s="208" t="s">
        <v>98</v>
      </c>
      <c r="AY680" s="17" t="s">
        <v>183</v>
      </c>
      <c r="BE680" s="209">
        <f>IF(N680="základní",J680,0)</f>
        <v>0</v>
      </c>
      <c r="BF680" s="209">
        <f>IF(N680="snížená",J680,0)</f>
        <v>0</v>
      </c>
      <c r="BG680" s="209">
        <f>IF(N680="zákl. přenesená",J680,0)</f>
        <v>0</v>
      </c>
      <c r="BH680" s="209">
        <f>IF(N680="sníž. přenesená",J680,0)</f>
        <v>0</v>
      </c>
      <c r="BI680" s="209">
        <f>IF(N680="nulová",J680,0)</f>
        <v>0</v>
      </c>
      <c r="BJ680" s="17" t="s">
        <v>23</v>
      </c>
      <c r="BK680" s="209">
        <f>ROUND(I680*H680,2)</f>
        <v>0</v>
      </c>
      <c r="BL680" s="17" t="s">
        <v>122</v>
      </c>
      <c r="BM680" s="208" t="s">
        <v>849</v>
      </c>
    </row>
    <row r="681" spans="2:65" s="1" customFormat="1" ht="10.199999999999999">
      <c r="B681" s="35"/>
      <c r="C681" s="36"/>
      <c r="D681" s="210" t="s">
        <v>192</v>
      </c>
      <c r="E681" s="36"/>
      <c r="F681" s="211" t="s">
        <v>848</v>
      </c>
      <c r="G681" s="36"/>
      <c r="H681" s="36"/>
      <c r="I681" s="118"/>
      <c r="J681" s="36"/>
      <c r="K681" s="36"/>
      <c r="L681" s="39"/>
      <c r="M681" s="212"/>
      <c r="N681" s="67"/>
      <c r="O681" s="67"/>
      <c r="P681" s="67"/>
      <c r="Q681" s="67"/>
      <c r="R681" s="67"/>
      <c r="S681" s="67"/>
      <c r="T681" s="68"/>
      <c r="AT681" s="17" t="s">
        <v>192</v>
      </c>
      <c r="AU681" s="17" t="s">
        <v>98</v>
      </c>
    </row>
    <row r="682" spans="2:65" s="12" customFormat="1" ht="10.199999999999999">
      <c r="B682" s="214"/>
      <c r="C682" s="215"/>
      <c r="D682" s="210" t="s">
        <v>196</v>
      </c>
      <c r="E682" s="216" t="s">
        <v>1</v>
      </c>
      <c r="F682" s="217" t="s">
        <v>844</v>
      </c>
      <c r="G682" s="215"/>
      <c r="H682" s="216" t="s">
        <v>1</v>
      </c>
      <c r="I682" s="218"/>
      <c r="J682" s="215"/>
      <c r="K682" s="215"/>
      <c r="L682" s="219"/>
      <c r="M682" s="220"/>
      <c r="N682" s="221"/>
      <c r="O682" s="221"/>
      <c r="P682" s="221"/>
      <c r="Q682" s="221"/>
      <c r="R682" s="221"/>
      <c r="S682" s="221"/>
      <c r="T682" s="222"/>
      <c r="AT682" s="223" t="s">
        <v>196</v>
      </c>
      <c r="AU682" s="223" t="s">
        <v>98</v>
      </c>
      <c r="AV682" s="12" t="s">
        <v>23</v>
      </c>
      <c r="AW682" s="12" t="s">
        <v>48</v>
      </c>
      <c r="AX682" s="12" t="s">
        <v>91</v>
      </c>
      <c r="AY682" s="223" t="s">
        <v>183</v>
      </c>
    </row>
    <row r="683" spans="2:65" s="13" customFormat="1" ht="10.199999999999999">
      <c r="B683" s="224"/>
      <c r="C683" s="225"/>
      <c r="D683" s="210" t="s">
        <v>196</v>
      </c>
      <c r="E683" s="226" t="s">
        <v>1</v>
      </c>
      <c r="F683" s="227" t="s">
        <v>850</v>
      </c>
      <c r="G683" s="225"/>
      <c r="H683" s="228">
        <v>4.3026</v>
      </c>
      <c r="I683" s="229"/>
      <c r="J683" s="225"/>
      <c r="K683" s="225"/>
      <c r="L683" s="230"/>
      <c r="M683" s="231"/>
      <c r="N683" s="232"/>
      <c r="O683" s="232"/>
      <c r="P683" s="232"/>
      <c r="Q683" s="232"/>
      <c r="R683" s="232"/>
      <c r="S683" s="232"/>
      <c r="T683" s="233"/>
      <c r="AT683" s="234" t="s">
        <v>196</v>
      </c>
      <c r="AU683" s="234" t="s">
        <v>98</v>
      </c>
      <c r="AV683" s="13" t="s">
        <v>98</v>
      </c>
      <c r="AW683" s="13" t="s">
        <v>48</v>
      </c>
      <c r="AX683" s="13" t="s">
        <v>91</v>
      </c>
      <c r="AY683" s="234" t="s">
        <v>183</v>
      </c>
    </row>
    <row r="684" spans="2:65" s="1" customFormat="1" ht="16.5" customHeight="1">
      <c r="B684" s="35"/>
      <c r="C684" s="197" t="s">
        <v>851</v>
      </c>
      <c r="D684" s="197" t="s">
        <v>186</v>
      </c>
      <c r="E684" s="198" t="s">
        <v>852</v>
      </c>
      <c r="F684" s="199" t="s">
        <v>853</v>
      </c>
      <c r="G684" s="200" t="s">
        <v>189</v>
      </c>
      <c r="H684" s="201">
        <v>8</v>
      </c>
      <c r="I684" s="202"/>
      <c r="J684" s="203">
        <f>ROUND(I684*H684,2)</f>
        <v>0</v>
      </c>
      <c r="K684" s="199" t="s">
        <v>190</v>
      </c>
      <c r="L684" s="39"/>
      <c r="M684" s="204" t="s">
        <v>1</v>
      </c>
      <c r="N684" s="205" t="s">
        <v>56</v>
      </c>
      <c r="O684" s="67"/>
      <c r="P684" s="206">
        <f>O684*H684</f>
        <v>0</v>
      </c>
      <c r="Q684" s="206">
        <v>0.10100000000000001</v>
      </c>
      <c r="R684" s="206">
        <f>Q684*H684</f>
        <v>0.80800000000000005</v>
      </c>
      <c r="S684" s="206">
        <v>0</v>
      </c>
      <c r="T684" s="207">
        <f>S684*H684</f>
        <v>0</v>
      </c>
      <c r="AR684" s="208" t="s">
        <v>122</v>
      </c>
      <c r="AT684" s="208" t="s">
        <v>186</v>
      </c>
      <c r="AU684" s="208" t="s">
        <v>98</v>
      </c>
      <c r="AY684" s="17" t="s">
        <v>183</v>
      </c>
      <c r="BE684" s="209">
        <f>IF(N684="základní",J684,0)</f>
        <v>0</v>
      </c>
      <c r="BF684" s="209">
        <f>IF(N684="snížená",J684,0)</f>
        <v>0</v>
      </c>
      <c r="BG684" s="209">
        <f>IF(N684="zákl. přenesená",J684,0)</f>
        <v>0</v>
      </c>
      <c r="BH684" s="209">
        <f>IF(N684="sníž. přenesená",J684,0)</f>
        <v>0</v>
      </c>
      <c r="BI684" s="209">
        <f>IF(N684="nulová",J684,0)</f>
        <v>0</v>
      </c>
      <c r="BJ684" s="17" t="s">
        <v>23</v>
      </c>
      <c r="BK684" s="209">
        <f>ROUND(I684*H684,2)</f>
        <v>0</v>
      </c>
      <c r="BL684" s="17" t="s">
        <v>122</v>
      </c>
      <c r="BM684" s="208" t="s">
        <v>854</v>
      </c>
    </row>
    <row r="685" spans="2:65" s="1" customFormat="1" ht="17.399999999999999">
      <c r="B685" s="35"/>
      <c r="C685" s="36"/>
      <c r="D685" s="210" t="s">
        <v>192</v>
      </c>
      <c r="E685" s="36"/>
      <c r="F685" s="211" t="s">
        <v>855</v>
      </c>
      <c r="G685" s="36"/>
      <c r="H685" s="36"/>
      <c r="I685" s="118"/>
      <c r="J685" s="36"/>
      <c r="K685" s="36"/>
      <c r="L685" s="39"/>
      <c r="M685" s="212"/>
      <c r="N685" s="67"/>
      <c r="O685" s="67"/>
      <c r="P685" s="67"/>
      <c r="Q685" s="67"/>
      <c r="R685" s="67"/>
      <c r="S685" s="67"/>
      <c r="T685" s="68"/>
      <c r="AT685" s="17" t="s">
        <v>192</v>
      </c>
      <c r="AU685" s="17" t="s">
        <v>98</v>
      </c>
    </row>
    <row r="686" spans="2:65" s="1" customFormat="1" ht="45">
      <c r="B686" s="35"/>
      <c r="C686" s="36"/>
      <c r="D686" s="210" t="s">
        <v>194</v>
      </c>
      <c r="E686" s="36"/>
      <c r="F686" s="213" t="s">
        <v>843</v>
      </c>
      <c r="G686" s="36"/>
      <c r="H686" s="36"/>
      <c r="I686" s="118"/>
      <c r="J686" s="36"/>
      <c r="K686" s="36"/>
      <c r="L686" s="39"/>
      <c r="M686" s="212"/>
      <c r="N686" s="67"/>
      <c r="O686" s="67"/>
      <c r="P686" s="67"/>
      <c r="Q686" s="67"/>
      <c r="R686" s="67"/>
      <c r="S686" s="67"/>
      <c r="T686" s="68"/>
      <c r="AT686" s="17" t="s">
        <v>194</v>
      </c>
      <c r="AU686" s="17" t="s">
        <v>98</v>
      </c>
    </row>
    <row r="687" spans="2:65" s="12" customFormat="1" ht="10.199999999999999">
      <c r="B687" s="214"/>
      <c r="C687" s="215"/>
      <c r="D687" s="210" t="s">
        <v>196</v>
      </c>
      <c r="E687" s="216" t="s">
        <v>1</v>
      </c>
      <c r="F687" s="217" t="s">
        <v>856</v>
      </c>
      <c r="G687" s="215"/>
      <c r="H687" s="216" t="s">
        <v>1</v>
      </c>
      <c r="I687" s="218"/>
      <c r="J687" s="215"/>
      <c r="K687" s="215"/>
      <c r="L687" s="219"/>
      <c r="M687" s="220"/>
      <c r="N687" s="221"/>
      <c r="O687" s="221"/>
      <c r="P687" s="221"/>
      <c r="Q687" s="221"/>
      <c r="R687" s="221"/>
      <c r="S687" s="221"/>
      <c r="T687" s="222"/>
      <c r="AT687" s="223" t="s">
        <v>196</v>
      </c>
      <c r="AU687" s="223" t="s">
        <v>98</v>
      </c>
      <c r="AV687" s="12" t="s">
        <v>23</v>
      </c>
      <c r="AW687" s="12" t="s">
        <v>48</v>
      </c>
      <c r="AX687" s="12" t="s">
        <v>91</v>
      </c>
      <c r="AY687" s="223" t="s">
        <v>183</v>
      </c>
    </row>
    <row r="688" spans="2:65" s="13" customFormat="1" ht="10.199999999999999">
      <c r="B688" s="224"/>
      <c r="C688" s="225"/>
      <c r="D688" s="210" t="s">
        <v>196</v>
      </c>
      <c r="E688" s="226" t="s">
        <v>1</v>
      </c>
      <c r="F688" s="227" t="s">
        <v>857</v>
      </c>
      <c r="G688" s="225"/>
      <c r="H688" s="228">
        <v>8</v>
      </c>
      <c r="I688" s="229"/>
      <c r="J688" s="225"/>
      <c r="K688" s="225"/>
      <c r="L688" s="230"/>
      <c r="M688" s="231"/>
      <c r="N688" s="232"/>
      <c r="O688" s="232"/>
      <c r="P688" s="232"/>
      <c r="Q688" s="232"/>
      <c r="R688" s="232"/>
      <c r="S688" s="232"/>
      <c r="T688" s="233"/>
      <c r="AT688" s="234" t="s">
        <v>196</v>
      </c>
      <c r="AU688" s="234" t="s">
        <v>98</v>
      </c>
      <c r="AV688" s="13" t="s">
        <v>98</v>
      </c>
      <c r="AW688" s="13" t="s">
        <v>48</v>
      </c>
      <c r="AX688" s="13" t="s">
        <v>91</v>
      </c>
      <c r="AY688" s="234" t="s">
        <v>183</v>
      </c>
    </row>
    <row r="689" spans="2:65" s="1" customFormat="1" ht="16.5" customHeight="1">
      <c r="B689" s="35"/>
      <c r="C689" s="246" t="s">
        <v>858</v>
      </c>
      <c r="D689" s="246" t="s">
        <v>347</v>
      </c>
      <c r="E689" s="247" t="s">
        <v>859</v>
      </c>
      <c r="F689" s="248" t="s">
        <v>860</v>
      </c>
      <c r="G689" s="249" t="s">
        <v>189</v>
      </c>
      <c r="H689" s="250">
        <v>8.08</v>
      </c>
      <c r="I689" s="251"/>
      <c r="J689" s="252">
        <f>ROUND(I689*H689,2)</f>
        <v>0</v>
      </c>
      <c r="K689" s="248" t="s">
        <v>190</v>
      </c>
      <c r="L689" s="253"/>
      <c r="M689" s="254" t="s">
        <v>1</v>
      </c>
      <c r="N689" s="255" t="s">
        <v>56</v>
      </c>
      <c r="O689" s="67"/>
      <c r="P689" s="206">
        <f>O689*H689</f>
        <v>0</v>
      </c>
      <c r="Q689" s="206">
        <v>0.109</v>
      </c>
      <c r="R689" s="206">
        <f>Q689*H689</f>
        <v>0.88072000000000006</v>
      </c>
      <c r="S689" s="206">
        <v>0</v>
      </c>
      <c r="T689" s="207">
        <f>S689*H689</f>
        <v>0</v>
      </c>
      <c r="AR689" s="208" t="s">
        <v>232</v>
      </c>
      <c r="AT689" s="208" t="s">
        <v>347</v>
      </c>
      <c r="AU689" s="208" t="s">
        <v>98</v>
      </c>
      <c r="AY689" s="17" t="s">
        <v>183</v>
      </c>
      <c r="BE689" s="209">
        <f>IF(N689="základní",J689,0)</f>
        <v>0</v>
      </c>
      <c r="BF689" s="209">
        <f>IF(N689="snížená",J689,0)</f>
        <v>0</v>
      </c>
      <c r="BG689" s="209">
        <f>IF(N689="zákl. přenesená",J689,0)</f>
        <v>0</v>
      </c>
      <c r="BH689" s="209">
        <f>IF(N689="sníž. přenesená",J689,0)</f>
        <v>0</v>
      </c>
      <c r="BI689" s="209">
        <f>IF(N689="nulová",J689,0)</f>
        <v>0</v>
      </c>
      <c r="BJ689" s="17" t="s">
        <v>23</v>
      </c>
      <c r="BK689" s="209">
        <f>ROUND(I689*H689,2)</f>
        <v>0</v>
      </c>
      <c r="BL689" s="17" t="s">
        <v>122</v>
      </c>
      <c r="BM689" s="208" t="s">
        <v>861</v>
      </c>
    </row>
    <row r="690" spans="2:65" s="1" customFormat="1" ht="10.199999999999999">
      <c r="B690" s="35"/>
      <c r="C690" s="36"/>
      <c r="D690" s="210" t="s">
        <v>192</v>
      </c>
      <c r="E690" s="36"/>
      <c r="F690" s="211" t="s">
        <v>862</v>
      </c>
      <c r="G690" s="36"/>
      <c r="H690" s="36"/>
      <c r="I690" s="118"/>
      <c r="J690" s="36"/>
      <c r="K690" s="36"/>
      <c r="L690" s="39"/>
      <c r="M690" s="212"/>
      <c r="N690" s="67"/>
      <c r="O690" s="67"/>
      <c r="P690" s="67"/>
      <c r="Q690" s="67"/>
      <c r="R690" s="67"/>
      <c r="S690" s="67"/>
      <c r="T690" s="68"/>
      <c r="AT690" s="17" t="s">
        <v>192</v>
      </c>
      <c r="AU690" s="17" t="s">
        <v>98</v>
      </c>
    </row>
    <row r="691" spans="2:65" s="12" customFormat="1" ht="10.199999999999999">
      <c r="B691" s="214"/>
      <c r="C691" s="215"/>
      <c r="D691" s="210" t="s">
        <v>196</v>
      </c>
      <c r="E691" s="216" t="s">
        <v>1</v>
      </c>
      <c r="F691" s="217" t="s">
        <v>856</v>
      </c>
      <c r="G691" s="215"/>
      <c r="H691" s="216" t="s">
        <v>1</v>
      </c>
      <c r="I691" s="218"/>
      <c r="J691" s="215"/>
      <c r="K691" s="215"/>
      <c r="L691" s="219"/>
      <c r="M691" s="220"/>
      <c r="N691" s="221"/>
      <c r="O691" s="221"/>
      <c r="P691" s="221"/>
      <c r="Q691" s="221"/>
      <c r="R691" s="221"/>
      <c r="S691" s="221"/>
      <c r="T691" s="222"/>
      <c r="AT691" s="223" t="s">
        <v>196</v>
      </c>
      <c r="AU691" s="223" t="s">
        <v>98</v>
      </c>
      <c r="AV691" s="12" t="s">
        <v>23</v>
      </c>
      <c r="AW691" s="12" t="s">
        <v>48</v>
      </c>
      <c r="AX691" s="12" t="s">
        <v>91</v>
      </c>
      <c r="AY691" s="223" t="s">
        <v>183</v>
      </c>
    </row>
    <row r="692" spans="2:65" s="13" customFormat="1" ht="10.199999999999999">
      <c r="B692" s="224"/>
      <c r="C692" s="225"/>
      <c r="D692" s="210" t="s">
        <v>196</v>
      </c>
      <c r="E692" s="226" t="s">
        <v>1</v>
      </c>
      <c r="F692" s="227" t="s">
        <v>863</v>
      </c>
      <c r="G692" s="225"/>
      <c r="H692" s="228">
        <v>8.08</v>
      </c>
      <c r="I692" s="229"/>
      <c r="J692" s="225"/>
      <c r="K692" s="225"/>
      <c r="L692" s="230"/>
      <c r="M692" s="231"/>
      <c r="N692" s="232"/>
      <c r="O692" s="232"/>
      <c r="P692" s="232"/>
      <c r="Q692" s="232"/>
      <c r="R692" s="232"/>
      <c r="S692" s="232"/>
      <c r="T692" s="233"/>
      <c r="AT692" s="234" t="s">
        <v>196</v>
      </c>
      <c r="AU692" s="234" t="s">
        <v>98</v>
      </c>
      <c r="AV692" s="13" t="s">
        <v>98</v>
      </c>
      <c r="AW692" s="13" t="s">
        <v>48</v>
      </c>
      <c r="AX692" s="13" t="s">
        <v>91</v>
      </c>
      <c r="AY692" s="234" t="s">
        <v>183</v>
      </c>
    </row>
    <row r="693" spans="2:65" s="1" customFormat="1" ht="16.5" customHeight="1">
      <c r="B693" s="35"/>
      <c r="C693" s="197" t="s">
        <v>864</v>
      </c>
      <c r="D693" s="197" t="s">
        <v>186</v>
      </c>
      <c r="E693" s="198" t="s">
        <v>865</v>
      </c>
      <c r="F693" s="199" t="s">
        <v>866</v>
      </c>
      <c r="G693" s="200" t="s">
        <v>711</v>
      </c>
      <c r="H693" s="201">
        <v>629</v>
      </c>
      <c r="I693" s="202"/>
      <c r="J693" s="203">
        <f>ROUND(I693*H693,2)</f>
        <v>0</v>
      </c>
      <c r="K693" s="199" t="s">
        <v>190</v>
      </c>
      <c r="L693" s="39"/>
      <c r="M693" s="204" t="s">
        <v>1</v>
      </c>
      <c r="N693" s="205" t="s">
        <v>56</v>
      </c>
      <c r="O693" s="67"/>
      <c r="P693" s="206">
        <f>O693*H693</f>
        <v>0</v>
      </c>
      <c r="Q693" s="206">
        <v>0.15540000000000001</v>
      </c>
      <c r="R693" s="206">
        <f>Q693*H693</f>
        <v>97.746600000000001</v>
      </c>
      <c r="S693" s="206">
        <v>0</v>
      </c>
      <c r="T693" s="207">
        <f>S693*H693</f>
        <v>0</v>
      </c>
      <c r="AR693" s="208" t="s">
        <v>122</v>
      </c>
      <c r="AT693" s="208" t="s">
        <v>186</v>
      </c>
      <c r="AU693" s="208" t="s">
        <v>98</v>
      </c>
      <c r="AY693" s="17" t="s">
        <v>183</v>
      </c>
      <c r="BE693" s="209">
        <f>IF(N693="základní",J693,0)</f>
        <v>0</v>
      </c>
      <c r="BF693" s="209">
        <f>IF(N693="snížená",J693,0)</f>
        <v>0</v>
      </c>
      <c r="BG693" s="209">
        <f>IF(N693="zákl. přenesená",J693,0)</f>
        <v>0</v>
      </c>
      <c r="BH693" s="209">
        <f>IF(N693="sníž. přenesená",J693,0)</f>
        <v>0</v>
      </c>
      <c r="BI693" s="209">
        <f>IF(N693="nulová",J693,0)</f>
        <v>0</v>
      </c>
      <c r="BJ693" s="17" t="s">
        <v>23</v>
      </c>
      <c r="BK693" s="209">
        <f>ROUND(I693*H693,2)</f>
        <v>0</v>
      </c>
      <c r="BL693" s="17" t="s">
        <v>122</v>
      </c>
      <c r="BM693" s="208" t="s">
        <v>867</v>
      </c>
    </row>
    <row r="694" spans="2:65" s="1" customFormat="1" ht="17.399999999999999">
      <c r="B694" s="35"/>
      <c r="C694" s="36"/>
      <c r="D694" s="210" t="s">
        <v>192</v>
      </c>
      <c r="E694" s="36"/>
      <c r="F694" s="211" t="s">
        <v>868</v>
      </c>
      <c r="G694" s="36"/>
      <c r="H694" s="36"/>
      <c r="I694" s="118"/>
      <c r="J694" s="36"/>
      <c r="K694" s="36"/>
      <c r="L694" s="39"/>
      <c r="M694" s="212"/>
      <c r="N694" s="67"/>
      <c r="O694" s="67"/>
      <c r="P694" s="67"/>
      <c r="Q694" s="67"/>
      <c r="R694" s="67"/>
      <c r="S694" s="67"/>
      <c r="T694" s="68"/>
      <c r="AT694" s="17" t="s">
        <v>192</v>
      </c>
      <c r="AU694" s="17" t="s">
        <v>98</v>
      </c>
    </row>
    <row r="695" spans="2:65" s="1" customFormat="1" ht="45">
      <c r="B695" s="35"/>
      <c r="C695" s="36"/>
      <c r="D695" s="210" t="s">
        <v>194</v>
      </c>
      <c r="E695" s="36"/>
      <c r="F695" s="213" t="s">
        <v>869</v>
      </c>
      <c r="G695" s="36"/>
      <c r="H695" s="36"/>
      <c r="I695" s="118"/>
      <c r="J695" s="36"/>
      <c r="K695" s="36"/>
      <c r="L695" s="39"/>
      <c r="M695" s="212"/>
      <c r="N695" s="67"/>
      <c r="O695" s="67"/>
      <c r="P695" s="67"/>
      <c r="Q695" s="67"/>
      <c r="R695" s="67"/>
      <c r="S695" s="67"/>
      <c r="T695" s="68"/>
      <c r="AT695" s="17" t="s">
        <v>194</v>
      </c>
      <c r="AU695" s="17" t="s">
        <v>98</v>
      </c>
    </row>
    <row r="696" spans="2:65" s="12" customFormat="1" ht="10.199999999999999">
      <c r="B696" s="214"/>
      <c r="C696" s="215"/>
      <c r="D696" s="210" t="s">
        <v>196</v>
      </c>
      <c r="E696" s="216" t="s">
        <v>1</v>
      </c>
      <c r="F696" s="217" t="s">
        <v>870</v>
      </c>
      <c r="G696" s="215"/>
      <c r="H696" s="216" t="s">
        <v>1</v>
      </c>
      <c r="I696" s="218"/>
      <c r="J696" s="215"/>
      <c r="K696" s="215"/>
      <c r="L696" s="219"/>
      <c r="M696" s="220"/>
      <c r="N696" s="221"/>
      <c r="O696" s="221"/>
      <c r="P696" s="221"/>
      <c r="Q696" s="221"/>
      <c r="R696" s="221"/>
      <c r="S696" s="221"/>
      <c r="T696" s="222"/>
      <c r="AT696" s="223" t="s">
        <v>196</v>
      </c>
      <c r="AU696" s="223" t="s">
        <v>98</v>
      </c>
      <c r="AV696" s="12" t="s">
        <v>23</v>
      </c>
      <c r="AW696" s="12" t="s">
        <v>48</v>
      </c>
      <c r="AX696" s="12" t="s">
        <v>91</v>
      </c>
      <c r="AY696" s="223" t="s">
        <v>183</v>
      </c>
    </row>
    <row r="697" spans="2:65" s="13" customFormat="1" ht="10.199999999999999">
      <c r="B697" s="224"/>
      <c r="C697" s="225"/>
      <c r="D697" s="210" t="s">
        <v>196</v>
      </c>
      <c r="E697" s="226" t="s">
        <v>1</v>
      </c>
      <c r="F697" s="227" t="s">
        <v>871</v>
      </c>
      <c r="G697" s="225"/>
      <c r="H697" s="228">
        <v>629</v>
      </c>
      <c r="I697" s="229"/>
      <c r="J697" s="225"/>
      <c r="K697" s="225"/>
      <c r="L697" s="230"/>
      <c r="M697" s="231"/>
      <c r="N697" s="232"/>
      <c r="O697" s="232"/>
      <c r="P697" s="232"/>
      <c r="Q697" s="232"/>
      <c r="R697" s="232"/>
      <c r="S697" s="232"/>
      <c r="T697" s="233"/>
      <c r="AT697" s="234" t="s">
        <v>196</v>
      </c>
      <c r="AU697" s="234" t="s">
        <v>98</v>
      </c>
      <c r="AV697" s="13" t="s">
        <v>98</v>
      </c>
      <c r="AW697" s="13" t="s">
        <v>48</v>
      </c>
      <c r="AX697" s="13" t="s">
        <v>91</v>
      </c>
      <c r="AY697" s="234" t="s">
        <v>183</v>
      </c>
    </row>
    <row r="698" spans="2:65" s="1" customFormat="1" ht="16.5" customHeight="1">
      <c r="B698" s="35"/>
      <c r="C698" s="246" t="s">
        <v>872</v>
      </c>
      <c r="D698" s="246" t="s">
        <v>347</v>
      </c>
      <c r="E698" s="247" t="s">
        <v>873</v>
      </c>
      <c r="F698" s="248" t="s">
        <v>874</v>
      </c>
      <c r="G698" s="249" t="s">
        <v>205</v>
      </c>
      <c r="H698" s="250">
        <v>610.04</v>
      </c>
      <c r="I698" s="251"/>
      <c r="J698" s="252">
        <f>ROUND(I698*H698,2)</f>
        <v>0</v>
      </c>
      <c r="K698" s="248" t="s">
        <v>190</v>
      </c>
      <c r="L698" s="253"/>
      <c r="M698" s="254" t="s">
        <v>1</v>
      </c>
      <c r="N698" s="255" t="s">
        <v>56</v>
      </c>
      <c r="O698" s="67"/>
      <c r="P698" s="206">
        <f>O698*H698</f>
        <v>0</v>
      </c>
      <c r="Q698" s="206">
        <v>8.2100000000000006E-2</v>
      </c>
      <c r="R698" s="206">
        <f>Q698*H698</f>
        <v>50.084284000000004</v>
      </c>
      <c r="S698" s="206">
        <v>0</v>
      </c>
      <c r="T698" s="207">
        <f>S698*H698</f>
        <v>0</v>
      </c>
      <c r="AR698" s="208" t="s">
        <v>232</v>
      </c>
      <c r="AT698" s="208" t="s">
        <v>347</v>
      </c>
      <c r="AU698" s="208" t="s">
        <v>98</v>
      </c>
      <c r="AY698" s="17" t="s">
        <v>183</v>
      </c>
      <c r="BE698" s="209">
        <f>IF(N698="základní",J698,0)</f>
        <v>0</v>
      </c>
      <c r="BF698" s="209">
        <f>IF(N698="snížená",J698,0)</f>
        <v>0</v>
      </c>
      <c r="BG698" s="209">
        <f>IF(N698="zákl. přenesená",J698,0)</f>
        <v>0</v>
      </c>
      <c r="BH698" s="209">
        <f>IF(N698="sníž. přenesená",J698,0)</f>
        <v>0</v>
      </c>
      <c r="BI698" s="209">
        <f>IF(N698="nulová",J698,0)</f>
        <v>0</v>
      </c>
      <c r="BJ698" s="17" t="s">
        <v>23</v>
      </c>
      <c r="BK698" s="209">
        <f>ROUND(I698*H698,2)</f>
        <v>0</v>
      </c>
      <c r="BL698" s="17" t="s">
        <v>122</v>
      </c>
      <c r="BM698" s="208" t="s">
        <v>875</v>
      </c>
    </row>
    <row r="699" spans="2:65" s="1" customFormat="1" ht="10.199999999999999">
      <c r="B699" s="35"/>
      <c r="C699" s="36"/>
      <c r="D699" s="210" t="s">
        <v>192</v>
      </c>
      <c r="E699" s="36"/>
      <c r="F699" s="211" t="s">
        <v>876</v>
      </c>
      <c r="G699" s="36"/>
      <c r="H699" s="36"/>
      <c r="I699" s="118"/>
      <c r="J699" s="36"/>
      <c r="K699" s="36"/>
      <c r="L699" s="39"/>
      <c r="M699" s="212"/>
      <c r="N699" s="67"/>
      <c r="O699" s="67"/>
      <c r="P699" s="67"/>
      <c r="Q699" s="67"/>
      <c r="R699" s="67"/>
      <c r="S699" s="67"/>
      <c r="T699" s="68"/>
      <c r="AT699" s="17" t="s">
        <v>192</v>
      </c>
      <c r="AU699" s="17" t="s">
        <v>98</v>
      </c>
    </row>
    <row r="700" spans="2:65" s="12" customFormat="1" ht="10.199999999999999">
      <c r="B700" s="214"/>
      <c r="C700" s="215"/>
      <c r="D700" s="210" t="s">
        <v>196</v>
      </c>
      <c r="E700" s="216" t="s">
        <v>1</v>
      </c>
      <c r="F700" s="217" t="s">
        <v>870</v>
      </c>
      <c r="G700" s="215"/>
      <c r="H700" s="216" t="s">
        <v>1</v>
      </c>
      <c r="I700" s="218"/>
      <c r="J700" s="215"/>
      <c r="K700" s="215"/>
      <c r="L700" s="219"/>
      <c r="M700" s="220"/>
      <c r="N700" s="221"/>
      <c r="O700" s="221"/>
      <c r="P700" s="221"/>
      <c r="Q700" s="221"/>
      <c r="R700" s="221"/>
      <c r="S700" s="221"/>
      <c r="T700" s="222"/>
      <c r="AT700" s="223" t="s">
        <v>196</v>
      </c>
      <c r="AU700" s="223" t="s">
        <v>98</v>
      </c>
      <c r="AV700" s="12" t="s">
        <v>23</v>
      </c>
      <c r="AW700" s="12" t="s">
        <v>48</v>
      </c>
      <c r="AX700" s="12" t="s">
        <v>91</v>
      </c>
      <c r="AY700" s="223" t="s">
        <v>183</v>
      </c>
    </row>
    <row r="701" spans="2:65" s="13" customFormat="1" ht="10.199999999999999">
      <c r="B701" s="224"/>
      <c r="C701" s="225"/>
      <c r="D701" s="210" t="s">
        <v>196</v>
      </c>
      <c r="E701" s="226" t="s">
        <v>1</v>
      </c>
      <c r="F701" s="227" t="s">
        <v>877</v>
      </c>
      <c r="G701" s="225"/>
      <c r="H701" s="228">
        <v>610.04</v>
      </c>
      <c r="I701" s="229"/>
      <c r="J701" s="225"/>
      <c r="K701" s="225"/>
      <c r="L701" s="230"/>
      <c r="M701" s="231"/>
      <c r="N701" s="232"/>
      <c r="O701" s="232"/>
      <c r="P701" s="232"/>
      <c r="Q701" s="232"/>
      <c r="R701" s="232"/>
      <c r="S701" s="232"/>
      <c r="T701" s="233"/>
      <c r="AT701" s="234" t="s">
        <v>196</v>
      </c>
      <c r="AU701" s="234" t="s">
        <v>98</v>
      </c>
      <c r="AV701" s="13" t="s">
        <v>98</v>
      </c>
      <c r="AW701" s="13" t="s">
        <v>48</v>
      </c>
      <c r="AX701" s="13" t="s">
        <v>91</v>
      </c>
      <c r="AY701" s="234" t="s">
        <v>183</v>
      </c>
    </row>
    <row r="702" spans="2:65" s="1" customFormat="1" ht="16.5" customHeight="1">
      <c r="B702" s="35"/>
      <c r="C702" s="246" t="s">
        <v>33</v>
      </c>
      <c r="D702" s="246" t="s">
        <v>347</v>
      </c>
      <c r="E702" s="247" t="s">
        <v>878</v>
      </c>
      <c r="F702" s="248" t="s">
        <v>879</v>
      </c>
      <c r="G702" s="249" t="s">
        <v>205</v>
      </c>
      <c r="H702" s="250">
        <v>19.190000000000001</v>
      </c>
      <c r="I702" s="251"/>
      <c r="J702" s="252">
        <f>ROUND(I702*H702,2)</f>
        <v>0</v>
      </c>
      <c r="K702" s="248" t="s">
        <v>190</v>
      </c>
      <c r="L702" s="253"/>
      <c r="M702" s="254" t="s">
        <v>1</v>
      </c>
      <c r="N702" s="255" t="s">
        <v>56</v>
      </c>
      <c r="O702" s="67"/>
      <c r="P702" s="206">
        <f>O702*H702</f>
        <v>0</v>
      </c>
      <c r="Q702" s="206">
        <v>5.8500000000000003E-2</v>
      </c>
      <c r="R702" s="206">
        <f>Q702*H702</f>
        <v>1.1226150000000001</v>
      </c>
      <c r="S702" s="206">
        <v>0</v>
      </c>
      <c r="T702" s="207">
        <f>S702*H702</f>
        <v>0</v>
      </c>
      <c r="AR702" s="208" t="s">
        <v>232</v>
      </c>
      <c r="AT702" s="208" t="s">
        <v>347</v>
      </c>
      <c r="AU702" s="208" t="s">
        <v>98</v>
      </c>
      <c r="AY702" s="17" t="s">
        <v>183</v>
      </c>
      <c r="BE702" s="209">
        <f>IF(N702="základní",J702,0)</f>
        <v>0</v>
      </c>
      <c r="BF702" s="209">
        <f>IF(N702="snížená",J702,0)</f>
        <v>0</v>
      </c>
      <c r="BG702" s="209">
        <f>IF(N702="zákl. přenesená",J702,0)</f>
        <v>0</v>
      </c>
      <c r="BH702" s="209">
        <f>IF(N702="sníž. přenesená",J702,0)</f>
        <v>0</v>
      </c>
      <c r="BI702" s="209">
        <f>IF(N702="nulová",J702,0)</f>
        <v>0</v>
      </c>
      <c r="BJ702" s="17" t="s">
        <v>23</v>
      </c>
      <c r="BK702" s="209">
        <f>ROUND(I702*H702,2)</f>
        <v>0</v>
      </c>
      <c r="BL702" s="17" t="s">
        <v>122</v>
      </c>
      <c r="BM702" s="208" t="s">
        <v>880</v>
      </c>
    </row>
    <row r="703" spans="2:65" s="1" customFormat="1" ht="10.199999999999999">
      <c r="B703" s="35"/>
      <c r="C703" s="36"/>
      <c r="D703" s="210" t="s">
        <v>192</v>
      </c>
      <c r="E703" s="36"/>
      <c r="F703" s="211" t="s">
        <v>881</v>
      </c>
      <c r="G703" s="36"/>
      <c r="H703" s="36"/>
      <c r="I703" s="118"/>
      <c r="J703" s="36"/>
      <c r="K703" s="36"/>
      <c r="L703" s="39"/>
      <c r="M703" s="212"/>
      <c r="N703" s="67"/>
      <c r="O703" s="67"/>
      <c r="P703" s="67"/>
      <c r="Q703" s="67"/>
      <c r="R703" s="67"/>
      <c r="S703" s="67"/>
      <c r="T703" s="68"/>
      <c r="AT703" s="17" t="s">
        <v>192</v>
      </c>
      <c r="AU703" s="17" t="s">
        <v>98</v>
      </c>
    </row>
    <row r="704" spans="2:65" s="12" customFormat="1" ht="10.199999999999999">
      <c r="B704" s="214"/>
      <c r="C704" s="215"/>
      <c r="D704" s="210" t="s">
        <v>196</v>
      </c>
      <c r="E704" s="216" t="s">
        <v>1</v>
      </c>
      <c r="F704" s="217" t="s">
        <v>870</v>
      </c>
      <c r="G704" s="215"/>
      <c r="H704" s="216" t="s">
        <v>1</v>
      </c>
      <c r="I704" s="218"/>
      <c r="J704" s="215"/>
      <c r="K704" s="215"/>
      <c r="L704" s="219"/>
      <c r="M704" s="220"/>
      <c r="N704" s="221"/>
      <c r="O704" s="221"/>
      <c r="P704" s="221"/>
      <c r="Q704" s="221"/>
      <c r="R704" s="221"/>
      <c r="S704" s="221"/>
      <c r="T704" s="222"/>
      <c r="AT704" s="223" t="s">
        <v>196</v>
      </c>
      <c r="AU704" s="223" t="s">
        <v>98</v>
      </c>
      <c r="AV704" s="12" t="s">
        <v>23</v>
      </c>
      <c r="AW704" s="12" t="s">
        <v>48</v>
      </c>
      <c r="AX704" s="12" t="s">
        <v>91</v>
      </c>
      <c r="AY704" s="223" t="s">
        <v>183</v>
      </c>
    </row>
    <row r="705" spans="2:65" s="13" customFormat="1" ht="10.199999999999999">
      <c r="B705" s="224"/>
      <c r="C705" s="225"/>
      <c r="D705" s="210" t="s">
        <v>196</v>
      </c>
      <c r="E705" s="226" t="s">
        <v>1</v>
      </c>
      <c r="F705" s="227" t="s">
        <v>882</v>
      </c>
      <c r="G705" s="225"/>
      <c r="H705" s="228">
        <v>19.190000000000001</v>
      </c>
      <c r="I705" s="229"/>
      <c r="J705" s="225"/>
      <c r="K705" s="225"/>
      <c r="L705" s="230"/>
      <c r="M705" s="231"/>
      <c r="N705" s="232"/>
      <c r="O705" s="232"/>
      <c r="P705" s="232"/>
      <c r="Q705" s="232"/>
      <c r="R705" s="232"/>
      <c r="S705" s="232"/>
      <c r="T705" s="233"/>
      <c r="AT705" s="234" t="s">
        <v>196</v>
      </c>
      <c r="AU705" s="234" t="s">
        <v>98</v>
      </c>
      <c r="AV705" s="13" t="s">
        <v>98</v>
      </c>
      <c r="AW705" s="13" t="s">
        <v>48</v>
      </c>
      <c r="AX705" s="13" t="s">
        <v>91</v>
      </c>
      <c r="AY705" s="234" t="s">
        <v>183</v>
      </c>
    </row>
    <row r="706" spans="2:65" s="1" customFormat="1" ht="16.5" customHeight="1">
      <c r="B706" s="35"/>
      <c r="C706" s="246" t="s">
        <v>883</v>
      </c>
      <c r="D706" s="246" t="s">
        <v>347</v>
      </c>
      <c r="E706" s="247" t="s">
        <v>884</v>
      </c>
      <c r="F706" s="248" t="s">
        <v>885</v>
      </c>
      <c r="G706" s="249" t="s">
        <v>205</v>
      </c>
      <c r="H706" s="250">
        <v>4.04</v>
      </c>
      <c r="I706" s="251"/>
      <c r="J706" s="252">
        <f>ROUND(I706*H706,2)</f>
        <v>0</v>
      </c>
      <c r="K706" s="248" t="s">
        <v>1</v>
      </c>
      <c r="L706" s="253"/>
      <c r="M706" s="254" t="s">
        <v>1</v>
      </c>
      <c r="N706" s="255" t="s">
        <v>56</v>
      </c>
      <c r="O706" s="67"/>
      <c r="P706" s="206">
        <f>O706*H706</f>
        <v>0</v>
      </c>
      <c r="Q706" s="206">
        <v>6.8000000000000005E-2</v>
      </c>
      <c r="R706" s="206">
        <f>Q706*H706</f>
        <v>0.27472000000000002</v>
      </c>
      <c r="S706" s="206">
        <v>0</v>
      </c>
      <c r="T706" s="207">
        <f>S706*H706</f>
        <v>0</v>
      </c>
      <c r="AR706" s="208" t="s">
        <v>232</v>
      </c>
      <c r="AT706" s="208" t="s">
        <v>347</v>
      </c>
      <c r="AU706" s="208" t="s">
        <v>98</v>
      </c>
      <c r="AY706" s="17" t="s">
        <v>183</v>
      </c>
      <c r="BE706" s="209">
        <f>IF(N706="základní",J706,0)</f>
        <v>0</v>
      </c>
      <c r="BF706" s="209">
        <f>IF(N706="snížená",J706,0)</f>
        <v>0</v>
      </c>
      <c r="BG706" s="209">
        <f>IF(N706="zákl. přenesená",J706,0)</f>
        <v>0</v>
      </c>
      <c r="BH706" s="209">
        <f>IF(N706="sníž. přenesená",J706,0)</f>
        <v>0</v>
      </c>
      <c r="BI706" s="209">
        <f>IF(N706="nulová",J706,0)</f>
        <v>0</v>
      </c>
      <c r="BJ706" s="17" t="s">
        <v>23</v>
      </c>
      <c r="BK706" s="209">
        <f>ROUND(I706*H706,2)</f>
        <v>0</v>
      </c>
      <c r="BL706" s="17" t="s">
        <v>122</v>
      </c>
      <c r="BM706" s="208" t="s">
        <v>886</v>
      </c>
    </row>
    <row r="707" spans="2:65" s="1" customFormat="1" ht="10.199999999999999">
      <c r="B707" s="35"/>
      <c r="C707" s="36"/>
      <c r="D707" s="210" t="s">
        <v>192</v>
      </c>
      <c r="E707" s="36"/>
      <c r="F707" s="211" t="s">
        <v>887</v>
      </c>
      <c r="G707" s="36"/>
      <c r="H707" s="36"/>
      <c r="I707" s="118"/>
      <c r="J707" s="36"/>
      <c r="K707" s="36"/>
      <c r="L707" s="39"/>
      <c r="M707" s="212"/>
      <c r="N707" s="67"/>
      <c r="O707" s="67"/>
      <c r="P707" s="67"/>
      <c r="Q707" s="67"/>
      <c r="R707" s="67"/>
      <c r="S707" s="67"/>
      <c r="T707" s="68"/>
      <c r="AT707" s="17" t="s">
        <v>192</v>
      </c>
      <c r="AU707" s="17" t="s">
        <v>98</v>
      </c>
    </row>
    <row r="708" spans="2:65" s="12" customFormat="1" ht="10.199999999999999">
      <c r="B708" s="214"/>
      <c r="C708" s="215"/>
      <c r="D708" s="210" t="s">
        <v>196</v>
      </c>
      <c r="E708" s="216" t="s">
        <v>1</v>
      </c>
      <c r="F708" s="217" t="s">
        <v>870</v>
      </c>
      <c r="G708" s="215"/>
      <c r="H708" s="216" t="s">
        <v>1</v>
      </c>
      <c r="I708" s="218"/>
      <c r="J708" s="215"/>
      <c r="K708" s="215"/>
      <c r="L708" s="219"/>
      <c r="M708" s="220"/>
      <c r="N708" s="221"/>
      <c r="O708" s="221"/>
      <c r="P708" s="221"/>
      <c r="Q708" s="221"/>
      <c r="R708" s="221"/>
      <c r="S708" s="221"/>
      <c r="T708" s="222"/>
      <c r="AT708" s="223" t="s">
        <v>196</v>
      </c>
      <c r="AU708" s="223" t="s">
        <v>98</v>
      </c>
      <c r="AV708" s="12" t="s">
        <v>23</v>
      </c>
      <c r="AW708" s="12" t="s">
        <v>48</v>
      </c>
      <c r="AX708" s="12" t="s">
        <v>91</v>
      </c>
      <c r="AY708" s="223" t="s">
        <v>183</v>
      </c>
    </row>
    <row r="709" spans="2:65" s="13" customFormat="1" ht="10.199999999999999">
      <c r="B709" s="224"/>
      <c r="C709" s="225"/>
      <c r="D709" s="210" t="s">
        <v>196</v>
      </c>
      <c r="E709" s="226" t="s">
        <v>1</v>
      </c>
      <c r="F709" s="227" t="s">
        <v>888</v>
      </c>
      <c r="G709" s="225"/>
      <c r="H709" s="228">
        <v>4.04</v>
      </c>
      <c r="I709" s="229"/>
      <c r="J709" s="225"/>
      <c r="K709" s="225"/>
      <c r="L709" s="230"/>
      <c r="M709" s="231"/>
      <c r="N709" s="232"/>
      <c r="O709" s="232"/>
      <c r="P709" s="232"/>
      <c r="Q709" s="232"/>
      <c r="R709" s="232"/>
      <c r="S709" s="232"/>
      <c r="T709" s="233"/>
      <c r="AT709" s="234" t="s">
        <v>196</v>
      </c>
      <c r="AU709" s="234" t="s">
        <v>98</v>
      </c>
      <c r="AV709" s="13" t="s">
        <v>98</v>
      </c>
      <c r="AW709" s="13" t="s">
        <v>48</v>
      </c>
      <c r="AX709" s="13" t="s">
        <v>91</v>
      </c>
      <c r="AY709" s="234" t="s">
        <v>183</v>
      </c>
    </row>
    <row r="710" spans="2:65" s="1" customFormat="1" ht="16.5" customHeight="1">
      <c r="B710" s="35"/>
      <c r="C710" s="197" t="s">
        <v>889</v>
      </c>
      <c r="D710" s="197" t="s">
        <v>186</v>
      </c>
      <c r="E710" s="198" t="s">
        <v>890</v>
      </c>
      <c r="F710" s="199" t="s">
        <v>891</v>
      </c>
      <c r="G710" s="200" t="s">
        <v>711</v>
      </c>
      <c r="H710" s="201">
        <v>150</v>
      </c>
      <c r="I710" s="202"/>
      <c r="J710" s="203">
        <f>ROUND(I710*H710,2)</f>
        <v>0</v>
      </c>
      <c r="K710" s="199" t="s">
        <v>190</v>
      </c>
      <c r="L710" s="39"/>
      <c r="M710" s="204" t="s">
        <v>1</v>
      </c>
      <c r="N710" s="205" t="s">
        <v>56</v>
      </c>
      <c r="O710" s="67"/>
      <c r="P710" s="206">
        <f>O710*H710</f>
        <v>0</v>
      </c>
      <c r="Q710" s="206">
        <v>0.16849</v>
      </c>
      <c r="R710" s="206">
        <f>Q710*H710</f>
        <v>25.273499999999999</v>
      </c>
      <c r="S710" s="206">
        <v>0</v>
      </c>
      <c r="T710" s="207">
        <f>S710*H710</f>
        <v>0</v>
      </c>
      <c r="AR710" s="208" t="s">
        <v>122</v>
      </c>
      <c r="AT710" s="208" t="s">
        <v>186</v>
      </c>
      <c r="AU710" s="208" t="s">
        <v>98</v>
      </c>
      <c r="AY710" s="17" t="s">
        <v>183</v>
      </c>
      <c r="BE710" s="209">
        <f>IF(N710="základní",J710,0)</f>
        <v>0</v>
      </c>
      <c r="BF710" s="209">
        <f>IF(N710="snížená",J710,0)</f>
        <v>0</v>
      </c>
      <c r="BG710" s="209">
        <f>IF(N710="zákl. přenesená",J710,0)</f>
        <v>0</v>
      </c>
      <c r="BH710" s="209">
        <f>IF(N710="sníž. přenesená",J710,0)</f>
        <v>0</v>
      </c>
      <c r="BI710" s="209">
        <f>IF(N710="nulová",J710,0)</f>
        <v>0</v>
      </c>
      <c r="BJ710" s="17" t="s">
        <v>23</v>
      </c>
      <c r="BK710" s="209">
        <f>ROUND(I710*H710,2)</f>
        <v>0</v>
      </c>
      <c r="BL710" s="17" t="s">
        <v>122</v>
      </c>
      <c r="BM710" s="208" t="s">
        <v>892</v>
      </c>
    </row>
    <row r="711" spans="2:65" s="1" customFormat="1" ht="17.399999999999999">
      <c r="B711" s="35"/>
      <c r="C711" s="36"/>
      <c r="D711" s="210" t="s">
        <v>192</v>
      </c>
      <c r="E711" s="36"/>
      <c r="F711" s="211" t="s">
        <v>893</v>
      </c>
      <c r="G711" s="36"/>
      <c r="H711" s="36"/>
      <c r="I711" s="118"/>
      <c r="J711" s="36"/>
      <c r="K711" s="36"/>
      <c r="L711" s="39"/>
      <c r="M711" s="212"/>
      <c r="N711" s="67"/>
      <c r="O711" s="67"/>
      <c r="P711" s="67"/>
      <c r="Q711" s="67"/>
      <c r="R711" s="67"/>
      <c r="S711" s="67"/>
      <c r="T711" s="68"/>
      <c r="AT711" s="17" t="s">
        <v>192</v>
      </c>
      <c r="AU711" s="17" t="s">
        <v>98</v>
      </c>
    </row>
    <row r="712" spans="2:65" s="1" customFormat="1" ht="54">
      <c r="B712" s="35"/>
      <c r="C712" s="36"/>
      <c r="D712" s="210" t="s">
        <v>194</v>
      </c>
      <c r="E712" s="36"/>
      <c r="F712" s="213" t="s">
        <v>894</v>
      </c>
      <c r="G712" s="36"/>
      <c r="H712" s="36"/>
      <c r="I712" s="118"/>
      <c r="J712" s="36"/>
      <c r="K712" s="36"/>
      <c r="L712" s="39"/>
      <c r="M712" s="212"/>
      <c r="N712" s="67"/>
      <c r="O712" s="67"/>
      <c r="P712" s="67"/>
      <c r="Q712" s="67"/>
      <c r="R712" s="67"/>
      <c r="S712" s="67"/>
      <c r="T712" s="68"/>
      <c r="AT712" s="17" t="s">
        <v>194</v>
      </c>
      <c r="AU712" s="17" t="s">
        <v>98</v>
      </c>
    </row>
    <row r="713" spans="2:65" s="12" customFormat="1" ht="10.199999999999999">
      <c r="B713" s="214"/>
      <c r="C713" s="215"/>
      <c r="D713" s="210" t="s">
        <v>196</v>
      </c>
      <c r="E713" s="216" t="s">
        <v>1</v>
      </c>
      <c r="F713" s="217" t="s">
        <v>895</v>
      </c>
      <c r="G713" s="215"/>
      <c r="H713" s="216" t="s">
        <v>1</v>
      </c>
      <c r="I713" s="218"/>
      <c r="J713" s="215"/>
      <c r="K713" s="215"/>
      <c r="L713" s="219"/>
      <c r="M713" s="220"/>
      <c r="N713" s="221"/>
      <c r="O713" s="221"/>
      <c r="P713" s="221"/>
      <c r="Q713" s="221"/>
      <c r="R713" s="221"/>
      <c r="S713" s="221"/>
      <c r="T713" s="222"/>
      <c r="AT713" s="223" t="s">
        <v>196</v>
      </c>
      <c r="AU713" s="223" t="s">
        <v>98</v>
      </c>
      <c r="AV713" s="12" t="s">
        <v>23</v>
      </c>
      <c r="AW713" s="12" t="s">
        <v>48</v>
      </c>
      <c r="AX713" s="12" t="s">
        <v>91</v>
      </c>
      <c r="AY713" s="223" t="s">
        <v>183</v>
      </c>
    </row>
    <row r="714" spans="2:65" s="13" customFormat="1" ht="10.199999999999999">
      <c r="B714" s="224"/>
      <c r="C714" s="225"/>
      <c r="D714" s="210" t="s">
        <v>196</v>
      </c>
      <c r="E714" s="226" t="s">
        <v>1</v>
      </c>
      <c r="F714" s="227" t="s">
        <v>896</v>
      </c>
      <c r="G714" s="225"/>
      <c r="H714" s="228">
        <v>150</v>
      </c>
      <c r="I714" s="229"/>
      <c r="J714" s="225"/>
      <c r="K714" s="225"/>
      <c r="L714" s="230"/>
      <c r="M714" s="231"/>
      <c r="N714" s="232"/>
      <c r="O714" s="232"/>
      <c r="P714" s="232"/>
      <c r="Q714" s="232"/>
      <c r="R714" s="232"/>
      <c r="S714" s="232"/>
      <c r="T714" s="233"/>
      <c r="AT714" s="234" t="s">
        <v>196</v>
      </c>
      <c r="AU714" s="234" t="s">
        <v>98</v>
      </c>
      <c r="AV714" s="13" t="s">
        <v>98</v>
      </c>
      <c r="AW714" s="13" t="s">
        <v>48</v>
      </c>
      <c r="AX714" s="13" t="s">
        <v>91</v>
      </c>
      <c r="AY714" s="234" t="s">
        <v>183</v>
      </c>
    </row>
    <row r="715" spans="2:65" s="1" customFormat="1" ht="16.5" customHeight="1">
      <c r="B715" s="35"/>
      <c r="C715" s="197" t="s">
        <v>897</v>
      </c>
      <c r="D715" s="197" t="s">
        <v>186</v>
      </c>
      <c r="E715" s="198" t="s">
        <v>898</v>
      </c>
      <c r="F715" s="199" t="s">
        <v>899</v>
      </c>
      <c r="G715" s="200" t="s">
        <v>711</v>
      </c>
      <c r="H715" s="201">
        <v>168.5</v>
      </c>
      <c r="I715" s="202"/>
      <c r="J715" s="203">
        <f>ROUND(I715*H715,2)</f>
        <v>0</v>
      </c>
      <c r="K715" s="199" t="s">
        <v>190</v>
      </c>
      <c r="L715" s="39"/>
      <c r="M715" s="204" t="s">
        <v>1</v>
      </c>
      <c r="N715" s="205" t="s">
        <v>56</v>
      </c>
      <c r="O715" s="67"/>
      <c r="P715" s="206">
        <f>O715*H715</f>
        <v>0</v>
      </c>
      <c r="Q715" s="206">
        <v>0.14066999999999999</v>
      </c>
      <c r="R715" s="206">
        <f>Q715*H715</f>
        <v>23.702894999999998</v>
      </c>
      <c r="S715" s="206">
        <v>0</v>
      </c>
      <c r="T715" s="207">
        <f>S715*H715</f>
        <v>0</v>
      </c>
      <c r="AR715" s="208" t="s">
        <v>122</v>
      </c>
      <c r="AT715" s="208" t="s">
        <v>186</v>
      </c>
      <c r="AU715" s="208" t="s">
        <v>98</v>
      </c>
      <c r="AY715" s="17" t="s">
        <v>183</v>
      </c>
      <c r="BE715" s="209">
        <f>IF(N715="základní",J715,0)</f>
        <v>0</v>
      </c>
      <c r="BF715" s="209">
        <f>IF(N715="snížená",J715,0)</f>
        <v>0</v>
      </c>
      <c r="BG715" s="209">
        <f>IF(N715="zákl. přenesená",J715,0)</f>
        <v>0</v>
      </c>
      <c r="BH715" s="209">
        <f>IF(N715="sníž. přenesená",J715,0)</f>
        <v>0</v>
      </c>
      <c r="BI715" s="209">
        <f>IF(N715="nulová",J715,0)</f>
        <v>0</v>
      </c>
      <c r="BJ715" s="17" t="s">
        <v>23</v>
      </c>
      <c r="BK715" s="209">
        <f>ROUND(I715*H715,2)</f>
        <v>0</v>
      </c>
      <c r="BL715" s="17" t="s">
        <v>122</v>
      </c>
      <c r="BM715" s="208" t="s">
        <v>900</v>
      </c>
    </row>
    <row r="716" spans="2:65" s="1" customFormat="1" ht="17.399999999999999">
      <c r="B716" s="35"/>
      <c r="C716" s="36"/>
      <c r="D716" s="210" t="s">
        <v>192</v>
      </c>
      <c r="E716" s="36"/>
      <c r="F716" s="211" t="s">
        <v>901</v>
      </c>
      <c r="G716" s="36"/>
      <c r="H716" s="36"/>
      <c r="I716" s="118"/>
      <c r="J716" s="36"/>
      <c r="K716" s="36"/>
      <c r="L716" s="39"/>
      <c r="M716" s="212"/>
      <c r="N716" s="67"/>
      <c r="O716" s="67"/>
      <c r="P716" s="67"/>
      <c r="Q716" s="67"/>
      <c r="R716" s="67"/>
      <c r="S716" s="67"/>
      <c r="T716" s="68"/>
      <c r="AT716" s="17" t="s">
        <v>192</v>
      </c>
      <c r="AU716" s="17" t="s">
        <v>98</v>
      </c>
    </row>
    <row r="717" spans="2:65" s="1" customFormat="1" ht="54">
      <c r="B717" s="35"/>
      <c r="C717" s="36"/>
      <c r="D717" s="210" t="s">
        <v>194</v>
      </c>
      <c r="E717" s="36"/>
      <c r="F717" s="213" t="s">
        <v>894</v>
      </c>
      <c r="G717" s="36"/>
      <c r="H717" s="36"/>
      <c r="I717" s="118"/>
      <c r="J717" s="36"/>
      <c r="K717" s="36"/>
      <c r="L717" s="39"/>
      <c r="M717" s="212"/>
      <c r="N717" s="67"/>
      <c r="O717" s="67"/>
      <c r="P717" s="67"/>
      <c r="Q717" s="67"/>
      <c r="R717" s="67"/>
      <c r="S717" s="67"/>
      <c r="T717" s="68"/>
      <c r="AT717" s="17" t="s">
        <v>194</v>
      </c>
      <c r="AU717" s="17" t="s">
        <v>98</v>
      </c>
    </row>
    <row r="718" spans="2:65" s="12" customFormat="1" ht="10.199999999999999">
      <c r="B718" s="214"/>
      <c r="C718" s="215"/>
      <c r="D718" s="210" t="s">
        <v>196</v>
      </c>
      <c r="E718" s="216" t="s">
        <v>1</v>
      </c>
      <c r="F718" s="217" t="s">
        <v>902</v>
      </c>
      <c r="G718" s="215"/>
      <c r="H718" s="216" t="s">
        <v>1</v>
      </c>
      <c r="I718" s="218"/>
      <c r="J718" s="215"/>
      <c r="K718" s="215"/>
      <c r="L718" s="219"/>
      <c r="M718" s="220"/>
      <c r="N718" s="221"/>
      <c r="O718" s="221"/>
      <c r="P718" s="221"/>
      <c r="Q718" s="221"/>
      <c r="R718" s="221"/>
      <c r="S718" s="221"/>
      <c r="T718" s="222"/>
      <c r="AT718" s="223" t="s">
        <v>196</v>
      </c>
      <c r="AU718" s="223" t="s">
        <v>98</v>
      </c>
      <c r="AV718" s="12" t="s">
        <v>23</v>
      </c>
      <c r="AW718" s="12" t="s">
        <v>48</v>
      </c>
      <c r="AX718" s="12" t="s">
        <v>91</v>
      </c>
      <c r="AY718" s="223" t="s">
        <v>183</v>
      </c>
    </row>
    <row r="719" spans="2:65" s="13" customFormat="1" ht="10.199999999999999">
      <c r="B719" s="224"/>
      <c r="C719" s="225"/>
      <c r="D719" s="210" t="s">
        <v>196</v>
      </c>
      <c r="E719" s="226" t="s">
        <v>1</v>
      </c>
      <c r="F719" s="227" t="s">
        <v>903</v>
      </c>
      <c r="G719" s="225"/>
      <c r="H719" s="228">
        <v>168.5</v>
      </c>
      <c r="I719" s="229"/>
      <c r="J719" s="225"/>
      <c r="K719" s="225"/>
      <c r="L719" s="230"/>
      <c r="M719" s="231"/>
      <c r="N719" s="232"/>
      <c r="O719" s="232"/>
      <c r="P719" s="232"/>
      <c r="Q719" s="232"/>
      <c r="R719" s="232"/>
      <c r="S719" s="232"/>
      <c r="T719" s="233"/>
      <c r="AT719" s="234" t="s">
        <v>196</v>
      </c>
      <c r="AU719" s="234" t="s">
        <v>98</v>
      </c>
      <c r="AV719" s="13" t="s">
        <v>98</v>
      </c>
      <c r="AW719" s="13" t="s">
        <v>48</v>
      </c>
      <c r="AX719" s="13" t="s">
        <v>91</v>
      </c>
      <c r="AY719" s="234" t="s">
        <v>183</v>
      </c>
    </row>
    <row r="720" spans="2:65" s="1" customFormat="1" ht="16.5" customHeight="1">
      <c r="B720" s="35"/>
      <c r="C720" s="246" t="s">
        <v>904</v>
      </c>
      <c r="D720" s="246" t="s">
        <v>347</v>
      </c>
      <c r="E720" s="247" t="s">
        <v>905</v>
      </c>
      <c r="F720" s="248" t="s">
        <v>906</v>
      </c>
      <c r="G720" s="249" t="s">
        <v>711</v>
      </c>
      <c r="H720" s="250">
        <v>149.37899999999999</v>
      </c>
      <c r="I720" s="251"/>
      <c r="J720" s="252">
        <f>ROUND(I720*H720,2)</f>
        <v>0</v>
      </c>
      <c r="K720" s="248" t="s">
        <v>190</v>
      </c>
      <c r="L720" s="253"/>
      <c r="M720" s="254" t="s">
        <v>1</v>
      </c>
      <c r="N720" s="255" t="s">
        <v>56</v>
      </c>
      <c r="O720" s="67"/>
      <c r="P720" s="206">
        <f>O720*H720</f>
        <v>0</v>
      </c>
      <c r="Q720" s="206">
        <v>0.125</v>
      </c>
      <c r="R720" s="206">
        <f>Q720*H720</f>
        <v>18.672374999999999</v>
      </c>
      <c r="S720" s="206">
        <v>0</v>
      </c>
      <c r="T720" s="207">
        <f>S720*H720</f>
        <v>0</v>
      </c>
      <c r="AR720" s="208" t="s">
        <v>232</v>
      </c>
      <c r="AT720" s="208" t="s">
        <v>347</v>
      </c>
      <c r="AU720" s="208" t="s">
        <v>98</v>
      </c>
      <c r="AY720" s="17" t="s">
        <v>183</v>
      </c>
      <c r="BE720" s="209">
        <f>IF(N720="základní",J720,0)</f>
        <v>0</v>
      </c>
      <c r="BF720" s="209">
        <f>IF(N720="snížená",J720,0)</f>
        <v>0</v>
      </c>
      <c r="BG720" s="209">
        <f>IF(N720="zákl. přenesená",J720,0)</f>
        <v>0</v>
      </c>
      <c r="BH720" s="209">
        <f>IF(N720="sníž. přenesená",J720,0)</f>
        <v>0</v>
      </c>
      <c r="BI720" s="209">
        <f>IF(N720="nulová",J720,0)</f>
        <v>0</v>
      </c>
      <c r="BJ720" s="17" t="s">
        <v>23</v>
      </c>
      <c r="BK720" s="209">
        <f>ROUND(I720*H720,2)</f>
        <v>0</v>
      </c>
      <c r="BL720" s="17" t="s">
        <v>122</v>
      </c>
      <c r="BM720" s="208" t="s">
        <v>907</v>
      </c>
    </row>
    <row r="721" spans="2:65" s="1" customFormat="1" ht="17.399999999999999">
      <c r="B721" s="35"/>
      <c r="C721" s="36"/>
      <c r="D721" s="210" t="s">
        <v>192</v>
      </c>
      <c r="E721" s="36"/>
      <c r="F721" s="211" t="s">
        <v>908</v>
      </c>
      <c r="G721" s="36"/>
      <c r="H721" s="36"/>
      <c r="I721" s="118"/>
      <c r="J721" s="36"/>
      <c r="K721" s="36"/>
      <c r="L721" s="39"/>
      <c r="M721" s="212"/>
      <c r="N721" s="67"/>
      <c r="O721" s="67"/>
      <c r="P721" s="67"/>
      <c r="Q721" s="67"/>
      <c r="R721" s="67"/>
      <c r="S721" s="67"/>
      <c r="T721" s="68"/>
      <c r="AT721" s="17" t="s">
        <v>192</v>
      </c>
      <c r="AU721" s="17" t="s">
        <v>98</v>
      </c>
    </row>
    <row r="722" spans="2:65" s="12" customFormat="1" ht="10.199999999999999">
      <c r="B722" s="214"/>
      <c r="C722" s="215"/>
      <c r="D722" s="210" t="s">
        <v>196</v>
      </c>
      <c r="E722" s="216" t="s">
        <v>1</v>
      </c>
      <c r="F722" s="217" t="s">
        <v>895</v>
      </c>
      <c r="G722" s="215"/>
      <c r="H722" s="216" t="s">
        <v>1</v>
      </c>
      <c r="I722" s="218"/>
      <c r="J722" s="215"/>
      <c r="K722" s="215"/>
      <c r="L722" s="219"/>
      <c r="M722" s="220"/>
      <c r="N722" s="221"/>
      <c r="O722" s="221"/>
      <c r="P722" s="221"/>
      <c r="Q722" s="221"/>
      <c r="R722" s="221"/>
      <c r="S722" s="221"/>
      <c r="T722" s="222"/>
      <c r="AT722" s="223" t="s">
        <v>196</v>
      </c>
      <c r="AU722" s="223" t="s">
        <v>98</v>
      </c>
      <c r="AV722" s="12" t="s">
        <v>23</v>
      </c>
      <c r="AW722" s="12" t="s">
        <v>48</v>
      </c>
      <c r="AX722" s="12" t="s">
        <v>91</v>
      </c>
      <c r="AY722" s="223" t="s">
        <v>183</v>
      </c>
    </row>
    <row r="723" spans="2:65" s="13" customFormat="1" ht="10.199999999999999">
      <c r="B723" s="224"/>
      <c r="C723" s="225"/>
      <c r="D723" s="210" t="s">
        <v>196</v>
      </c>
      <c r="E723" s="226" t="s">
        <v>1</v>
      </c>
      <c r="F723" s="227" t="s">
        <v>909</v>
      </c>
      <c r="G723" s="225"/>
      <c r="H723" s="228">
        <v>149.37899999999999</v>
      </c>
      <c r="I723" s="229"/>
      <c r="J723" s="225"/>
      <c r="K723" s="225"/>
      <c r="L723" s="230"/>
      <c r="M723" s="231"/>
      <c r="N723" s="232"/>
      <c r="O723" s="232"/>
      <c r="P723" s="232"/>
      <c r="Q723" s="232"/>
      <c r="R723" s="232"/>
      <c r="S723" s="232"/>
      <c r="T723" s="233"/>
      <c r="AT723" s="234" t="s">
        <v>196</v>
      </c>
      <c r="AU723" s="234" t="s">
        <v>98</v>
      </c>
      <c r="AV723" s="13" t="s">
        <v>98</v>
      </c>
      <c r="AW723" s="13" t="s">
        <v>48</v>
      </c>
      <c r="AX723" s="13" t="s">
        <v>91</v>
      </c>
      <c r="AY723" s="234" t="s">
        <v>183</v>
      </c>
    </row>
    <row r="724" spans="2:65" s="1" customFormat="1" ht="16.5" customHeight="1">
      <c r="B724" s="35"/>
      <c r="C724" s="246" t="s">
        <v>752</v>
      </c>
      <c r="D724" s="246" t="s">
        <v>347</v>
      </c>
      <c r="E724" s="247" t="s">
        <v>910</v>
      </c>
      <c r="F724" s="248" t="s">
        <v>911</v>
      </c>
      <c r="G724" s="249" t="s">
        <v>711</v>
      </c>
      <c r="H724" s="250">
        <v>116.655</v>
      </c>
      <c r="I724" s="251"/>
      <c r="J724" s="252">
        <f>ROUND(I724*H724,2)</f>
        <v>0</v>
      </c>
      <c r="K724" s="248" t="s">
        <v>190</v>
      </c>
      <c r="L724" s="253"/>
      <c r="M724" s="254" t="s">
        <v>1</v>
      </c>
      <c r="N724" s="255" t="s">
        <v>56</v>
      </c>
      <c r="O724" s="67"/>
      <c r="P724" s="206">
        <f>O724*H724</f>
        <v>0</v>
      </c>
      <c r="Q724" s="206">
        <v>6.5000000000000002E-2</v>
      </c>
      <c r="R724" s="206">
        <f>Q724*H724</f>
        <v>7.5825750000000003</v>
      </c>
      <c r="S724" s="206">
        <v>0</v>
      </c>
      <c r="T724" s="207">
        <f>S724*H724</f>
        <v>0</v>
      </c>
      <c r="AR724" s="208" t="s">
        <v>232</v>
      </c>
      <c r="AT724" s="208" t="s">
        <v>347</v>
      </c>
      <c r="AU724" s="208" t="s">
        <v>98</v>
      </c>
      <c r="AY724" s="17" t="s">
        <v>183</v>
      </c>
      <c r="BE724" s="209">
        <f>IF(N724="základní",J724,0)</f>
        <v>0</v>
      </c>
      <c r="BF724" s="209">
        <f>IF(N724="snížená",J724,0)</f>
        <v>0</v>
      </c>
      <c r="BG724" s="209">
        <f>IF(N724="zákl. přenesená",J724,0)</f>
        <v>0</v>
      </c>
      <c r="BH724" s="209">
        <f>IF(N724="sníž. přenesená",J724,0)</f>
        <v>0</v>
      </c>
      <c r="BI724" s="209">
        <f>IF(N724="nulová",J724,0)</f>
        <v>0</v>
      </c>
      <c r="BJ724" s="17" t="s">
        <v>23</v>
      </c>
      <c r="BK724" s="209">
        <f>ROUND(I724*H724,2)</f>
        <v>0</v>
      </c>
      <c r="BL724" s="17" t="s">
        <v>122</v>
      </c>
      <c r="BM724" s="208" t="s">
        <v>912</v>
      </c>
    </row>
    <row r="725" spans="2:65" s="1" customFormat="1" ht="17.399999999999999">
      <c r="B725" s="35"/>
      <c r="C725" s="36"/>
      <c r="D725" s="210" t="s">
        <v>192</v>
      </c>
      <c r="E725" s="36"/>
      <c r="F725" s="211" t="s">
        <v>913</v>
      </c>
      <c r="G725" s="36"/>
      <c r="H725" s="36"/>
      <c r="I725" s="118"/>
      <c r="J725" s="36"/>
      <c r="K725" s="36"/>
      <c r="L725" s="39"/>
      <c r="M725" s="212"/>
      <c r="N725" s="67"/>
      <c r="O725" s="67"/>
      <c r="P725" s="67"/>
      <c r="Q725" s="67"/>
      <c r="R725" s="67"/>
      <c r="S725" s="67"/>
      <c r="T725" s="68"/>
      <c r="AT725" s="17" t="s">
        <v>192</v>
      </c>
      <c r="AU725" s="17" t="s">
        <v>98</v>
      </c>
    </row>
    <row r="726" spans="2:65" s="12" customFormat="1" ht="10.199999999999999">
      <c r="B726" s="214"/>
      <c r="C726" s="215"/>
      <c r="D726" s="210" t="s">
        <v>196</v>
      </c>
      <c r="E726" s="216" t="s">
        <v>1</v>
      </c>
      <c r="F726" s="217" t="s">
        <v>902</v>
      </c>
      <c r="G726" s="215"/>
      <c r="H726" s="216" t="s">
        <v>1</v>
      </c>
      <c r="I726" s="218"/>
      <c r="J726" s="215"/>
      <c r="K726" s="215"/>
      <c r="L726" s="219"/>
      <c r="M726" s="220"/>
      <c r="N726" s="221"/>
      <c r="O726" s="221"/>
      <c r="P726" s="221"/>
      <c r="Q726" s="221"/>
      <c r="R726" s="221"/>
      <c r="S726" s="221"/>
      <c r="T726" s="222"/>
      <c r="AT726" s="223" t="s">
        <v>196</v>
      </c>
      <c r="AU726" s="223" t="s">
        <v>98</v>
      </c>
      <c r="AV726" s="12" t="s">
        <v>23</v>
      </c>
      <c r="AW726" s="12" t="s">
        <v>48</v>
      </c>
      <c r="AX726" s="12" t="s">
        <v>91</v>
      </c>
      <c r="AY726" s="223" t="s">
        <v>183</v>
      </c>
    </row>
    <row r="727" spans="2:65" s="13" customFormat="1" ht="10.199999999999999">
      <c r="B727" s="224"/>
      <c r="C727" s="225"/>
      <c r="D727" s="210" t="s">
        <v>196</v>
      </c>
      <c r="E727" s="226" t="s">
        <v>1</v>
      </c>
      <c r="F727" s="227" t="s">
        <v>914</v>
      </c>
      <c r="G727" s="225"/>
      <c r="H727" s="228">
        <v>116.655</v>
      </c>
      <c r="I727" s="229"/>
      <c r="J727" s="225"/>
      <c r="K727" s="225"/>
      <c r="L727" s="230"/>
      <c r="M727" s="231"/>
      <c r="N727" s="232"/>
      <c r="O727" s="232"/>
      <c r="P727" s="232"/>
      <c r="Q727" s="232"/>
      <c r="R727" s="232"/>
      <c r="S727" s="232"/>
      <c r="T727" s="233"/>
      <c r="AT727" s="234" t="s">
        <v>196</v>
      </c>
      <c r="AU727" s="234" t="s">
        <v>98</v>
      </c>
      <c r="AV727" s="13" t="s">
        <v>98</v>
      </c>
      <c r="AW727" s="13" t="s">
        <v>48</v>
      </c>
      <c r="AX727" s="13" t="s">
        <v>91</v>
      </c>
      <c r="AY727" s="234" t="s">
        <v>183</v>
      </c>
    </row>
    <row r="728" spans="2:65" s="1" customFormat="1" ht="16.5" customHeight="1">
      <c r="B728" s="35"/>
      <c r="C728" s="246" t="s">
        <v>915</v>
      </c>
      <c r="D728" s="246" t="s">
        <v>347</v>
      </c>
      <c r="E728" s="247" t="s">
        <v>916</v>
      </c>
      <c r="F728" s="248" t="s">
        <v>917</v>
      </c>
      <c r="G728" s="249" t="s">
        <v>711</v>
      </c>
      <c r="H728" s="250">
        <v>2.121</v>
      </c>
      <c r="I728" s="251"/>
      <c r="J728" s="252">
        <f>ROUND(I728*H728,2)</f>
        <v>0</v>
      </c>
      <c r="K728" s="248" t="s">
        <v>190</v>
      </c>
      <c r="L728" s="253"/>
      <c r="M728" s="254" t="s">
        <v>1</v>
      </c>
      <c r="N728" s="255" t="s">
        <v>56</v>
      </c>
      <c r="O728" s="67"/>
      <c r="P728" s="206">
        <f>O728*H728</f>
        <v>0</v>
      </c>
      <c r="Q728" s="206">
        <v>0.125</v>
      </c>
      <c r="R728" s="206">
        <f>Q728*H728</f>
        <v>0.265125</v>
      </c>
      <c r="S728" s="206">
        <v>0</v>
      </c>
      <c r="T728" s="207">
        <f>S728*H728</f>
        <v>0</v>
      </c>
      <c r="AR728" s="208" t="s">
        <v>232</v>
      </c>
      <c r="AT728" s="208" t="s">
        <v>347</v>
      </c>
      <c r="AU728" s="208" t="s">
        <v>98</v>
      </c>
      <c r="AY728" s="17" t="s">
        <v>183</v>
      </c>
      <c r="BE728" s="209">
        <f>IF(N728="základní",J728,0)</f>
        <v>0</v>
      </c>
      <c r="BF728" s="209">
        <f>IF(N728="snížená",J728,0)</f>
        <v>0</v>
      </c>
      <c r="BG728" s="209">
        <f>IF(N728="zákl. přenesená",J728,0)</f>
        <v>0</v>
      </c>
      <c r="BH728" s="209">
        <f>IF(N728="sníž. přenesená",J728,0)</f>
        <v>0</v>
      </c>
      <c r="BI728" s="209">
        <f>IF(N728="nulová",J728,0)</f>
        <v>0</v>
      </c>
      <c r="BJ728" s="17" t="s">
        <v>23</v>
      </c>
      <c r="BK728" s="209">
        <f>ROUND(I728*H728,2)</f>
        <v>0</v>
      </c>
      <c r="BL728" s="17" t="s">
        <v>122</v>
      </c>
      <c r="BM728" s="208" t="s">
        <v>918</v>
      </c>
    </row>
    <row r="729" spans="2:65" s="1" customFormat="1" ht="17.399999999999999">
      <c r="B729" s="35"/>
      <c r="C729" s="36"/>
      <c r="D729" s="210" t="s">
        <v>192</v>
      </c>
      <c r="E729" s="36"/>
      <c r="F729" s="211" t="s">
        <v>919</v>
      </c>
      <c r="G729" s="36"/>
      <c r="H729" s="36"/>
      <c r="I729" s="118"/>
      <c r="J729" s="36"/>
      <c r="K729" s="36"/>
      <c r="L729" s="39"/>
      <c r="M729" s="212"/>
      <c r="N729" s="67"/>
      <c r="O729" s="67"/>
      <c r="P729" s="67"/>
      <c r="Q729" s="67"/>
      <c r="R729" s="67"/>
      <c r="S729" s="67"/>
      <c r="T729" s="68"/>
      <c r="AT729" s="17" t="s">
        <v>192</v>
      </c>
      <c r="AU729" s="17" t="s">
        <v>98</v>
      </c>
    </row>
    <row r="730" spans="2:65" s="12" customFormat="1" ht="10.199999999999999">
      <c r="B730" s="214"/>
      <c r="C730" s="215"/>
      <c r="D730" s="210" t="s">
        <v>196</v>
      </c>
      <c r="E730" s="216" t="s">
        <v>1</v>
      </c>
      <c r="F730" s="217" t="s">
        <v>895</v>
      </c>
      <c r="G730" s="215"/>
      <c r="H730" s="216" t="s">
        <v>1</v>
      </c>
      <c r="I730" s="218"/>
      <c r="J730" s="215"/>
      <c r="K730" s="215"/>
      <c r="L730" s="219"/>
      <c r="M730" s="220"/>
      <c r="N730" s="221"/>
      <c r="O730" s="221"/>
      <c r="P730" s="221"/>
      <c r="Q730" s="221"/>
      <c r="R730" s="221"/>
      <c r="S730" s="221"/>
      <c r="T730" s="222"/>
      <c r="AT730" s="223" t="s">
        <v>196</v>
      </c>
      <c r="AU730" s="223" t="s">
        <v>98</v>
      </c>
      <c r="AV730" s="12" t="s">
        <v>23</v>
      </c>
      <c r="AW730" s="12" t="s">
        <v>48</v>
      </c>
      <c r="AX730" s="12" t="s">
        <v>91</v>
      </c>
      <c r="AY730" s="223" t="s">
        <v>183</v>
      </c>
    </row>
    <row r="731" spans="2:65" s="13" customFormat="1" ht="10.199999999999999">
      <c r="B731" s="224"/>
      <c r="C731" s="225"/>
      <c r="D731" s="210" t="s">
        <v>196</v>
      </c>
      <c r="E731" s="226" t="s">
        <v>1</v>
      </c>
      <c r="F731" s="227" t="s">
        <v>920</v>
      </c>
      <c r="G731" s="225"/>
      <c r="H731" s="228">
        <v>2.121</v>
      </c>
      <c r="I731" s="229"/>
      <c r="J731" s="225"/>
      <c r="K731" s="225"/>
      <c r="L731" s="230"/>
      <c r="M731" s="231"/>
      <c r="N731" s="232"/>
      <c r="O731" s="232"/>
      <c r="P731" s="232"/>
      <c r="Q731" s="232"/>
      <c r="R731" s="232"/>
      <c r="S731" s="232"/>
      <c r="T731" s="233"/>
      <c r="AT731" s="234" t="s">
        <v>196</v>
      </c>
      <c r="AU731" s="234" t="s">
        <v>98</v>
      </c>
      <c r="AV731" s="13" t="s">
        <v>98</v>
      </c>
      <c r="AW731" s="13" t="s">
        <v>48</v>
      </c>
      <c r="AX731" s="13" t="s">
        <v>91</v>
      </c>
      <c r="AY731" s="234" t="s">
        <v>183</v>
      </c>
    </row>
    <row r="732" spans="2:65" s="1" customFormat="1" ht="16.5" customHeight="1">
      <c r="B732" s="35"/>
      <c r="C732" s="197" t="s">
        <v>921</v>
      </c>
      <c r="D732" s="197" t="s">
        <v>186</v>
      </c>
      <c r="E732" s="198" t="s">
        <v>922</v>
      </c>
      <c r="F732" s="199" t="s">
        <v>923</v>
      </c>
      <c r="G732" s="200" t="s">
        <v>711</v>
      </c>
      <c r="H732" s="201">
        <v>383.5</v>
      </c>
      <c r="I732" s="202"/>
      <c r="J732" s="203">
        <f>ROUND(I732*H732,2)</f>
        <v>0</v>
      </c>
      <c r="K732" s="199" t="s">
        <v>190</v>
      </c>
      <c r="L732" s="39"/>
      <c r="M732" s="204" t="s">
        <v>1</v>
      </c>
      <c r="N732" s="205" t="s">
        <v>56</v>
      </c>
      <c r="O732" s="67"/>
      <c r="P732" s="206">
        <f>O732*H732</f>
        <v>0</v>
      </c>
      <c r="Q732" s="206">
        <v>0.1295</v>
      </c>
      <c r="R732" s="206">
        <f>Q732*H732</f>
        <v>49.663250000000005</v>
      </c>
      <c r="S732" s="206">
        <v>0</v>
      </c>
      <c r="T732" s="207">
        <f>S732*H732</f>
        <v>0</v>
      </c>
      <c r="AR732" s="208" t="s">
        <v>122</v>
      </c>
      <c r="AT732" s="208" t="s">
        <v>186</v>
      </c>
      <c r="AU732" s="208" t="s">
        <v>98</v>
      </c>
      <c r="AY732" s="17" t="s">
        <v>183</v>
      </c>
      <c r="BE732" s="209">
        <f>IF(N732="základní",J732,0)</f>
        <v>0</v>
      </c>
      <c r="BF732" s="209">
        <f>IF(N732="snížená",J732,0)</f>
        <v>0</v>
      </c>
      <c r="BG732" s="209">
        <f>IF(N732="zákl. přenesená",J732,0)</f>
        <v>0</v>
      </c>
      <c r="BH732" s="209">
        <f>IF(N732="sníž. přenesená",J732,0)</f>
        <v>0</v>
      </c>
      <c r="BI732" s="209">
        <f>IF(N732="nulová",J732,0)</f>
        <v>0</v>
      </c>
      <c r="BJ732" s="17" t="s">
        <v>23</v>
      </c>
      <c r="BK732" s="209">
        <f>ROUND(I732*H732,2)</f>
        <v>0</v>
      </c>
      <c r="BL732" s="17" t="s">
        <v>122</v>
      </c>
      <c r="BM732" s="208" t="s">
        <v>924</v>
      </c>
    </row>
    <row r="733" spans="2:65" s="1" customFormat="1" ht="17.399999999999999">
      <c r="B733" s="35"/>
      <c r="C733" s="36"/>
      <c r="D733" s="210" t="s">
        <v>192</v>
      </c>
      <c r="E733" s="36"/>
      <c r="F733" s="211" t="s">
        <v>925</v>
      </c>
      <c r="G733" s="36"/>
      <c r="H733" s="36"/>
      <c r="I733" s="118"/>
      <c r="J733" s="36"/>
      <c r="K733" s="36"/>
      <c r="L733" s="39"/>
      <c r="M733" s="212"/>
      <c r="N733" s="67"/>
      <c r="O733" s="67"/>
      <c r="P733" s="67"/>
      <c r="Q733" s="67"/>
      <c r="R733" s="67"/>
      <c r="S733" s="67"/>
      <c r="T733" s="68"/>
      <c r="AT733" s="17" t="s">
        <v>192</v>
      </c>
      <c r="AU733" s="17" t="s">
        <v>98</v>
      </c>
    </row>
    <row r="734" spans="2:65" s="1" customFormat="1" ht="45">
      <c r="B734" s="35"/>
      <c r="C734" s="36"/>
      <c r="D734" s="210" t="s">
        <v>194</v>
      </c>
      <c r="E734" s="36"/>
      <c r="F734" s="213" t="s">
        <v>926</v>
      </c>
      <c r="G734" s="36"/>
      <c r="H734" s="36"/>
      <c r="I734" s="118"/>
      <c r="J734" s="36"/>
      <c r="K734" s="36"/>
      <c r="L734" s="39"/>
      <c r="M734" s="212"/>
      <c r="N734" s="67"/>
      <c r="O734" s="67"/>
      <c r="P734" s="67"/>
      <c r="Q734" s="67"/>
      <c r="R734" s="67"/>
      <c r="S734" s="67"/>
      <c r="T734" s="68"/>
      <c r="AT734" s="17" t="s">
        <v>194</v>
      </c>
      <c r="AU734" s="17" t="s">
        <v>98</v>
      </c>
    </row>
    <row r="735" spans="2:65" s="12" customFormat="1" ht="10.199999999999999">
      <c r="B735" s="214"/>
      <c r="C735" s="215"/>
      <c r="D735" s="210" t="s">
        <v>196</v>
      </c>
      <c r="E735" s="216" t="s">
        <v>1</v>
      </c>
      <c r="F735" s="217" t="s">
        <v>927</v>
      </c>
      <c r="G735" s="215"/>
      <c r="H735" s="216" t="s">
        <v>1</v>
      </c>
      <c r="I735" s="218"/>
      <c r="J735" s="215"/>
      <c r="K735" s="215"/>
      <c r="L735" s="219"/>
      <c r="M735" s="220"/>
      <c r="N735" s="221"/>
      <c r="O735" s="221"/>
      <c r="P735" s="221"/>
      <c r="Q735" s="221"/>
      <c r="R735" s="221"/>
      <c r="S735" s="221"/>
      <c r="T735" s="222"/>
      <c r="AT735" s="223" t="s">
        <v>196</v>
      </c>
      <c r="AU735" s="223" t="s">
        <v>98</v>
      </c>
      <c r="AV735" s="12" t="s">
        <v>23</v>
      </c>
      <c r="AW735" s="12" t="s">
        <v>48</v>
      </c>
      <c r="AX735" s="12" t="s">
        <v>91</v>
      </c>
      <c r="AY735" s="223" t="s">
        <v>183</v>
      </c>
    </row>
    <row r="736" spans="2:65" s="13" customFormat="1" ht="10.199999999999999">
      <c r="B736" s="224"/>
      <c r="C736" s="225"/>
      <c r="D736" s="210" t="s">
        <v>196</v>
      </c>
      <c r="E736" s="226" t="s">
        <v>1</v>
      </c>
      <c r="F736" s="227" t="s">
        <v>928</v>
      </c>
      <c r="G736" s="225"/>
      <c r="H736" s="228">
        <v>383.5</v>
      </c>
      <c r="I736" s="229"/>
      <c r="J736" s="225"/>
      <c r="K736" s="225"/>
      <c r="L736" s="230"/>
      <c r="M736" s="231"/>
      <c r="N736" s="232"/>
      <c r="O736" s="232"/>
      <c r="P736" s="232"/>
      <c r="Q736" s="232"/>
      <c r="R736" s="232"/>
      <c r="S736" s="232"/>
      <c r="T736" s="233"/>
      <c r="AT736" s="234" t="s">
        <v>196</v>
      </c>
      <c r="AU736" s="234" t="s">
        <v>98</v>
      </c>
      <c r="AV736" s="13" t="s">
        <v>98</v>
      </c>
      <c r="AW736" s="13" t="s">
        <v>48</v>
      </c>
      <c r="AX736" s="13" t="s">
        <v>91</v>
      </c>
      <c r="AY736" s="234" t="s">
        <v>183</v>
      </c>
    </row>
    <row r="737" spans="2:65" s="1" customFormat="1" ht="16.5" customHeight="1">
      <c r="B737" s="35"/>
      <c r="C737" s="246" t="s">
        <v>929</v>
      </c>
      <c r="D737" s="246" t="s">
        <v>347</v>
      </c>
      <c r="E737" s="247" t="s">
        <v>930</v>
      </c>
      <c r="F737" s="248" t="s">
        <v>931</v>
      </c>
      <c r="G737" s="249" t="s">
        <v>205</v>
      </c>
      <c r="H737" s="250">
        <v>387.84</v>
      </c>
      <c r="I737" s="251"/>
      <c r="J737" s="252">
        <f>ROUND(I737*H737,2)</f>
        <v>0</v>
      </c>
      <c r="K737" s="248" t="s">
        <v>1</v>
      </c>
      <c r="L737" s="253"/>
      <c r="M737" s="254" t="s">
        <v>1</v>
      </c>
      <c r="N737" s="255" t="s">
        <v>56</v>
      </c>
      <c r="O737" s="67"/>
      <c r="P737" s="206">
        <f>O737*H737</f>
        <v>0</v>
      </c>
      <c r="Q737" s="206">
        <v>4.5999999999999999E-2</v>
      </c>
      <c r="R737" s="206">
        <f>Q737*H737</f>
        <v>17.840639999999997</v>
      </c>
      <c r="S737" s="206">
        <v>0</v>
      </c>
      <c r="T737" s="207">
        <f>S737*H737</f>
        <v>0</v>
      </c>
      <c r="AR737" s="208" t="s">
        <v>232</v>
      </c>
      <c r="AT737" s="208" t="s">
        <v>347</v>
      </c>
      <c r="AU737" s="208" t="s">
        <v>98</v>
      </c>
      <c r="AY737" s="17" t="s">
        <v>183</v>
      </c>
      <c r="BE737" s="209">
        <f>IF(N737="základní",J737,0)</f>
        <v>0</v>
      </c>
      <c r="BF737" s="209">
        <f>IF(N737="snížená",J737,0)</f>
        <v>0</v>
      </c>
      <c r="BG737" s="209">
        <f>IF(N737="zákl. přenesená",J737,0)</f>
        <v>0</v>
      </c>
      <c r="BH737" s="209">
        <f>IF(N737="sníž. přenesená",J737,0)</f>
        <v>0</v>
      </c>
      <c r="BI737" s="209">
        <f>IF(N737="nulová",J737,0)</f>
        <v>0</v>
      </c>
      <c r="BJ737" s="17" t="s">
        <v>23</v>
      </c>
      <c r="BK737" s="209">
        <f>ROUND(I737*H737,2)</f>
        <v>0</v>
      </c>
      <c r="BL737" s="17" t="s">
        <v>122</v>
      </c>
      <c r="BM737" s="208" t="s">
        <v>932</v>
      </c>
    </row>
    <row r="738" spans="2:65" s="1" customFormat="1" ht="10.199999999999999">
      <c r="B738" s="35"/>
      <c r="C738" s="36"/>
      <c r="D738" s="210" t="s">
        <v>192</v>
      </c>
      <c r="E738" s="36"/>
      <c r="F738" s="211" t="s">
        <v>933</v>
      </c>
      <c r="G738" s="36"/>
      <c r="H738" s="36"/>
      <c r="I738" s="118"/>
      <c r="J738" s="36"/>
      <c r="K738" s="36"/>
      <c r="L738" s="39"/>
      <c r="M738" s="212"/>
      <c r="N738" s="67"/>
      <c r="O738" s="67"/>
      <c r="P738" s="67"/>
      <c r="Q738" s="67"/>
      <c r="R738" s="67"/>
      <c r="S738" s="67"/>
      <c r="T738" s="68"/>
      <c r="AT738" s="17" t="s">
        <v>192</v>
      </c>
      <c r="AU738" s="17" t="s">
        <v>98</v>
      </c>
    </row>
    <row r="739" spans="2:65" s="12" customFormat="1" ht="10.199999999999999">
      <c r="B739" s="214"/>
      <c r="C739" s="215"/>
      <c r="D739" s="210" t="s">
        <v>196</v>
      </c>
      <c r="E739" s="216" t="s">
        <v>1</v>
      </c>
      <c r="F739" s="217" t="s">
        <v>927</v>
      </c>
      <c r="G739" s="215"/>
      <c r="H739" s="216" t="s">
        <v>1</v>
      </c>
      <c r="I739" s="218"/>
      <c r="J739" s="215"/>
      <c r="K739" s="215"/>
      <c r="L739" s="219"/>
      <c r="M739" s="220"/>
      <c r="N739" s="221"/>
      <c r="O739" s="221"/>
      <c r="P739" s="221"/>
      <c r="Q739" s="221"/>
      <c r="R739" s="221"/>
      <c r="S739" s="221"/>
      <c r="T739" s="222"/>
      <c r="AT739" s="223" t="s">
        <v>196</v>
      </c>
      <c r="AU739" s="223" t="s">
        <v>98</v>
      </c>
      <c r="AV739" s="12" t="s">
        <v>23</v>
      </c>
      <c r="AW739" s="12" t="s">
        <v>48</v>
      </c>
      <c r="AX739" s="12" t="s">
        <v>91</v>
      </c>
      <c r="AY739" s="223" t="s">
        <v>183</v>
      </c>
    </row>
    <row r="740" spans="2:65" s="13" customFormat="1" ht="10.199999999999999">
      <c r="B740" s="224"/>
      <c r="C740" s="225"/>
      <c r="D740" s="210" t="s">
        <v>196</v>
      </c>
      <c r="E740" s="226" t="s">
        <v>1</v>
      </c>
      <c r="F740" s="227" t="s">
        <v>934</v>
      </c>
      <c r="G740" s="225"/>
      <c r="H740" s="228">
        <v>387.84</v>
      </c>
      <c r="I740" s="229"/>
      <c r="J740" s="225"/>
      <c r="K740" s="225"/>
      <c r="L740" s="230"/>
      <c r="M740" s="231"/>
      <c r="N740" s="232"/>
      <c r="O740" s="232"/>
      <c r="P740" s="232"/>
      <c r="Q740" s="232"/>
      <c r="R740" s="232"/>
      <c r="S740" s="232"/>
      <c r="T740" s="233"/>
      <c r="AT740" s="234" t="s">
        <v>196</v>
      </c>
      <c r="AU740" s="234" t="s">
        <v>98</v>
      </c>
      <c r="AV740" s="13" t="s">
        <v>98</v>
      </c>
      <c r="AW740" s="13" t="s">
        <v>48</v>
      </c>
      <c r="AX740" s="13" t="s">
        <v>91</v>
      </c>
      <c r="AY740" s="234" t="s">
        <v>183</v>
      </c>
    </row>
    <row r="741" spans="2:65" s="1" customFormat="1" ht="16.5" customHeight="1">
      <c r="B741" s="35"/>
      <c r="C741" s="197" t="s">
        <v>935</v>
      </c>
      <c r="D741" s="197" t="s">
        <v>186</v>
      </c>
      <c r="E741" s="198" t="s">
        <v>936</v>
      </c>
      <c r="F741" s="199" t="s">
        <v>937</v>
      </c>
      <c r="G741" s="200" t="s">
        <v>248</v>
      </c>
      <c r="H741" s="201">
        <v>61.173000000000002</v>
      </c>
      <c r="I741" s="202"/>
      <c r="J741" s="203">
        <f>ROUND(I741*H741,2)</f>
        <v>0</v>
      </c>
      <c r="K741" s="199" t="s">
        <v>190</v>
      </c>
      <c r="L741" s="39"/>
      <c r="M741" s="204" t="s">
        <v>1</v>
      </c>
      <c r="N741" s="205" t="s">
        <v>56</v>
      </c>
      <c r="O741" s="67"/>
      <c r="P741" s="206">
        <f>O741*H741</f>
        <v>0</v>
      </c>
      <c r="Q741" s="206">
        <v>2.2563399999999998</v>
      </c>
      <c r="R741" s="206">
        <f>Q741*H741</f>
        <v>138.02708681999999</v>
      </c>
      <c r="S741" s="206">
        <v>0</v>
      </c>
      <c r="T741" s="207">
        <f>S741*H741</f>
        <v>0</v>
      </c>
      <c r="AR741" s="208" t="s">
        <v>122</v>
      </c>
      <c r="AT741" s="208" t="s">
        <v>186</v>
      </c>
      <c r="AU741" s="208" t="s">
        <v>98</v>
      </c>
      <c r="AY741" s="17" t="s">
        <v>183</v>
      </c>
      <c r="BE741" s="209">
        <f>IF(N741="základní",J741,0)</f>
        <v>0</v>
      </c>
      <c r="BF741" s="209">
        <f>IF(N741="snížená",J741,0)</f>
        <v>0</v>
      </c>
      <c r="BG741" s="209">
        <f>IF(N741="zákl. přenesená",J741,0)</f>
        <v>0</v>
      </c>
      <c r="BH741" s="209">
        <f>IF(N741="sníž. přenesená",J741,0)</f>
        <v>0</v>
      </c>
      <c r="BI741" s="209">
        <f>IF(N741="nulová",J741,0)</f>
        <v>0</v>
      </c>
      <c r="BJ741" s="17" t="s">
        <v>23</v>
      </c>
      <c r="BK741" s="209">
        <f>ROUND(I741*H741,2)</f>
        <v>0</v>
      </c>
      <c r="BL741" s="17" t="s">
        <v>122</v>
      </c>
      <c r="BM741" s="208" t="s">
        <v>938</v>
      </c>
    </row>
    <row r="742" spans="2:65" s="1" customFormat="1" ht="10.199999999999999">
      <c r="B742" s="35"/>
      <c r="C742" s="36"/>
      <c r="D742" s="210" t="s">
        <v>192</v>
      </c>
      <c r="E742" s="36"/>
      <c r="F742" s="211" t="s">
        <v>939</v>
      </c>
      <c r="G742" s="36"/>
      <c r="H742" s="36"/>
      <c r="I742" s="118"/>
      <c r="J742" s="36"/>
      <c r="K742" s="36"/>
      <c r="L742" s="39"/>
      <c r="M742" s="212"/>
      <c r="N742" s="67"/>
      <c r="O742" s="67"/>
      <c r="P742" s="67"/>
      <c r="Q742" s="67"/>
      <c r="R742" s="67"/>
      <c r="S742" s="67"/>
      <c r="T742" s="68"/>
      <c r="AT742" s="17" t="s">
        <v>192</v>
      </c>
      <c r="AU742" s="17" t="s">
        <v>98</v>
      </c>
    </row>
    <row r="743" spans="2:65" s="12" customFormat="1" ht="10.199999999999999">
      <c r="B743" s="214"/>
      <c r="C743" s="215"/>
      <c r="D743" s="210" t="s">
        <v>196</v>
      </c>
      <c r="E743" s="216" t="s">
        <v>1</v>
      </c>
      <c r="F743" s="217" t="s">
        <v>940</v>
      </c>
      <c r="G743" s="215"/>
      <c r="H743" s="216" t="s">
        <v>1</v>
      </c>
      <c r="I743" s="218"/>
      <c r="J743" s="215"/>
      <c r="K743" s="215"/>
      <c r="L743" s="219"/>
      <c r="M743" s="220"/>
      <c r="N743" s="221"/>
      <c r="O743" s="221"/>
      <c r="P743" s="221"/>
      <c r="Q743" s="221"/>
      <c r="R743" s="221"/>
      <c r="S743" s="221"/>
      <c r="T743" s="222"/>
      <c r="AT743" s="223" t="s">
        <v>196</v>
      </c>
      <c r="AU743" s="223" t="s">
        <v>98</v>
      </c>
      <c r="AV743" s="12" t="s">
        <v>23</v>
      </c>
      <c r="AW743" s="12" t="s">
        <v>48</v>
      </c>
      <c r="AX743" s="12" t="s">
        <v>91</v>
      </c>
      <c r="AY743" s="223" t="s">
        <v>183</v>
      </c>
    </row>
    <row r="744" spans="2:65" s="13" customFormat="1" ht="10.199999999999999">
      <c r="B744" s="224"/>
      <c r="C744" s="225"/>
      <c r="D744" s="210" t="s">
        <v>196</v>
      </c>
      <c r="E744" s="226" t="s">
        <v>1</v>
      </c>
      <c r="F744" s="227" t="s">
        <v>941</v>
      </c>
      <c r="G744" s="225"/>
      <c r="H744" s="228">
        <v>18.87</v>
      </c>
      <c r="I744" s="229"/>
      <c r="J744" s="225"/>
      <c r="K744" s="225"/>
      <c r="L744" s="230"/>
      <c r="M744" s="231"/>
      <c r="N744" s="232"/>
      <c r="O744" s="232"/>
      <c r="P744" s="232"/>
      <c r="Q744" s="232"/>
      <c r="R744" s="232"/>
      <c r="S744" s="232"/>
      <c r="T744" s="233"/>
      <c r="AT744" s="234" t="s">
        <v>196</v>
      </c>
      <c r="AU744" s="234" t="s">
        <v>98</v>
      </c>
      <c r="AV744" s="13" t="s">
        <v>98</v>
      </c>
      <c r="AW744" s="13" t="s">
        <v>48</v>
      </c>
      <c r="AX744" s="13" t="s">
        <v>91</v>
      </c>
      <c r="AY744" s="234" t="s">
        <v>183</v>
      </c>
    </row>
    <row r="745" spans="2:65" s="12" customFormat="1" ht="10.199999999999999">
      <c r="B745" s="214"/>
      <c r="C745" s="215"/>
      <c r="D745" s="210" t="s">
        <v>196</v>
      </c>
      <c r="E745" s="216" t="s">
        <v>1</v>
      </c>
      <c r="F745" s="217" t="s">
        <v>895</v>
      </c>
      <c r="G745" s="215"/>
      <c r="H745" s="216" t="s">
        <v>1</v>
      </c>
      <c r="I745" s="218"/>
      <c r="J745" s="215"/>
      <c r="K745" s="215"/>
      <c r="L745" s="219"/>
      <c r="M745" s="220"/>
      <c r="N745" s="221"/>
      <c r="O745" s="221"/>
      <c r="P745" s="221"/>
      <c r="Q745" s="221"/>
      <c r="R745" s="221"/>
      <c r="S745" s="221"/>
      <c r="T745" s="222"/>
      <c r="AT745" s="223" t="s">
        <v>196</v>
      </c>
      <c r="AU745" s="223" t="s">
        <v>98</v>
      </c>
      <c r="AV745" s="12" t="s">
        <v>23</v>
      </c>
      <c r="AW745" s="12" t="s">
        <v>48</v>
      </c>
      <c r="AX745" s="12" t="s">
        <v>91</v>
      </c>
      <c r="AY745" s="223" t="s">
        <v>183</v>
      </c>
    </row>
    <row r="746" spans="2:65" s="13" customFormat="1" ht="10.199999999999999">
      <c r="B746" s="224"/>
      <c r="C746" s="225"/>
      <c r="D746" s="210" t="s">
        <v>196</v>
      </c>
      <c r="E746" s="226" t="s">
        <v>1</v>
      </c>
      <c r="F746" s="227" t="s">
        <v>942</v>
      </c>
      <c r="G746" s="225"/>
      <c r="H746" s="228">
        <v>6</v>
      </c>
      <c r="I746" s="229"/>
      <c r="J746" s="225"/>
      <c r="K746" s="225"/>
      <c r="L746" s="230"/>
      <c r="M746" s="231"/>
      <c r="N746" s="232"/>
      <c r="O746" s="232"/>
      <c r="P746" s="232"/>
      <c r="Q746" s="232"/>
      <c r="R746" s="232"/>
      <c r="S746" s="232"/>
      <c r="T746" s="233"/>
      <c r="AT746" s="234" t="s">
        <v>196</v>
      </c>
      <c r="AU746" s="234" t="s">
        <v>98</v>
      </c>
      <c r="AV746" s="13" t="s">
        <v>98</v>
      </c>
      <c r="AW746" s="13" t="s">
        <v>48</v>
      </c>
      <c r="AX746" s="13" t="s">
        <v>91</v>
      </c>
      <c r="AY746" s="234" t="s">
        <v>183</v>
      </c>
    </row>
    <row r="747" spans="2:65" s="12" customFormat="1" ht="10.199999999999999">
      <c r="B747" s="214"/>
      <c r="C747" s="215"/>
      <c r="D747" s="210" t="s">
        <v>196</v>
      </c>
      <c r="E747" s="216" t="s">
        <v>1</v>
      </c>
      <c r="F747" s="217" t="s">
        <v>902</v>
      </c>
      <c r="G747" s="215"/>
      <c r="H747" s="216" t="s">
        <v>1</v>
      </c>
      <c r="I747" s="218"/>
      <c r="J747" s="215"/>
      <c r="K747" s="215"/>
      <c r="L747" s="219"/>
      <c r="M747" s="220"/>
      <c r="N747" s="221"/>
      <c r="O747" s="221"/>
      <c r="P747" s="221"/>
      <c r="Q747" s="221"/>
      <c r="R747" s="221"/>
      <c r="S747" s="221"/>
      <c r="T747" s="222"/>
      <c r="AT747" s="223" t="s">
        <v>196</v>
      </c>
      <c r="AU747" s="223" t="s">
        <v>98</v>
      </c>
      <c r="AV747" s="12" t="s">
        <v>23</v>
      </c>
      <c r="AW747" s="12" t="s">
        <v>48</v>
      </c>
      <c r="AX747" s="12" t="s">
        <v>91</v>
      </c>
      <c r="AY747" s="223" t="s">
        <v>183</v>
      </c>
    </row>
    <row r="748" spans="2:65" s="13" customFormat="1" ht="10.199999999999999">
      <c r="B748" s="224"/>
      <c r="C748" s="225"/>
      <c r="D748" s="210" t="s">
        <v>196</v>
      </c>
      <c r="E748" s="226" t="s">
        <v>1</v>
      </c>
      <c r="F748" s="227" t="s">
        <v>943</v>
      </c>
      <c r="G748" s="225"/>
      <c r="H748" s="228">
        <v>5.0549999999999997</v>
      </c>
      <c r="I748" s="229"/>
      <c r="J748" s="225"/>
      <c r="K748" s="225"/>
      <c r="L748" s="230"/>
      <c r="M748" s="231"/>
      <c r="N748" s="232"/>
      <c r="O748" s="232"/>
      <c r="P748" s="232"/>
      <c r="Q748" s="232"/>
      <c r="R748" s="232"/>
      <c r="S748" s="232"/>
      <c r="T748" s="233"/>
      <c r="AT748" s="234" t="s">
        <v>196</v>
      </c>
      <c r="AU748" s="234" t="s">
        <v>98</v>
      </c>
      <c r="AV748" s="13" t="s">
        <v>98</v>
      </c>
      <c r="AW748" s="13" t="s">
        <v>48</v>
      </c>
      <c r="AX748" s="13" t="s">
        <v>91</v>
      </c>
      <c r="AY748" s="234" t="s">
        <v>183</v>
      </c>
    </row>
    <row r="749" spans="2:65" s="12" customFormat="1" ht="10.199999999999999">
      <c r="B749" s="214"/>
      <c r="C749" s="215"/>
      <c r="D749" s="210" t="s">
        <v>196</v>
      </c>
      <c r="E749" s="216" t="s">
        <v>1</v>
      </c>
      <c r="F749" s="217" t="s">
        <v>927</v>
      </c>
      <c r="G749" s="215"/>
      <c r="H749" s="216" t="s">
        <v>1</v>
      </c>
      <c r="I749" s="218"/>
      <c r="J749" s="215"/>
      <c r="K749" s="215"/>
      <c r="L749" s="219"/>
      <c r="M749" s="220"/>
      <c r="N749" s="221"/>
      <c r="O749" s="221"/>
      <c r="P749" s="221"/>
      <c r="Q749" s="221"/>
      <c r="R749" s="221"/>
      <c r="S749" s="221"/>
      <c r="T749" s="222"/>
      <c r="AT749" s="223" t="s">
        <v>196</v>
      </c>
      <c r="AU749" s="223" t="s">
        <v>98</v>
      </c>
      <c r="AV749" s="12" t="s">
        <v>23</v>
      </c>
      <c r="AW749" s="12" t="s">
        <v>48</v>
      </c>
      <c r="AX749" s="12" t="s">
        <v>91</v>
      </c>
      <c r="AY749" s="223" t="s">
        <v>183</v>
      </c>
    </row>
    <row r="750" spans="2:65" s="13" customFormat="1" ht="10.199999999999999">
      <c r="B750" s="224"/>
      <c r="C750" s="225"/>
      <c r="D750" s="210" t="s">
        <v>196</v>
      </c>
      <c r="E750" s="226" t="s">
        <v>1</v>
      </c>
      <c r="F750" s="227" t="s">
        <v>944</v>
      </c>
      <c r="G750" s="225"/>
      <c r="H750" s="228">
        <v>9.5875000000000004</v>
      </c>
      <c r="I750" s="229"/>
      <c r="J750" s="225"/>
      <c r="K750" s="225"/>
      <c r="L750" s="230"/>
      <c r="M750" s="231"/>
      <c r="N750" s="232"/>
      <c r="O750" s="232"/>
      <c r="P750" s="232"/>
      <c r="Q750" s="232"/>
      <c r="R750" s="232"/>
      <c r="S750" s="232"/>
      <c r="T750" s="233"/>
      <c r="AT750" s="234" t="s">
        <v>196</v>
      </c>
      <c r="AU750" s="234" t="s">
        <v>98</v>
      </c>
      <c r="AV750" s="13" t="s">
        <v>98</v>
      </c>
      <c r="AW750" s="13" t="s">
        <v>48</v>
      </c>
      <c r="AX750" s="13" t="s">
        <v>91</v>
      </c>
      <c r="AY750" s="234" t="s">
        <v>183</v>
      </c>
    </row>
    <row r="751" spans="2:65" s="12" customFormat="1" ht="10.199999999999999">
      <c r="B751" s="214"/>
      <c r="C751" s="215"/>
      <c r="D751" s="210" t="s">
        <v>196</v>
      </c>
      <c r="E751" s="216" t="s">
        <v>1</v>
      </c>
      <c r="F751" s="217" t="s">
        <v>758</v>
      </c>
      <c r="G751" s="215"/>
      <c r="H751" s="216" t="s">
        <v>1</v>
      </c>
      <c r="I751" s="218"/>
      <c r="J751" s="215"/>
      <c r="K751" s="215"/>
      <c r="L751" s="219"/>
      <c r="M751" s="220"/>
      <c r="N751" s="221"/>
      <c r="O751" s="221"/>
      <c r="P751" s="221"/>
      <c r="Q751" s="221"/>
      <c r="R751" s="221"/>
      <c r="S751" s="221"/>
      <c r="T751" s="222"/>
      <c r="AT751" s="223" t="s">
        <v>196</v>
      </c>
      <c r="AU751" s="223" t="s">
        <v>98</v>
      </c>
      <c r="AV751" s="12" t="s">
        <v>23</v>
      </c>
      <c r="AW751" s="12" t="s">
        <v>48</v>
      </c>
      <c r="AX751" s="12" t="s">
        <v>91</v>
      </c>
      <c r="AY751" s="223" t="s">
        <v>183</v>
      </c>
    </row>
    <row r="752" spans="2:65" s="13" customFormat="1" ht="10.199999999999999">
      <c r="B752" s="224"/>
      <c r="C752" s="225"/>
      <c r="D752" s="210" t="s">
        <v>196</v>
      </c>
      <c r="E752" s="226" t="s">
        <v>1</v>
      </c>
      <c r="F752" s="227" t="s">
        <v>945</v>
      </c>
      <c r="G752" s="225"/>
      <c r="H752" s="228">
        <v>18.510000000000002</v>
      </c>
      <c r="I752" s="229"/>
      <c r="J752" s="225"/>
      <c r="K752" s="225"/>
      <c r="L752" s="230"/>
      <c r="M752" s="231"/>
      <c r="N752" s="232"/>
      <c r="O752" s="232"/>
      <c r="P752" s="232"/>
      <c r="Q752" s="232"/>
      <c r="R752" s="232"/>
      <c r="S752" s="232"/>
      <c r="T752" s="233"/>
      <c r="AT752" s="234" t="s">
        <v>196</v>
      </c>
      <c r="AU752" s="234" t="s">
        <v>98</v>
      </c>
      <c r="AV752" s="13" t="s">
        <v>98</v>
      </c>
      <c r="AW752" s="13" t="s">
        <v>48</v>
      </c>
      <c r="AX752" s="13" t="s">
        <v>91</v>
      </c>
      <c r="AY752" s="234" t="s">
        <v>183</v>
      </c>
    </row>
    <row r="753" spans="2:65" s="12" customFormat="1" ht="10.199999999999999">
      <c r="B753" s="214"/>
      <c r="C753" s="215"/>
      <c r="D753" s="210" t="s">
        <v>196</v>
      </c>
      <c r="E753" s="216" t="s">
        <v>1</v>
      </c>
      <c r="F753" s="217" t="s">
        <v>751</v>
      </c>
      <c r="G753" s="215"/>
      <c r="H753" s="216" t="s">
        <v>1</v>
      </c>
      <c r="I753" s="218"/>
      <c r="J753" s="215"/>
      <c r="K753" s="215"/>
      <c r="L753" s="219"/>
      <c r="M753" s="220"/>
      <c r="N753" s="221"/>
      <c r="O753" s="221"/>
      <c r="P753" s="221"/>
      <c r="Q753" s="221"/>
      <c r="R753" s="221"/>
      <c r="S753" s="221"/>
      <c r="T753" s="222"/>
      <c r="AT753" s="223" t="s">
        <v>196</v>
      </c>
      <c r="AU753" s="223" t="s">
        <v>98</v>
      </c>
      <c r="AV753" s="12" t="s">
        <v>23</v>
      </c>
      <c r="AW753" s="12" t="s">
        <v>48</v>
      </c>
      <c r="AX753" s="12" t="s">
        <v>91</v>
      </c>
      <c r="AY753" s="223" t="s">
        <v>183</v>
      </c>
    </row>
    <row r="754" spans="2:65" s="13" customFormat="1" ht="10.199999999999999">
      <c r="B754" s="224"/>
      <c r="C754" s="225"/>
      <c r="D754" s="210" t="s">
        <v>196</v>
      </c>
      <c r="E754" s="226" t="s">
        <v>1</v>
      </c>
      <c r="F754" s="227" t="s">
        <v>946</v>
      </c>
      <c r="G754" s="225"/>
      <c r="H754" s="228">
        <v>3.1500000000000004</v>
      </c>
      <c r="I754" s="229"/>
      <c r="J754" s="225"/>
      <c r="K754" s="225"/>
      <c r="L754" s="230"/>
      <c r="M754" s="231"/>
      <c r="N754" s="232"/>
      <c r="O754" s="232"/>
      <c r="P754" s="232"/>
      <c r="Q754" s="232"/>
      <c r="R754" s="232"/>
      <c r="S754" s="232"/>
      <c r="T754" s="233"/>
      <c r="AT754" s="234" t="s">
        <v>196</v>
      </c>
      <c r="AU754" s="234" t="s">
        <v>98</v>
      </c>
      <c r="AV754" s="13" t="s">
        <v>98</v>
      </c>
      <c r="AW754" s="13" t="s">
        <v>48</v>
      </c>
      <c r="AX754" s="13" t="s">
        <v>91</v>
      </c>
      <c r="AY754" s="234" t="s">
        <v>183</v>
      </c>
    </row>
    <row r="755" spans="2:65" s="1" customFormat="1" ht="16.5" customHeight="1">
      <c r="B755" s="35"/>
      <c r="C755" s="197" t="s">
        <v>947</v>
      </c>
      <c r="D755" s="197" t="s">
        <v>186</v>
      </c>
      <c r="E755" s="198" t="s">
        <v>948</v>
      </c>
      <c r="F755" s="199" t="s">
        <v>949</v>
      </c>
      <c r="G755" s="200" t="s">
        <v>205</v>
      </c>
      <c r="H755" s="201">
        <v>38</v>
      </c>
      <c r="I755" s="202"/>
      <c r="J755" s="203">
        <f>ROUND(I755*H755,2)</f>
        <v>0</v>
      </c>
      <c r="K755" s="199" t="s">
        <v>1</v>
      </c>
      <c r="L755" s="39"/>
      <c r="M755" s="204" t="s">
        <v>1</v>
      </c>
      <c r="N755" s="205" t="s">
        <v>56</v>
      </c>
      <c r="O755" s="67"/>
      <c r="P755" s="206">
        <f>O755*H755</f>
        <v>0</v>
      </c>
      <c r="Q755" s="206">
        <v>0</v>
      </c>
      <c r="R755" s="206">
        <f>Q755*H755</f>
        <v>0</v>
      </c>
      <c r="S755" s="206">
        <v>0</v>
      </c>
      <c r="T755" s="207">
        <f>S755*H755</f>
        <v>0</v>
      </c>
      <c r="AR755" s="208" t="s">
        <v>122</v>
      </c>
      <c r="AT755" s="208" t="s">
        <v>186</v>
      </c>
      <c r="AU755" s="208" t="s">
        <v>98</v>
      </c>
      <c r="AY755" s="17" t="s">
        <v>183</v>
      </c>
      <c r="BE755" s="209">
        <f>IF(N755="základní",J755,0)</f>
        <v>0</v>
      </c>
      <c r="BF755" s="209">
        <f>IF(N755="snížená",J755,0)</f>
        <v>0</v>
      </c>
      <c r="BG755" s="209">
        <f>IF(N755="zákl. přenesená",J755,0)</f>
        <v>0</v>
      </c>
      <c r="BH755" s="209">
        <f>IF(N755="sníž. přenesená",J755,0)</f>
        <v>0</v>
      </c>
      <c r="BI755" s="209">
        <f>IF(N755="nulová",J755,0)</f>
        <v>0</v>
      </c>
      <c r="BJ755" s="17" t="s">
        <v>23</v>
      </c>
      <c r="BK755" s="209">
        <f>ROUND(I755*H755,2)</f>
        <v>0</v>
      </c>
      <c r="BL755" s="17" t="s">
        <v>122</v>
      </c>
      <c r="BM755" s="208" t="s">
        <v>950</v>
      </c>
    </row>
    <row r="756" spans="2:65" s="1" customFormat="1" ht="10.199999999999999">
      <c r="B756" s="35"/>
      <c r="C756" s="36"/>
      <c r="D756" s="210" t="s">
        <v>192</v>
      </c>
      <c r="E756" s="36"/>
      <c r="F756" s="211" t="s">
        <v>949</v>
      </c>
      <c r="G756" s="36"/>
      <c r="H756" s="36"/>
      <c r="I756" s="118"/>
      <c r="J756" s="36"/>
      <c r="K756" s="36"/>
      <c r="L756" s="39"/>
      <c r="M756" s="212"/>
      <c r="N756" s="67"/>
      <c r="O756" s="67"/>
      <c r="P756" s="67"/>
      <c r="Q756" s="67"/>
      <c r="R756" s="67"/>
      <c r="S756" s="67"/>
      <c r="T756" s="68"/>
      <c r="AT756" s="17" t="s">
        <v>192</v>
      </c>
      <c r="AU756" s="17" t="s">
        <v>98</v>
      </c>
    </row>
    <row r="757" spans="2:65" s="12" customFormat="1" ht="10.199999999999999">
      <c r="B757" s="214"/>
      <c r="C757" s="215"/>
      <c r="D757" s="210" t="s">
        <v>196</v>
      </c>
      <c r="E757" s="216" t="s">
        <v>1</v>
      </c>
      <c r="F757" s="217" t="s">
        <v>940</v>
      </c>
      <c r="G757" s="215"/>
      <c r="H757" s="216" t="s">
        <v>1</v>
      </c>
      <c r="I757" s="218"/>
      <c r="J757" s="215"/>
      <c r="K757" s="215"/>
      <c r="L757" s="219"/>
      <c r="M757" s="220"/>
      <c r="N757" s="221"/>
      <c r="O757" s="221"/>
      <c r="P757" s="221"/>
      <c r="Q757" s="221"/>
      <c r="R757" s="221"/>
      <c r="S757" s="221"/>
      <c r="T757" s="222"/>
      <c r="AT757" s="223" t="s">
        <v>196</v>
      </c>
      <c r="AU757" s="223" t="s">
        <v>98</v>
      </c>
      <c r="AV757" s="12" t="s">
        <v>23</v>
      </c>
      <c r="AW757" s="12" t="s">
        <v>48</v>
      </c>
      <c r="AX757" s="12" t="s">
        <v>91</v>
      </c>
      <c r="AY757" s="223" t="s">
        <v>183</v>
      </c>
    </row>
    <row r="758" spans="2:65" s="13" customFormat="1" ht="10.199999999999999">
      <c r="B758" s="224"/>
      <c r="C758" s="225"/>
      <c r="D758" s="210" t="s">
        <v>196</v>
      </c>
      <c r="E758" s="226" t="s">
        <v>1</v>
      </c>
      <c r="F758" s="227" t="s">
        <v>7</v>
      </c>
      <c r="G758" s="225"/>
      <c r="H758" s="228">
        <v>21</v>
      </c>
      <c r="I758" s="229"/>
      <c r="J758" s="225"/>
      <c r="K758" s="225"/>
      <c r="L758" s="230"/>
      <c r="M758" s="231"/>
      <c r="N758" s="232"/>
      <c r="O758" s="232"/>
      <c r="P758" s="232"/>
      <c r="Q758" s="232"/>
      <c r="R758" s="232"/>
      <c r="S758" s="232"/>
      <c r="T758" s="233"/>
      <c r="AT758" s="234" t="s">
        <v>196</v>
      </c>
      <c r="AU758" s="234" t="s">
        <v>98</v>
      </c>
      <c r="AV758" s="13" t="s">
        <v>98</v>
      </c>
      <c r="AW758" s="13" t="s">
        <v>48</v>
      </c>
      <c r="AX758" s="13" t="s">
        <v>91</v>
      </c>
      <c r="AY758" s="234" t="s">
        <v>183</v>
      </c>
    </row>
    <row r="759" spans="2:65" s="12" customFormat="1" ht="10.199999999999999">
      <c r="B759" s="214"/>
      <c r="C759" s="215"/>
      <c r="D759" s="210" t="s">
        <v>196</v>
      </c>
      <c r="E759" s="216" t="s">
        <v>1</v>
      </c>
      <c r="F759" s="217" t="s">
        <v>895</v>
      </c>
      <c r="G759" s="215"/>
      <c r="H759" s="216" t="s">
        <v>1</v>
      </c>
      <c r="I759" s="218"/>
      <c r="J759" s="215"/>
      <c r="K759" s="215"/>
      <c r="L759" s="219"/>
      <c r="M759" s="220"/>
      <c r="N759" s="221"/>
      <c r="O759" s="221"/>
      <c r="P759" s="221"/>
      <c r="Q759" s="221"/>
      <c r="R759" s="221"/>
      <c r="S759" s="221"/>
      <c r="T759" s="222"/>
      <c r="AT759" s="223" t="s">
        <v>196</v>
      </c>
      <c r="AU759" s="223" t="s">
        <v>98</v>
      </c>
      <c r="AV759" s="12" t="s">
        <v>23</v>
      </c>
      <c r="AW759" s="12" t="s">
        <v>48</v>
      </c>
      <c r="AX759" s="12" t="s">
        <v>91</v>
      </c>
      <c r="AY759" s="223" t="s">
        <v>183</v>
      </c>
    </row>
    <row r="760" spans="2:65" s="13" customFormat="1" ht="10.199999999999999">
      <c r="B760" s="224"/>
      <c r="C760" s="225"/>
      <c r="D760" s="210" t="s">
        <v>196</v>
      </c>
      <c r="E760" s="226" t="s">
        <v>1</v>
      </c>
      <c r="F760" s="227" t="s">
        <v>128</v>
      </c>
      <c r="G760" s="225"/>
      <c r="H760" s="228">
        <v>5</v>
      </c>
      <c r="I760" s="229"/>
      <c r="J760" s="225"/>
      <c r="K760" s="225"/>
      <c r="L760" s="230"/>
      <c r="M760" s="231"/>
      <c r="N760" s="232"/>
      <c r="O760" s="232"/>
      <c r="P760" s="232"/>
      <c r="Q760" s="232"/>
      <c r="R760" s="232"/>
      <c r="S760" s="232"/>
      <c r="T760" s="233"/>
      <c r="AT760" s="234" t="s">
        <v>196</v>
      </c>
      <c r="AU760" s="234" t="s">
        <v>98</v>
      </c>
      <c r="AV760" s="13" t="s">
        <v>98</v>
      </c>
      <c r="AW760" s="13" t="s">
        <v>48</v>
      </c>
      <c r="AX760" s="13" t="s">
        <v>91</v>
      </c>
      <c r="AY760" s="234" t="s">
        <v>183</v>
      </c>
    </row>
    <row r="761" spans="2:65" s="12" customFormat="1" ht="10.199999999999999">
      <c r="B761" s="214"/>
      <c r="C761" s="215"/>
      <c r="D761" s="210" t="s">
        <v>196</v>
      </c>
      <c r="E761" s="216" t="s">
        <v>1</v>
      </c>
      <c r="F761" s="217" t="s">
        <v>902</v>
      </c>
      <c r="G761" s="215"/>
      <c r="H761" s="216" t="s">
        <v>1</v>
      </c>
      <c r="I761" s="218"/>
      <c r="J761" s="215"/>
      <c r="K761" s="215"/>
      <c r="L761" s="219"/>
      <c r="M761" s="220"/>
      <c r="N761" s="221"/>
      <c r="O761" s="221"/>
      <c r="P761" s="221"/>
      <c r="Q761" s="221"/>
      <c r="R761" s="221"/>
      <c r="S761" s="221"/>
      <c r="T761" s="222"/>
      <c r="AT761" s="223" t="s">
        <v>196</v>
      </c>
      <c r="AU761" s="223" t="s">
        <v>98</v>
      </c>
      <c r="AV761" s="12" t="s">
        <v>23</v>
      </c>
      <c r="AW761" s="12" t="s">
        <v>48</v>
      </c>
      <c r="AX761" s="12" t="s">
        <v>91</v>
      </c>
      <c r="AY761" s="223" t="s">
        <v>183</v>
      </c>
    </row>
    <row r="762" spans="2:65" s="13" customFormat="1" ht="10.199999999999999">
      <c r="B762" s="224"/>
      <c r="C762" s="225"/>
      <c r="D762" s="210" t="s">
        <v>196</v>
      </c>
      <c r="E762" s="226" t="s">
        <v>1</v>
      </c>
      <c r="F762" s="227" t="s">
        <v>122</v>
      </c>
      <c r="G762" s="225"/>
      <c r="H762" s="228">
        <v>4</v>
      </c>
      <c r="I762" s="229"/>
      <c r="J762" s="225"/>
      <c r="K762" s="225"/>
      <c r="L762" s="230"/>
      <c r="M762" s="231"/>
      <c r="N762" s="232"/>
      <c r="O762" s="232"/>
      <c r="P762" s="232"/>
      <c r="Q762" s="232"/>
      <c r="R762" s="232"/>
      <c r="S762" s="232"/>
      <c r="T762" s="233"/>
      <c r="AT762" s="234" t="s">
        <v>196</v>
      </c>
      <c r="AU762" s="234" t="s">
        <v>98</v>
      </c>
      <c r="AV762" s="13" t="s">
        <v>98</v>
      </c>
      <c r="AW762" s="13" t="s">
        <v>48</v>
      </c>
      <c r="AX762" s="13" t="s">
        <v>91</v>
      </c>
      <c r="AY762" s="234" t="s">
        <v>183</v>
      </c>
    </row>
    <row r="763" spans="2:65" s="12" customFormat="1" ht="10.199999999999999">
      <c r="B763" s="214"/>
      <c r="C763" s="215"/>
      <c r="D763" s="210" t="s">
        <v>196</v>
      </c>
      <c r="E763" s="216" t="s">
        <v>1</v>
      </c>
      <c r="F763" s="217" t="s">
        <v>927</v>
      </c>
      <c r="G763" s="215"/>
      <c r="H763" s="216" t="s">
        <v>1</v>
      </c>
      <c r="I763" s="218"/>
      <c r="J763" s="215"/>
      <c r="K763" s="215"/>
      <c r="L763" s="219"/>
      <c r="M763" s="220"/>
      <c r="N763" s="221"/>
      <c r="O763" s="221"/>
      <c r="P763" s="221"/>
      <c r="Q763" s="221"/>
      <c r="R763" s="221"/>
      <c r="S763" s="221"/>
      <c r="T763" s="222"/>
      <c r="AT763" s="223" t="s">
        <v>196</v>
      </c>
      <c r="AU763" s="223" t="s">
        <v>98</v>
      </c>
      <c r="AV763" s="12" t="s">
        <v>23</v>
      </c>
      <c r="AW763" s="12" t="s">
        <v>48</v>
      </c>
      <c r="AX763" s="12" t="s">
        <v>91</v>
      </c>
      <c r="AY763" s="223" t="s">
        <v>183</v>
      </c>
    </row>
    <row r="764" spans="2:65" s="13" customFormat="1" ht="10.199999999999999">
      <c r="B764" s="224"/>
      <c r="C764" s="225"/>
      <c r="D764" s="210" t="s">
        <v>196</v>
      </c>
      <c r="E764" s="226" t="s">
        <v>1</v>
      </c>
      <c r="F764" s="227" t="s">
        <v>232</v>
      </c>
      <c r="G764" s="225"/>
      <c r="H764" s="228">
        <v>8</v>
      </c>
      <c r="I764" s="229"/>
      <c r="J764" s="225"/>
      <c r="K764" s="225"/>
      <c r="L764" s="230"/>
      <c r="M764" s="231"/>
      <c r="N764" s="232"/>
      <c r="O764" s="232"/>
      <c r="P764" s="232"/>
      <c r="Q764" s="232"/>
      <c r="R764" s="232"/>
      <c r="S764" s="232"/>
      <c r="T764" s="233"/>
      <c r="AT764" s="234" t="s">
        <v>196</v>
      </c>
      <c r="AU764" s="234" t="s">
        <v>98</v>
      </c>
      <c r="AV764" s="13" t="s">
        <v>98</v>
      </c>
      <c r="AW764" s="13" t="s">
        <v>48</v>
      </c>
      <c r="AX764" s="13" t="s">
        <v>91</v>
      </c>
      <c r="AY764" s="234" t="s">
        <v>183</v>
      </c>
    </row>
    <row r="765" spans="2:65" s="1" customFormat="1" ht="16.5" customHeight="1">
      <c r="B765" s="35"/>
      <c r="C765" s="197" t="s">
        <v>951</v>
      </c>
      <c r="D765" s="197" t="s">
        <v>186</v>
      </c>
      <c r="E765" s="198" t="s">
        <v>952</v>
      </c>
      <c r="F765" s="199" t="s">
        <v>953</v>
      </c>
      <c r="G765" s="200" t="s">
        <v>313</v>
      </c>
      <c r="H765" s="201">
        <v>1326.059</v>
      </c>
      <c r="I765" s="202"/>
      <c r="J765" s="203">
        <f>ROUND(I765*H765,2)</f>
        <v>0</v>
      </c>
      <c r="K765" s="199" t="s">
        <v>190</v>
      </c>
      <c r="L765" s="39"/>
      <c r="M765" s="204" t="s">
        <v>1</v>
      </c>
      <c r="N765" s="205" t="s">
        <v>56</v>
      </c>
      <c r="O765" s="67"/>
      <c r="P765" s="206">
        <f>O765*H765</f>
        <v>0</v>
      </c>
      <c r="Q765" s="206">
        <v>0</v>
      </c>
      <c r="R765" s="206">
        <f>Q765*H765</f>
        <v>0</v>
      </c>
      <c r="S765" s="206">
        <v>0</v>
      </c>
      <c r="T765" s="207">
        <f>S765*H765</f>
        <v>0</v>
      </c>
      <c r="AR765" s="208" t="s">
        <v>122</v>
      </c>
      <c r="AT765" s="208" t="s">
        <v>186</v>
      </c>
      <c r="AU765" s="208" t="s">
        <v>98</v>
      </c>
      <c r="AY765" s="17" t="s">
        <v>183</v>
      </c>
      <c r="BE765" s="209">
        <f>IF(N765="základní",J765,0)</f>
        <v>0</v>
      </c>
      <c r="BF765" s="209">
        <f>IF(N765="snížená",J765,0)</f>
        <v>0</v>
      </c>
      <c r="BG765" s="209">
        <f>IF(N765="zákl. přenesená",J765,0)</f>
        <v>0</v>
      </c>
      <c r="BH765" s="209">
        <f>IF(N765="sníž. přenesená",J765,0)</f>
        <v>0</v>
      </c>
      <c r="BI765" s="209">
        <f>IF(N765="nulová",J765,0)</f>
        <v>0</v>
      </c>
      <c r="BJ765" s="17" t="s">
        <v>23</v>
      </c>
      <c r="BK765" s="209">
        <f>ROUND(I765*H765,2)</f>
        <v>0</v>
      </c>
      <c r="BL765" s="17" t="s">
        <v>122</v>
      </c>
      <c r="BM765" s="208" t="s">
        <v>954</v>
      </c>
    </row>
    <row r="766" spans="2:65" s="1" customFormat="1" ht="10.199999999999999">
      <c r="B766" s="35"/>
      <c r="C766" s="36"/>
      <c r="D766" s="210" t="s">
        <v>192</v>
      </c>
      <c r="E766" s="36"/>
      <c r="F766" s="211" t="s">
        <v>955</v>
      </c>
      <c r="G766" s="36"/>
      <c r="H766" s="36"/>
      <c r="I766" s="118"/>
      <c r="J766" s="36"/>
      <c r="K766" s="36"/>
      <c r="L766" s="39"/>
      <c r="M766" s="212"/>
      <c r="N766" s="67"/>
      <c r="O766" s="67"/>
      <c r="P766" s="67"/>
      <c r="Q766" s="67"/>
      <c r="R766" s="67"/>
      <c r="S766" s="67"/>
      <c r="T766" s="68"/>
      <c r="AT766" s="17" t="s">
        <v>192</v>
      </c>
      <c r="AU766" s="17" t="s">
        <v>98</v>
      </c>
    </row>
    <row r="767" spans="2:65" s="11" customFormat="1" ht="22.8" customHeight="1">
      <c r="B767" s="181"/>
      <c r="C767" s="182"/>
      <c r="D767" s="183" t="s">
        <v>90</v>
      </c>
      <c r="E767" s="195" t="s">
        <v>745</v>
      </c>
      <c r="F767" s="195" t="s">
        <v>956</v>
      </c>
      <c r="G767" s="182"/>
      <c r="H767" s="182"/>
      <c r="I767" s="185"/>
      <c r="J767" s="196">
        <f>BK767</f>
        <v>0</v>
      </c>
      <c r="K767" s="182"/>
      <c r="L767" s="187"/>
      <c r="M767" s="188"/>
      <c r="N767" s="189"/>
      <c r="O767" s="189"/>
      <c r="P767" s="190">
        <f>SUM(P768:P865)</f>
        <v>0</v>
      </c>
      <c r="Q767" s="189"/>
      <c r="R767" s="190">
        <f>SUM(R768:R865)</f>
        <v>23.39432</v>
      </c>
      <c r="S767" s="189"/>
      <c r="T767" s="191">
        <f>SUM(T768:T865)</f>
        <v>0</v>
      </c>
      <c r="AR767" s="192" t="s">
        <v>23</v>
      </c>
      <c r="AT767" s="193" t="s">
        <v>90</v>
      </c>
      <c r="AU767" s="193" t="s">
        <v>23</v>
      </c>
      <c r="AY767" s="192" t="s">
        <v>183</v>
      </c>
      <c r="BK767" s="194">
        <f>SUM(BK768:BK865)</f>
        <v>0</v>
      </c>
    </row>
    <row r="768" spans="2:65" s="1" customFormat="1" ht="16.5" customHeight="1">
      <c r="B768" s="35"/>
      <c r="C768" s="197" t="s">
        <v>957</v>
      </c>
      <c r="D768" s="197" t="s">
        <v>186</v>
      </c>
      <c r="E768" s="198" t="s">
        <v>958</v>
      </c>
      <c r="F768" s="199" t="s">
        <v>959</v>
      </c>
      <c r="G768" s="200" t="s">
        <v>205</v>
      </c>
      <c r="H768" s="201">
        <v>1</v>
      </c>
      <c r="I768" s="202"/>
      <c r="J768" s="203">
        <f>ROUND(I768*H768,2)</f>
        <v>0</v>
      </c>
      <c r="K768" s="199" t="s">
        <v>190</v>
      </c>
      <c r="L768" s="39"/>
      <c r="M768" s="204" t="s">
        <v>1</v>
      </c>
      <c r="N768" s="205" t="s">
        <v>56</v>
      </c>
      <c r="O768" s="67"/>
      <c r="P768" s="206">
        <f>O768*H768</f>
        <v>0</v>
      </c>
      <c r="Q768" s="206">
        <v>1.92726</v>
      </c>
      <c r="R768" s="206">
        <f>Q768*H768</f>
        <v>1.92726</v>
      </c>
      <c r="S768" s="206">
        <v>0</v>
      </c>
      <c r="T768" s="207">
        <f>S768*H768</f>
        <v>0</v>
      </c>
      <c r="AR768" s="208" t="s">
        <v>122</v>
      </c>
      <c r="AT768" s="208" t="s">
        <v>186</v>
      </c>
      <c r="AU768" s="208" t="s">
        <v>98</v>
      </c>
      <c r="AY768" s="17" t="s">
        <v>183</v>
      </c>
      <c r="BE768" s="209">
        <f>IF(N768="základní",J768,0)</f>
        <v>0</v>
      </c>
      <c r="BF768" s="209">
        <f>IF(N768="snížená",J768,0)</f>
        <v>0</v>
      </c>
      <c r="BG768" s="209">
        <f>IF(N768="zákl. přenesená",J768,0)</f>
        <v>0</v>
      </c>
      <c r="BH768" s="209">
        <f>IF(N768="sníž. přenesená",J768,0)</f>
        <v>0</v>
      </c>
      <c r="BI768" s="209">
        <f>IF(N768="nulová",J768,0)</f>
        <v>0</v>
      </c>
      <c r="BJ768" s="17" t="s">
        <v>23</v>
      </c>
      <c r="BK768" s="209">
        <f>ROUND(I768*H768,2)</f>
        <v>0</v>
      </c>
      <c r="BL768" s="17" t="s">
        <v>122</v>
      </c>
      <c r="BM768" s="208" t="s">
        <v>960</v>
      </c>
    </row>
    <row r="769" spans="2:65" s="1" customFormat="1" ht="10.199999999999999">
      <c r="B769" s="35"/>
      <c r="C769" s="36"/>
      <c r="D769" s="210" t="s">
        <v>192</v>
      </c>
      <c r="E769" s="36"/>
      <c r="F769" s="211" t="s">
        <v>961</v>
      </c>
      <c r="G769" s="36"/>
      <c r="H769" s="36"/>
      <c r="I769" s="118"/>
      <c r="J769" s="36"/>
      <c r="K769" s="36"/>
      <c r="L769" s="39"/>
      <c r="M769" s="212"/>
      <c r="N769" s="67"/>
      <c r="O769" s="67"/>
      <c r="P769" s="67"/>
      <c r="Q769" s="67"/>
      <c r="R769" s="67"/>
      <c r="S769" s="67"/>
      <c r="T769" s="68"/>
      <c r="AT769" s="17" t="s">
        <v>192</v>
      </c>
      <c r="AU769" s="17" t="s">
        <v>98</v>
      </c>
    </row>
    <row r="770" spans="2:65" s="1" customFormat="1" ht="54">
      <c r="B770" s="35"/>
      <c r="C770" s="36"/>
      <c r="D770" s="210" t="s">
        <v>194</v>
      </c>
      <c r="E770" s="36"/>
      <c r="F770" s="213" t="s">
        <v>962</v>
      </c>
      <c r="G770" s="36"/>
      <c r="H770" s="36"/>
      <c r="I770" s="118"/>
      <c r="J770" s="36"/>
      <c r="K770" s="36"/>
      <c r="L770" s="39"/>
      <c r="M770" s="212"/>
      <c r="N770" s="67"/>
      <c r="O770" s="67"/>
      <c r="P770" s="67"/>
      <c r="Q770" s="67"/>
      <c r="R770" s="67"/>
      <c r="S770" s="67"/>
      <c r="T770" s="68"/>
      <c r="AT770" s="17" t="s">
        <v>194</v>
      </c>
      <c r="AU770" s="17" t="s">
        <v>98</v>
      </c>
    </row>
    <row r="771" spans="2:65" s="12" customFormat="1" ht="10.199999999999999">
      <c r="B771" s="214"/>
      <c r="C771" s="215"/>
      <c r="D771" s="210" t="s">
        <v>196</v>
      </c>
      <c r="E771" s="216" t="s">
        <v>1</v>
      </c>
      <c r="F771" s="217" t="s">
        <v>264</v>
      </c>
      <c r="G771" s="215"/>
      <c r="H771" s="216" t="s">
        <v>1</v>
      </c>
      <c r="I771" s="218"/>
      <c r="J771" s="215"/>
      <c r="K771" s="215"/>
      <c r="L771" s="219"/>
      <c r="M771" s="220"/>
      <c r="N771" s="221"/>
      <c r="O771" s="221"/>
      <c r="P771" s="221"/>
      <c r="Q771" s="221"/>
      <c r="R771" s="221"/>
      <c r="S771" s="221"/>
      <c r="T771" s="222"/>
      <c r="AT771" s="223" t="s">
        <v>196</v>
      </c>
      <c r="AU771" s="223" t="s">
        <v>98</v>
      </c>
      <c r="AV771" s="12" t="s">
        <v>23</v>
      </c>
      <c r="AW771" s="12" t="s">
        <v>48</v>
      </c>
      <c r="AX771" s="12" t="s">
        <v>91</v>
      </c>
      <c r="AY771" s="223" t="s">
        <v>183</v>
      </c>
    </row>
    <row r="772" spans="2:65" s="13" customFormat="1" ht="10.199999999999999">
      <c r="B772" s="224"/>
      <c r="C772" s="225"/>
      <c r="D772" s="210" t="s">
        <v>196</v>
      </c>
      <c r="E772" s="226" t="s">
        <v>1</v>
      </c>
      <c r="F772" s="227" t="s">
        <v>23</v>
      </c>
      <c r="G772" s="225"/>
      <c r="H772" s="228">
        <v>1</v>
      </c>
      <c r="I772" s="229"/>
      <c r="J772" s="225"/>
      <c r="K772" s="225"/>
      <c r="L772" s="230"/>
      <c r="M772" s="231"/>
      <c r="N772" s="232"/>
      <c r="O772" s="232"/>
      <c r="P772" s="232"/>
      <c r="Q772" s="232"/>
      <c r="R772" s="232"/>
      <c r="S772" s="232"/>
      <c r="T772" s="233"/>
      <c r="AT772" s="234" t="s">
        <v>196</v>
      </c>
      <c r="AU772" s="234" t="s">
        <v>98</v>
      </c>
      <c r="AV772" s="13" t="s">
        <v>98</v>
      </c>
      <c r="AW772" s="13" t="s">
        <v>48</v>
      </c>
      <c r="AX772" s="13" t="s">
        <v>91</v>
      </c>
      <c r="AY772" s="234" t="s">
        <v>183</v>
      </c>
    </row>
    <row r="773" spans="2:65" s="1" customFormat="1" ht="16.5" customHeight="1">
      <c r="B773" s="35"/>
      <c r="C773" s="246" t="s">
        <v>963</v>
      </c>
      <c r="D773" s="246" t="s">
        <v>347</v>
      </c>
      <c r="E773" s="247" t="s">
        <v>964</v>
      </c>
      <c r="F773" s="248" t="s">
        <v>965</v>
      </c>
      <c r="G773" s="249" t="s">
        <v>205</v>
      </c>
      <c r="H773" s="250">
        <v>1</v>
      </c>
      <c r="I773" s="251"/>
      <c r="J773" s="252">
        <f>ROUND(I773*H773,2)</f>
        <v>0</v>
      </c>
      <c r="K773" s="248" t="s">
        <v>190</v>
      </c>
      <c r="L773" s="253"/>
      <c r="M773" s="254" t="s">
        <v>1</v>
      </c>
      <c r="N773" s="255" t="s">
        <v>56</v>
      </c>
      <c r="O773" s="67"/>
      <c r="P773" s="206">
        <f>O773*H773</f>
        <v>0</v>
      </c>
      <c r="Q773" s="206">
        <v>0.37</v>
      </c>
      <c r="R773" s="206">
        <f>Q773*H773</f>
        <v>0.37</v>
      </c>
      <c r="S773" s="206">
        <v>0</v>
      </c>
      <c r="T773" s="207">
        <f>S773*H773</f>
        <v>0</v>
      </c>
      <c r="AR773" s="208" t="s">
        <v>232</v>
      </c>
      <c r="AT773" s="208" t="s">
        <v>347</v>
      </c>
      <c r="AU773" s="208" t="s">
        <v>98</v>
      </c>
      <c r="AY773" s="17" t="s">
        <v>183</v>
      </c>
      <c r="BE773" s="209">
        <f>IF(N773="základní",J773,0)</f>
        <v>0</v>
      </c>
      <c r="BF773" s="209">
        <f>IF(N773="snížená",J773,0)</f>
        <v>0</v>
      </c>
      <c r="BG773" s="209">
        <f>IF(N773="zákl. přenesená",J773,0)</f>
        <v>0</v>
      </c>
      <c r="BH773" s="209">
        <f>IF(N773="sníž. přenesená",J773,0)</f>
        <v>0</v>
      </c>
      <c r="BI773" s="209">
        <f>IF(N773="nulová",J773,0)</f>
        <v>0</v>
      </c>
      <c r="BJ773" s="17" t="s">
        <v>23</v>
      </c>
      <c r="BK773" s="209">
        <f>ROUND(I773*H773,2)</f>
        <v>0</v>
      </c>
      <c r="BL773" s="17" t="s">
        <v>122</v>
      </c>
      <c r="BM773" s="208" t="s">
        <v>966</v>
      </c>
    </row>
    <row r="774" spans="2:65" s="1" customFormat="1" ht="10.199999999999999">
      <c r="B774" s="35"/>
      <c r="C774" s="36"/>
      <c r="D774" s="210" t="s">
        <v>192</v>
      </c>
      <c r="E774" s="36"/>
      <c r="F774" s="211" t="s">
        <v>967</v>
      </c>
      <c r="G774" s="36"/>
      <c r="H774" s="36"/>
      <c r="I774" s="118"/>
      <c r="J774" s="36"/>
      <c r="K774" s="36"/>
      <c r="L774" s="39"/>
      <c r="M774" s="212"/>
      <c r="N774" s="67"/>
      <c r="O774" s="67"/>
      <c r="P774" s="67"/>
      <c r="Q774" s="67"/>
      <c r="R774" s="67"/>
      <c r="S774" s="67"/>
      <c r="T774" s="68"/>
      <c r="AT774" s="17" t="s">
        <v>192</v>
      </c>
      <c r="AU774" s="17" t="s">
        <v>98</v>
      </c>
    </row>
    <row r="775" spans="2:65" s="12" customFormat="1" ht="10.199999999999999">
      <c r="B775" s="214"/>
      <c r="C775" s="215"/>
      <c r="D775" s="210" t="s">
        <v>196</v>
      </c>
      <c r="E775" s="216" t="s">
        <v>1</v>
      </c>
      <c r="F775" s="217" t="s">
        <v>343</v>
      </c>
      <c r="G775" s="215"/>
      <c r="H775" s="216" t="s">
        <v>1</v>
      </c>
      <c r="I775" s="218"/>
      <c r="J775" s="215"/>
      <c r="K775" s="215"/>
      <c r="L775" s="219"/>
      <c r="M775" s="220"/>
      <c r="N775" s="221"/>
      <c r="O775" s="221"/>
      <c r="P775" s="221"/>
      <c r="Q775" s="221"/>
      <c r="R775" s="221"/>
      <c r="S775" s="221"/>
      <c r="T775" s="222"/>
      <c r="AT775" s="223" t="s">
        <v>196</v>
      </c>
      <c r="AU775" s="223" t="s">
        <v>98</v>
      </c>
      <c r="AV775" s="12" t="s">
        <v>23</v>
      </c>
      <c r="AW775" s="12" t="s">
        <v>48</v>
      </c>
      <c r="AX775" s="12" t="s">
        <v>91</v>
      </c>
      <c r="AY775" s="223" t="s">
        <v>183</v>
      </c>
    </row>
    <row r="776" spans="2:65" s="13" customFormat="1" ht="10.199999999999999">
      <c r="B776" s="224"/>
      <c r="C776" s="225"/>
      <c r="D776" s="210" t="s">
        <v>196</v>
      </c>
      <c r="E776" s="226" t="s">
        <v>1</v>
      </c>
      <c r="F776" s="227" t="s">
        <v>23</v>
      </c>
      <c r="G776" s="225"/>
      <c r="H776" s="228">
        <v>1</v>
      </c>
      <c r="I776" s="229"/>
      <c r="J776" s="225"/>
      <c r="K776" s="225"/>
      <c r="L776" s="230"/>
      <c r="M776" s="231"/>
      <c r="N776" s="232"/>
      <c r="O776" s="232"/>
      <c r="P776" s="232"/>
      <c r="Q776" s="232"/>
      <c r="R776" s="232"/>
      <c r="S776" s="232"/>
      <c r="T776" s="233"/>
      <c r="AT776" s="234" t="s">
        <v>196</v>
      </c>
      <c r="AU776" s="234" t="s">
        <v>98</v>
      </c>
      <c r="AV776" s="13" t="s">
        <v>98</v>
      </c>
      <c r="AW776" s="13" t="s">
        <v>48</v>
      </c>
      <c r="AX776" s="13" t="s">
        <v>23</v>
      </c>
      <c r="AY776" s="234" t="s">
        <v>183</v>
      </c>
    </row>
    <row r="777" spans="2:65" s="1" customFormat="1" ht="16.5" customHeight="1">
      <c r="B777" s="35"/>
      <c r="C777" s="246" t="s">
        <v>968</v>
      </c>
      <c r="D777" s="246" t="s">
        <v>347</v>
      </c>
      <c r="E777" s="247" t="s">
        <v>969</v>
      </c>
      <c r="F777" s="248" t="s">
        <v>970</v>
      </c>
      <c r="G777" s="249" t="s">
        <v>205</v>
      </c>
      <c r="H777" s="250">
        <v>1</v>
      </c>
      <c r="I777" s="251"/>
      <c r="J777" s="252">
        <f>ROUND(I777*H777,2)</f>
        <v>0</v>
      </c>
      <c r="K777" s="248" t="s">
        <v>190</v>
      </c>
      <c r="L777" s="253"/>
      <c r="M777" s="254" t="s">
        <v>1</v>
      </c>
      <c r="N777" s="255" t="s">
        <v>56</v>
      </c>
      <c r="O777" s="67"/>
      <c r="P777" s="206">
        <f>O777*H777</f>
        <v>0</v>
      </c>
      <c r="Q777" s="206">
        <v>0.58499999999999996</v>
      </c>
      <c r="R777" s="206">
        <f>Q777*H777</f>
        <v>0.58499999999999996</v>
      </c>
      <c r="S777" s="206">
        <v>0</v>
      </c>
      <c r="T777" s="207">
        <f>S777*H777</f>
        <v>0</v>
      </c>
      <c r="AR777" s="208" t="s">
        <v>232</v>
      </c>
      <c r="AT777" s="208" t="s">
        <v>347</v>
      </c>
      <c r="AU777" s="208" t="s">
        <v>98</v>
      </c>
      <c r="AY777" s="17" t="s">
        <v>183</v>
      </c>
      <c r="BE777" s="209">
        <f>IF(N777="základní",J777,0)</f>
        <v>0</v>
      </c>
      <c r="BF777" s="209">
        <f>IF(N777="snížená",J777,0)</f>
        <v>0</v>
      </c>
      <c r="BG777" s="209">
        <f>IF(N777="zákl. přenesená",J777,0)</f>
        <v>0</v>
      </c>
      <c r="BH777" s="209">
        <f>IF(N777="sníž. přenesená",J777,0)</f>
        <v>0</v>
      </c>
      <c r="BI777" s="209">
        <f>IF(N777="nulová",J777,0)</f>
        <v>0</v>
      </c>
      <c r="BJ777" s="17" t="s">
        <v>23</v>
      </c>
      <c r="BK777" s="209">
        <f>ROUND(I777*H777,2)</f>
        <v>0</v>
      </c>
      <c r="BL777" s="17" t="s">
        <v>122</v>
      </c>
      <c r="BM777" s="208" t="s">
        <v>971</v>
      </c>
    </row>
    <row r="778" spans="2:65" s="1" customFormat="1" ht="10.199999999999999">
      <c r="B778" s="35"/>
      <c r="C778" s="36"/>
      <c r="D778" s="210" t="s">
        <v>192</v>
      </c>
      <c r="E778" s="36"/>
      <c r="F778" s="211" t="s">
        <v>972</v>
      </c>
      <c r="G778" s="36"/>
      <c r="H778" s="36"/>
      <c r="I778" s="118"/>
      <c r="J778" s="36"/>
      <c r="K778" s="36"/>
      <c r="L778" s="39"/>
      <c r="M778" s="212"/>
      <c r="N778" s="67"/>
      <c r="O778" s="67"/>
      <c r="P778" s="67"/>
      <c r="Q778" s="67"/>
      <c r="R778" s="67"/>
      <c r="S778" s="67"/>
      <c r="T778" s="68"/>
      <c r="AT778" s="17" t="s">
        <v>192</v>
      </c>
      <c r="AU778" s="17" t="s">
        <v>98</v>
      </c>
    </row>
    <row r="779" spans="2:65" s="12" customFormat="1" ht="10.199999999999999">
      <c r="B779" s="214"/>
      <c r="C779" s="215"/>
      <c r="D779" s="210" t="s">
        <v>196</v>
      </c>
      <c r="E779" s="216" t="s">
        <v>1</v>
      </c>
      <c r="F779" s="217" t="s">
        <v>343</v>
      </c>
      <c r="G779" s="215"/>
      <c r="H779" s="216" t="s">
        <v>1</v>
      </c>
      <c r="I779" s="218"/>
      <c r="J779" s="215"/>
      <c r="K779" s="215"/>
      <c r="L779" s="219"/>
      <c r="M779" s="220"/>
      <c r="N779" s="221"/>
      <c r="O779" s="221"/>
      <c r="P779" s="221"/>
      <c r="Q779" s="221"/>
      <c r="R779" s="221"/>
      <c r="S779" s="221"/>
      <c r="T779" s="222"/>
      <c r="AT779" s="223" t="s">
        <v>196</v>
      </c>
      <c r="AU779" s="223" t="s">
        <v>98</v>
      </c>
      <c r="AV779" s="12" t="s">
        <v>23</v>
      </c>
      <c r="AW779" s="12" t="s">
        <v>48</v>
      </c>
      <c r="AX779" s="12" t="s">
        <v>91</v>
      </c>
      <c r="AY779" s="223" t="s">
        <v>183</v>
      </c>
    </row>
    <row r="780" spans="2:65" s="13" customFormat="1" ht="10.199999999999999">
      <c r="B780" s="224"/>
      <c r="C780" s="225"/>
      <c r="D780" s="210" t="s">
        <v>196</v>
      </c>
      <c r="E780" s="226" t="s">
        <v>1</v>
      </c>
      <c r="F780" s="227" t="s">
        <v>23</v>
      </c>
      <c r="G780" s="225"/>
      <c r="H780" s="228">
        <v>1</v>
      </c>
      <c r="I780" s="229"/>
      <c r="J780" s="225"/>
      <c r="K780" s="225"/>
      <c r="L780" s="230"/>
      <c r="M780" s="231"/>
      <c r="N780" s="232"/>
      <c r="O780" s="232"/>
      <c r="P780" s="232"/>
      <c r="Q780" s="232"/>
      <c r="R780" s="232"/>
      <c r="S780" s="232"/>
      <c r="T780" s="233"/>
      <c r="AT780" s="234" t="s">
        <v>196</v>
      </c>
      <c r="AU780" s="234" t="s">
        <v>98</v>
      </c>
      <c r="AV780" s="13" t="s">
        <v>98</v>
      </c>
      <c r="AW780" s="13" t="s">
        <v>48</v>
      </c>
      <c r="AX780" s="13" t="s">
        <v>23</v>
      </c>
      <c r="AY780" s="234" t="s">
        <v>183</v>
      </c>
    </row>
    <row r="781" spans="2:65" s="1" customFormat="1" ht="16.5" customHeight="1">
      <c r="B781" s="35"/>
      <c r="C781" s="197" t="s">
        <v>973</v>
      </c>
      <c r="D781" s="197" t="s">
        <v>186</v>
      </c>
      <c r="E781" s="198" t="s">
        <v>974</v>
      </c>
      <c r="F781" s="199" t="s">
        <v>975</v>
      </c>
      <c r="G781" s="200" t="s">
        <v>205</v>
      </c>
      <c r="H781" s="201">
        <v>17</v>
      </c>
      <c r="I781" s="202"/>
      <c r="J781" s="203">
        <f>ROUND(I781*H781,2)</f>
        <v>0</v>
      </c>
      <c r="K781" s="199" t="s">
        <v>190</v>
      </c>
      <c r="L781" s="39"/>
      <c r="M781" s="204" t="s">
        <v>1</v>
      </c>
      <c r="N781" s="205" t="s">
        <v>56</v>
      </c>
      <c r="O781" s="67"/>
      <c r="P781" s="206">
        <f>O781*H781</f>
        <v>0</v>
      </c>
      <c r="Q781" s="206">
        <v>0.34089999999999998</v>
      </c>
      <c r="R781" s="206">
        <f>Q781*H781</f>
        <v>5.7952999999999992</v>
      </c>
      <c r="S781" s="206">
        <v>0</v>
      </c>
      <c r="T781" s="207">
        <f>S781*H781</f>
        <v>0</v>
      </c>
      <c r="AR781" s="208" t="s">
        <v>122</v>
      </c>
      <c r="AT781" s="208" t="s">
        <v>186</v>
      </c>
      <c r="AU781" s="208" t="s">
        <v>98</v>
      </c>
      <c r="AY781" s="17" t="s">
        <v>183</v>
      </c>
      <c r="BE781" s="209">
        <f>IF(N781="základní",J781,0)</f>
        <v>0</v>
      </c>
      <c r="BF781" s="209">
        <f>IF(N781="snížená",J781,0)</f>
        <v>0</v>
      </c>
      <c r="BG781" s="209">
        <f>IF(N781="zákl. přenesená",J781,0)</f>
        <v>0</v>
      </c>
      <c r="BH781" s="209">
        <f>IF(N781="sníž. přenesená",J781,0)</f>
        <v>0</v>
      </c>
      <c r="BI781" s="209">
        <f>IF(N781="nulová",J781,0)</f>
        <v>0</v>
      </c>
      <c r="BJ781" s="17" t="s">
        <v>23</v>
      </c>
      <c r="BK781" s="209">
        <f>ROUND(I781*H781,2)</f>
        <v>0</v>
      </c>
      <c r="BL781" s="17" t="s">
        <v>122</v>
      </c>
      <c r="BM781" s="208" t="s">
        <v>976</v>
      </c>
    </row>
    <row r="782" spans="2:65" s="1" customFormat="1" ht="10.199999999999999">
      <c r="B782" s="35"/>
      <c r="C782" s="36"/>
      <c r="D782" s="210" t="s">
        <v>192</v>
      </c>
      <c r="E782" s="36"/>
      <c r="F782" s="211" t="s">
        <v>975</v>
      </c>
      <c r="G782" s="36"/>
      <c r="H782" s="36"/>
      <c r="I782" s="118"/>
      <c r="J782" s="36"/>
      <c r="K782" s="36"/>
      <c r="L782" s="39"/>
      <c r="M782" s="212"/>
      <c r="N782" s="67"/>
      <c r="O782" s="67"/>
      <c r="P782" s="67"/>
      <c r="Q782" s="67"/>
      <c r="R782" s="67"/>
      <c r="S782" s="67"/>
      <c r="T782" s="68"/>
      <c r="AT782" s="17" t="s">
        <v>192</v>
      </c>
      <c r="AU782" s="17" t="s">
        <v>98</v>
      </c>
    </row>
    <row r="783" spans="2:65" s="1" customFormat="1" ht="54">
      <c r="B783" s="35"/>
      <c r="C783" s="36"/>
      <c r="D783" s="210" t="s">
        <v>194</v>
      </c>
      <c r="E783" s="36"/>
      <c r="F783" s="213" t="s">
        <v>977</v>
      </c>
      <c r="G783" s="36"/>
      <c r="H783" s="36"/>
      <c r="I783" s="118"/>
      <c r="J783" s="36"/>
      <c r="K783" s="36"/>
      <c r="L783" s="39"/>
      <c r="M783" s="212"/>
      <c r="N783" s="67"/>
      <c r="O783" s="67"/>
      <c r="P783" s="67"/>
      <c r="Q783" s="67"/>
      <c r="R783" s="67"/>
      <c r="S783" s="67"/>
      <c r="T783" s="68"/>
      <c r="AT783" s="17" t="s">
        <v>194</v>
      </c>
      <c r="AU783" s="17" t="s">
        <v>98</v>
      </c>
    </row>
    <row r="784" spans="2:65" s="12" customFormat="1" ht="10.199999999999999">
      <c r="B784" s="214"/>
      <c r="C784" s="215"/>
      <c r="D784" s="210" t="s">
        <v>196</v>
      </c>
      <c r="E784" s="216" t="s">
        <v>1</v>
      </c>
      <c r="F784" s="217" t="s">
        <v>266</v>
      </c>
      <c r="G784" s="215"/>
      <c r="H784" s="216" t="s">
        <v>1</v>
      </c>
      <c r="I784" s="218"/>
      <c r="J784" s="215"/>
      <c r="K784" s="215"/>
      <c r="L784" s="219"/>
      <c r="M784" s="220"/>
      <c r="N784" s="221"/>
      <c r="O784" s="221"/>
      <c r="P784" s="221"/>
      <c r="Q784" s="221"/>
      <c r="R784" s="221"/>
      <c r="S784" s="221"/>
      <c r="T784" s="222"/>
      <c r="AT784" s="223" t="s">
        <v>196</v>
      </c>
      <c r="AU784" s="223" t="s">
        <v>98</v>
      </c>
      <c r="AV784" s="12" t="s">
        <v>23</v>
      </c>
      <c r="AW784" s="12" t="s">
        <v>48</v>
      </c>
      <c r="AX784" s="12" t="s">
        <v>91</v>
      </c>
      <c r="AY784" s="223" t="s">
        <v>183</v>
      </c>
    </row>
    <row r="785" spans="2:65" s="13" customFormat="1" ht="10.199999999999999">
      <c r="B785" s="224"/>
      <c r="C785" s="225"/>
      <c r="D785" s="210" t="s">
        <v>196</v>
      </c>
      <c r="E785" s="226" t="s">
        <v>1</v>
      </c>
      <c r="F785" s="227" t="s">
        <v>295</v>
      </c>
      <c r="G785" s="225"/>
      <c r="H785" s="228">
        <v>17</v>
      </c>
      <c r="I785" s="229"/>
      <c r="J785" s="225"/>
      <c r="K785" s="225"/>
      <c r="L785" s="230"/>
      <c r="M785" s="231"/>
      <c r="N785" s="232"/>
      <c r="O785" s="232"/>
      <c r="P785" s="232"/>
      <c r="Q785" s="232"/>
      <c r="R785" s="232"/>
      <c r="S785" s="232"/>
      <c r="T785" s="233"/>
      <c r="AT785" s="234" t="s">
        <v>196</v>
      </c>
      <c r="AU785" s="234" t="s">
        <v>98</v>
      </c>
      <c r="AV785" s="13" t="s">
        <v>98</v>
      </c>
      <c r="AW785" s="13" t="s">
        <v>48</v>
      </c>
      <c r="AX785" s="13" t="s">
        <v>91</v>
      </c>
      <c r="AY785" s="234" t="s">
        <v>183</v>
      </c>
    </row>
    <row r="786" spans="2:65" s="1" customFormat="1" ht="16.5" customHeight="1">
      <c r="B786" s="35"/>
      <c r="C786" s="246" t="s">
        <v>978</v>
      </c>
      <c r="D786" s="246" t="s">
        <v>347</v>
      </c>
      <c r="E786" s="247" t="s">
        <v>979</v>
      </c>
      <c r="F786" s="248" t="s">
        <v>980</v>
      </c>
      <c r="G786" s="249" t="s">
        <v>205</v>
      </c>
      <c r="H786" s="250">
        <v>15</v>
      </c>
      <c r="I786" s="251"/>
      <c r="J786" s="252">
        <f>ROUND(I786*H786,2)</f>
        <v>0</v>
      </c>
      <c r="K786" s="248" t="s">
        <v>190</v>
      </c>
      <c r="L786" s="253"/>
      <c r="M786" s="254" t="s">
        <v>1</v>
      </c>
      <c r="N786" s="255" t="s">
        <v>56</v>
      </c>
      <c r="O786" s="67"/>
      <c r="P786" s="206">
        <f>O786*H786</f>
        <v>0</v>
      </c>
      <c r="Q786" s="206">
        <v>0.111</v>
      </c>
      <c r="R786" s="206">
        <f>Q786*H786</f>
        <v>1.665</v>
      </c>
      <c r="S786" s="206">
        <v>0</v>
      </c>
      <c r="T786" s="207">
        <f>S786*H786</f>
        <v>0</v>
      </c>
      <c r="AR786" s="208" t="s">
        <v>232</v>
      </c>
      <c r="AT786" s="208" t="s">
        <v>347</v>
      </c>
      <c r="AU786" s="208" t="s">
        <v>98</v>
      </c>
      <c r="AY786" s="17" t="s">
        <v>183</v>
      </c>
      <c r="BE786" s="209">
        <f>IF(N786="základní",J786,0)</f>
        <v>0</v>
      </c>
      <c r="BF786" s="209">
        <f>IF(N786="snížená",J786,0)</f>
        <v>0</v>
      </c>
      <c r="BG786" s="209">
        <f>IF(N786="zákl. přenesená",J786,0)</f>
        <v>0</v>
      </c>
      <c r="BH786" s="209">
        <f>IF(N786="sníž. přenesená",J786,0)</f>
        <v>0</v>
      </c>
      <c r="BI786" s="209">
        <f>IF(N786="nulová",J786,0)</f>
        <v>0</v>
      </c>
      <c r="BJ786" s="17" t="s">
        <v>23</v>
      </c>
      <c r="BK786" s="209">
        <f>ROUND(I786*H786,2)</f>
        <v>0</v>
      </c>
      <c r="BL786" s="17" t="s">
        <v>122</v>
      </c>
      <c r="BM786" s="208" t="s">
        <v>981</v>
      </c>
    </row>
    <row r="787" spans="2:65" s="1" customFormat="1" ht="10.199999999999999">
      <c r="B787" s="35"/>
      <c r="C787" s="36"/>
      <c r="D787" s="210" t="s">
        <v>192</v>
      </c>
      <c r="E787" s="36"/>
      <c r="F787" s="211" t="s">
        <v>982</v>
      </c>
      <c r="G787" s="36"/>
      <c r="H787" s="36"/>
      <c r="I787" s="118"/>
      <c r="J787" s="36"/>
      <c r="K787" s="36"/>
      <c r="L787" s="39"/>
      <c r="M787" s="212"/>
      <c r="N787" s="67"/>
      <c r="O787" s="67"/>
      <c r="P787" s="67"/>
      <c r="Q787" s="67"/>
      <c r="R787" s="67"/>
      <c r="S787" s="67"/>
      <c r="T787" s="68"/>
      <c r="AT787" s="17" t="s">
        <v>192</v>
      </c>
      <c r="AU787" s="17" t="s">
        <v>98</v>
      </c>
    </row>
    <row r="788" spans="2:65" s="12" customFormat="1" ht="10.199999999999999">
      <c r="B788" s="214"/>
      <c r="C788" s="215"/>
      <c r="D788" s="210" t="s">
        <v>196</v>
      </c>
      <c r="E788" s="216" t="s">
        <v>1</v>
      </c>
      <c r="F788" s="217" t="s">
        <v>266</v>
      </c>
      <c r="G788" s="215"/>
      <c r="H788" s="216" t="s">
        <v>1</v>
      </c>
      <c r="I788" s="218"/>
      <c r="J788" s="215"/>
      <c r="K788" s="215"/>
      <c r="L788" s="219"/>
      <c r="M788" s="220"/>
      <c r="N788" s="221"/>
      <c r="O788" s="221"/>
      <c r="P788" s="221"/>
      <c r="Q788" s="221"/>
      <c r="R788" s="221"/>
      <c r="S788" s="221"/>
      <c r="T788" s="222"/>
      <c r="AT788" s="223" t="s">
        <v>196</v>
      </c>
      <c r="AU788" s="223" t="s">
        <v>98</v>
      </c>
      <c r="AV788" s="12" t="s">
        <v>23</v>
      </c>
      <c r="AW788" s="12" t="s">
        <v>48</v>
      </c>
      <c r="AX788" s="12" t="s">
        <v>91</v>
      </c>
      <c r="AY788" s="223" t="s">
        <v>183</v>
      </c>
    </row>
    <row r="789" spans="2:65" s="13" customFormat="1" ht="10.199999999999999">
      <c r="B789" s="224"/>
      <c r="C789" s="225"/>
      <c r="D789" s="210" t="s">
        <v>196</v>
      </c>
      <c r="E789" s="226" t="s">
        <v>1</v>
      </c>
      <c r="F789" s="227" t="s">
        <v>8</v>
      </c>
      <c r="G789" s="225"/>
      <c r="H789" s="228">
        <v>15</v>
      </c>
      <c r="I789" s="229"/>
      <c r="J789" s="225"/>
      <c r="K789" s="225"/>
      <c r="L789" s="230"/>
      <c r="M789" s="231"/>
      <c r="N789" s="232"/>
      <c r="O789" s="232"/>
      <c r="P789" s="232"/>
      <c r="Q789" s="232"/>
      <c r="R789" s="232"/>
      <c r="S789" s="232"/>
      <c r="T789" s="233"/>
      <c r="AT789" s="234" t="s">
        <v>196</v>
      </c>
      <c r="AU789" s="234" t="s">
        <v>98</v>
      </c>
      <c r="AV789" s="13" t="s">
        <v>98</v>
      </c>
      <c r="AW789" s="13" t="s">
        <v>48</v>
      </c>
      <c r="AX789" s="13" t="s">
        <v>91</v>
      </c>
      <c r="AY789" s="234" t="s">
        <v>183</v>
      </c>
    </row>
    <row r="790" spans="2:65" s="1" customFormat="1" ht="16.5" customHeight="1">
      <c r="B790" s="35"/>
      <c r="C790" s="246" t="s">
        <v>983</v>
      </c>
      <c r="D790" s="246" t="s">
        <v>347</v>
      </c>
      <c r="E790" s="247" t="s">
        <v>984</v>
      </c>
      <c r="F790" s="248" t="s">
        <v>985</v>
      </c>
      <c r="G790" s="249" t="s">
        <v>205</v>
      </c>
      <c r="H790" s="250">
        <v>13</v>
      </c>
      <c r="I790" s="251"/>
      <c r="J790" s="252">
        <f>ROUND(I790*H790,2)</f>
        <v>0</v>
      </c>
      <c r="K790" s="248" t="s">
        <v>1</v>
      </c>
      <c r="L790" s="253"/>
      <c r="M790" s="254" t="s">
        <v>1</v>
      </c>
      <c r="N790" s="255" t="s">
        <v>56</v>
      </c>
      <c r="O790" s="67"/>
      <c r="P790" s="206">
        <f>O790*H790</f>
        <v>0</v>
      </c>
      <c r="Q790" s="206">
        <v>0.112</v>
      </c>
      <c r="R790" s="206">
        <f>Q790*H790</f>
        <v>1.456</v>
      </c>
      <c r="S790" s="206">
        <v>0</v>
      </c>
      <c r="T790" s="207">
        <f>S790*H790</f>
        <v>0</v>
      </c>
      <c r="AR790" s="208" t="s">
        <v>232</v>
      </c>
      <c r="AT790" s="208" t="s">
        <v>347</v>
      </c>
      <c r="AU790" s="208" t="s">
        <v>98</v>
      </c>
      <c r="AY790" s="17" t="s">
        <v>183</v>
      </c>
      <c r="BE790" s="209">
        <f>IF(N790="základní",J790,0)</f>
        <v>0</v>
      </c>
      <c r="BF790" s="209">
        <f>IF(N790="snížená",J790,0)</f>
        <v>0</v>
      </c>
      <c r="BG790" s="209">
        <f>IF(N790="zákl. přenesená",J790,0)</f>
        <v>0</v>
      </c>
      <c r="BH790" s="209">
        <f>IF(N790="sníž. přenesená",J790,0)</f>
        <v>0</v>
      </c>
      <c r="BI790" s="209">
        <f>IF(N790="nulová",J790,0)</f>
        <v>0</v>
      </c>
      <c r="BJ790" s="17" t="s">
        <v>23</v>
      </c>
      <c r="BK790" s="209">
        <f>ROUND(I790*H790,2)</f>
        <v>0</v>
      </c>
      <c r="BL790" s="17" t="s">
        <v>122</v>
      </c>
      <c r="BM790" s="208" t="s">
        <v>986</v>
      </c>
    </row>
    <row r="791" spans="2:65" s="1" customFormat="1" ht="10.199999999999999">
      <c r="B791" s="35"/>
      <c r="C791" s="36"/>
      <c r="D791" s="210" t="s">
        <v>192</v>
      </c>
      <c r="E791" s="36"/>
      <c r="F791" s="211" t="s">
        <v>987</v>
      </c>
      <c r="G791" s="36"/>
      <c r="H791" s="36"/>
      <c r="I791" s="118"/>
      <c r="J791" s="36"/>
      <c r="K791" s="36"/>
      <c r="L791" s="39"/>
      <c r="M791" s="212"/>
      <c r="N791" s="67"/>
      <c r="O791" s="67"/>
      <c r="P791" s="67"/>
      <c r="Q791" s="67"/>
      <c r="R791" s="67"/>
      <c r="S791" s="67"/>
      <c r="T791" s="68"/>
      <c r="AT791" s="17" t="s">
        <v>192</v>
      </c>
      <c r="AU791" s="17" t="s">
        <v>98</v>
      </c>
    </row>
    <row r="792" spans="2:65" s="12" customFormat="1" ht="10.199999999999999">
      <c r="B792" s="214"/>
      <c r="C792" s="215"/>
      <c r="D792" s="210" t="s">
        <v>196</v>
      </c>
      <c r="E792" s="216" t="s">
        <v>1</v>
      </c>
      <c r="F792" s="217" t="s">
        <v>266</v>
      </c>
      <c r="G792" s="215"/>
      <c r="H792" s="216" t="s">
        <v>1</v>
      </c>
      <c r="I792" s="218"/>
      <c r="J792" s="215"/>
      <c r="K792" s="215"/>
      <c r="L792" s="219"/>
      <c r="M792" s="220"/>
      <c r="N792" s="221"/>
      <c r="O792" s="221"/>
      <c r="P792" s="221"/>
      <c r="Q792" s="221"/>
      <c r="R792" s="221"/>
      <c r="S792" s="221"/>
      <c r="T792" s="222"/>
      <c r="AT792" s="223" t="s">
        <v>196</v>
      </c>
      <c r="AU792" s="223" t="s">
        <v>98</v>
      </c>
      <c r="AV792" s="12" t="s">
        <v>23</v>
      </c>
      <c r="AW792" s="12" t="s">
        <v>48</v>
      </c>
      <c r="AX792" s="12" t="s">
        <v>91</v>
      </c>
      <c r="AY792" s="223" t="s">
        <v>183</v>
      </c>
    </row>
    <row r="793" spans="2:65" s="13" customFormat="1" ht="10.199999999999999">
      <c r="B793" s="224"/>
      <c r="C793" s="225"/>
      <c r="D793" s="210" t="s">
        <v>196</v>
      </c>
      <c r="E793" s="226" t="s">
        <v>1</v>
      </c>
      <c r="F793" s="227" t="s">
        <v>988</v>
      </c>
      <c r="G793" s="225"/>
      <c r="H793" s="228">
        <v>13</v>
      </c>
      <c r="I793" s="229"/>
      <c r="J793" s="225"/>
      <c r="K793" s="225"/>
      <c r="L793" s="230"/>
      <c r="M793" s="231"/>
      <c r="N793" s="232"/>
      <c r="O793" s="232"/>
      <c r="P793" s="232"/>
      <c r="Q793" s="232"/>
      <c r="R793" s="232"/>
      <c r="S793" s="232"/>
      <c r="T793" s="233"/>
      <c r="AT793" s="234" t="s">
        <v>196</v>
      </c>
      <c r="AU793" s="234" t="s">
        <v>98</v>
      </c>
      <c r="AV793" s="13" t="s">
        <v>98</v>
      </c>
      <c r="AW793" s="13" t="s">
        <v>48</v>
      </c>
      <c r="AX793" s="13" t="s">
        <v>91</v>
      </c>
      <c r="AY793" s="234" t="s">
        <v>183</v>
      </c>
    </row>
    <row r="794" spans="2:65" s="1" customFormat="1" ht="16.5" customHeight="1">
      <c r="B794" s="35"/>
      <c r="C794" s="246" t="s">
        <v>989</v>
      </c>
      <c r="D794" s="246" t="s">
        <v>347</v>
      </c>
      <c r="E794" s="247" t="s">
        <v>990</v>
      </c>
      <c r="F794" s="248" t="s">
        <v>991</v>
      </c>
      <c r="G794" s="249" t="s">
        <v>205</v>
      </c>
      <c r="H794" s="250">
        <v>4</v>
      </c>
      <c r="I794" s="251"/>
      <c r="J794" s="252">
        <f>ROUND(I794*H794,2)</f>
        <v>0</v>
      </c>
      <c r="K794" s="248" t="s">
        <v>190</v>
      </c>
      <c r="L794" s="253"/>
      <c r="M794" s="254" t="s">
        <v>1</v>
      </c>
      <c r="N794" s="255" t="s">
        <v>56</v>
      </c>
      <c r="O794" s="67"/>
      <c r="P794" s="206">
        <f>O794*H794</f>
        <v>0</v>
      </c>
      <c r="Q794" s="206">
        <v>0.04</v>
      </c>
      <c r="R794" s="206">
        <f>Q794*H794</f>
        <v>0.16</v>
      </c>
      <c r="S794" s="206">
        <v>0</v>
      </c>
      <c r="T794" s="207">
        <f>S794*H794</f>
        <v>0</v>
      </c>
      <c r="AR794" s="208" t="s">
        <v>232</v>
      </c>
      <c r="AT794" s="208" t="s">
        <v>347</v>
      </c>
      <c r="AU794" s="208" t="s">
        <v>98</v>
      </c>
      <c r="AY794" s="17" t="s">
        <v>183</v>
      </c>
      <c r="BE794" s="209">
        <f>IF(N794="základní",J794,0)</f>
        <v>0</v>
      </c>
      <c r="BF794" s="209">
        <f>IF(N794="snížená",J794,0)</f>
        <v>0</v>
      </c>
      <c r="BG794" s="209">
        <f>IF(N794="zákl. přenesená",J794,0)</f>
        <v>0</v>
      </c>
      <c r="BH794" s="209">
        <f>IF(N794="sníž. přenesená",J794,0)</f>
        <v>0</v>
      </c>
      <c r="BI794" s="209">
        <f>IF(N794="nulová",J794,0)</f>
        <v>0</v>
      </c>
      <c r="BJ794" s="17" t="s">
        <v>23</v>
      </c>
      <c r="BK794" s="209">
        <f>ROUND(I794*H794,2)</f>
        <v>0</v>
      </c>
      <c r="BL794" s="17" t="s">
        <v>122</v>
      </c>
      <c r="BM794" s="208" t="s">
        <v>992</v>
      </c>
    </row>
    <row r="795" spans="2:65" s="1" customFormat="1" ht="10.199999999999999">
      <c r="B795" s="35"/>
      <c r="C795" s="36"/>
      <c r="D795" s="210" t="s">
        <v>192</v>
      </c>
      <c r="E795" s="36"/>
      <c r="F795" s="211" t="s">
        <v>993</v>
      </c>
      <c r="G795" s="36"/>
      <c r="H795" s="36"/>
      <c r="I795" s="118"/>
      <c r="J795" s="36"/>
      <c r="K795" s="36"/>
      <c r="L795" s="39"/>
      <c r="M795" s="212"/>
      <c r="N795" s="67"/>
      <c r="O795" s="67"/>
      <c r="P795" s="67"/>
      <c r="Q795" s="67"/>
      <c r="R795" s="67"/>
      <c r="S795" s="67"/>
      <c r="T795" s="68"/>
      <c r="AT795" s="17" t="s">
        <v>192</v>
      </c>
      <c r="AU795" s="17" t="s">
        <v>98</v>
      </c>
    </row>
    <row r="796" spans="2:65" s="12" customFormat="1" ht="10.199999999999999">
      <c r="B796" s="214"/>
      <c r="C796" s="215"/>
      <c r="D796" s="210" t="s">
        <v>196</v>
      </c>
      <c r="E796" s="216" t="s">
        <v>1</v>
      </c>
      <c r="F796" s="217" t="s">
        <v>266</v>
      </c>
      <c r="G796" s="215"/>
      <c r="H796" s="216" t="s">
        <v>1</v>
      </c>
      <c r="I796" s="218"/>
      <c r="J796" s="215"/>
      <c r="K796" s="215"/>
      <c r="L796" s="219"/>
      <c r="M796" s="220"/>
      <c r="N796" s="221"/>
      <c r="O796" s="221"/>
      <c r="P796" s="221"/>
      <c r="Q796" s="221"/>
      <c r="R796" s="221"/>
      <c r="S796" s="221"/>
      <c r="T796" s="222"/>
      <c r="AT796" s="223" t="s">
        <v>196</v>
      </c>
      <c r="AU796" s="223" t="s">
        <v>98</v>
      </c>
      <c r="AV796" s="12" t="s">
        <v>23</v>
      </c>
      <c r="AW796" s="12" t="s">
        <v>48</v>
      </c>
      <c r="AX796" s="12" t="s">
        <v>91</v>
      </c>
      <c r="AY796" s="223" t="s">
        <v>183</v>
      </c>
    </row>
    <row r="797" spans="2:65" s="13" customFormat="1" ht="10.199999999999999">
      <c r="B797" s="224"/>
      <c r="C797" s="225"/>
      <c r="D797" s="210" t="s">
        <v>196</v>
      </c>
      <c r="E797" s="226" t="s">
        <v>1</v>
      </c>
      <c r="F797" s="227" t="s">
        <v>122</v>
      </c>
      <c r="G797" s="225"/>
      <c r="H797" s="228">
        <v>4</v>
      </c>
      <c r="I797" s="229"/>
      <c r="J797" s="225"/>
      <c r="K797" s="225"/>
      <c r="L797" s="230"/>
      <c r="M797" s="231"/>
      <c r="N797" s="232"/>
      <c r="O797" s="232"/>
      <c r="P797" s="232"/>
      <c r="Q797" s="232"/>
      <c r="R797" s="232"/>
      <c r="S797" s="232"/>
      <c r="T797" s="233"/>
      <c r="AT797" s="234" t="s">
        <v>196</v>
      </c>
      <c r="AU797" s="234" t="s">
        <v>98</v>
      </c>
      <c r="AV797" s="13" t="s">
        <v>98</v>
      </c>
      <c r="AW797" s="13" t="s">
        <v>48</v>
      </c>
      <c r="AX797" s="13" t="s">
        <v>91</v>
      </c>
      <c r="AY797" s="234" t="s">
        <v>183</v>
      </c>
    </row>
    <row r="798" spans="2:65" s="1" customFormat="1" ht="16.5" customHeight="1">
      <c r="B798" s="35"/>
      <c r="C798" s="246" t="s">
        <v>994</v>
      </c>
      <c r="D798" s="246" t="s">
        <v>347</v>
      </c>
      <c r="E798" s="247" t="s">
        <v>995</v>
      </c>
      <c r="F798" s="248" t="s">
        <v>996</v>
      </c>
      <c r="G798" s="249" t="s">
        <v>205</v>
      </c>
      <c r="H798" s="250">
        <v>17</v>
      </c>
      <c r="I798" s="251"/>
      <c r="J798" s="252">
        <f>ROUND(I798*H798,2)</f>
        <v>0</v>
      </c>
      <c r="K798" s="248" t="s">
        <v>190</v>
      </c>
      <c r="L798" s="253"/>
      <c r="M798" s="254" t="s">
        <v>1</v>
      </c>
      <c r="N798" s="255" t="s">
        <v>56</v>
      </c>
      <c r="O798" s="67"/>
      <c r="P798" s="206">
        <f>O798*H798</f>
        <v>0</v>
      </c>
      <c r="Q798" s="206">
        <v>9.7000000000000003E-2</v>
      </c>
      <c r="R798" s="206">
        <f>Q798*H798</f>
        <v>1.649</v>
      </c>
      <c r="S798" s="206">
        <v>0</v>
      </c>
      <c r="T798" s="207">
        <f>S798*H798</f>
        <v>0</v>
      </c>
      <c r="AR798" s="208" t="s">
        <v>232</v>
      </c>
      <c r="AT798" s="208" t="s">
        <v>347</v>
      </c>
      <c r="AU798" s="208" t="s">
        <v>98</v>
      </c>
      <c r="AY798" s="17" t="s">
        <v>183</v>
      </c>
      <c r="BE798" s="209">
        <f>IF(N798="základní",J798,0)</f>
        <v>0</v>
      </c>
      <c r="BF798" s="209">
        <f>IF(N798="snížená",J798,0)</f>
        <v>0</v>
      </c>
      <c r="BG798" s="209">
        <f>IF(N798="zákl. přenesená",J798,0)</f>
        <v>0</v>
      </c>
      <c r="BH798" s="209">
        <f>IF(N798="sníž. přenesená",J798,0)</f>
        <v>0</v>
      </c>
      <c r="BI798" s="209">
        <f>IF(N798="nulová",J798,0)</f>
        <v>0</v>
      </c>
      <c r="BJ798" s="17" t="s">
        <v>23</v>
      </c>
      <c r="BK798" s="209">
        <f>ROUND(I798*H798,2)</f>
        <v>0</v>
      </c>
      <c r="BL798" s="17" t="s">
        <v>122</v>
      </c>
      <c r="BM798" s="208" t="s">
        <v>997</v>
      </c>
    </row>
    <row r="799" spans="2:65" s="1" customFormat="1" ht="10.199999999999999">
      <c r="B799" s="35"/>
      <c r="C799" s="36"/>
      <c r="D799" s="210" t="s">
        <v>192</v>
      </c>
      <c r="E799" s="36"/>
      <c r="F799" s="211" t="s">
        <v>998</v>
      </c>
      <c r="G799" s="36"/>
      <c r="H799" s="36"/>
      <c r="I799" s="118"/>
      <c r="J799" s="36"/>
      <c r="K799" s="36"/>
      <c r="L799" s="39"/>
      <c r="M799" s="212"/>
      <c r="N799" s="67"/>
      <c r="O799" s="67"/>
      <c r="P799" s="67"/>
      <c r="Q799" s="67"/>
      <c r="R799" s="67"/>
      <c r="S799" s="67"/>
      <c r="T799" s="68"/>
      <c r="AT799" s="17" t="s">
        <v>192</v>
      </c>
      <c r="AU799" s="17" t="s">
        <v>98</v>
      </c>
    </row>
    <row r="800" spans="2:65" s="12" customFormat="1" ht="10.199999999999999">
      <c r="B800" s="214"/>
      <c r="C800" s="215"/>
      <c r="D800" s="210" t="s">
        <v>196</v>
      </c>
      <c r="E800" s="216" t="s">
        <v>1</v>
      </c>
      <c r="F800" s="217" t="s">
        <v>266</v>
      </c>
      <c r="G800" s="215"/>
      <c r="H800" s="216" t="s">
        <v>1</v>
      </c>
      <c r="I800" s="218"/>
      <c r="J800" s="215"/>
      <c r="K800" s="215"/>
      <c r="L800" s="219"/>
      <c r="M800" s="220"/>
      <c r="N800" s="221"/>
      <c r="O800" s="221"/>
      <c r="P800" s="221"/>
      <c r="Q800" s="221"/>
      <c r="R800" s="221"/>
      <c r="S800" s="221"/>
      <c r="T800" s="222"/>
      <c r="AT800" s="223" t="s">
        <v>196</v>
      </c>
      <c r="AU800" s="223" t="s">
        <v>98</v>
      </c>
      <c r="AV800" s="12" t="s">
        <v>23</v>
      </c>
      <c r="AW800" s="12" t="s">
        <v>48</v>
      </c>
      <c r="AX800" s="12" t="s">
        <v>91</v>
      </c>
      <c r="AY800" s="223" t="s">
        <v>183</v>
      </c>
    </row>
    <row r="801" spans="2:65" s="13" customFormat="1" ht="10.199999999999999">
      <c r="B801" s="224"/>
      <c r="C801" s="225"/>
      <c r="D801" s="210" t="s">
        <v>196</v>
      </c>
      <c r="E801" s="226" t="s">
        <v>1</v>
      </c>
      <c r="F801" s="227" t="s">
        <v>295</v>
      </c>
      <c r="G801" s="225"/>
      <c r="H801" s="228">
        <v>17</v>
      </c>
      <c r="I801" s="229"/>
      <c r="J801" s="225"/>
      <c r="K801" s="225"/>
      <c r="L801" s="230"/>
      <c r="M801" s="231"/>
      <c r="N801" s="232"/>
      <c r="O801" s="232"/>
      <c r="P801" s="232"/>
      <c r="Q801" s="232"/>
      <c r="R801" s="232"/>
      <c r="S801" s="232"/>
      <c r="T801" s="233"/>
      <c r="AT801" s="234" t="s">
        <v>196</v>
      </c>
      <c r="AU801" s="234" t="s">
        <v>98</v>
      </c>
      <c r="AV801" s="13" t="s">
        <v>98</v>
      </c>
      <c r="AW801" s="13" t="s">
        <v>48</v>
      </c>
      <c r="AX801" s="13" t="s">
        <v>91</v>
      </c>
      <c r="AY801" s="234" t="s">
        <v>183</v>
      </c>
    </row>
    <row r="802" spans="2:65" s="1" customFormat="1" ht="16.5" customHeight="1">
      <c r="B802" s="35"/>
      <c r="C802" s="246" t="s">
        <v>999</v>
      </c>
      <c r="D802" s="246" t="s">
        <v>347</v>
      </c>
      <c r="E802" s="247" t="s">
        <v>1000</v>
      </c>
      <c r="F802" s="248" t="s">
        <v>1001</v>
      </c>
      <c r="G802" s="249" t="s">
        <v>205</v>
      </c>
      <c r="H802" s="250">
        <v>18</v>
      </c>
      <c r="I802" s="251"/>
      <c r="J802" s="252">
        <f>ROUND(I802*H802,2)</f>
        <v>0</v>
      </c>
      <c r="K802" s="248" t="s">
        <v>190</v>
      </c>
      <c r="L802" s="253"/>
      <c r="M802" s="254" t="s">
        <v>1</v>
      </c>
      <c r="N802" s="255" t="s">
        <v>56</v>
      </c>
      <c r="O802" s="67"/>
      <c r="P802" s="206">
        <f>O802*H802</f>
        <v>0</v>
      </c>
      <c r="Q802" s="206">
        <v>2.7E-2</v>
      </c>
      <c r="R802" s="206">
        <f>Q802*H802</f>
        <v>0.48599999999999999</v>
      </c>
      <c r="S802" s="206">
        <v>0</v>
      </c>
      <c r="T802" s="207">
        <f>S802*H802</f>
        <v>0</v>
      </c>
      <c r="AR802" s="208" t="s">
        <v>232</v>
      </c>
      <c r="AT802" s="208" t="s">
        <v>347</v>
      </c>
      <c r="AU802" s="208" t="s">
        <v>98</v>
      </c>
      <c r="AY802" s="17" t="s">
        <v>183</v>
      </c>
      <c r="BE802" s="209">
        <f>IF(N802="základní",J802,0)</f>
        <v>0</v>
      </c>
      <c r="BF802" s="209">
        <f>IF(N802="snížená",J802,0)</f>
        <v>0</v>
      </c>
      <c r="BG802" s="209">
        <f>IF(N802="zákl. přenesená",J802,0)</f>
        <v>0</v>
      </c>
      <c r="BH802" s="209">
        <f>IF(N802="sníž. přenesená",J802,0)</f>
        <v>0</v>
      </c>
      <c r="BI802" s="209">
        <f>IF(N802="nulová",J802,0)</f>
        <v>0</v>
      </c>
      <c r="BJ802" s="17" t="s">
        <v>23</v>
      </c>
      <c r="BK802" s="209">
        <f>ROUND(I802*H802,2)</f>
        <v>0</v>
      </c>
      <c r="BL802" s="17" t="s">
        <v>122</v>
      </c>
      <c r="BM802" s="208" t="s">
        <v>1002</v>
      </c>
    </row>
    <row r="803" spans="2:65" s="1" customFormat="1" ht="10.199999999999999">
      <c r="B803" s="35"/>
      <c r="C803" s="36"/>
      <c r="D803" s="210" t="s">
        <v>192</v>
      </c>
      <c r="E803" s="36"/>
      <c r="F803" s="211" t="s">
        <v>1003</v>
      </c>
      <c r="G803" s="36"/>
      <c r="H803" s="36"/>
      <c r="I803" s="118"/>
      <c r="J803" s="36"/>
      <c r="K803" s="36"/>
      <c r="L803" s="39"/>
      <c r="M803" s="212"/>
      <c r="N803" s="67"/>
      <c r="O803" s="67"/>
      <c r="P803" s="67"/>
      <c r="Q803" s="67"/>
      <c r="R803" s="67"/>
      <c r="S803" s="67"/>
      <c r="T803" s="68"/>
      <c r="AT803" s="17" t="s">
        <v>192</v>
      </c>
      <c r="AU803" s="17" t="s">
        <v>98</v>
      </c>
    </row>
    <row r="804" spans="2:65" s="12" customFormat="1" ht="10.199999999999999">
      <c r="B804" s="214"/>
      <c r="C804" s="215"/>
      <c r="D804" s="210" t="s">
        <v>196</v>
      </c>
      <c r="E804" s="216" t="s">
        <v>1</v>
      </c>
      <c r="F804" s="217" t="s">
        <v>266</v>
      </c>
      <c r="G804" s="215"/>
      <c r="H804" s="216" t="s">
        <v>1</v>
      </c>
      <c r="I804" s="218"/>
      <c r="J804" s="215"/>
      <c r="K804" s="215"/>
      <c r="L804" s="219"/>
      <c r="M804" s="220"/>
      <c r="N804" s="221"/>
      <c r="O804" s="221"/>
      <c r="P804" s="221"/>
      <c r="Q804" s="221"/>
      <c r="R804" s="221"/>
      <c r="S804" s="221"/>
      <c r="T804" s="222"/>
      <c r="AT804" s="223" t="s">
        <v>196</v>
      </c>
      <c r="AU804" s="223" t="s">
        <v>98</v>
      </c>
      <c r="AV804" s="12" t="s">
        <v>23</v>
      </c>
      <c r="AW804" s="12" t="s">
        <v>48</v>
      </c>
      <c r="AX804" s="12" t="s">
        <v>91</v>
      </c>
      <c r="AY804" s="223" t="s">
        <v>183</v>
      </c>
    </row>
    <row r="805" spans="2:65" s="13" customFormat="1" ht="10.199999999999999">
      <c r="B805" s="224"/>
      <c r="C805" s="225"/>
      <c r="D805" s="210" t="s">
        <v>196</v>
      </c>
      <c r="E805" s="226" t="s">
        <v>1</v>
      </c>
      <c r="F805" s="227" t="s">
        <v>302</v>
      </c>
      <c r="G805" s="225"/>
      <c r="H805" s="228">
        <v>18</v>
      </c>
      <c r="I805" s="229"/>
      <c r="J805" s="225"/>
      <c r="K805" s="225"/>
      <c r="L805" s="230"/>
      <c r="M805" s="231"/>
      <c r="N805" s="232"/>
      <c r="O805" s="232"/>
      <c r="P805" s="232"/>
      <c r="Q805" s="232"/>
      <c r="R805" s="232"/>
      <c r="S805" s="232"/>
      <c r="T805" s="233"/>
      <c r="AT805" s="234" t="s">
        <v>196</v>
      </c>
      <c r="AU805" s="234" t="s">
        <v>98</v>
      </c>
      <c r="AV805" s="13" t="s">
        <v>98</v>
      </c>
      <c r="AW805" s="13" t="s">
        <v>48</v>
      </c>
      <c r="AX805" s="13" t="s">
        <v>91</v>
      </c>
      <c r="AY805" s="234" t="s">
        <v>183</v>
      </c>
    </row>
    <row r="806" spans="2:65" s="1" customFormat="1" ht="16.5" customHeight="1">
      <c r="B806" s="35"/>
      <c r="C806" s="197" t="s">
        <v>1004</v>
      </c>
      <c r="D806" s="197" t="s">
        <v>186</v>
      </c>
      <c r="E806" s="198" t="s">
        <v>1005</v>
      </c>
      <c r="F806" s="199" t="s">
        <v>1006</v>
      </c>
      <c r="G806" s="200" t="s">
        <v>205</v>
      </c>
      <c r="H806" s="201">
        <v>17</v>
      </c>
      <c r="I806" s="202"/>
      <c r="J806" s="203">
        <f>ROUND(I806*H806,2)</f>
        <v>0</v>
      </c>
      <c r="K806" s="199" t="s">
        <v>190</v>
      </c>
      <c r="L806" s="39"/>
      <c r="M806" s="204" t="s">
        <v>1</v>
      </c>
      <c r="N806" s="205" t="s">
        <v>56</v>
      </c>
      <c r="O806" s="67"/>
      <c r="P806" s="206">
        <f>O806*H806</f>
        <v>0</v>
      </c>
      <c r="Q806" s="206">
        <v>9.3600000000000003E-3</v>
      </c>
      <c r="R806" s="206">
        <f>Q806*H806</f>
        <v>0.15912000000000001</v>
      </c>
      <c r="S806" s="206">
        <v>0</v>
      </c>
      <c r="T806" s="207">
        <f>S806*H806</f>
        <v>0</v>
      </c>
      <c r="AR806" s="208" t="s">
        <v>122</v>
      </c>
      <c r="AT806" s="208" t="s">
        <v>186</v>
      </c>
      <c r="AU806" s="208" t="s">
        <v>98</v>
      </c>
      <c r="AY806" s="17" t="s">
        <v>183</v>
      </c>
      <c r="BE806" s="209">
        <f>IF(N806="základní",J806,0)</f>
        <v>0</v>
      </c>
      <c r="BF806" s="209">
        <f>IF(N806="snížená",J806,0)</f>
        <v>0</v>
      </c>
      <c r="BG806" s="209">
        <f>IF(N806="zákl. přenesená",J806,0)</f>
        <v>0</v>
      </c>
      <c r="BH806" s="209">
        <f>IF(N806="sníž. přenesená",J806,0)</f>
        <v>0</v>
      </c>
      <c r="BI806" s="209">
        <f>IF(N806="nulová",J806,0)</f>
        <v>0</v>
      </c>
      <c r="BJ806" s="17" t="s">
        <v>23</v>
      </c>
      <c r="BK806" s="209">
        <f>ROUND(I806*H806,2)</f>
        <v>0</v>
      </c>
      <c r="BL806" s="17" t="s">
        <v>122</v>
      </c>
      <c r="BM806" s="208" t="s">
        <v>1007</v>
      </c>
    </row>
    <row r="807" spans="2:65" s="1" customFormat="1" ht="10.199999999999999">
      <c r="B807" s="35"/>
      <c r="C807" s="36"/>
      <c r="D807" s="210" t="s">
        <v>192</v>
      </c>
      <c r="E807" s="36"/>
      <c r="F807" s="211" t="s">
        <v>1008</v>
      </c>
      <c r="G807" s="36"/>
      <c r="H807" s="36"/>
      <c r="I807" s="118"/>
      <c r="J807" s="36"/>
      <c r="K807" s="36"/>
      <c r="L807" s="39"/>
      <c r="M807" s="212"/>
      <c r="N807" s="67"/>
      <c r="O807" s="67"/>
      <c r="P807" s="67"/>
      <c r="Q807" s="67"/>
      <c r="R807" s="67"/>
      <c r="S807" s="67"/>
      <c r="T807" s="68"/>
      <c r="AT807" s="17" t="s">
        <v>192</v>
      </c>
      <c r="AU807" s="17" t="s">
        <v>98</v>
      </c>
    </row>
    <row r="808" spans="2:65" s="1" customFormat="1" ht="18">
      <c r="B808" s="35"/>
      <c r="C808" s="36"/>
      <c r="D808" s="210" t="s">
        <v>194</v>
      </c>
      <c r="E808" s="36"/>
      <c r="F808" s="213" t="s">
        <v>1009</v>
      </c>
      <c r="G808" s="36"/>
      <c r="H808" s="36"/>
      <c r="I808" s="118"/>
      <c r="J808" s="36"/>
      <c r="K808" s="36"/>
      <c r="L808" s="39"/>
      <c r="M808" s="212"/>
      <c r="N808" s="67"/>
      <c r="O808" s="67"/>
      <c r="P808" s="67"/>
      <c r="Q808" s="67"/>
      <c r="R808" s="67"/>
      <c r="S808" s="67"/>
      <c r="T808" s="68"/>
      <c r="AT808" s="17" t="s">
        <v>194</v>
      </c>
      <c r="AU808" s="17" t="s">
        <v>98</v>
      </c>
    </row>
    <row r="809" spans="2:65" s="12" customFormat="1" ht="10.199999999999999">
      <c r="B809" s="214"/>
      <c r="C809" s="215"/>
      <c r="D809" s="210" t="s">
        <v>196</v>
      </c>
      <c r="E809" s="216" t="s">
        <v>1</v>
      </c>
      <c r="F809" s="217" t="s">
        <v>266</v>
      </c>
      <c r="G809" s="215"/>
      <c r="H809" s="216" t="s">
        <v>1</v>
      </c>
      <c r="I809" s="218"/>
      <c r="J809" s="215"/>
      <c r="K809" s="215"/>
      <c r="L809" s="219"/>
      <c r="M809" s="220"/>
      <c r="N809" s="221"/>
      <c r="O809" s="221"/>
      <c r="P809" s="221"/>
      <c r="Q809" s="221"/>
      <c r="R809" s="221"/>
      <c r="S809" s="221"/>
      <c r="T809" s="222"/>
      <c r="AT809" s="223" t="s">
        <v>196</v>
      </c>
      <c r="AU809" s="223" t="s">
        <v>98</v>
      </c>
      <c r="AV809" s="12" t="s">
        <v>23</v>
      </c>
      <c r="AW809" s="12" t="s">
        <v>48</v>
      </c>
      <c r="AX809" s="12" t="s">
        <v>91</v>
      </c>
      <c r="AY809" s="223" t="s">
        <v>183</v>
      </c>
    </row>
    <row r="810" spans="2:65" s="13" customFormat="1" ht="10.199999999999999">
      <c r="B810" s="224"/>
      <c r="C810" s="225"/>
      <c r="D810" s="210" t="s">
        <v>196</v>
      </c>
      <c r="E810" s="226" t="s">
        <v>1</v>
      </c>
      <c r="F810" s="227" t="s">
        <v>295</v>
      </c>
      <c r="G810" s="225"/>
      <c r="H810" s="228">
        <v>17</v>
      </c>
      <c r="I810" s="229"/>
      <c r="J810" s="225"/>
      <c r="K810" s="225"/>
      <c r="L810" s="230"/>
      <c r="M810" s="231"/>
      <c r="N810" s="232"/>
      <c r="O810" s="232"/>
      <c r="P810" s="232"/>
      <c r="Q810" s="232"/>
      <c r="R810" s="232"/>
      <c r="S810" s="232"/>
      <c r="T810" s="233"/>
      <c r="AT810" s="234" t="s">
        <v>196</v>
      </c>
      <c r="AU810" s="234" t="s">
        <v>98</v>
      </c>
      <c r="AV810" s="13" t="s">
        <v>98</v>
      </c>
      <c r="AW810" s="13" t="s">
        <v>48</v>
      </c>
      <c r="AX810" s="13" t="s">
        <v>91</v>
      </c>
      <c r="AY810" s="234" t="s">
        <v>183</v>
      </c>
    </row>
    <row r="811" spans="2:65" s="1" customFormat="1" ht="16.5" customHeight="1">
      <c r="B811" s="35"/>
      <c r="C811" s="246" t="s">
        <v>1010</v>
      </c>
      <c r="D811" s="246" t="s">
        <v>347</v>
      </c>
      <c r="E811" s="247" t="s">
        <v>1011</v>
      </c>
      <c r="F811" s="248" t="s">
        <v>1012</v>
      </c>
      <c r="G811" s="249" t="s">
        <v>205</v>
      </c>
      <c r="H811" s="250">
        <v>17</v>
      </c>
      <c r="I811" s="251"/>
      <c r="J811" s="252">
        <f>ROUND(I811*H811,2)</f>
        <v>0</v>
      </c>
      <c r="K811" s="248" t="s">
        <v>190</v>
      </c>
      <c r="L811" s="253"/>
      <c r="M811" s="254" t="s">
        <v>1</v>
      </c>
      <c r="N811" s="255" t="s">
        <v>56</v>
      </c>
      <c r="O811" s="67"/>
      <c r="P811" s="206">
        <f>O811*H811</f>
        <v>0</v>
      </c>
      <c r="Q811" s="206">
        <v>6.0000000000000001E-3</v>
      </c>
      <c r="R811" s="206">
        <f>Q811*H811</f>
        <v>0.10200000000000001</v>
      </c>
      <c r="S811" s="206">
        <v>0</v>
      </c>
      <c r="T811" s="207">
        <f>S811*H811</f>
        <v>0</v>
      </c>
      <c r="AR811" s="208" t="s">
        <v>232</v>
      </c>
      <c r="AT811" s="208" t="s">
        <v>347</v>
      </c>
      <c r="AU811" s="208" t="s">
        <v>98</v>
      </c>
      <c r="AY811" s="17" t="s">
        <v>183</v>
      </c>
      <c r="BE811" s="209">
        <f>IF(N811="základní",J811,0)</f>
        <v>0</v>
      </c>
      <c r="BF811" s="209">
        <f>IF(N811="snížená",J811,0)</f>
        <v>0</v>
      </c>
      <c r="BG811" s="209">
        <f>IF(N811="zákl. přenesená",J811,0)</f>
        <v>0</v>
      </c>
      <c r="BH811" s="209">
        <f>IF(N811="sníž. přenesená",J811,0)</f>
        <v>0</v>
      </c>
      <c r="BI811" s="209">
        <f>IF(N811="nulová",J811,0)</f>
        <v>0</v>
      </c>
      <c r="BJ811" s="17" t="s">
        <v>23</v>
      </c>
      <c r="BK811" s="209">
        <f>ROUND(I811*H811,2)</f>
        <v>0</v>
      </c>
      <c r="BL811" s="17" t="s">
        <v>122</v>
      </c>
      <c r="BM811" s="208" t="s">
        <v>1013</v>
      </c>
    </row>
    <row r="812" spans="2:65" s="1" customFormat="1" ht="10.199999999999999">
      <c r="B812" s="35"/>
      <c r="C812" s="36"/>
      <c r="D812" s="210" t="s">
        <v>192</v>
      </c>
      <c r="E812" s="36"/>
      <c r="F812" s="211" t="s">
        <v>1014</v>
      </c>
      <c r="G812" s="36"/>
      <c r="H812" s="36"/>
      <c r="I812" s="118"/>
      <c r="J812" s="36"/>
      <c r="K812" s="36"/>
      <c r="L812" s="39"/>
      <c r="M812" s="212"/>
      <c r="N812" s="67"/>
      <c r="O812" s="67"/>
      <c r="P812" s="67"/>
      <c r="Q812" s="67"/>
      <c r="R812" s="67"/>
      <c r="S812" s="67"/>
      <c r="T812" s="68"/>
      <c r="AT812" s="17" t="s">
        <v>192</v>
      </c>
      <c r="AU812" s="17" t="s">
        <v>98</v>
      </c>
    </row>
    <row r="813" spans="2:65" s="12" customFormat="1" ht="10.199999999999999">
      <c r="B813" s="214"/>
      <c r="C813" s="215"/>
      <c r="D813" s="210" t="s">
        <v>196</v>
      </c>
      <c r="E813" s="216" t="s">
        <v>1</v>
      </c>
      <c r="F813" s="217" t="s">
        <v>266</v>
      </c>
      <c r="G813" s="215"/>
      <c r="H813" s="216" t="s">
        <v>1</v>
      </c>
      <c r="I813" s="218"/>
      <c r="J813" s="215"/>
      <c r="K813" s="215"/>
      <c r="L813" s="219"/>
      <c r="M813" s="220"/>
      <c r="N813" s="221"/>
      <c r="O813" s="221"/>
      <c r="P813" s="221"/>
      <c r="Q813" s="221"/>
      <c r="R813" s="221"/>
      <c r="S813" s="221"/>
      <c r="T813" s="222"/>
      <c r="AT813" s="223" t="s">
        <v>196</v>
      </c>
      <c r="AU813" s="223" t="s">
        <v>98</v>
      </c>
      <c r="AV813" s="12" t="s">
        <v>23</v>
      </c>
      <c r="AW813" s="12" t="s">
        <v>48</v>
      </c>
      <c r="AX813" s="12" t="s">
        <v>91</v>
      </c>
      <c r="AY813" s="223" t="s">
        <v>183</v>
      </c>
    </row>
    <row r="814" spans="2:65" s="13" customFormat="1" ht="10.199999999999999">
      <c r="B814" s="224"/>
      <c r="C814" s="225"/>
      <c r="D814" s="210" t="s">
        <v>196</v>
      </c>
      <c r="E814" s="226" t="s">
        <v>1</v>
      </c>
      <c r="F814" s="227" t="s">
        <v>295</v>
      </c>
      <c r="G814" s="225"/>
      <c r="H814" s="228">
        <v>17</v>
      </c>
      <c r="I814" s="229"/>
      <c r="J814" s="225"/>
      <c r="K814" s="225"/>
      <c r="L814" s="230"/>
      <c r="M814" s="231"/>
      <c r="N814" s="232"/>
      <c r="O814" s="232"/>
      <c r="P814" s="232"/>
      <c r="Q814" s="232"/>
      <c r="R814" s="232"/>
      <c r="S814" s="232"/>
      <c r="T814" s="233"/>
      <c r="AT814" s="234" t="s">
        <v>196</v>
      </c>
      <c r="AU814" s="234" t="s">
        <v>98</v>
      </c>
      <c r="AV814" s="13" t="s">
        <v>98</v>
      </c>
      <c r="AW814" s="13" t="s">
        <v>48</v>
      </c>
      <c r="AX814" s="13" t="s">
        <v>91</v>
      </c>
      <c r="AY814" s="234" t="s">
        <v>183</v>
      </c>
    </row>
    <row r="815" spans="2:65" s="1" customFormat="1" ht="16.5" customHeight="1">
      <c r="B815" s="35"/>
      <c r="C815" s="246" t="s">
        <v>1015</v>
      </c>
      <c r="D815" s="246" t="s">
        <v>347</v>
      </c>
      <c r="E815" s="247" t="s">
        <v>1016</v>
      </c>
      <c r="F815" s="248" t="s">
        <v>1017</v>
      </c>
      <c r="G815" s="249" t="s">
        <v>205</v>
      </c>
      <c r="H815" s="250">
        <v>17</v>
      </c>
      <c r="I815" s="251"/>
      <c r="J815" s="252">
        <f>ROUND(I815*H815,2)</f>
        <v>0</v>
      </c>
      <c r="K815" s="248" t="s">
        <v>190</v>
      </c>
      <c r="L815" s="253"/>
      <c r="M815" s="254" t="s">
        <v>1</v>
      </c>
      <c r="N815" s="255" t="s">
        <v>56</v>
      </c>
      <c r="O815" s="67"/>
      <c r="P815" s="206">
        <f>O815*H815</f>
        <v>0</v>
      </c>
      <c r="Q815" s="206">
        <v>5.8000000000000003E-2</v>
      </c>
      <c r="R815" s="206">
        <f>Q815*H815</f>
        <v>0.9860000000000001</v>
      </c>
      <c r="S815" s="206">
        <v>0</v>
      </c>
      <c r="T815" s="207">
        <f>S815*H815</f>
        <v>0</v>
      </c>
      <c r="AR815" s="208" t="s">
        <v>232</v>
      </c>
      <c r="AT815" s="208" t="s">
        <v>347</v>
      </c>
      <c r="AU815" s="208" t="s">
        <v>98</v>
      </c>
      <c r="AY815" s="17" t="s">
        <v>183</v>
      </c>
      <c r="BE815" s="209">
        <f>IF(N815="základní",J815,0)</f>
        <v>0</v>
      </c>
      <c r="BF815" s="209">
        <f>IF(N815="snížená",J815,0)</f>
        <v>0</v>
      </c>
      <c r="BG815" s="209">
        <f>IF(N815="zákl. přenesená",J815,0)</f>
        <v>0</v>
      </c>
      <c r="BH815" s="209">
        <f>IF(N815="sníž. přenesená",J815,0)</f>
        <v>0</v>
      </c>
      <c r="BI815" s="209">
        <f>IF(N815="nulová",J815,0)</f>
        <v>0</v>
      </c>
      <c r="BJ815" s="17" t="s">
        <v>23</v>
      </c>
      <c r="BK815" s="209">
        <f>ROUND(I815*H815,2)</f>
        <v>0</v>
      </c>
      <c r="BL815" s="17" t="s">
        <v>122</v>
      </c>
      <c r="BM815" s="208" t="s">
        <v>1018</v>
      </c>
    </row>
    <row r="816" spans="2:65" s="1" customFormat="1" ht="10.199999999999999">
      <c r="B816" s="35"/>
      <c r="C816" s="36"/>
      <c r="D816" s="210" t="s">
        <v>192</v>
      </c>
      <c r="E816" s="36"/>
      <c r="F816" s="211" t="s">
        <v>1019</v>
      </c>
      <c r="G816" s="36"/>
      <c r="H816" s="36"/>
      <c r="I816" s="118"/>
      <c r="J816" s="36"/>
      <c r="K816" s="36"/>
      <c r="L816" s="39"/>
      <c r="M816" s="212"/>
      <c r="N816" s="67"/>
      <c r="O816" s="67"/>
      <c r="P816" s="67"/>
      <c r="Q816" s="67"/>
      <c r="R816" s="67"/>
      <c r="S816" s="67"/>
      <c r="T816" s="68"/>
      <c r="AT816" s="17" t="s">
        <v>192</v>
      </c>
      <c r="AU816" s="17" t="s">
        <v>98</v>
      </c>
    </row>
    <row r="817" spans="2:65" s="12" customFormat="1" ht="10.199999999999999">
      <c r="B817" s="214"/>
      <c r="C817" s="215"/>
      <c r="D817" s="210" t="s">
        <v>196</v>
      </c>
      <c r="E817" s="216" t="s">
        <v>1</v>
      </c>
      <c r="F817" s="217" t="s">
        <v>266</v>
      </c>
      <c r="G817" s="215"/>
      <c r="H817" s="216" t="s">
        <v>1</v>
      </c>
      <c r="I817" s="218"/>
      <c r="J817" s="215"/>
      <c r="K817" s="215"/>
      <c r="L817" s="219"/>
      <c r="M817" s="220"/>
      <c r="N817" s="221"/>
      <c r="O817" s="221"/>
      <c r="P817" s="221"/>
      <c r="Q817" s="221"/>
      <c r="R817" s="221"/>
      <c r="S817" s="221"/>
      <c r="T817" s="222"/>
      <c r="AT817" s="223" t="s">
        <v>196</v>
      </c>
      <c r="AU817" s="223" t="s">
        <v>98</v>
      </c>
      <c r="AV817" s="12" t="s">
        <v>23</v>
      </c>
      <c r="AW817" s="12" t="s">
        <v>48</v>
      </c>
      <c r="AX817" s="12" t="s">
        <v>91</v>
      </c>
      <c r="AY817" s="223" t="s">
        <v>183</v>
      </c>
    </row>
    <row r="818" spans="2:65" s="13" customFormat="1" ht="10.199999999999999">
      <c r="B818" s="224"/>
      <c r="C818" s="225"/>
      <c r="D818" s="210" t="s">
        <v>196</v>
      </c>
      <c r="E818" s="226" t="s">
        <v>1</v>
      </c>
      <c r="F818" s="227" t="s">
        <v>295</v>
      </c>
      <c r="G818" s="225"/>
      <c r="H818" s="228">
        <v>17</v>
      </c>
      <c r="I818" s="229"/>
      <c r="J818" s="225"/>
      <c r="K818" s="225"/>
      <c r="L818" s="230"/>
      <c r="M818" s="231"/>
      <c r="N818" s="232"/>
      <c r="O818" s="232"/>
      <c r="P818" s="232"/>
      <c r="Q818" s="232"/>
      <c r="R818" s="232"/>
      <c r="S818" s="232"/>
      <c r="T818" s="233"/>
      <c r="AT818" s="234" t="s">
        <v>196</v>
      </c>
      <c r="AU818" s="234" t="s">
        <v>98</v>
      </c>
      <c r="AV818" s="13" t="s">
        <v>98</v>
      </c>
      <c r="AW818" s="13" t="s">
        <v>48</v>
      </c>
      <c r="AX818" s="13" t="s">
        <v>91</v>
      </c>
      <c r="AY818" s="234" t="s">
        <v>183</v>
      </c>
    </row>
    <row r="819" spans="2:65" s="1" customFormat="1" ht="16.5" customHeight="1">
      <c r="B819" s="35"/>
      <c r="C819" s="246" t="s">
        <v>1020</v>
      </c>
      <c r="D819" s="246" t="s">
        <v>347</v>
      </c>
      <c r="E819" s="247" t="s">
        <v>1021</v>
      </c>
      <c r="F819" s="248" t="s">
        <v>1022</v>
      </c>
      <c r="G819" s="249" t="s">
        <v>205</v>
      </c>
      <c r="H819" s="250">
        <v>17</v>
      </c>
      <c r="I819" s="251"/>
      <c r="J819" s="252">
        <f>ROUND(I819*H819,2)</f>
        <v>0</v>
      </c>
      <c r="K819" s="248" t="s">
        <v>190</v>
      </c>
      <c r="L819" s="253"/>
      <c r="M819" s="254" t="s">
        <v>1</v>
      </c>
      <c r="N819" s="255" t="s">
        <v>56</v>
      </c>
      <c r="O819" s="67"/>
      <c r="P819" s="206">
        <f>O819*H819</f>
        <v>0</v>
      </c>
      <c r="Q819" s="206">
        <v>0.06</v>
      </c>
      <c r="R819" s="206">
        <f>Q819*H819</f>
        <v>1.02</v>
      </c>
      <c r="S819" s="206">
        <v>0</v>
      </c>
      <c r="T819" s="207">
        <f>S819*H819</f>
        <v>0</v>
      </c>
      <c r="AR819" s="208" t="s">
        <v>232</v>
      </c>
      <c r="AT819" s="208" t="s">
        <v>347</v>
      </c>
      <c r="AU819" s="208" t="s">
        <v>98</v>
      </c>
      <c r="AY819" s="17" t="s">
        <v>183</v>
      </c>
      <c r="BE819" s="209">
        <f>IF(N819="základní",J819,0)</f>
        <v>0</v>
      </c>
      <c r="BF819" s="209">
        <f>IF(N819="snížená",J819,0)</f>
        <v>0</v>
      </c>
      <c r="BG819" s="209">
        <f>IF(N819="zákl. přenesená",J819,0)</f>
        <v>0</v>
      </c>
      <c r="BH819" s="209">
        <f>IF(N819="sníž. přenesená",J819,0)</f>
        <v>0</v>
      </c>
      <c r="BI819" s="209">
        <f>IF(N819="nulová",J819,0)</f>
        <v>0</v>
      </c>
      <c r="BJ819" s="17" t="s">
        <v>23</v>
      </c>
      <c r="BK819" s="209">
        <f>ROUND(I819*H819,2)</f>
        <v>0</v>
      </c>
      <c r="BL819" s="17" t="s">
        <v>122</v>
      </c>
      <c r="BM819" s="208" t="s">
        <v>1023</v>
      </c>
    </row>
    <row r="820" spans="2:65" s="1" customFormat="1" ht="10.199999999999999">
      <c r="B820" s="35"/>
      <c r="C820" s="36"/>
      <c r="D820" s="210" t="s">
        <v>192</v>
      </c>
      <c r="E820" s="36"/>
      <c r="F820" s="211" t="s">
        <v>1024</v>
      </c>
      <c r="G820" s="36"/>
      <c r="H820" s="36"/>
      <c r="I820" s="118"/>
      <c r="J820" s="36"/>
      <c r="K820" s="36"/>
      <c r="L820" s="39"/>
      <c r="M820" s="212"/>
      <c r="N820" s="67"/>
      <c r="O820" s="67"/>
      <c r="P820" s="67"/>
      <c r="Q820" s="67"/>
      <c r="R820" s="67"/>
      <c r="S820" s="67"/>
      <c r="T820" s="68"/>
      <c r="AT820" s="17" t="s">
        <v>192</v>
      </c>
      <c r="AU820" s="17" t="s">
        <v>98</v>
      </c>
    </row>
    <row r="821" spans="2:65" s="12" customFormat="1" ht="10.199999999999999">
      <c r="B821" s="214"/>
      <c r="C821" s="215"/>
      <c r="D821" s="210" t="s">
        <v>196</v>
      </c>
      <c r="E821" s="216" t="s">
        <v>1</v>
      </c>
      <c r="F821" s="217" t="s">
        <v>266</v>
      </c>
      <c r="G821" s="215"/>
      <c r="H821" s="216" t="s">
        <v>1</v>
      </c>
      <c r="I821" s="218"/>
      <c r="J821" s="215"/>
      <c r="K821" s="215"/>
      <c r="L821" s="219"/>
      <c r="M821" s="220"/>
      <c r="N821" s="221"/>
      <c r="O821" s="221"/>
      <c r="P821" s="221"/>
      <c r="Q821" s="221"/>
      <c r="R821" s="221"/>
      <c r="S821" s="221"/>
      <c r="T821" s="222"/>
      <c r="AT821" s="223" t="s">
        <v>196</v>
      </c>
      <c r="AU821" s="223" t="s">
        <v>98</v>
      </c>
      <c r="AV821" s="12" t="s">
        <v>23</v>
      </c>
      <c r="AW821" s="12" t="s">
        <v>48</v>
      </c>
      <c r="AX821" s="12" t="s">
        <v>91</v>
      </c>
      <c r="AY821" s="223" t="s">
        <v>183</v>
      </c>
    </row>
    <row r="822" spans="2:65" s="13" customFormat="1" ht="10.199999999999999">
      <c r="B822" s="224"/>
      <c r="C822" s="225"/>
      <c r="D822" s="210" t="s">
        <v>196</v>
      </c>
      <c r="E822" s="226" t="s">
        <v>1</v>
      </c>
      <c r="F822" s="227" t="s">
        <v>295</v>
      </c>
      <c r="G822" s="225"/>
      <c r="H822" s="228">
        <v>17</v>
      </c>
      <c r="I822" s="229"/>
      <c r="J822" s="225"/>
      <c r="K822" s="225"/>
      <c r="L822" s="230"/>
      <c r="M822" s="231"/>
      <c r="N822" s="232"/>
      <c r="O822" s="232"/>
      <c r="P822" s="232"/>
      <c r="Q822" s="232"/>
      <c r="R822" s="232"/>
      <c r="S822" s="232"/>
      <c r="T822" s="233"/>
      <c r="AT822" s="234" t="s">
        <v>196</v>
      </c>
      <c r="AU822" s="234" t="s">
        <v>98</v>
      </c>
      <c r="AV822" s="13" t="s">
        <v>98</v>
      </c>
      <c r="AW822" s="13" t="s">
        <v>48</v>
      </c>
      <c r="AX822" s="13" t="s">
        <v>91</v>
      </c>
      <c r="AY822" s="234" t="s">
        <v>183</v>
      </c>
    </row>
    <row r="823" spans="2:65" s="1" customFormat="1" ht="16.5" customHeight="1">
      <c r="B823" s="35"/>
      <c r="C823" s="197" t="s">
        <v>1025</v>
      </c>
      <c r="D823" s="197" t="s">
        <v>186</v>
      </c>
      <c r="E823" s="198" t="s">
        <v>1026</v>
      </c>
      <c r="F823" s="199" t="s">
        <v>1027</v>
      </c>
      <c r="G823" s="200" t="s">
        <v>205</v>
      </c>
      <c r="H823" s="201">
        <v>6</v>
      </c>
      <c r="I823" s="202"/>
      <c r="J823" s="203">
        <f>ROUND(I823*H823,2)</f>
        <v>0</v>
      </c>
      <c r="K823" s="199" t="s">
        <v>190</v>
      </c>
      <c r="L823" s="39"/>
      <c r="M823" s="204" t="s">
        <v>1</v>
      </c>
      <c r="N823" s="205" t="s">
        <v>56</v>
      </c>
      <c r="O823" s="67"/>
      <c r="P823" s="206">
        <f>O823*H823</f>
        <v>0</v>
      </c>
      <c r="Q823" s="206">
        <v>0.42080000000000001</v>
      </c>
      <c r="R823" s="206">
        <f>Q823*H823</f>
        <v>2.5247999999999999</v>
      </c>
      <c r="S823" s="206">
        <v>0</v>
      </c>
      <c r="T823" s="207">
        <f>S823*H823</f>
        <v>0</v>
      </c>
      <c r="AR823" s="208" t="s">
        <v>122</v>
      </c>
      <c r="AT823" s="208" t="s">
        <v>186</v>
      </c>
      <c r="AU823" s="208" t="s">
        <v>98</v>
      </c>
      <c r="AY823" s="17" t="s">
        <v>183</v>
      </c>
      <c r="BE823" s="209">
        <f>IF(N823="základní",J823,0)</f>
        <v>0</v>
      </c>
      <c r="BF823" s="209">
        <f>IF(N823="snížená",J823,0)</f>
        <v>0</v>
      </c>
      <c r="BG823" s="209">
        <f>IF(N823="zákl. přenesená",J823,0)</f>
        <v>0</v>
      </c>
      <c r="BH823" s="209">
        <f>IF(N823="sníž. přenesená",J823,0)</f>
        <v>0</v>
      </c>
      <c r="BI823" s="209">
        <f>IF(N823="nulová",J823,0)</f>
        <v>0</v>
      </c>
      <c r="BJ823" s="17" t="s">
        <v>23</v>
      </c>
      <c r="BK823" s="209">
        <f>ROUND(I823*H823,2)</f>
        <v>0</v>
      </c>
      <c r="BL823" s="17" t="s">
        <v>122</v>
      </c>
      <c r="BM823" s="208" t="s">
        <v>1028</v>
      </c>
    </row>
    <row r="824" spans="2:65" s="1" customFormat="1" ht="10.199999999999999">
      <c r="B824" s="35"/>
      <c r="C824" s="36"/>
      <c r="D824" s="210" t="s">
        <v>192</v>
      </c>
      <c r="E824" s="36"/>
      <c r="F824" s="211" t="s">
        <v>1027</v>
      </c>
      <c r="G824" s="36"/>
      <c r="H824" s="36"/>
      <c r="I824" s="118"/>
      <c r="J824" s="36"/>
      <c r="K824" s="36"/>
      <c r="L824" s="39"/>
      <c r="M824" s="212"/>
      <c r="N824" s="67"/>
      <c r="O824" s="67"/>
      <c r="P824" s="67"/>
      <c r="Q824" s="67"/>
      <c r="R824" s="67"/>
      <c r="S824" s="67"/>
      <c r="T824" s="68"/>
      <c r="AT824" s="17" t="s">
        <v>192</v>
      </c>
      <c r="AU824" s="17" t="s">
        <v>98</v>
      </c>
    </row>
    <row r="825" spans="2:65" s="1" customFormat="1" ht="54">
      <c r="B825" s="35"/>
      <c r="C825" s="36"/>
      <c r="D825" s="210" t="s">
        <v>194</v>
      </c>
      <c r="E825" s="36"/>
      <c r="F825" s="213" t="s">
        <v>1029</v>
      </c>
      <c r="G825" s="36"/>
      <c r="H825" s="36"/>
      <c r="I825" s="118"/>
      <c r="J825" s="36"/>
      <c r="K825" s="36"/>
      <c r="L825" s="39"/>
      <c r="M825" s="212"/>
      <c r="N825" s="67"/>
      <c r="O825" s="67"/>
      <c r="P825" s="67"/>
      <c r="Q825" s="67"/>
      <c r="R825" s="67"/>
      <c r="S825" s="67"/>
      <c r="T825" s="68"/>
      <c r="AT825" s="17" t="s">
        <v>194</v>
      </c>
      <c r="AU825" s="17" t="s">
        <v>98</v>
      </c>
    </row>
    <row r="826" spans="2:65" s="12" customFormat="1" ht="10.199999999999999">
      <c r="B826" s="214"/>
      <c r="C826" s="215"/>
      <c r="D826" s="210" t="s">
        <v>196</v>
      </c>
      <c r="E826" s="216" t="s">
        <v>1</v>
      </c>
      <c r="F826" s="217" t="s">
        <v>1030</v>
      </c>
      <c r="G826" s="215"/>
      <c r="H826" s="216" t="s">
        <v>1</v>
      </c>
      <c r="I826" s="218"/>
      <c r="J826" s="215"/>
      <c r="K826" s="215"/>
      <c r="L826" s="219"/>
      <c r="M826" s="220"/>
      <c r="N826" s="221"/>
      <c r="O826" s="221"/>
      <c r="P826" s="221"/>
      <c r="Q826" s="221"/>
      <c r="R826" s="221"/>
      <c r="S826" s="221"/>
      <c r="T826" s="222"/>
      <c r="AT826" s="223" t="s">
        <v>196</v>
      </c>
      <c r="AU826" s="223" t="s">
        <v>98</v>
      </c>
      <c r="AV826" s="12" t="s">
        <v>23</v>
      </c>
      <c r="AW826" s="12" t="s">
        <v>48</v>
      </c>
      <c r="AX826" s="12" t="s">
        <v>91</v>
      </c>
      <c r="AY826" s="223" t="s">
        <v>183</v>
      </c>
    </row>
    <row r="827" spans="2:65" s="13" customFormat="1" ht="10.199999999999999">
      <c r="B827" s="224"/>
      <c r="C827" s="225"/>
      <c r="D827" s="210" t="s">
        <v>196</v>
      </c>
      <c r="E827" s="226" t="s">
        <v>1</v>
      </c>
      <c r="F827" s="227" t="s">
        <v>1031</v>
      </c>
      <c r="G827" s="225"/>
      <c r="H827" s="228">
        <v>6</v>
      </c>
      <c r="I827" s="229"/>
      <c r="J827" s="225"/>
      <c r="K827" s="225"/>
      <c r="L827" s="230"/>
      <c r="M827" s="231"/>
      <c r="N827" s="232"/>
      <c r="O827" s="232"/>
      <c r="P827" s="232"/>
      <c r="Q827" s="232"/>
      <c r="R827" s="232"/>
      <c r="S827" s="232"/>
      <c r="T827" s="233"/>
      <c r="AT827" s="234" t="s">
        <v>196</v>
      </c>
      <c r="AU827" s="234" t="s">
        <v>98</v>
      </c>
      <c r="AV827" s="13" t="s">
        <v>98</v>
      </c>
      <c r="AW827" s="13" t="s">
        <v>48</v>
      </c>
      <c r="AX827" s="13" t="s">
        <v>23</v>
      </c>
      <c r="AY827" s="234" t="s">
        <v>183</v>
      </c>
    </row>
    <row r="828" spans="2:65" s="1" customFormat="1" ht="16.5" customHeight="1">
      <c r="B828" s="35"/>
      <c r="C828" s="197" t="s">
        <v>1032</v>
      </c>
      <c r="D828" s="197" t="s">
        <v>186</v>
      </c>
      <c r="E828" s="198" t="s">
        <v>1033</v>
      </c>
      <c r="F828" s="199" t="s">
        <v>1034</v>
      </c>
      <c r="G828" s="200" t="s">
        <v>205</v>
      </c>
      <c r="H828" s="201">
        <v>6</v>
      </c>
      <c r="I828" s="202"/>
      <c r="J828" s="203">
        <f>ROUND(I828*H828,2)</f>
        <v>0</v>
      </c>
      <c r="K828" s="199" t="s">
        <v>190</v>
      </c>
      <c r="L828" s="39"/>
      <c r="M828" s="204" t="s">
        <v>1</v>
      </c>
      <c r="N828" s="205" t="s">
        <v>56</v>
      </c>
      <c r="O828" s="67"/>
      <c r="P828" s="206">
        <f>O828*H828</f>
        <v>0</v>
      </c>
      <c r="Q828" s="206">
        <v>0.32973999999999998</v>
      </c>
      <c r="R828" s="206">
        <f>Q828*H828</f>
        <v>1.97844</v>
      </c>
      <c r="S828" s="206">
        <v>0</v>
      </c>
      <c r="T828" s="207">
        <f>S828*H828</f>
        <v>0</v>
      </c>
      <c r="AR828" s="208" t="s">
        <v>122</v>
      </c>
      <c r="AT828" s="208" t="s">
        <v>186</v>
      </c>
      <c r="AU828" s="208" t="s">
        <v>98</v>
      </c>
      <c r="AY828" s="17" t="s">
        <v>183</v>
      </c>
      <c r="BE828" s="209">
        <f>IF(N828="základní",J828,0)</f>
        <v>0</v>
      </c>
      <c r="BF828" s="209">
        <f>IF(N828="snížená",J828,0)</f>
        <v>0</v>
      </c>
      <c r="BG828" s="209">
        <f>IF(N828="zákl. přenesená",J828,0)</f>
        <v>0</v>
      </c>
      <c r="BH828" s="209">
        <f>IF(N828="sníž. přenesená",J828,0)</f>
        <v>0</v>
      </c>
      <c r="BI828" s="209">
        <f>IF(N828="nulová",J828,0)</f>
        <v>0</v>
      </c>
      <c r="BJ828" s="17" t="s">
        <v>23</v>
      </c>
      <c r="BK828" s="209">
        <f>ROUND(I828*H828,2)</f>
        <v>0</v>
      </c>
      <c r="BL828" s="17" t="s">
        <v>122</v>
      </c>
      <c r="BM828" s="208" t="s">
        <v>1035</v>
      </c>
    </row>
    <row r="829" spans="2:65" s="1" customFormat="1" ht="10.199999999999999">
      <c r="B829" s="35"/>
      <c r="C829" s="36"/>
      <c r="D829" s="210" t="s">
        <v>192</v>
      </c>
      <c r="E829" s="36"/>
      <c r="F829" s="211" t="s">
        <v>1034</v>
      </c>
      <c r="G829" s="36"/>
      <c r="H829" s="36"/>
      <c r="I829" s="118"/>
      <c r="J829" s="36"/>
      <c r="K829" s="36"/>
      <c r="L829" s="39"/>
      <c r="M829" s="212"/>
      <c r="N829" s="67"/>
      <c r="O829" s="67"/>
      <c r="P829" s="67"/>
      <c r="Q829" s="67"/>
      <c r="R829" s="67"/>
      <c r="S829" s="67"/>
      <c r="T829" s="68"/>
      <c r="AT829" s="17" t="s">
        <v>192</v>
      </c>
      <c r="AU829" s="17" t="s">
        <v>98</v>
      </c>
    </row>
    <row r="830" spans="2:65" s="1" customFormat="1" ht="54">
      <c r="B830" s="35"/>
      <c r="C830" s="36"/>
      <c r="D830" s="210" t="s">
        <v>194</v>
      </c>
      <c r="E830" s="36"/>
      <c r="F830" s="213" t="s">
        <v>1029</v>
      </c>
      <c r="G830" s="36"/>
      <c r="H830" s="36"/>
      <c r="I830" s="118"/>
      <c r="J830" s="36"/>
      <c r="K830" s="36"/>
      <c r="L830" s="39"/>
      <c r="M830" s="212"/>
      <c r="N830" s="67"/>
      <c r="O830" s="67"/>
      <c r="P830" s="67"/>
      <c r="Q830" s="67"/>
      <c r="R830" s="67"/>
      <c r="S830" s="67"/>
      <c r="T830" s="68"/>
      <c r="AT830" s="17" t="s">
        <v>194</v>
      </c>
      <c r="AU830" s="17" t="s">
        <v>98</v>
      </c>
    </row>
    <row r="831" spans="2:65" s="12" customFormat="1" ht="10.199999999999999">
      <c r="B831" s="214"/>
      <c r="C831" s="215"/>
      <c r="D831" s="210" t="s">
        <v>196</v>
      </c>
      <c r="E831" s="216" t="s">
        <v>1</v>
      </c>
      <c r="F831" s="217" t="s">
        <v>1030</v>
      </c>
      <c r="G831" s="215"/>
      <c r="H831" s="216" t="s">
        <v>1</v>
      </c>
      <c r="I831" s="218"/>
      <c r="J831" s="215"/>
      <c r="K831" s="215"/>
      <c r="L831" s="219"/>
      <c r="M831" s="220"/>
      <c r="N831" s="221"/>
      <c r="O831" s="221"/>
      <c r="P831" s="221"/>
      <c r="Q831" s="221"/>
      <c r="R831" s="221"/>
      <c r="S831" s="221"/>
      <c r="T831" s="222"/>
      <c r="AT831" s="223" t="s">
        <v>196</v>
      </c>
      <c r="AU831" s="223" t="s">
        <v>98</v>
      </c>
      <c r="AV831" s="12" t="s">
        <v>23</v>
      </c>
      <c r="AW831" s="12" t="s">
        <v>48</v>
      </c>
      <c r="AX831" s="12" t="s">
        <v>91</v>
      </c>
      <c r="AY831" s="223" t="s">
        <v>183</v>
      </c>
    </row>
    <row r="832" spans="2:65" s="13" customFormat="1" ht="10.199999999999999">
      <c r="B832" s="224"/>
      <c r="C832" s="225"/>
      <c r="D832" s="210" t="s">
        <v>196</v>
      </c>
      <c r="E832" s="226" t="s">
        <v>1</v>
      </c>
      <c r="F832" s="227" t="s">
        <v>135</v>
      </c>
      <c r="G832" s="225"/>
      <c r="H832" s="228">
        <v>6</v>
      </c>
      <c r="I832" s="229"/>
      <c r="J832" s="225"/>
      <c r="K832" s="225"/>
      <c r="L832" s="230"/>
      <c r="M832" s="231"/>
      <c r="N832" s="232"/>
      <c r="O832" s="232"/>
      <c r="P832" s="232"/>
      <c r="Q832" s="232"/>
      <c r="R832" s="232"/>
      <c r="S832" s="232"/>
      <c r="T832" s="233"/>
      <c r="AT832" s="234" t="s">
        <v>196</v>
      </c>
      <c r="AU832" s="234" t="s">
        <v>98</v>
      </c>
      <c r="AV832" s="13" t="s">
        <v>98</v>
      </c>
      <c r="AW832" s="13" t="s">
        <v>48</v>
      </c>
      <c r="AX832" s="13" t="s">
        <v>23</v>
      </c>
      <c r="AY832" s="234" t="s">
        <v>183</v>
      </c>
    </row>
    <row r="833" spans="2:65" s="1" customFormat="1" ht="16.5" customHeight="1">
      <c r="B833" s="35"/>
      <c r="C833" s="197" t="s">
        <v>1036</v>
      </c>
      <c r="D833" s="197" t="s">
        <v>186</v>
      </c>
      <c r="E833" s="198" t="s">
        <v>1037</v>
      </c>
      <c r="F833" s="199" t="s">
        <v>1038</v>
      </c>
      <c r="G833" s="200" t="s">
        <v>205</v>
      </c>
      <c r="H833" s="201">
        <v>7</v>
      </c>
      <c r="I833" s="202"/>
      <c r="J833" s="203">
        <f>ROUND(I833*H833,2)</f>
        <v>0</v>
      </c>
      <c r="K833" s="199" t="s">
        <v>190</v>
      </c>
      <c r="L833" s="39"/>
      <c r="M833" s="204" t="s">
        <v>1</v>
      </c>
      <c r="N833" s="205" t="s">
        <v>56</v>
      </c>
      <c r="O833" s="67"/>
      <c r="P833" s="206">
        <f>O833*H833</f>
        <v>0</v>
      </c>
      <c r="Q833" s="206">
        <v>6.6E-3</v>
      </c>
      <c r="R833" s="206">
        <f>Q833*H833</f>
        <v>4.6199999999999998E-2</v>
      </c>
      <c r="S833" s="206">
        <v>0</v>
      </c>
      <c r="T833" s="207">
        <f>S833*H833</f>
        <v>0</v>
      </c>
      <c r="AR833" s="208" t="s">
        <v>122</v>
      </c>
      <c r="AT833" s="208" t="s">
        <v>186</v>
      </c>
      <c r="AU833" s="208" t="s">
        <v>98</v>
      </c>
      <c r="AY833" s="17" t="s">
        <v>183</v>
      </c>
      <c r="BE833" s="209">
        <f>IF(N833="základní",J833,0)</f>
        <v>0</v>
      </c>
      <c r="BF833" s="209">
        <f>IF(N833="snížená",J833,0)</f>
        <v>0</v>
      </c>
      <c r="BG833" s="209">
        <f>IF(N833="zákl. přenesená",J833,0)</f>
        <v>0</v>
      </c>
      <c r="BH833" s="209">
        <f>IF(N833="sníž. přenesená",J833,0)</f>
        <v>0</v>
      </c>
      <c r="BI833" s="209">
        <f>IF(N833="nulová",J833,0)</f>
        <v>0</v>
      </c>
      <c r="BJ833" s="17" t="s">
        <v>23</v>
      </c>
      <c r="BK833" s="209">
        <f>ROUND(I833*H833,2)</f>
        <v>0</v>
      </c>
      <c r="BL833" s="17" t="s">
        <v>122</v>
      </c>
      <c r="BM833" s="208" t="s">
        <v>1039</v>
      </c>
    </row>
    <row r="834" spans="2:65" s="1" customFormat="1" ht="10.199999999999999">
      <c r="B834" s="35"/>
      <c r="C834" s="36"/>
      <c r="D834" s="210" t="s">
        <v>192</v>
      </c>
      <c r="E834" s="36"/>
      <c r="F834" s="211" t="s">
        <v>1040</v>
      </c>
      <c r="G834" s="36"/>
      <c r="H834" s="36"/>
      <c r="I834" s="118"/>
      <c r="J834" s="36"/>
      <c r="K834" s="36"/>
      <c r="L834" s="39"/>
      <c r="M834" s="212"/>
      <c r="N834" s="67"/>
      <c r="O834" s="67"/>
      <c r="P834" s="67"/>
      <c r="Q834" s="67"/>
      <c r="R834" s="67"/>
      <c r="S834" s="67"/>
      <c r="T834" s="68"/>
      <c r="AT834" s="17" t="s">
        <v>192</v>
      </c>
      <c r="AU834" s="17" t="s">
        <v>98</v>
      </c>
    </row>
    <row r="835" spans="2:65" s="1" customFormat="1" ht="18">
      <c r="B835" s="35"/>
      <c r="C835" s="36"/>
      <c r="D835" s="210" t="s">
        <v>194</v>
      </c>
      <c r="E835" s="36"/>
      <c r="F835" s="213" t="s">
        <v>1041</v>
      </c>
      <c r="G835" s="36"/>
      <c r="H835" s="36"/>
      <c r="I835" s="118"/>
      <c r="J835" s="36"/>
      <c r="K835" s="36"/>
      <c r="L835" s="39"/>
      <c r="M835" s="212"/>
      <c r="N835" s="67"/>
      <c r="O835" s="67"/>
      <c r="P835" s="67"/>
      <c r="Q835" s="67"/>
      <c r="R835" s="67"/>
      <c r="S835" s="67"/>
      <c r="T835" s="68"/>
      <c r="AT835" s="17" t="s">
        <v>194</v>
      </c>
      <c r="AU835" s="17" t="s">
        <v>98</v>
      </c>
    </row>
    <row r="836" spans="2:65" s="12" customFormat="1" ht="10.199999999999999">
      <c r="B836" s="214"/>
      <c r="C836" s="215"/>
      <c r="D836" s="210" t="s">
        <v>196</v>
      </c>
      <c r="E836" s="216" t="s">
        <v>1</v>
      </c>
      <c r="F836" s="217" t="s">
        <v>1030</v>
      </c>
      <c r="G836" s="215"/>
      <c r="H836" s="216" t="s">
        <v>1</v>
      </c>
      <c r="I836" s="218"/>
      <c r="J836" s="215"/>
      <c r="K836" s="215"/>
      <c r="L836" s="219"/>
      <c r="M836" s="220"/>
      <c r="N836" s="221"/>
      <c r="O836" s="221"/>
      <c r="P836" s="221"/>
      <c r="Q836" s="221"/>
      <c r="R836" s="221"/>
      <c r="S836" s="221"/>
      <c r="T836" s="222"/>
      <c r="AT836" s="223" t="s">
        <v>196</v>
      </c>
      <c r="AU836" s="223" t="s">
        <v>98</v>
      </c>
      <c r="AV836" s="12" t="s">
        <v>23</v>
      </c>
      <c r="AW836" s="12" t="s">
        <v>48</v>
      </c>
      <c r="AX836" s="12" t="s">
        <v>91</v>
      </c>
      <c r="AY836" s="223" t="s">
        <v>183</v>
      </c>
    </row>
    <row r="837" spans="2:65" s="13" customFormat="1" ht="10.199999999999999">
      <c r="B837" s="224"/>
      <c r="C837" s="225"/>
      <c r="D837" s="210" t="s">
        <v>196</v>
      </c>
      <c r="E837" s="226" t="s">
        <v>1</v>
      </c>
      <c r="F837" s="227" t="s">
        <v>1042</v>
      </c>
      <c r="G837" s="225"/>
      <c r="H837" s="228">
        <v>7</v>
      </c>
      <c r="I837" s="229"/>
      <c r="J837" s="225"/>
      <c r="K837" s="225"/>
      <c r="L837" s="230"/>
      <c r="M837" s="231"/>
      <c r="N837" s="232"/>
      <c r="O837" s="232"/>
      <c r="P837" s="232"/>
      <c r="Q837" s="232"/>
      <c r="R837" s="232"/>
      <c r="S837" s="232"/>
      <c r="T837" s="233"/>
      <c r="AT837" s="234" t="s">
        <v>196</v>
      </c>
      <c r="AU837" s="234" t="s">
        <v>98</v>
      </c>
      <c r="AV837" s="13" t="s">
        <v>98</v>
      </c>
      <c r="AW837" s="13" t="s">
        <v>48</v>
      </c>
      <c r="AX837" s="13" t="s">
        <v>91</v>
      </c>
      <c r="AY837" s="234" t="s">
        <v>183</v>
      </c>
    </row>
    <row r="838" spans="2:65" s="1" customFormat="1" ht="16.5" customHeight="1">
      <c r="B838" s="35"/>
      <c r="C838" s="246" t="s">
        <v>1043</v>
      </c>
      <c r="D838" s="246" t="s">
        <v>347</v>
      </c>
      <c r="E838" s="247" t="s">
        <v>1044</v>
      </c>
      <c r="F838" s="248" t="s">
        <v>1045</v>
      </c>
      <c r="G838" s="249" t="s">
        <v>205</v>
      </c>
      <c r="H838" s="250">
        <v>3</v>
      </c>
      <c r="I838" s="251"/>
      <c r="J838" s="252">
        <f>ROUND(I838*H838,2)</f>
        <v>0</v>
      </c>
      <c r="K838" s="248" t="s">
        <v>190</v>
      </c>
      <c r="L838" s="253"/>
      <c r="M838" s="254" t="s">
        <v>1</v>
      </c>
      <c r="N838" s="255" t="s">
        <v>56</v>
      </c>
      <c r="O838" s="67"/>
      <c r="P838" s="206">
        <f>O838*H838</f>
        <v>0</v>
      </c>
      <c r="Q838" s="206">
        <v>3.9E-2</v>
      </c>
      <c r="R838" s="206">
        <f>Q838*H838</f>
        <v>0.11699999999999999</v>
      </c>
      <c r="S838" s="206">
        <v>0</v>
      </c>
      <c r="T838" s="207">
        <f>S838*H838</f>
        <v>0</v>
      </c>
      <c r="AR838" s="208" t="s">
        <v>232</v>
      </c>
      <c r="AT838" s="208" t="s">
        <v>347</v>
      </c>
      <c r="AU838" s="208" t="s">
        <v>98</v>
      </c>
      <c r="AY838" s="17" t="s">
        <v>183</v>
      </c>
      <c r="BE838" s="209">
        <f>IF(N838="základní",J838,0)</f>
        <v>0</v>
      </c>
      <c r="BF838" s="209">
        <f>IF(N838="snížená",J838,0)</f>
        <v>0</v>
      </c>
      <c r="BG838" s="209">
        <f>IF(N838="zákl. přenesená",J838,0)</f>
        <v>0</v>
      </c>
      <c r="BH838" s="209">
        <f>IF(N838="sníž. přenesená",J838,0)</f>
        <v>0</v>
      </c>
      <c r="BI838" s="209">
        <f>IF(N838="nulová",J838,0)</f>
        <v>0</v>
      </c>
      <c r="BJ838" s="17" t="s">
        <v>23</v>
      </c>
      <c r="BK838" s="209">
        <f>ROUND(I838*H838,2)</f>
        <v>0</v>
      </c>
      <c r="BL838" s="17" t="s">
        <v>122</v>
      </c>
      <c r="BM838" s="208" t="s">
        <v>1046</v>
      </c>
    </row>
    <row r="839" spans="2:65" s="1" customFormat="1" ht="17.399999999999999">
      <c r="B839" s="35"/>
      <c r="C839" s="36"/>
      <c r="D839" s="210" t="s">
        <v>192</v>
      </c>
      <c r="E839" s="36"/>
      <c r="F839" s="211" t="s">
        <v>1047</v>
      </c>
      <c r="G839" s="36"/>
      <c r="H839" s="36"/>
      <c r="I839" s="118"/>
      <c r="J839" s="36"/>
      <c r="K839" s="36"/>
      <c r="L839" s="39"/>
      <c r="M839" s="212"/>
      <c r="N839" s="67"/>
      <c r="O839" s="67"/>
      <c r="P839" s="67"/>
      <c r="Q839" s="67"/>
      <c r="R839" s="67"/>
      <c r="S839" s="67"/>
      <c r="T839" s="68"/>
      <c r="AT839" s="17" t="s">
        <v>192</v>
      </c>
      <c r="AU839" s="17" t="s">
        <v>98</v>
      </c>
    </row>
    <row r="840" spans="2:65" s="12" customFormat="1" ht="10.199999999999999">
      <c r="B840" s="214"/>
      <c r="C840" s="215"/>
      <c r="D840" s="210" t="s">
        <v>196</v>
      </c>
      <c r="E840" s="216" t="s">
        <v>1</v>
      </c>
      <c r="F840" s="217" t="s">
        <v>1030</v>
      </c>
      <c r="G840" s="215"/>
      <c r="H840" s="216" t="s">
        <v>1</v>
      </c>
      <c r="I840" s="218"/>
      <c r="J840" s="215"/>
      <c r="K840" s="215"/>
      <c r="L840" s="219"/>
      <c r="M840" s="220"/>
      <c r="N840" s="221"/>
      <c r="O840" s="221"/>
      <c r="P840" s="221"/>
      <c r="Q840" s="221"/>
      <c r="R840" s="221"/>
      <c r="S840" s="221"/>
      <c r="T840" s="222"/>
      <c r="AT840" s="223" t="s">
        <v>196</v>
      </c>
      <c r="AU840" s="223" t="s">
        <v>98</v>
      </c>
      <c r="AV840" s="12" t="s">
        <v>23</v>
      </c>
      <c r="AW840" s="12" t="s">
        <v>48</v>
      </c>
      <c r="AX840" s="12" t="s">
        <v>91</v>
      </c>
      <c r="AY840" s="223" t="s">
        <v>183</v>
      </c>
    </row>
    <row r="841" spans="2:65" s="13" customFormat="1" ht="10.199999999999999">
      <c r="B841" s="224"/>
      <c r="C841" s="225"/>
      <c r="D841" s="210" t="s">
        <v>196</v>
      </c>
      <c r="E841" s="226" t="s">
        <v>1</v>
      </c>
      <c r="F841" s="227" t="s">
        <v>113</v>
      </c>
      <c r="G841" s="225"/>
      <c r="H841" s="228">
        <v>3</v>
      </c>
      <c r="I841" s="229"/>
      <c r="J841" s="225"/>
      <c r="K841" s="225"/>
      <c r="L841" s="230"/>
      <c r="M841" s="231"/>
      <c r="N841" s="232"/>
      <c r="O841" s="232"/>
      <c r="P841" s="232"/>
      <c r="Q841" s="232"/>
      <c r="R841" s="232"/>
      <c r="S841" s="232"/>
      <c r="T841" s="233"/>
      <c r="AT841" s="234" t="s">
        <v>196</v>
      </c>
      <c r="AU841" s="234" t="s">
        <v>98</v>
      </c>
      <c r="AV841" s="13" t="s">
        <v>98</v>
      </c>
      <c r="AW841" s="13" t="s">
        <v>48</v>
      </c>
      <c r="AX841" s="13" t="s">
        <v>91</v>
      </c>
      <c r="AY841" s="234" t="s">
        <v>183</v>
      </c>
    </row>
    <row r="842" spans="2:65" s="1" customFormat="1" ht="16.5" customHeight="1">
      <c r="B842" s="35"/>
      <c r="C842" s="246" t="s">
        <v>1048</v>
      </c>
      <c r="D842" s="246" t="s">
        <v>347</v>
      </c>
      <c r="E842" s="247" t="s">
        <v>1049</v>
      </c>
      <c r="F842" s="248" t="s">
        <v>1050</v>
      </c>
      <c r="G842" s="249" t="s">
        <v>205</v>
      </c>
      <c r="H842" s="250">
        <v>4</v>
      </c>
      <c r="I842" s="251"/>
      <c r="J842" s="252">
        <f>ROUND(I842*H842,2)</f>
        <v>0</v>
      </c>
      <c r="K842" s="248" t="s">
        <v>190</v>
      </c>
      <c r="L842" s="253"/>
      <c r="M842" s="254" t="s">
        <v>1</v>
      </c>
      <c r="N842" s="255" t="s">
        <v>56</v>
      </c>
      <c r="O842" s="67"/>
      <c r="P842" s="206">
        <f>O842*H842</f>
        <v>0</v>
      </c>
      <c r="Q842" s="206">
        <v>5.0999999999999997E-2</v>
      </c>
      <c r="R842" s="206">
        <f>Q842*H842</f>
        <v>0.20399999999999999</v>
      </c>
      <c r="S842" s="206">
        <v>0</v>
      </c>
      <c r="T842" s="207">
        <f>S842*H842</f>
        <v>0</v>
      </c>
      <c r="AR842" s="208" t="s">
        <v>232</v>
      </c>
      <c r="AT842" s="208" t="s">
        <v>347</v>
      </c>
      <c r="AU842" s="208" t="s">
        <v>98</v>
      </c>
      <c r="AY842" s="17" t="s">
        <v>183</v>
      </c>
      <c r="BE842" s="209">
        <f>IF(N842="základní",J842,0)</f>
        <v>0</v>
      </c>
      <c r="BF842" s="209">
        <f>IF(N842="snížená",J842,0)</f>
        <v>0</v>
      </c>
      <c r="BG842" s="209">
        <f>IF(N842="zákl. přenesená",J842,0)</f>
        <v>0</v>
      </c>
      <c r="BH842" s="209">
        <f>IF(N842="sníž. přenesená",J842,0)</f>
        <v>0</v>
      </c>
      <c r="BI842" s="209">
        <f>IF(N842="nulová",J842,0)</f>
        <v>0</v>
      </c>
      <c r="BJ842" s="17" t="s">
        <v>23</v>
      </c>
      <c r="BK842" s="209">
        <f>ROUND(I842*H842,2)</f>
        <v>0</v>
      </c>
      <c r="BL842" s="17" t="s">
        <v>122</v>
      </c>
      <c r="BM842" s="208" t="s">
        <v>1051</v>
      </c>
    </row>
    <row r="843" spans="2:65" s="1" customFormat="1" ht="17.399999999999999">
      <c r="B843" s="35"/>
      <c r="C843" s="36"/>
      <c r="D843" s="210" t="s">
        <v>192</v>
      </c>
      <c r="E843" s="36"/>
      <c r="F843" s="211" t="s">
        <v>1052</v>
      </c>
      <c r="G843" s="36"/>
      <c r="H843" s="36"/>
      <c r="I843" s="118"/>
      <c r="J843" s="36"/>
      <c r="K843" s="36"/>
      <c r="L843" s="39"/>
      <c r="M843" s="212"/>
      <c r="N843" s="67"/>
      <c r="O843" s="67"/>
      <c r="P843" s="67"/>
      <c r="Q843" s="67"/>
      <c r="R843" s="67"/>
      <c r="S843" s="67"/>
      <c r="T843" s="68"/>
      <c r="AT843" s="17" t="s">
        <v>192</v>
      </c>
      <c r="AU843" s="17" t="s">
        <v>98</v>
      </c>
    </row>
    <row r="844" spans="2:65" s="13" customFormat="1" ht="10.199999999999999">
      <c r="B844" s="224"/>
      <c r="C844" s="225"/>
      <c r="D844" s="210" t="s">
        <v>196</v>
      </c>
      <c r="E844" s="226" t="s">
        <v>1</v>
      </c>
      <c r="F844" s="227" t="s">
        <v>122</v>
      </c>
      <c r="G844" s="225"/>
      <c r="H844" s="228">
        <v>4</v>
      </c>
      <c r="I844" s="229"/>
      <c r="J844" s="225"/>
      <c r="K844" s="225"/>
      <c r="L844" s="230"/>
      <c r="M844" s="231"/>
      <c r="N844" s="232"/>
      <c r="O844" s="232"/>
      <c r="P844" s="232"/>
      <c r="Q844" s="232"/>
      <c r="R844" s="232"/>
      <c r="S844" s="232"/>
      <c r="T844" s="233"/>
      <c r="AT844" s="234" t="s">
        <v>196</v>
      </c>
      <c r="AU844" s="234" t="s">
        <v>98</v>
      </c>
      <c r="AV844" s="13" t="s">
        <v>98</v>
      </c>
      <c r="AW844" s="13" t="s">
        <v>48</v>
      </c>
      <c r="AX844" s="13" t="s">
        <v>91</v>
      </c>
      <c r="AY844" s="234" t="s">
        <v>183</v>
      </c>
    </row>
    <row r="845" spans="2:65" s="1" customFormat="1" ht="16.5" customHeight="1">
      <c r="B845" s="35"/>
      <c r="C845" s="197" t="s">
        <v>1053</v>
      </c>
      <c r="D845" s="197" t="s">
        <v>186</v>
      </c>
      <c r="E845" s="198" t="s">
        <v>1054</v>
      </c>
      <c r="F845" s="199" t="s">
        <v>1055</v>
      </c>
      <c r="G845" s="200" t="s">
        <v>205</v>
      </c>
      <c r="H845" s="201">
        <v>8</v>
      </c>
      <c r="I845" s="202"/>
      <c r="J845" s="203">
        <f>ROUND(I845*H845,2)</f>
        <v>0</v>
      </c>
      <c r="K845" s="199" t="s">
        <v>190</v>
      </c>
      <c r="L845" s="39"/>
      <c r="M845" s="204" t="s">
        <v>1</v>
      </c>
      <c r="N845" s="205" t="s">
        <v>56</v>
      </c>
      <c r="O845" s="67"/>
      <c r="P845" s="206">
        <f>O845*H845</f>
        <v>0</v>
      </c>
      <c r="Q845" s="206">
        <v>6.6E-3</v>
      </c>
      <c r="R845" s="206">
        <f>Q845*H845</f>
        <v>5.28E-2</v>
      </c>
      <c r="S845" s="206">
        <v>0</v>
      </c>
      <c r="T845" s="207">
        <f>S845*H845</f>
        <v>0</v>
      </c>
      <c r="AR845" s="208" t="s">
        <v>122</v>
      </c>
      <c r="AT845" s="208" t="s">
        <v>186</v>
      </c>
      <c r="AU845" s="208" t="s">
        <v>98</v>
      </c>
      <c r="AY845" s="17" t="s">
        <v>183</v>
      </c>
      <c r="BE845" s="209">
        <f>IF(N845="základní",J845,0)</f>
        <v>0</v>
      </c>
      <c r="BF845" s="209">
        <f>IF(N845="snížená",J845,0)</f>
        <v>0</v>
      </c>
      <c r="BG845" s="209">
        <f>IF(N845="zákl. přenesená",J845,0)</f>
        <v>0</v>
      </c>
      <c r="BH845" s="209">
        <f>IF(N845="sníž. přenesená",J845,0)</f>
        <v>0</v>
      </c>
      <c r="BI845" s="209">
        <f>IF(N845="nulová",J845,0)</f>
        <v>0</v>
      </c>
      <c r="BJ845" s="17" t="s">
        <v>23</v>
      </c>
      <c r="BK845" s="209">
        <f>ROUND(I845*H845,2)</f>
        <v>0</v>
      </c>
      <c r="BL845" s="17" t="s">
        <v>122</v>
      </c>
      <c r="BM845" s="208" t="s">
        <v>1056</v>
      </c>
    </row>
    <row r="846" spans="2:65" s="1" customFormat="1" ht="10.199999999999999">
      <c r="B846" s="35"/>
      <c r="C846" s="36"/>
      <c r="D846" s="210" t="s">
        <v>192</v>
      </c>
      <c r="E846" s="36"/>
      <c r="F846" s="211" t="s">
        <v>1057</v>
      </c>
      <c r="G846" s="36"/>
      <c r="H846" s="36"/>
      <c r="I846" s="118"/>
      <c r="J846" s="36"/>
      <c r="K846" s="36"/>
      <c r="L846" s="39"/>
      <c r="M846" s="212"/>
      <c r="N846" s="67"/>
      <c r="O846" s="67"/>
      <c r="P846" s="67"/>
      <c r="Q846" s="67"/>
      <c r="R846" s="67"/>
      <c r="S846" s="67"/>
      <c r="T846" s="68"/>
      <c r="AT846" s="17" t="s">
        <v>192</v>
      </c>
      <c r="AU846" s="17" t="s">
        <v>98</v>
      </c>
    </row>
    <row r="847" spans="2:65" s="1" customFormat="1" ht="18">
      <c r="B847" s="35"/>
      <c r="C847" s="36"/>
      <c r="D847" s="210" t="s">
        <v>194</v>
      </c>
      <c r="E847" s="36"/>
      <c r="F847" s="213" t="s">
        <v>1041</v>
      </c>
      <c r="G847" s="36"/>
      <c r="H847" s="36"/>
      <c r="I847" s="118"/>
      <c r="J847" s="36"/>
      <c r="K847" s="36"/>
      <c r="L847" s="39"/>
      <c r="M847" s="212"/>
      <c r="N847" s="67"/>
      <c r="O847" s="67"/>
      <c r="P847" s="67"/>
      <c r="Q847" s="67"/>
      <c r="R847" s="67"/>
      <c r="S847" s="67"/>
      <c r="T847" s="68"/>
      <c r="AT847" s="17" t="s">
        <v>194</v>
      </c>
      <c r="AU847" s="17" t="s">
        <v>98</v>
      </c>
    </row>
    <row r="848" spans="2:65" s="12" customFormat="1" ht="10.199999999999999">
      <c r="B848" s="214"/>
      <c r="C848" s="215"/>
      <c r="D848" s="210" t="s">
        <v>196</v>
      </c>
      <c r="E848" s="216" t="s">
        <v>1</v>
      </c>
      <c r="F848" s="217" t="s">
        <v>1030</v>
      </c>
      <c r="G848" s="215"/>
      <c r="H848" s="216" t="s">
        <v>1</v>
      </c>
      <c r="I848" s="218"/>
      <c r="J848" s="215"/>
      <c r="K848" s="215"/>
      <c r="L848" s="219"/>
      <c r="M848" s="220"/>
      <c r="N848" s="221"/>
      <c r="O848" s="221"/>
      <c r="P848" s="221"/>
      <c r="Q848" s="221"/>
      <c r="R848" s="221"/>
      <c r="S848" s="221"/>
      <c r="T848" s="222"/>
      <c r="AT848" s="223" t="s">
        <v>196</v>
      </c>
      <c r="AU848" s="223" t="s">
        <v>98</v>
      </c>
      <c r="AV848" s="12" t="s">
        <v>23</v>
      </c>
      <c r="AW848" s="12" t="s">
        <v>48</v>
      </c>
      <c r="AX848" s="12" t="s">
        <v>91</v>
      </c>
      <c r="AY848" s="223" t="s">
        <v>183</v>
      </c>
    </row>
    <row r="849" spans="2:65" s="13" customFormat="1" ht="10.199999999999999">
      <c r="B849" s="224"/>
      <c r="C849" s="225"/>
      <c r="D849" s="210" t="s">
        <v>196</v>
      </c>
      <c r="E849" s="226" t="s">
        <v>1</v>
      </c>
      <c r="F849" s="227" t="s">
        <v>1058</v>
      </c>
      <c r="G849" s="225"/>
      <c r="H849" s="228">
        <v>8</v>
      </c>
      <c r="I849" s="229"/>
      <c r="J849" s="225"/>
      <c r="K849" s="225"/>
      <c r="L849" s="230"/>
      <c r="M849" s="231"/>
      <c r="N849" s="232"/>
      <c r="O849" s="232"/>
      <c r="P849" s="232"/>
      <c r="Q849" s="232"/>
      <c r="R849" s="232"/>
      <c r="S849" s="232"/>
      <c r="T849" s="233"/>
      <c r="AT849" s="234" t="s">
        <v>196</v>
      </c>
      <c r="AU849" s="234" t="s">
        <v>98</v>
      </c>
      <c r="AV849" s="13" t="s">
        <v>98</v>
      </c>
      <c r="AW849" s="13" t="s">
        <v>48</v>
      </c>
      <c r="AX849" s="13" t="s">
        <v>91</v>
      </c>
      <c r="AY849" s="234" t="s">
        <v>183</v>
      </c>
    </row>
    <row r="850" spans="2:65" s="1" customFormat="1" ht="16.5" customHeight="1">
      <c r="B850" s="35"/>
      <c r="C850" s="246" t="s">
        <v>1059</v>
      </c>
      <c r="D850" s="246" t="s">
        <v>347</v>
      </c>
      <c r="E850" s="247" t="s">
        <v>1060</v>
      </c>
      <c r="F850" s="248" t="s">
        <v>1061</v>
      </c>
      <c r="G850" s="249" t="s">
        <v>205</v>
      </c>
      <c r="H850" s="250">
        <v>8</v>
      </c>
      <c r="I850" s="251"/>
      <c r="J850" s="252">
        <f>ROUND(I850*H850,2)</f>
        <v>0</v>
      </c>
      <c r="K850" s="248" t="s">
        <v>190</v>
      </c>
      <c r="L850" s="253"/>
      <c r="M850" s="254" t="s">
        <v>1</v>
      </c>
      <c r="N850" s="255" t="s">
        <v>56</v>
      </c>
      <c r="O850" s="67"/>
      <c r="P850" s="206">
        <f>O850*H850</f>
        <v>0</v>
      </c>
      <c r="Q850" s="206">
        <v>6.4000000000000001E-2</v>
      </c>
      <c r="R850" s="206">
        <f>Q850*H850</f>
        <v>0.51200000000000001</v>
      </c>
      <c r="S850" s="206">
        <v>0</v>
      </c>
      <c r="T850" s="207">
        <f>S850*H850</f>
        <v>0</v>
      </c>
      <c r="AR850" s="208" t="s">
        <v>232</v>
      </c>
      <c r="AT850" s="208" t="s">
        <v>347</v>
      </c>
      <c r="AU850" s="208" t="s">
        <v>98</v>
      </c>
      <c r="AY850" s="17" t="s">
        <v>183</v>
      </c>
      <c r="BE850" s="209">
        <f>IF(N850="základní",J850,0)</f>
        <v>0</v>
      </c>
      <c r="BF850" s="209">
        <f>IF(N850="snížená",J850,0)</f>
        <v>0</v>
      </c>
      <c r="BG850" s="209">
        <f>IF(N850="zákl. přenesená",J850,0)</f>
        <v>0</v>
      </c>
      <c r="BH850" s="209">
        <f>IF(N850="sníž. přenesená",J850,0)</f>
        <v>0</v>
      </c>
      <c r="BI850" s="209">
        <f>IF(N850="nulová",J850,0)</f>
        <v>0</v>
      </c>
      <c r="BJ850" s="17" t="s">
        <v>23</v>
      </c>
      <c r="BK850" s="209">
        <f>ROUND(I850*H850,2)</f>
        <v>0</v>
      </c>
      <c r="BL850" s="17" t="s">
        <v>122</v>
      </c>
      <c r="BM850" s="208" t="s">
        <v>1062</v>
      </c>
    </row>
    <row r="851" spans="2:65" s="1" customFormat="1" ht="17.399999999999999">
      <c r="B851" s="35"/>
      <c r="C851" s="36"/>
      <c r="D851" s="210" t="s">
        <v>192</v>
      </c>
      <c r="E851" s="36"/>
      <c r="F851" s="211" t="s">
        <v>1063</v>
      </c>
      <c r="G851" s="36"/>
      <c r="H851" s="36"/>
      <c r="I851" s="118"/>
      <c r="J851" s="36"/>
      <c r="K851" s="36"/>
      <c r="L851" s="39"/>
      <c r="M851" s="212"/>
      <c r="N851" s="67"/>
      <c r="O851" s="67"/>
      <c r="P851" s="67"/>
      <c r="Q851" s="67"/>
      <c r="R851" s="67"/>
      <c r="S851" s="67"/>
      <c r="T851" s="68"/>
      <c r="AT851" s="17" t="s">
        <v>192</v>
      </c>
      <c r="AU851" s="17" t="s">
        <v>98</v>
      </c>
    </row>
    <row r="852" spans="2:65" s="12" customFormat="1" ht="10.199999999999999">
      <c r="B852" s="214"/>
      <c r="C852" s="215"/>
      <c r="D852" s="210" t="s">
        <v>196</v>
      </c>
      <c r="E852" s="216" t="s">
        <v>1</v>
      </c>
      <c r="F852" s="217" t="s">
        <v>1030</v>
      </c>
      <c r="G852" s="215"/>
      <c r="H852" s="216" t="s">
        <v>1</v>
      </c>
      <c r="I852" s="218"/>
      <c r="J852" s="215"/>
      <c r="K852" s="215"/>
      <c r="L852" s="219"/>
      <c r="M852" s="220"/>
      <c r="N852" s="221"/>
      <c r="O852" s="221"/>
      <c r="P852" s="221"/>
      <c r="Q852" s="221"/>
      <c r="R852" s="221"/>
      <c r="S852" s="221"/>
      <c r="T852" s="222"/>
      <c r="AT852" s="223" t="s">
        <v>196</v>
      </c>
      <c r="AU852" s="223" t="s">
        <v>98</v>
      </c>
      <c r="AV852" s="12" t="s">
        <v>23</v>
      </c>
      <c r="AW852" s="12" t="s">
        <v>48</v>
      </c>
      <c r="AX852" s="12" t="s">
        <v>91</v>
      </c>
      <c r="AY852" s="223" t="s">
        <v>183</v>
      </c>
    </row>
    <row r="853" spans="2:65" s="13" customFormat="1" ht="10.199999999999999">
      <c r="B853" s="224"/>
      <c r="C853" s="225"/>
      <c r="D853" s="210" t="s">
        <v>196</v>
      </c>
      <c r="E853" s="226" t="s">
        <v>1</v>
      </c>
      <c r="F853" s="227" t="s">
        <v>1058</v>
      </c>
      <c r="G853" s="225"/>
      <c r="H853" s="228">
        <v>8</v>
      </c>
      <c r="I853" s="229"/>
      <c r="J853" s="225"/>
      <c r="K853" s="225"/>
      <c r="L853" s="230"/>
      <c r="M853" s="231"/>
      <c r="N853" s="232"/>
      <c r="O853" s="232"/>
      <c r="P853" s="232"/>
      <c r="Q853" s="232"/>
      <c r="R853" s="232"/>
      <c r="S853" s="232"/>
      <c r="T853" s="233"/>
      <c r="AT853" s="234" t="s">
        <v>196</v>
      </c>
      <c r="AU853" s="234" t="s">
        <v>98</v>
      </c>
      <c r="AV853" s="13" t="s">
        <v>98</v>
      </c>
      <c r="AW853" s="13" t="s">
        <v>48</v>
      </c>
      <c r="AX853" s="13" t="s">
        <v>91</v>
      </c>
      <c r="AY853" s="234" t="s">
        <v>183</v>
      </c>
    </row>
    <row r="854" spans="2:65" s="1" customFormat="1" ht="16.5" customHeight="1">
      <c r="B854" s="35"/>
      <c r="C854" s="197" t="s">
        <v>1064</v>
      </c>
      <c r="D854" s="197" t="s">
        <v>186</v>
      </c>
      <c r="E854" s="198" t="s">
        <v>1065</v>
      </c>
      <c r="F854" s="199" t="s">
        <v>1066</v>
      </c>
      <c r="G854" s="200" t="s">
        <v>205</v>
      </c>
      <c r="H854" s="201">
        <v>4</v>
      </c>
      <c r="I854" s="202"/>
      <c r="J854" s="203">
        <f>ROUND(I854*H854,2)</f>
        <v>0</v>
      </c>
      <c r="K854" s="199" t="s">
        <v>190</v>
      </c>
      <c r="L854" s="39"/>
      <c r="M854" s="204" t="s">
        <v>1</v>
      </c>
      <c r="N854" s="205" t="s">
        <v>56</v>
      </c>
      <c r="O854" s="67"/>
      <c r="P854" s="206">
        <f>O854*H854</f>
        <v>0</v>
      </c>
      <c r="Q854" s="206">
        <v>6.6E-3</v>
      </c>
      <c r="R854" s="206">
        <f>Q854*H854</f>
        <v>2.64E-2</v>
      </c>
      <c r="S854" s="206">
        <v>0</v>
      </c>
      <c r="T854" s="207">
        <f>S854*H854</f>
        <v>0</v>
      </c>
      <c r="AR854" s="208" t="s">
        <v>122</v>
      </c>
      <c r="AT854" s="208" t="s">
        <v>186</v>
      </c>
      <c r="AU854" s="208" t="s">
        <v>98</v>
      </c>
      <c r="AY854" s="17" t="s">
        <v>183</v>
      </c>
      <c r="BE854" s="209">
        <f>IF(N854="základní",J854,0)</f>
        <v>0</v>
      </c>
      <c r="BF854" s="209">
        <f>IF(N854="snížená",J854,0)</f>
        <v>0</v>
      </c>
      <c r="BG854" s="209">
        <f>IF(N854="zákl. přenesená",J854,0)</f>
        <v>0</v>
      </c>
      <c r="BH854" s="209">
        <f>IF(N854="sníž. přenesená",J854,0)</f>
        <v>0</v>
      </c>
      <c r="BI854" s="209">
        <f>IF(N854="nulová",J854,0)</f>
        <v>0</v>
      </c>
      <c r="BJ854" s="17" t="s">
        <v>23</v>
      </c>
      <c r="BK854" s="209">
        <f>ROUND(I854*H854,2)</f>
        <v>0</v>
      </c>
      <c r="BL854" s="17" t="s">
        <v>122</v>
      </c>
      <c r="BM854" s="208" t="s">
        <v>1067</v>
      </c>
    </row>
    <row r="855" spans="2:65" s="1" customFormat="1" ht="10.199999999999999">
      <c r="B855" s="35"/>
      <c r="C855" s="36"/>
      <c r="D855" s="210" t="s">
        <v>192</v>
      </c>
      <c r="E855" s="36"/>
      <c r="F855" s="211" t="s">
        <v>1068</v>
      </c>
      <c r="G855" s="36"/>
      <c r="H855" s="36"/>
      <c r="I855" s="118"/>
      <c r="J855" s="36"/>
      <c r="K855" s="36"/>
      <c r="L855" s="39"/>
      <c r="M855" s="212"/>
      <c r="N855" s="67"/>
      <c r="O855" s="67"/>
      <c r="P855" s="67"/>
      <c r="Q855" s="67"/>
      <c r="R855" s="67"/>
      <c r="S855" s="67"/>
      <c r="T855" s="68"/>
      <c r="AT855" s="17" t="s">
        <v>192</v>
      </c>
      <c r="AU855" s="17" t="s">
        <v>98</v>
      </c>
    </row>
    <row r="856" spans="2:65" s="1" customFormat="1" ht="18">
      <c r="B856" s="35"/>
      <c r="C856" s="36"/>
      <c r="D856" s="210" t="s">
        <v>194</v>
      </c>
      <c r="E856" s="36"/>
      <c r="F856" s="213" t="s">
        <v>1041</v>
      </c>
      <c r="G856" s="36"/>
      <c r="H856" s="36"/>
      <c r="I856" s="118"/>
      <c r="J856" s="36"/>
      <c r="K856" s="36"/>
      <c r="L856" s="39"/>
      <c r="M856" s="212"/>
      <c r="N856" s="67"/>
      <c r="O856" s="67"/>
      <c r="P856" s="67"/>
      <c r="Q856" s="67"/>
      <c r="R856" s="67"/>
      <c r="S856" s="67"/>
      <c r="T856" s="68"/>
      <c r="AT856" s="17" t="s">
        <v>194</v>
      </c>
      <c r="AU856" s="17" t="s">
        <v>98</v>
      </c>
    </row>
    <row r="857" spans="2:65" s="12" customFormat="1" ht="10.199999999999999">
      <c r="B857" s="214"/>
      <c r="C857" s="215"/>
      <c r="D857" s="210" t="s">
        <v>196</v>
      </c>
      <c r="E857" s="216" t="s">
        <v>1</v>
      </c>
      <c r="F857" s="217" t="s">
        <v>1030</v>
      </c>
      <c r="G857" s="215"/>
      <c r="H857" s="216" t="s">
        <v>1</v>
      </c>
      <c r="I857" s="218"/>
      <c r="J857" s="215"/>
      <c r="K857" s="215"/>
      <c r="L857" s="219"/>
      <c r="M857" s="220"/>
      <c r="N857" s="221"/>
      <c r="O857" s="221"/>
      <c r="P857" s="221"/>
      <c r="Q857" s="221"/>
      <c r="R857" s="221"/>
      <c r="S857" s="221"/>
      <c r="T857" s="222"/>
      <c r="AT857" s="223" t="s">
        <v>196</v>
      </c>
      <c r="AU857" s="223" t="s">
        <v>98</v>
      </c>
      <c r="AV857" s="12" t="s">
        <v>23</v>
      </c>
      <c r="AW857" s="12" t="s">
        <v>48</v>
      </c>
      <c r="AX857" s="12" t="s">
        <v>91</v>
      </c>
      <c r="AY857" s="223" t="s">
        <v>183</v>
      </c>
    </row>
    <row r="858" spans="2:65" s="13" customFormat="1" ht="10.199999999999999">
      <c r="B858" s="224"/>
      <c r="C858" s="225"/>
      <c r="D858" s="210" t="s">
        <v>196</v>
      </c>
      <c r="E858" s="226" t="s">
        <v>1</v>
      </c>
      <c r="F858" s="227" t="s">
        <v>1069</v>
      </c>
      <c r="G858" s="225"/>
      <c r="H858" s="228">
        <v>4</v>
      </c>
      <c r="I858" s="229"/>
      <c r="J858" s="225"/>
      <c r="K858" s="225"/>
      <c r="L858" s="230"/>
      <c r="M858" s="231"/>
      <c r="N858" s="232"/>
      <c r="O858" s="232"/>
      <c r="P858" s="232"/>
      <c r="Q858" s="232"/>
      <c r="R858" s="232"/>
      <c r="S858" s="232"/>
      <c r="T858" s="233"/>
      <c r="AT858" s="234" t="s">
        <v>196</v>
      </c>
      <c r="AU858" s="234" t="s">
        <v>98</v>
      </c>
      <c r="AV858" s="13" t="s">
        <v>98</v>
      </c>
      <c r="AW858" s="13" t="s">
        <v>48</v>
      </c>
      <c r="AX858" s="13" t="s">
        <v>91</v>
      </c>
      <c r="AY858" s="234" t="s">
        <v>183</v>
      </c>
    </row>
    <row r="859" spans="2:65" s="1" customFormat="1" ht="16.5" customHeight="1">
      <c r="B859" s="35"/>
      <c r="C859" s="246" t="s">
        <v>1070</v>
      </c>
      <c r="D859" s="246" t="s">
        <v>347</v>
      </c>
      <c r="E859" s="247" t="s">
        <v>1071</v>
      </c>
      <c r="F859" s="248" t="s">
        <v>1072</v>
      </c>
      <c r="G859" s="249" t="s">
        <v>205</v>
      </c>
      <c r="H859" s="250">
        <v>4</v>
      </c>
      <c r="I859" s="251"/>
      <c r="J859" s="252">
        <f>ROUND(I859*H859,2)</f>
        <v>0</v>
      </c>
      <c r="K859" s="248" t="s">
        <v>190</v>
      </c>
      <c r="L859" s="253"/>
      <c r="M859" s="254" t="s">
        <v>1</v>
      </c>
      <c r="N859" s="255" t="s">
        <v>56</v>
      </c>
      <c r="O859" s="67"/>
      <c r="P859" s="206">
        <f>O859*H859</f>
        <v>0</v>
      </c>
      <c r="Q859" s="206">
        <v>0.39300000000000002</v>
      </c>
      <c r="R859" s="206">
        <f>Q859*H859</f>
        <v>1.5720000000000001</v>
      </c>
      <c r="S859" s="206">
        <v>0</v>
      </c>
      <c r="T859" s="207">
        <f>S859*H859</f>
        <v>0</v>
      </c>
      <c r="AR859" s="208" t="s">
        <v>232</v>
      </c>
      <c r="AT859" s="208" t="s">
        <v>347</v>
      </c>
      <c r="AU859" s="208" t="s">
        <v>98</v>
      </c>
      <c r="AY859" s="17" t="s">
        <v>183</v>
      </c>
      <c r="BE859" s="209">
        <f>IF(N859="základní",J859,0)</f>
        <v>0</v>
      </c>
      <c r="BF859" s="209">
        <f>IF(N859="snížená",J859,0)</f>
        <v>0</v>
      </c>
      <c r="BG859" s="209">
        <f>IF(N859="zákl. přenesená",J859,0)</f>
        <v>0</v>
      </c>
      <c r="BH859" s="209">
        <f>IF(N859="sníž. přenesená",J859,0)</f>
        <v>0</v>
      </c>
      <c r="BI859" s="209">
        <f>IF(N859="nulová",J859,0)</f>
        <v>0</v>
      </c>
      <c r="BJ859" s="17" t="s">
        <v>23</v>
      </c>
      <c r="BK859" s="209">
        <f>ROUND(I859*H859,2)</f>
        <v>0</v>
      </c>
      <c r="BL859" s="17" t="s">
        <v>122</v>
      </c>
      <c r="BM859" s="208" t="s">
        <v>1073</v>
      </c>
    </row>
    <row r="860" spans="2:65" s="1" customFormat="1" ht="17.399999999999999">
      <c r="B860" s="35"/>
      <c r="C860" s="36"/>
      <c r="D860" s="210" t="s">
        <v>192</v>
      </c>
      <c r="E860" s="36"/>
      <c r="F860" s="211" t="s">
        <v>1074</v>
      </c>
      <c r="G860" s="36"/>
      <c r="H860" s="36"/>
      <c r="I860" s="118"/>
      <c r="J860" s="36"/>
      <c r="K860" s="36"/>
      <c r="L860" s="39"/>
      <c r="M860" s="212"/>
      <c r="N860" s="67"/>
      <c r="O860" s="67"/>
      <c r="P860" s="67"/>
      <c r="Q860" s="67"/>
      <c r="R860" s="67"/>
      <c r="S860" s="67"/>
      <c r="T860" s="68"/>
      <c r="AT860" s="17" t="s">
        <v>192</v>
      </c>
      <c r="AU860" s="17" t="s">
        <v>98</v>
      </c>
    </row>
    <row r="861" spans="2:65" s="12" customFormat="1" ht="10.199999999999999">
      <c r="B861" s="214"/>
      <c r="C861" s="215"/>
      <c r="D861" s="210" t="s">
        <v>196</v>
      </c>
      <c r="E861" s="216" t="s">
        <v>1</v>
      </c>
      <c r="F861" s="217" t="s">
        <v>1030</v>
      </c>
      <c r="G861" s="215"/>
      <c r="H861" s="216" t="s">
        <v>1</v>
      </c>
      <c r="I861" s="218"/>
      <c r="J861" s="215"/>
      <c r="K861" s="215"/>
      <c r="L861" s="219"/>
      <c r="M861" s="220"/>
      <c r="N861" s="221"/>
      <c r="O861" s="221"/>
      <c r="P861" s="221"/>
      <c r="Q861" s="221"/>
      <c r="R861" s="221"/>
      <c r="S861" s="221"/>
      <c r="T861" s="222"/>
      <c r="AT861" s="223" t="s">
        <v>196</v>
      </c>
      <c r="AU861" s="223" t="s">
        <v>98</v>
      </c>
      <c r="AV861" s="12" t="s">
        <v>23</v>
      </c>
      <c r="AW861" s="12" t="s">
        <v>48</v>
      </c>
      <c r="AX861" s="12" t="s">
        <v>91</v>
      </c>
      <c r="AY861" s="223" t="s">
        <v>183</v>
      </c>
    </row>
    <row r="862" spans="2:65" s="13" customFormat="1" ht="10.199999999999999">
      <c r="B862" s="224"/>
      <c r="C862" s="225"/>
      <c r="D862" s="210" t="s">
        <v>196</v>
      </c>
      <c r="E862" s="226" t="s">
        <v>1</v>
      </c>
      <c r="F862" s="227" t="s">
        <v>122</v>
      </c>
      <c r="G862" s="225"/>
      <c r="H862" s="228">
        <v>4</v>
      </c>
      <c r="I862" s="229"/>
      <c r="J862" s="225"/>
      <c r="K862" s="225"/>
      <c r="L862" s="230"/>
      <c r="M862" s="231"/>
      <c r="N862" s="232"/>
      <c r="O862" s="232"/>
      <c r="P862" s="232"/>
      <c r="Q862" s="232"/>
      <c r="R862" s="232"/>
      <c r="S862" s="232"/>
      <c r="T862" s="233"/>
      <c r="AT862" s="234" t="s">
        <v>196</v>
      </c>
      <c r="AU862" s="234" t="s">
        <v>98</v>
      </c>
      <c r="AV862" s="13" t="s">
        <v>98</v>
      </c>
      <c r="AW862" s="13" t="s">
        <v>48</v>
      </c>
      <c r="AX862" s="13" t="s">
        <v>91</v>
      </c>
      <c r="AY862" s="234" t="s">
        <v>183</v>
      </c>
    </row>
    <row r="863" spans="2:65" s="1" customFormat="1" ht="16.5" customHeight="1">
      <c r="B863" s="35"/>
      <c r="C863" s="197" t="s">
        <v>1075</v>
      </c>
      <c r="D863" s="197" t="s">
        <v>186</v>
      </c>
      <c r="E863" s="198" t="s">
        <v>1076</v>
      </c>
      <c r="F863" s="199" t="s">
        <v>1077</v>
      </c>
      <c r="G863" s="200" t="s">
        <v>313</v>
      </c>
      <c r="H863" s="201">
        <v>23.393999999999998</v>
      </c>
      <c r="I863" s="202"/>
      <c r="J863" s="203">
        <f>ROUND(I863*H863,2)</f>
        <v>0</v>
      </c>
      <c r="K863" s="199" t="s">
        <v>190</v>
      </c>
      <c r="L863" s="39"/>
      <c r="M863" s="204" t="s">
        <v>1</v>
      </c>
      <c r="N863" s="205" t="s">
        <v>56</v>
      </c>
      <c r="O863" s="67"/>
      <c r="P863" s="206">
        <f>O863*H863</f>
        <v>0</v>
      </c>
      <c r="Q863" s="206">
        <v>0</v>
      </c>
      <c r="R863" s="206">
        <f>Q863*H863</f>
        <v>0</v>
      </c>
      <c r="S863" s="206">
        <v>0</v>
      </c>
      <c r="T863" s="207">
        <f>S863*H863</f>
        <v>0</v>
      </c>
      <c r="AR863" s="208" t="s">
        <v>122</v>
      </c>
      <c r="AT863" s="208" t="s">
        <v>186</v>
      </c>
      <c r="AU863" s="208" t="s">
        <v>98</v>
      </c>
      <c r="AY863" s="17" t="s">
        <v>183</v>
      </c>
      <c r="BE863" s="209">
        <f>IF(N863="základní",J863,0)</f>
        <v>0</v>
      </c>
      <c r="BF863" s="209">
        <f>IF(N863="snížená",J863,0)</f>
        <v>0</v>
      </c>
      <c r="BG863" s="209">
        <f>IF(N863="zákl. přenesená",J863,0)</f>
        <v>0</v>
      </c>
      <c r="BH863" s="209">
        <f>IF(N863="sníž. přenesená",J863,0)</f>
        <v>0</v>
      </c>
      <c r="BI863" s="209">
        <f>IF(N863="nulová",J863,0)</f>
        <v>0</v>
      </c>
      <c r="BJ863" s="17" t="s">
        <v>23</v>
      </c>
      <c r="BK863" s="209">
        <f>ROUND(I863*H863,2)</f>
        <v>0</v>
      </c>
      <c r="BL863" s="17" t="s">
        <v>122</v>
      </c>
      <c r="BM863" s="208" t="s">
        <v>1078</v>
      </c>
    </row>
    <row r="864" spans="2:65" s="1" customFormat="1" ht="17.399999999999999">
      <c r="B864" s="35"/>
      <c r="C864" s="36"/>
      <c r="D864" s="210" t="s">
        <v>192</v>
      </c>
      <c r="E864" s="36"/>
      <c r="F864" s="211" t="s">
        <v>1079</v>
      </c>
      <c r="G864" s="36"/>
      <c r="H864" s="36"/>
      <c r="I864" s="118"/>
      <c r="J864" s="36"/>
      <c r="K864" s="36"/>
      <c r="L864" s="39"/>
      <c r="M864" s="212"/>
      <c r="N864" s="67"/>
      <c r="O864" s="67"/>
      <c r="P864" s="67"/>
      <c r="Q864" s="67"/>
      <c r="R864" s="67"/>
      <c r="S864" s="67"/>
      <c r="T864" s="68"/>
      <c r="AT864" s="17" t="s">
        <v>192</v>
      </c>
      <c r="AU864" s="17" t="s">
        <v>98</v>
      </c>
    </row>
    <row r="865" spans="2:65" s="1" customFormat="1" ht="27">
      <c r="B865" s="35"/>
      <c r="C865" s="36"/>
      <c r="D865" s="210" t="s">
        <v>194</v>
      </c>
      <c r="E865" s="36"/>
      <c r="F865" s="213" t="s">
        <v>1080</v>
      </c>
      <c r="G865" s="36"/>
      <c r="H865" s="36"/>
      <c r="I865" s="118"/>
      <c r="J865" s="36"/>
      <c r="K865" s="36"/>
      <c r="L865" s="39"/>
      <c r="M865" s="212"/>
      <c r="N865" s="67"/>
      <c r="O865" s="67"/>
      <c r="P865" s="67"/>
      <c r="Q865" s="67"/>
      <c r="R865" s="67"/>
      <c r="S865" s="67"/>
      <c r="T865" s="68"/>
      <c r="AT865" s="17" t="s">
        <v>194</v>
      </c>
      <c r="AU865" s="17" t="s">
        <v>98</v>
      </c>
    </row>
    <row r="866" spans="2:65" s="11" customFormat="1" ht="22.8" customHeight="1">
      <c r="B866" s="181"/>
      <c r="C866" s="182"/>
      <c r="D866" s="183" t="s">
        <v>90</v>
      </c>
      <c r="E866" s="195" t="s">
        <v>789</v>
      </c>
      <c r="F866" s="195" t="s">
        <v>1081</v>
      </c>
      <c r="G866" s="182"/>
      <c r="H866" s="182"/>
      <c r="I866" s="185"/>
      <c r="J866" s="196">
        <f>BK866</f>
        <v>0</v>
      </c>
      <c r="K866" s="182"/>
      <c r="L866" s="187"/>
      <c r="M866" s="188"/>
      <c r="N866" s="189"/>
      <c r="O866" s="189"/>
      <c r="P866" s="190">
        <f>SUM(P867:P947)</f>
        <v>0</v>
      </c>
      <c r="Q866" s="189"/>
      <c r="R866" s="190">
        <f>SUM(R867:R947)</f>
        <v>118.12806380000002</v>
      </c>
      <c r="S866" s="189"/>
      <c r="T866" s="191">
        <f>SUM(T867:T947)</f>
        <v>0</v>
      </c>
      <c r="AR866" s="192" t="s">
        <v>23</v>
      </c>
      <c r="AT866" s="193" t="s">
        <v>90</v>
      </c>
      <c r="AU866" s="193" t="s">
        <v>23</v>
      </c>
      <c r="AY866" s="192" t="s">
        <v>183</v>
      </c>
      <c r="BK866" s="194">
        <f>SUM(BK867:BK947)</f>
        <v>0</v>
      </c>
    </row>
    <row r="867" spans="2:65" s="1" customFormat="1" ht="16.5" customHeight="1">
      <c r="B867" s="35"/>
      <c r="C867" s="197" t="s">
        <v>1082</v>
      </c>
      <c r="D867" s="197" t="s">
        <v>186</v>
      </c>
      <c r="E867" s="198" t="s">
        <v>1083</v>
      </c>
      <c r="F867" s="199" t="s">
        <v>1084</v>
      </c>
      <c r="G867" s="200" t="s">
        <v>711</v>
      </c>
      <c r="H867" s="201">
        <v>20.100000000000001</v>
      </c>
      <c r="I867" s="202"/>
      <c r="J867" s="203">
        <f>ROUND(I867*H867,2)</f>
        <v>0</v>
      </c>
      <c r="K867" s="199" t="s">
        <v>190</v>
      </c>
      <c r="L867" s="39"/>
      <c r="M867" s="204" t="s">
        <v>1</v>
      </c>
      <c r="N867" s="205" t="s">
        <v>56</v>
      </c>
      <c r="O867" s="67"/>
      <c r="P867" s="206">
        <f>O867*H867</f>
        <v>0</v>
      </c>
      <c r="Q867" s="206">
        <v>0.22656999999999999</v>
      </c>
      <c r="R867" s="206">
        <f>Q867*H867</f>
        <v>4.5540570000000002</v>
      </c>
      <c r="S867" s="206">
        <v>0</v>
      </c>
      <c r="T867" s="207">
        <f>S867*H867</f>
        <v>0</v>
      </c>
      <c r="AR867" s="208" t="s">
        <v>122</v>
      </c>
      <c r="AT867" s="208" t="s">
        <v>186</v>
      </c>
      <c r="AU867" s="208" t="s">
        <v>98</v>
      </c>
      <c r="AY867" s="17" t="s">
        <v>183</v>
      </c>
      <c r="BE867" s="209">
        <f>IF(N867="základní",J867,0)</f>
        <v>0</v>
      </c>
      <c r="BF867" s="209">
        <f>IF(N867="snížená",J867,0)</f>
        <v>0</v>
      </c>
      <c r="BG867" s="209">
        <f>IF(N867="zákl. přenesená",J867,0)</f>
        <v>0</v>
      </c>
      <c r="BH867" s="209">
        <f>IF(N867="sníž. přenesená",J867,0)</f>
        <v>0</v>
      </c>
      <c r="BI867" s="209">
        <f>IF(N867="nulová",J867,0)</f>
        <v>0</v>
      </c>
      <c r="BJ867" s="17" t="s">
        <v>23</v>
      </c>
      <c r="BK867" s="209">
        <f>ROUND(I867*H867,2)</f>
        <v>0</v>
      </c>
      <c r="BL867" s="17" t="s">
        <v>122</v>
      </c>
      <c r="BM867" s="208" t="s">
        <v>1085</v>
      </c>
    </row>
    <row r="868" spans="2:65" s="1" customFormat="1" ht="17.399999999999999">
      <c r="B868" s="35"/>
      <c r="C868" s="36"/>
      <c r="D868" s="210" t="s">
        <v>192</v>
      </c>
      <c r="E868" s="36"/>
      <c r="F868" s="211" t="s">
        <v>1086</v>
      </c>
      <c r="G868" s="36"/>
      <c r="H868" s="36"/>
      <c r="I868" s="118"/>
      <c r="J868" s="36"/>
      <c r="K868" s="36"/>
      <c r="L868" s="39"/>
      <c r="M868" s="212"/>
      <c r="N868" s="67"/>
      <c r="O868" s="67"/>
      <c r="P868" s="67"/>
      <c r="Q868" s="67"/>
      <c r="R868" s="67"/>
      <c r="S868" s="67"/>
      <c r="T868" s="68"/>
      <c r="AT868" s="17" t="s">
        <v>192</v>
      </c>
      <c r="AU868" s="17" t="s">
        <v>98</v>
      </c>
    </row>
    <row r="869" spans="2:65" s="12" customFormat="1" ht="10.199999999999999">
      <c r="B869" s="214"/>
      <c r="C869" s="215"/>
      <c r="D869" s="210" t="s">
        <v>196</v>
      </c>
      <c r="E869" s="216" t="s">
        <v>1</v>
      </c>
      <c r="F869" s="217" t="s">
        <v>264</v>
      </c>
      <c r="G869" s="215"/>
      <c r="H869" s="216" t="s">
        <v>1</v>
      </c>
      <c r="I869" s="218"/>
      <c r="J869" s="215"/>
      <c r="K869" s="215"/>
      <c r="L869" s="219"/>
      <c r="M869" s="220"/>
      <c r="N869" s="221"/>
      <c r="O869" s="221"/>
      <c r="P869" s="221"/>
      <c r="Q869" s="221"/>
      <c r="R869" s="221"/>
      <c r="S869" s="221"/>
      <c r="T869" s="222"/>
      <c r="AT869" s="223" t="s">
        <v>196</v>
      </c>
      <c r="AU869" s="223" t="s">
        <v>98</v>
      </c>
      <c r="AV869" s="12" t="s">
        <v>23</v>
      </c>
      <c r="AW869" s="12" t="s">
        <v>48</v>
      </c>
      <c r="AX869" s="12" t="s">
        <v>91</v>
      </c>
      <c r="AY869" s="223" t="s">
        <v>183</v>
      </c>
    </row>
    <row r="870" spans="2:65" s="13" customFormat="1" ht="10.199999999999999">
      <c r="B870" s="224"/>
      <c r="C870" s="225"/>
      <c r="D870" s="210" t="s">
        <v>196</v>
      </c>
      <c r="E870" s="226" t="s">
        <v>1</v>
      </c>
      <c r="F870" s="227" t="s">
        <v>1087</v>
      </c>
      <c r="G870" s="225"/>
      <c r="H870" s="228">
        <v>20.100000000000001</v>
      </c>
      <c r="I870" s="229"/>
      <c r="J870" s="225"/>
      <c r="K870" s="225"/>
      <c r="L870" s="230"/>
      <c r="M870" s="231"/>
      <c r="N870" s="232"/>
      <c r="O870" s="232"/>
      <c r="P870" s="232"/>
      <c r="Q870" s="232"/>
      <c r="R870" s="232"/>
      <c r="S870" s="232"/>
      <c r="T870" s="233"/>
      <c r="AT870" s="234" t="s">
        <v>196</v>
      </c>
      <c r="AU870" s="234" t="s">
        <v>98</v>
      </c>
      <c r="AV870" s="13" t="s">
        <v>98</v>
      </c>
      <c r="AW870" s="13" t="s">
        <v>48</v>
      </c>
      <c r="AX870" s="13" t="s">
        <v>91</v>
      </c>
      <c r="AY870" s="234" t="s">
        <v>183</v>
      </c>
    </row>
    <row r="871" spans="2:65" s="1" customFormat="1" ht="16.5" customHeight="1">
      <c r="B871" s="35"/>
      <c r="C871" s="197" t="s">
        <v>1088</v>
      </c>
      <c r="D871" s="197" t="s">
        <v>186</v>
      </c>
      <c r="E871" s="198" t="s">
        <v>1089</v>
      </c>
      <c r="F871" s="199" t="s">
        <v>1090</v>
      </c>
      <c r="G871" s="200" t="s">
        <v>711</v>
      </c>
      <c r="H871" s="201">
        <v>361</v>
      </c>
      <c r="I871" s="202"/>
      <c r="J871" s="203">
        <f>ROUND(I871*H871,2)</f>
        <v>0</v>
      </c>
      <c r="K871" s="199" t="s">
        <v>190</v>
      </c>
      <c r="L871" s="39"/>
      <c r="M871" s="204" t="s">
        <v>1</v>
      </c>
      <c r="N871" s="205" t="s">
        <v>56</v>
      </c>
      <c r="O871" s="67"/>
      <c r="P871" s="206">
        <f>O871*H871</f>
        <v>0</v>
      </c>
      <c r="Q871" s="206">
        <v>0.24629999999999999</v>
      </c>
      <c r="R871" s="206">
        <f>Q871*H871</f>
        <v>88.914299999999997</v>
      </c>
      <c r="S871" s="206">
        <v>0</v>
      </c>
      <c r="T871" s="207">
        <f>S871*H871</f>
        <v>0</v>
      </c>
      <c r="AR871" s="208" t="s">
        <v>122</v>
      </c>
      <c r="AT871" s="208" t="s">
        <v>186</v>
      </c>
      <c r="AU871" s="208" t="s">
        <v>98</v>
      </c>
      <c r="AY871" s="17" t="s">
        <v>183</v>
      </c>
      <c r="BE871" s="209">
        <f>IF(N871="základní",J871,0)</f>
        <v>0</v>
      </c>
      <c r="BF871" s="209">
        <f>IF(N871="snížená",J871,0)</f>
        <v>0</v>
      </c>
      <c r="BG871" s="209">
        <f>IF(N871="zákl. přenesená",J871,0)</f>
        <v>0</v>
      </c>
      <c r="BH871" s="209">
        <f>IF(N871="sníž. přenesená",J871,0)</f>
        <v>0</v>
      </c>
      <c r="BI871" s="209">
        <f>IF(N871="nulová",J871,0)</f>
        <v>0</v>
      </c>
      <c r="BJ871" s="17" t="s">
        <v>23</v>
      </c>
      <c r="BK871" s="209">
        <f>ROUND(I871*H871,2)</f>
        <v>0</v>
      </c>
      <c r="BL871" s="17" t="s">
        <v>122</v>
      </c>
      <c r="BM871" s="208" t="s">
        <v>1091</v>
      </c>
    </row>
    <row r="872" spans="2:65" s="1" customFormat="1" ht="17.399999999999999">
      <c r="B872" s="35"/>
      <c r="C872" s="36"/>
      <c r="D872" s="210" t="s">
        <v>192</v>
      </c>
      <c r="E872" s="36"/>
      <c r="F872" s="211" t="s">
        <v>1092</v>
      </c>
      <c r="G872" s="36"/>
      <c r="H872" s="36"/>
      <c r="I872" s="118"/>
      <c r="J872" s="36"/>
      <c r="K872" s="36"/>
      <c r="L872" s="39"/>
      <c r="M872" s="212"/>
      <c r="N872" s="67"/>
      <c r="O872" s="67"/>
      <c r="P872" s="67"/>
      <c r="Q872" s="67"/>
      <c r="R872" s="67"/>
      <c r="S872" s="67"/>
      <c r="T872" s="68"/>
      <c r="AT872" s="17" t="s">
        <v>192</v>
      </c>
      <c r="AU872" s="17" t="s">
        <v>98</v>
      </c>
    </row>
    <row r="873" spans="2:65" s="12" customFormat="1" ht="10.199999999999999">
      <c r="B873" s="214"/>
      <c r="C873" s="215"/>
      <c r="D873" s="210" t="s">
        <v>196</v>
      </c>
      <c r="E873" s="216" t="s">
        <v>1</v>
      </c>
      <c r="F873" s="217" t="s">
        <v>274</v>
      </c>
      <c r="G873" s="215"/>
      <c r="H873" s="216" t="s">
        <v>1</v>
      </c>
      <c r="I873" s="218"/>
      <c r="J873" s="215"/>
      <c r="K873" s="215"/>
      <c r="L873" s="219"/>
      <c r="M873" s="220"/>
      <c r="N873" s="221"/>
      <c r="O873" s="221"/>
      <c r="P873" s="221"/>
      <c r="Q873" s="221"/>
      <c r="R873" s="221"/>
      <c r="S873" s="221"/>
      <c r="T873" s="222"/>
      <c r="AT873" s="223" t="s">
        <v>196</v>
      </c>
      <c r="AU873" s="223" t="s">
        <v>98</v>
      </c>
      <c r="AV873" s="12" t="s">
        <v>23</v>
      </c>
      <c r="AW873" s="12" t="s">
        <v>48</v>
      </c>
      <c r="AX873" s="12" t="s">
        <v>91</v>
      </c>
      <c r="AY873" s="223" t="s">
        <v>183</v>
      </c>
    </row>
    <row r="874" spans="2:65" s="13" customFormat="1" ht="10.199999999999999">
      <c r="B874" s="224"/>
      <c r="C874" s="225"/>
      <c r="D874" s="210" t="s">
        <v>196</v>
      </c>
      <c r="E874" s="226" t="s">
        <v>1</v>
      </c>
      <c r="F874" s="227" t="s">
        <v>1093</v>
      </c>
      <c r="G874" s="225"/>
      <c r="H874" s="228">
        <v>361</v>
      </c>
      <c r="I874" s="229"/>
      <c r="J874" s="225"/>
      <c r="K874" s="225"/>
      <c r="L874" s="230"/>
      <c r="M874" s="231"/>
      <c r="N874" s="232"/>
      <c r="O874" s="232"/>
      <c r="P874" s="232"/>
      <c r="Q874" s="232"/>
      <c r="R874" s="232"/>
      <c r="S874" s="232"/>
      <c r="T874" s="233"/>
      <c r="AT874" s="234" t="s">
        <v>196</v>
      </c>
      <c r="AU874" s="234" t="s">
        <v>98</v>
      </c>
      <c r="AV874" s="13" t="s">
        <v>98</v>
      </c>
      <c r="AW874" s="13" t="s">
        <v>48</v>
      </c>
      <c r="AX874" s="13" t="s">
        <v>91</v>
      </c>
      <c r="AY874" s="234" t="s">
        <v>183</v>
      </c>
    </row>
    <row r="875" spans="2:65" s="1" customFormat="1" ht="16.5" customHeight="1">
      <c r="B875" s="35"/>
      <c r="C875" s="197" t="s">
        <v>1094</v>
      </c>
      <c r="D875" s="197" t="s">
        <v>186</v>
      </c>
      <c r="E875" s="198" t="s">
        <v>1095</v>
      </c>
      <c r="F875" s="199" t="s">
        <v>1096</v>
      </c>
      <c r="G875" s="200" t="s">
        <v>248</v>
      </c>
      <c r="H875" s="201">
        <v>12.84</v>
      </c>
      <c r="I875" s="202"/>
      <c r="J875" s="203">
        <f>ROUND(I875*H875,2)</f>
        <v>0</v>
      </c>
      <c r="K875" s="199" t="s">
        <v>190</v>
      </c>
      <c r="L875" s="39"/>
      <c r="M875" s="204" t="s">
        <v>1</v>
      </c>
      <c r="N875" s="205" t="s">
        <v>56</v>
      </c>
      <c r="O875" s="67"/>
      <c r="P875" s="206">
        <f>O875*H875</f>
        <v>0</v>
      </c>
      <c r="Q875" s="206">
        <v>1.8907700000000001</v>
      </c>
      <c r="R875" s="206">
        <f>Q875*H875</f>
        <v>24.277486800000002</v>
      </c>
      <c r="S875" s="206">
        <v>0</v>
      </c>
      <c r="T875" s="207">
        <f>S875*H875</f>
        <v>0</v>
      </c>
      <c r="AR875" s="208" t="s">
        <v>122</v>
      </c>
      <c r="AT875" s="208" t="s">
        <v>186</v>
      </c>
      <c r="AU875" s="208" t="s">
        <v>98</v>
      </c>
      <c r="AY875" s="17" t="s">
        <v>183</v>
      </c>
      <c r="BE875" s="209">
        <f>IF(N875="základní",J875,0)</f>
        <v>0</v>
      </c>
      <c r="BF875" s="209">
        <f>IF(N875="snížená",J875,0)</f>
        <v>0</v>
      </c>
      <c r="BG875" s="209">
        <f>IF(N875="zákl. přenesená",J875,0)</f>
        <v>0</v>
      </c>
      <c r="BH875" s="209">
        <f>IF(N875="sníž. přenesená",J875,0)</f>
        <v>0</v>
      </c>
      <c r="BI875" s="209">
        <f>IF(N875="nulová",J875,0)</f>
        <v>0</v>
      </c>
      <c r="BJ875" s="17" t="s">
        <v>23</v>
      </c>
      <c r="BK875" s="209">
        <f>ROUND(I875*H875,2)</f>
        <v>0</v>
      </c>
      <c r="BL875" s="17" t="s">
        <v>122</v>
      </c>
      <c r="BM875" s="208" t="s">
        <v>1097</v>
      </c>
    </row>
    <row r="876" spans="2:65" s="1" customFormat="1" ht="10.199999999999999">
      <c r="B876" s="35"/>
      <c r="C876" s="36"/>
      <c r="D876" s="210" t="s">
        <v>192</v>
      </c>
      <c r="E876" s="36"/>
      <c r="F876" s="211" t="s">
        <v>1098</v>
      </c>
      <c r="G876" s="36"/>
      <c r="H876" s="36"/>
      <c r="I876" s="118"/>
      <c r="J876" s="36"/>
      <c r="K876" s="36"/>
      <c r="L876" s="39"/>
      <c r="M876" s="212"/>
      <c r="N876" s="67"/>
      <c r="O876" s="67"/>
      <c r="P876" s="67"/>
      <c r="Q876" s="67"/>
      <c r="R876" s="67"/>
      <c r="S876" s="67"/>
      <c r="T876" s="68"/>
      <c r="AT876" s="17" t="s">
        <v>192</v>
      </c>
      <c r="AU876" s="17" t="s">
        <v>98</v>
      </c>
    </row>
    <row r="877" spans="2:65" s="1" customFormat="1" ht="27">
      <c r="B877" s="35"/>
      <c r="C877" s="36"/>
      <c r="D877" s="210" t="s">
        <v>194</v>
      </c>
      <c r="E877" s="36"/>
      <c r="F877" s="213" t="s">
        <v>1099</v>
      </c>
      <c r="G877" s="36"/>
      <c r="H877" s="36"/>
      <c r="I877" s="118"/>
      <c r="J877" s="36"/>
      <c r="K877" s="36"/>
      <c r="L877" s="39"/>
      <c r="M877" s="212"/>
      <c r="N877" s="67"/>
      <c r="O877" s="67"/>
      <c r="P877" s="67"/>
      <c r="Q877" s="67"/>
      <c r="R877" s="67"/>
      <c r="S877" s="67"/>
      <c r="T877" s="68"/>
      <c r="AT877" s="17" t="s">
        <v>194</v>
      </c>
      <c r="AU877" s="17" t="s">
        <v>98</v>
      </c>
    </row>
    <row r="878" spans="2:65" s="12" customFormat="1" ht="10.199999999999999">
      <c r="B878" s="214"/>
      <c r="C878" s="215"/>
      <c r="D878" s="210" t="s">
        <v>196</v>
      </c>
      <c r="E878" s="216" t="s">
        <v>1</v>
      </c>
      <c r="F878" s="217" t="s">
        <v>266</v>
      </c>
      <c r="G878" s="215"/>
      <c r="H878" s="216" t="s">
        <v>1</v>
      </c>
      <c r="I878" s="218"/>
      <c r="J878" s="215"/>
      <c r="K878" s="215"/>
      <c r="L878" s="219"/>
      <c r="M878" s="220"/>
      <c r="N878" s="221"/>
      <c r="O878" s="221"/>
      <c r="P878" s="221"/>
      <c r="Q878" s="221"/>
      <c r="R878" s="221"/>
      <c r="S878" s="221"/>
      <c r="T878" s="222"/>
      <c r="AT878" s="223" t="s">
        <v>196</v>
      </c>
      <c r="AU878" s="223" t="s">
        <v>98</v>
      </c>
      <c r="AV878" s="12" t="s">
        <v>23</v>
      </c>
      <c r="AW878" s="12" t="s">
        <v>48</v>
      </c>
      <c r="AX878" s="12" t="s">
        <v>91</v>
      </c>
      <c r="AY878" s="223" t="s">
        <v>183</v>
      </c>
    </row>
    <row r="879" spans="2:65" s="13" customFormat="1" ht="10.199999999999999">
      <c r="B879" s="224"/>
      <c r="C879" s="225"/>
      <c r="D879" s="210" t="s">
        <v>196</v>
      </c>
      <c r="E879" s="226" t="s">
        <v>1</v>
      </c>
      <c r="F879" s="227" t="s">
        <v>1100</v>
      </c>
      <c r="G879" s="225"/>
      <c r="H879" s="228">
        <v>12.84</v>
      </c>
      <c r="I879" s="229"/>
      <c r="J879" s="225"/>
      <c r="K879" s="225"/>
      <c r="L879" s="230"/>
      <c r="M879" s="231"/>
      <c r="N879" s="232"/>
      <c r="O879" s="232"/>
      <c r="P879" s="232"/>
      <c r="Q879" s="232"/>
      <c r="R879" s="232"/>
      <c r="S879" s="232"/>
      <c r="T879" s="233"/>
      <c r="AT879" s="234" t="s">
        <v>196</v>
      </c>
      <c r="AU879" s="234" t="s">
        <v>98</v>
      </c>
      <c r="AV879" s="13" t="s">
        <v>98</v>
      </c>
      <c r="AW879" s="13" t="s">
        <v>48</v>
      </c>
      <c r="AX879" s="13" t="s">
        <v>91</v>
      </c>
      <c r="AY879" s="234" t="s">
        <v>183</v>
      </c>
    </row>
    <row r="880" spans="2:65" s="1" customFormat="1" ht="16.5" customHeight="1">
      <c r="B880" s="35"/>
      <c r="C880" s="197" t="s">
        <v>1101</v>
      </c>
      <c r="D880" s="197" t="s">
        <v>186</v>
      </c>
      <c r="E880" s="198" t="s">
        <v>1102</v>
      </c>
      <c r="F880" s="199" t="s">
        <v>1103</v>
      </c>
      <c r="G880" s="200" t="s">
        <v>711</v>
      </c>
      <c r="H880" s="201">
        <v>71</v>
      </c>
      <c r="I880" s="202"/>
      <c r="J880" s="203">
        <f>ROUND(I880*H880,2)</f>
        <v>0</v>
      </c>
      <c r="K880" s="199" t="s">
        <v>190</v>
      </c>
      <c r="L880" s="39"/>
      <c r="M880" s="204" t="s">
        <v>1</v>
      </c>
      <c r="N880" s="205" t="s">
        <v>56</v>
      </c>
      <c r="O880" s="67"/>
      <c r="P880" s="206">
        <f>O880*H880</f>
        <v>0</v>
      </c>
      <c r="Q880" s="206">
        <v>1.0000000000000001E-5</v>
      </c>
      <c r="R880" s="206">
        <f>Q880*H880</f>
        <v>7.1000000000000002E-4</v>
      </c>
      <c r="S880" s="206">
        <v>0</v>
      </c>
      <c r="T880" s="207">
        <f>S880*H880</f>
        <v>0</v>
      </c>
      <c r="AR880" s="208" t="s">
        <v>122</v>
      </c>
      <c r="AT880" s="208" t="s">
        <v>186</v>
      </c>
      <c r="AU880" s="208" t="s">
        <v>98</v>
      </c>
      <c r="AY880" s="17" t="s">
        <v>183</v>
      </c>
      <c r="BE880" s="209">
        <f>IF(N880="základní",J880,0)</f>
        <v>0</v>
      </c>
      <c r="BF880" s="209">
        <f>IF(N880="snížená",J880,0)</f>
        <v>0</v>
      </c>
      <c r="BG880" s="209">
        <f>IF(N880="zákl. přenesená",J880,0)</f>
        <v>0</v>
      </c>
      <c r="BH880" s="209">
        <f>IF(N880="sníž. přenesená",J880,0)</f>
        <v>0</v>
      </c>
      <c r="BI880" s="209">
        <f>IF(N880="nulová",J880,0)</f>
        <v>0</v>
      </c>
      <c r="BJ880" s="17" t="s">
        <v>23</v>
      </c>
      <c r="BK880" s="209">
        <f>ROUND(I880*H880,2)</f>
        <v>0</v>
      </c>
      <c r="BL880" s="17" t="s">
        <v>122</v>
      </c>
      <c r="BM880" s="208" t="s">
        <v>1104</v>
      </c>
    </row>
    <row r="881" spans="2:65" s="1" customFormat="1" ht="10.199999999999999">
      <c r="B881" s="35"/>
      <c r="C881" s="36"/>
      <c r="D881" s="210" t="s">
        <v>192</v>
      </c>
      <c r="E881" s="36"/>
      <c r="F881" s="211" t="s">
        <v>1105</v>
      </c>
      <c r="G881" s="36"/>
      <c r="H881" s="36"/>
      <c r="I881" s="118"/>
      <c r="J881" s="36"/>
      <c r="K881" s="36"/>
      <c r="L881" s="39"/>
      <c r="M881" s="212"/>
      <c r="N881" s="67"/>
      <c r="O881" s="67"/>
      <c r="P881" s="67"/>
      <c r="Q881" s="67"/>
      <c r="R881" s="67"/>
      <c r="S881" s="67"/>
      <c r="T881" s="68"/>
      <c r="AT881" s="17" t="s">
        <v>192</v>
      </c>
      <c r="AU881" s="17" t="s">
        <v>98</v>
      </c>
    </row>
    <row r="882" spans="2:65" s="1" customFormat="1" ht="36">
      <c r="B882" s="35"/>
      <c r="C882" s="36"/>
      <c r="D882" s="210" t="s">
        <v>194</v>
      </c>
      <c r="E882" s="36"/>
      <c r="F882" s="213" t="s">
        <v>1106</v>
      </c>
      <c r="G882" s="36"/>
      <c r="H882" s="36"/>
      <c r="I882" s="118"/>
      <c r="J882" s="36"/>
      <c r="K882" s="36"/>
      <c r="L882" s="39"/>
      <c r="M882" s="212"/>
      <c r="N882" s="67"/>
      <c r="O882" s="67"/>
      <c r="P882" s="67"/>
      <c r="Q882" s="67"/>
      <c r="R882" s="67"/>
      <c r="S882" s="67"/>
      <c r="T882" s="68"/>
      <c r="AT882" s="17" t="s">
        <v>194</v>
      </c>
      <c r="AU882" s="17" t="s">
        <v>98</v>
      </c>
    </row>
    <row r="883" spans="2:65" s="12" customFormat="1" ht="10.199999999999999">
      <c r="B883" s="214"/>
      <c r="C883" s="215"/>
      <c r="D883" s="210" t="s">
        <v>196</v>
      </c>
      <c r="E883" s="216" t="s">
        <v>1</v>
      </c>
      <c r="F883" s="217" t="s">
        <v>266</v>
      </c>
      <c r="G883" s="215"/>
      <c r="H883" s="216" t="s">
        <v>1</v>
      </c>
      <c r="I883" s="218"/>
      <c r="J883" s="215"/>
      <c r="K883" s="215"/>
      <c r="L883" s="219"/>
      <c r="M883" s="220"/>
      <c r="N883" s="221"/>
      <c r="O883" s="221"/>
      <c r="P883" s="221"/>
      <c r="Q883" s="221"/>
      <c r="R883" s="221"/>
      <c r="S883" s="221"/>
      <c r="T883" s="222"/>
      <c r="AT883" s="223" t="s">
        <v>196</v>
      </c>
      <c r="AU883" s="223" t="s">
        <v>98</v>
      </c>
      <c r="AV883" s="12" t="s">
        <v>23</v>
      </c>
      <c r="AW883" s="12" t="s">
        <v>48</v>
      </c>
      <c r="AX883" s="12" t="s">
        <v>91</v>
      </c>
      <c r="AY883" s="223" t="s">
        <v>183</v>
      </c>
    </row>
    <row r="884" spans="2:65" s="13" customFormat="1" ht="10.199999999999999">
      <c r="B884" s="224"/>
      <c r="C884" s="225"/>
      <c r="D884" s="210" t="s">
        <v>196</v>
      </c>
      <c r="E884" s="226" t="s">
        <v>1</v>
      </c>
      <c r="F884" s="227" t="s">
        <v>666</v>
      </c>
      <c r="G884" s="225"/>
      <c r="H884" s="228">
        <v>71</v>
      </c>
      <c r="I884" s="229"/>
      <c r="J884" s="225"/>
      <c r="K884" s="225"/>
      <c r="L884" s="230"/>
      <c r="M884" s="231"/>
      <c r="N884" s="232"/>
      <c r="O884" s="232"/>
      <c r="P884" s="232"/>
      <c r="Q884" s="232"/>
      <c r="R884" s="232"/>
      <c r="S884" s="232"/>
      <c r="T884" s="233"/>
      <c r="AT884" s="234" t="s">
        <v>196</v>
      </c>
      <c r="AU884" s="234" t="s">
        <v>98</v>
      </c>
      <c r="AV884" s="13" t="s">
        <v>98</v>
      </c>
      <c r="AW884" s="13" t="s">
        <v>48</v>
      </c>
      <c r="AX884" s="13" t="s">
        <v>91</v>
      </c>
      <c r="AY884" s="234" t="s">
        <v>183</v>
      </c>
    </row>
    <row r="885" spans="2:65" s="1" customFormat="1" ht="16.5" customHeight="1">
      <c r="B885" s="35"/>
      <c r="C885" s="246" t="s">
        <v>1107</v>
      </c>
      <c r="D885" s="246" t="s">
        <v>347</v>
      </c>
      <c r="E885" s="247" t="s">
        <v>1108</v>
      </c>
      <c r="F885" s="248" t="s">
        <v>1109</v>
      </c>
      <c r="G885" s="249" t="s">
        <v>205</v>
      </c>
      <c r="H885" s="250">
        <v>16</v>
      </c>
      <c r="I885" s="251"/>
      <c r="J885" s="252">
        <f>ROUND(I885*H885,2)</f>
        <v>0</v>
      </c>
      <c r="K885" s="248" t="s">
        <v>1</v>
      </c>
      <c r="L885" s="253"/>
      <c r="M885" s="254" t="s">
        <v>1</v>
      </c>
      <c r="N885" s="255" t="s">
        <v>56</v>
      </c>
      <c r="O885" s="67"/>
      <c r="P885" s="206">
        <f>O885*H885</f>
        <v>0</v>
      </c>
      <c r="Q885" s="206">
        <v>6.3E-3</v>
      </c>
      <c r="R885" s="206">
        <f>Q885*H885</f>
        <v>0.1008</v>
      </c>
      <c r="S885" s="206">
        <v>0</v>
      </c>
      <c r="T885" s="207">
        <f>S885*H885</f>
        <v>0</v>
      </c>
      <c r="AR885" s="208" t="s">
        <v>232</v>
      </c>
      <c r="AT885" s="208" t="s">
        <v>347</v>
      </c>
      <c r="AU885" s="208" t="s">
        <v>98</v>
      </c>
      <c r="AY885" s="17" t="s">
        <v>183</v>
      </c>
      <c r="BE885" s="209">
        <f>IF(N885="základní",J885,0)</f>
        <v>0</v>
      </c>
      <c r="BF885" s="209">
        <f>IF(N885="snížená",J885,0)</f>
        <v>0</v>
      </c>
      <c r="BG885" s="209">
        <f>IF(N885="zákl. přenesená",J885,0)</f>
        <v>0</v>
      </c>
      <c r="BH885" s="209">
        <f>IF(N885="sníž. přenesená",J885,0)</f>
        <v>0</v>
      </c>
      <c r="BI885" s="209">
        <f>IF(N885="nulová",J885,0)</f>
        <v>0</v>
      </c>
      <c r="BJ885" s="17" t="s">
        <v>23</v>
      </c>
      <c r="BK885" s="209">
        <f>ROUND(I885*H885,2)</f>
        <v>0</v>
      </c>
      <c r="BL885" s="17" t="s">
        <v>122</v>
      </c>
      <c r="BM885" s="208" t="s">
        <v>1110</v>
      </c>
    </row>
    <row r="886" spans="2:65" s="1" customFormat="1" ht="10.199999999999999">
      <c r="B886" s="35"/>
      <c r="C886" s="36"/>
      <c r="D886" s="210" t="s">
        <v>192</v>
      </c>
      <c r="E886" s="36"/>
      <c r="F886" s="211" t="s">
        <v>1109</v>
      </c>
      <c r="G886" s="36"/>
      <c r="H886" s="36"/>
      <c r="I886" s="118"/>
      <c r="J886" s="36"/>
      <c r="K886" s="36"/>
      <c r="L886" s="39"/>
      <c r="M886" s="212"/>
      <c r="N886" s="67"/>
      <c r="O886" s="67"/>
      <c r="P886" s="67"/>
      <c r="Q886" s="67"/>
      <c r="R886" s="67"/>
      <c r="S886" s="67"/>
      <c r="T886" s="68"/>
      <c r="AT886" s="17" t="s">
        <v>192</v>
      </c>
      <c r="AU886" s="17" t="s">
        <v>98</v>
      </c>
    </row>
    <row r="887" spans="2:65" s="12" customFormat="1" ht="10.199999999999999">
      <c r="B887" s="214"/>
      <c r="C887" s="215"/>
      <c r="D887" s="210" t="s">
        <v>196</v>
      </c>
      <c r="E887" s="216" t="s">
        <v>1</v>
      </c>
      <c r="F887" s="217" t="s">
        <v>266</v>
      </c>
      <c r="G887" s="215"/>
      <c r="H887" s="216" t="s">
        <v>1</v>
      </c>
      <c r="I887" s="218"/>
      <c r="J887" s="215"/>
      <c r="K887" s="215"/>
      <c r="L887" s="219"/>
      <c r="M887" s="220"/>
      <c r="N887" s="221"/>
      <c r="O887" s="221"/>
      <c r="P887" s="221"/>
      <c r="Q887" s="221"/>
      <c r="R887" s="221"/>
      <c r="S887" s="221"/>
      <c r="T887" s="222"/>
      <c r="AT887" s="223" t="s">
        <v>196</v>
      </c>
      <c r="AU887" s="223" t="s">
        <v>98</v>
      </c>
      <c r="AV887" s="12" t="s">
        <v>23</v>
      </c>
      <c r="AW887" s="12" t="s">
        <v>48</v>
      </c>
      <c r="AX887" s="12" t="s">
        <v>91</v>
      </c>
      <c r="AY887" s="223" t="s">
        <v>183</v>
      </c>
    </row>
    <row r="888" spans="2:65" s="13" customFormat="1" ht="10.199999999999999">
      <c r="B888" s="224"/>
      <c r="C888" s="225"/>
      <c r="D888" s="210" t="s">
        <v>196</v>
      </c>
      <c r="E888" s="226" t="s">
        <v>1</v>
      </c>
      <c r="F888" s="227" t="s">
        <v>288</v>
      </c>
      <c r="G888" s="225"/>
      <c r="H888" s="228">
        <v>16</v>
      </c>
      <c r="I888" s="229"/>
      <c r="J888" s="225"/>
      <c r="K888" s="225"/>
      <c r="L888" s="230"/>
      <c r="M888" s="231"/>
      <c r="N888" s="232"/>
      <c r="O888" s="232"/>
      <c r="P888" s="232"/>
      <c r="Q888" s="232"/>
      <c r="R888" s="232"/>
      <c r="S888" s="232"/>
      <c r="T888" s="233"/>
      <c r="AT888" s="234" t="s">
        <v>196</v>
      </c>
      <c r="AU888" s="234" t="s">
        <v>98</v>
      </c>
      <c r="AV888" s="13" t="s">
        <v>98</v>
      </c>
      <c r="AW888" s="13" t="s">
        <v>48</v>
      </c>
      <c r="AX888" s="13" t="s">
        <v>91</v>
      </c>
      <c r="AY888" s="234" t="s">
        <v>183</v>
      </c>
    </row>
    <row r="889" spans="2:65" s="1" customFormat="1" ht="16.5" customHeight="1">
      <c r="B889" s="35"/>
      <c r="C889" s="246" t="s">
        <v>1111</v>
      </c>
      <c r="D889" s="246" t="s">
        <v>347</v>
      </c>
      <c r="E889" s="247" t="s">
        <v>1112</v>
      </c>
      <c r="F889" s="248" t="s">
        <v>1113</v>
      </c>
      <c r="G889" s="249" t="s">
        <v>205</v>
      </c>
      <c r="H889" s="250">
        <v>4</v>
      </c>
      <c r="I889" s="251"/>
      <c r="J889" s="252">
        <f>ROUND(I889*H889,2)</f>
        <v>0</v>
      </c>
      <c r="K889" s="248" t="s">
        <v>190</v>
      </c>
      <c r="L889" s="253"/>
      <c r="M889" s="254" t="s">
        <v>1</v>
      </c>
      <c r="N889" s="255" t="s">
        <v>56</v>
      </c>
      <c r="O889" s="67"/>
      <c r="P889" s="206">
        <f>O889*H889</f>
        <v>0</v>
      </c>
      <c r="Q889" s="206">
        <v>3.2000000000000002E-3</v>
      </c>
      <c r="R889" s="206">
        <f>Q889*H889</f>
        <v>1.2800000000000001E-2</v>
      </c>
      <c r="S889" s="206">
        <v>0</v>
      </c>
      <c r="T889" s="207">
        <f>S889*H889</f>
        <v>0</v>
      </c>
      <c r="AR889" s="208" t="s">
        <v>232</v>
      </c>
      <c r="AT889" s="208" t="s">
        <v>347</v>
      </c>
      <c r="AU889" s="208" t="s">
        <v>98</v>
      </c>
      <c r="AY889" s="17" t="s">
        <v>183</v>
      </c>
      <c r="BE889" s="209">
        <f>IF(N889="základní",J889,0)</f>
        <v>0</v>
      </c>
      <c r="BF889" s="209">
        <f>IF(N889="snížená",J889,0)</f>
        <v>0</v>
      </c>
      <c r="BG889" s="209">
        <f>IF(N889="zákl. přenesená",J889,0)</f>
        <v>0</v>
      </c>
      <c r="BH889" s="209">
        <f>IF(N889="sníž. přenesená",J889,0)</f>
        <v>0</v>
      </c>
      <c r="BI889" s="209">
        <f>IF(N889="nulová",J889,0)</f>
        <v>0</v>
      </c>
      <c r="BJ889" s="17" t="s">
        <v>23</v>
      </c>
      <c r="BK889" s="209">
        <f>ROUND(I889*H889,2)</f>
        <v>0</v>
      </c>
      <c r="BL889" s="17" t="s">
        <v>122</v>
      </c>
      <c r="BM889" s="208" t="s">
        <v>1114</v>
      </c>
    </row>
    <row r="890" spans="2:65" s="1" customFormat="1" ht="10.199999999999999">
      <c r="B890" s="35"/>
      <c r="C890" s="36"/>
      <c r="D890" s="210" t="s">
        <v>192</v>
      </c>
      <c r="E890" s="36"/>
      <c r="F890" s="211" t="s">
        <v>1115</v>
      </c>
      <c r="G890" s="36"/>
      <c r="H890" s="36"/>
      <c r="I890" s="118"/>
      <c r="J890" s="36"/>
      <c r="K890" s="36"/>
      <c r="L890" s="39"/>
      <c r="M890" s="212"/>
      <c r="N890" s="67"/>
      <c r="O890" s="67"/>
      <c r="P890" s="67"/>
      <c r="Q890" s="67"/>
      <c r="R890" s="67"/>
      <c r="S890" s="67"/>
      <c r="T890" s="68"/>
      <c r="AT890" s="17" t="s">
        <v>192</v>
      </c>
      <c r="AU890" s="17" t="s">
        <v>98</v>
      </c>
    </row>
    <row r="891" spans="2:65" s="12" customFormat="1" ht="10.199999999999999">
      <c r="B891" s="214"/>
      <c r="C891" s="215"/>
      <c r="D891" s="210" t="s">
        <v>196</v>
      </c>
      <c r="E891" s="216" t="s">
        <v>1</v>
      </c>
      <c r="F891" s="217" t="s">
        <v>266</v>
      </c>
      <c r="G891" s="215"/>
      <c r="H891" s="216" t="s">
        <v>1</v>
      </c>
      <c r="I891" s="218"/>
      <c r="J891" s="215"/>
      <c r="K891" s="215"/>
      <c r="L891" s="219"/>
      <c r="M891" s="220"/>
      <c r="N891" s="221"/>
      <c r="O891" s="221"/>
      <c r="P891" s="221"/>
      <c r="Q891" s="221"/>
      <c r="R891" s="221"/>
      <c r="S891" s="221"/>
      <c r="T891" s="222"/>
      <c r="AT891" s="223" t="s">
        <v>196</v>
      </c>
      <c r="AU891" s="223" t="s">
        <v>98</v>
      </c>
      <c r="AV891" s="12" t="s">
        <v>23</v>
      </c>
      <c r="AW891" s="12" t="s">
        <v>48</v>
      </c>
      <c r="AX891" s="12" t="s">
        <v>91</v>
      </c>
      <c r="AY891" s="223" t="s">
        <v>183</v>
      </c>
    </row>
    <row r="892" spans="2:65" s="13" customFormat="1" ht="10.199999999999999">
      <c r="B892" s="224"/>
      <c r="C892" s="225"/>
      <c r="D892" s="210" t="s">
        <v>196</v>
      </c>
      <c r="E892" s="226" t="s">
        <v>1</v>
      </c>
      <c r="F892" s="227" t="s">
        <v>122</v>
      </c>
      <c r="G892" s="225"/>
      <c r="H892" s="228">
        <v>4</v>
      </c>
      <c r="I892" s="229"/>
      <c r="J892" s="225"/>
      <c r="K892" s="225"/>
      <c r="L892" s="230"/>
      <c r="M892" s="231"/>
      <c r="N892" s="232"/>
      <c r="O892" s="232"/>
      <c r="P892" s="232"/>
      <c r="Q892" s="232"/>
      <c r="R892" s="232"/>
      <c r="S892" s="232"/>
      <c r="T892" s="233"/>
      <c r="AT892" s="234" t="s">
        <v>196</v>
      </c>
      <c r="AU892" s="234" t="s">
        <v>98</v>
      </c>
      <c r="AV892" s="13" t="s">
        <v>98</v>
      </c>
      <c r="AW892" s="13" t="s">
        <v>48</v>
      </c>
      <c r="AX892" s="13" t="s">
        <v>91</v>
      </c>
      <c r="AY892" s="234" t="s">
        <v>183</v>
      </c>
    </row>
    <row r="893" spans="2:65" s="1" customFormat="1" ht="16.5" customHeight="1">
      <c r="B893" s="35"/>
      <c r="C893" s="246" t="s">
        <v>1116</v>
      </c>
      <c r="D893" s="246" t="s">
        <v>347</v>
      </c>
      <c r="E893" s="247" t="s">
        <v>1117</v>
      </c>
      <c r="F893" s="248" t="s">
        <v>1118</v>
      </c>
      <c r="G893" s="249" t="s">
        <v>205</v>
      </c>
      <c r="H893" s="250">
        <v>9</v>
      </c>
      <c r="I893" s="251"/>
      <c r="J893" s="252">
        <f>ROUND(I893*H893,2)</f>
        <v>0</v>
      </c>
      <c r="K893" s="248" t="s">
        <v>190</v>
      </c>
      <c r="L893" s="253"/>
      <c r="M893" s="254" t="s">
        <v>1</v>
      </c>
      <c r="N893" s="255" t="s">
        <v>56</v>
      </c>
      <c r="O893" s="67"/>
      <c r="P893" s="206">
        <f>O893*H893</f>
        <v>0</v>
      </c>
      <c r="Q893" s="206">
        <v>1.9E-2</v>
      </c>
      <c r="R893" s="206">
        <f>Q893*H893</f>
        <v>0.17099999999999999</v>
      </c>
      <c r="S893" s="206">
        <v>0</v>
      </c>
      <c r="T893" s="207">
        <f>S893*H893</f>
        <v>0</v>
      </c>
      <c r="AR893" s="208" t="s">
        <v>232</v>
      </c>
      <c r="AT893" s="208" t="s">
        <v>347</v>
      </c>
      <c r="AU893" s="208" t="s">
        <v>98</v>
      </c>
      <c r="AY893" s="17" t="s">
        <v>183</v>
      </c>
      <c r="BE893" s="209">
        <f>IF(N893="základní",J893,0)</f>
        <v>0</v>
      </c>
      <c r="BF893" s="209">
        <f>IF(N893="snížená",J893,0)</f>
        <v>0</v>
      </c>
      <c r="BG893" s="209">
        <f>IF(N893="zákl. přenesená",J893,0)</f>
        <v>0</v>
      </c>
      <c r="BH893" s="209">
        <f>IF(N893="sníž. přenesená",J893,0)</f>
        <v>0</v>
      </c>
      <c r="BI893" s="209">
        <f>IF(N893="nulová",J893,0)</f>
        <v>0</v>
      </c>
      <c r="BJ893" s="17" t="s">
        <v>23</v>
      </c>
      <c r="BK893" s="209">
        <f>ROUND(I893*H893,2)</f>
        <v>0</v>
      </c>
      <c r="BL893" s="17" t="s">
        <v>122</v>
      </c>
      <c r="BM893" s="208" t="s">
        <v>1119</v>
      </c>
    </row>
    <row r="894" spans="2:65" s="1" customFormat="1" ht="10.199999999999999">
      <c r="B894" s="35"/>
      <c r="C894" s="36"/>
      <c r="D894" s="210" t="s">
        <v>192</v>
      </c>
      <c r="E894" s="36"/>
      <c r="F894" s="211" t="s">
        <v>1120</v>
      </c>
      <c r="G894" s="36"/>
      <c r="H894" s="36"/>
      <c r="I894" s="118"/>
      <c r="J894" s="36"/>
      <c r="K894" s="36"/>
      <c r="L894" s="39"/>
      <c r="M894" s="212"/>
      <c r="N894" s="67"/>
      <c r="O894" s="67"/>
      <c r="P894" s="67"/>
      <c r="Q894" s="67"/>
      <c r="R894" s="67"/>
      <c r="S894" s="67"/>
      <c r="T894" s="68"/>
      <c r="AT894" s="17" t="s">
        <v>192</v>
      </c>
      <c r="AU894" s="17" t="s">
        <v>98</v>
      </c>
    </row>
    <row r="895" spans="2:65" s="12" customFormat="1" ht="10.199999999999999">
      <c r="B895" s="214"/>
      <c r="C895" s="215"/>
      <c r="D895" s="210" t="s">
        <v>196</v>
      </c>
      <c r="E895" s="216" t="s">
        <v>1</v>
      </c>
      <c r="F895" s="217" t="s">
        <v>266</v>
      </c>
      <c r="G895" s="215"/>
      <c r="H895" s="216" t="s">
        <v>1</v>
      </c>
      <c r="I895" s="218"/>
      <c r="J895" s="215"/>
      <c r="K895" s="215"/>
      <c r="L895" s="219"/>
      <c r="M895" s="220"/>
      <c r="N895" s="221"/>
      <c r="O895" s="221"/>
      <c r="P895" s="221"/>
      <c r="Q895" s="221"/>
      <c r="R895" s="221"/>
      <c r="S895" s="221"/>
      <c r="T895" s="222"/>
      <c r="AT895" s="223" t="s">
        <v>196</v>
      </c>
      <c r="AU895" s="223" t="s">
        <v>98</v>
      </c>
      <c r="AV895" s="12" t="s">
        <v>23</v>
      </c>
      <c r="AW895" s="12" t="s">
        <v>48</v>
      </c>
      <c r="AX895" s="12" t="s">
        <v>91</v>
      </c>
      <c r="AY895" s="223" t="s">
        <v>183</v>
      </c>
    </row>
    <row r="896" spans="2:65" s="13" customFormat="1" ht="10.199999999999999">
      <c r="B896" s="224"/>
      <c r="C896" s="225"/>
      <c r="D896" s="210" t="s">
        <v>196</v>
      </c>
      <c r="E896" s="226" t="s">
        <v>1</v>
      </c>
      <c r="F896" s="227" t="s">
        <v>237</v>
      </c>
      <c r="G896" s="225"/>
      <c r="H896" s="228">
        <v>9</v>
      </c>
      <c r="I896" s="229"/>
      <c r="J896" s="225"/>
      <c r="K896" s="225"/>
      <c r="L896" s="230"/>
      <c r="M896" s="231"/>
      <c r="N896" s="232"/>
      <c r="O896" s="232"/>
      <c r="P896" s="232"/>
      <c r="Q896" s="232"/>
      <c r="R896" s="232"/>
      <c r="S896" s="232"/>
      <c r="T896" s="233"/>
      <c r="AT896" s="234" t="s">
        <v>196</v>
      </c>
      <c r="AU896" s="234" t="s">
        <v>98</v>
      </c>
      <c r="AV896" s="13" t="s">
        <v>98</v>
      </c>
      <c r="AW896" s="13" t="s">
        <v>48</v>
      </c>
      <c r="AX896" s="13" t="s">
        <v>91</v>
      </c>
      <c r="AY896" s="234" t="s">
        <v>183</v>
      </c>
    </row>
    <row r="897" spans="2:65" s="1" customFormat="1" ht="16.5" customHeight="1">
      <c r="B897" s="35"/>
      <c r="C897" s="197" t="s">
        <v>1121</v>
      </c>
      <c r="D897" s="197" t="s">
        <v>186</v>
      </c>
      <c r="E897" s="198" t="s">
        <v>1122</v>
      </c>
      <c r="F897" s="199" t="s">
        <v>1123</v>
      </c>
      <c r="G897" s="200" t="s">
        <v>711</v>
      </c>
      <c r="H897" s="201">
        <v>6</v>
      </c>
      <c r="I897" s="202"/>
      <c r="J897" s="203">
        <f>ROUND(I897*H897,2)</f>
        <v>0</v>
      </c>
      <c r="K897" s="199" t="s">
        <v>190</v>
      </c>
      <c r="L897" s="39"/>
      <c r="M897" s="204" t="s">
        <v>1</v>
      </c>
      <c r="N897" s="205" t="s">
        <v>56</v>
      </c>
      <c r="O897" s="67"/>
      <c r="P897" s="206">
        <f>O897*H897</f>
        <v>0</v>
      </c>
      <c r="Q897" s="206">
        <v>1.0000000000000001E-5</v>
      </c>
      <c r="R897" s="206">
        <f>Q897*H897</f>
        <v>6.0000000000000008E-5</v>
      </c>
      <c r="S897" s="206">
        <v>0</v>
      </c>
      <c r="T897" s="207">
        <f>S897*H897</f>
        <v>0</v>
      </c>
      <c r="AR897" s="208" t="s">
        <v>122</v>
      </c>
      <c r="AT897" s="208" t="s">
        <v>186</v>
      </c>
      <c r="AU897" s="208" t="s">
        <v>98</v>
      </c>
      <c r="AY897" s="17" t="s">
        <v>183</v>
      </c>
      <c r="BE897" s="209">
        <f>IF(N897="základní",J897,0)</f>
        <v>0</v>
      </c>
      <c r="BF897" s="209">
        <f>IF(N897="snížená",J897,0)</f>
        <v>0</v>
      </c>
      <c r="BG897" s="209">
        <f>IF(N897="zákl. přenesená",J897,0)</f>
        <v>0</v>
      </c>
      <c r="BH897" s="209">
        <f>IF(N897="sníž. přenesená",J897,0)</f>
        <v>0</v>
      </c>
      <c r="BI897" s="209">
        <f>IF(N897="nulová",J897,0)</f>
        <v>0</v>
      </c>
      <c r="BJ897" s="17" t="s">
        <v>23</v>
      </c>
      <c r="BK897" s="209">
        <f>ROUND(I897*H897,2)</f>
        <v>0</v>
      </c>
      <c r="BL897" s="17" t="s">
        <v>122</v>
      </c>
      <c r="BM897" s="208" t="s">
        <v>1124</v>
      </c>
    </row>
    <row r="898" spans="2:65" s="1" customFormat="1" ht="10.199999999999999">
      <c r="B898" s="35"/>
      <c r="C898" s="36"/>
      <c r="D898" s="210" t="s">
        <v>192</v>
      </c>
      <c r="E898" s="36"/>
      <c r="F898" s="211" t="s">
        <v>1125</v>
      </c>
      <c r="G898" s="36"/>
      <c r="H898" s="36"/>
      <c r="I898" s="118"/>
      <c r="J898" s="36"/>
      <c r="K898" s="36"/>
      <c r="L898" s="39"/>
      <c r="M898" s="212"/>
      <c r="N898" s="67"/>
      <c r="O898" s="67"/>
      <c r="P898" s="67"/>
      <c r="Q898" s="67"/>
      <c r="R898" s="67"/>
      <c r="S898" s="67"/>
      <c r="T898" s="68"/>
      <c r="AT898" s="17" t="s">
        <v>192</v>
      </c>
      <c r="AU898" s="17" t="s">
        <v>98</v>
      </c>
    </row>
    <row r="899" spans="2:65" s="1" customFormat="1" ht="36">
      <c r="B899" s="35"/>
      <c r="C899" s="36"/>
      <c r="D899" s="210" t="s">
        <v>194</v>
      </c>
      <c r="E899" s="36"/>
      <c r="F899" s="213" t="s">
        <v>1106</v>
      </c>
      <c r="G899" s="36"/>
      <c r="H899" s="36"/>
      <c r="I899" s="118"/>
      <c r="J899" s="36"/>
      <c r="K899" s="36"/>
      <c r="L899" s="39"/>
      <c r="M899" s="212"/>
      <c r="N899" s="67"/>
      <c r="O899" s="67"/>
      <c r="P899" s="67"/>
      <c r="Q899" s="67"/>
      <c r="R899" s="67"/>
      <c r="S899" s="67"/>
      <c r="T899" s="68"/>
      <c r="AT899" s="17" t="s">
        <v>194</v>
      </c>
      <c r="AU899" s="17" t="s">
        <v>98</v>
      </c>
    </row>
    <row r="900" spans="2:65" s="12" customFormat="1" ht="10.199999999999999">
      <c r="B900" s="214"/>
      <c r="C900" s="215"/>
      <c r="D900" s="210" t="s">
        <v>196</v>
      </c>
      <c r="E900" s="216" t="s">
        <v>1</v>
      </c>
      <c r="F900" s="217" t="s">
        <v>266</v>
      </c>
      <c r="G900" s="215"/>
      <c r="H900" s="216" t="s">
        <v>1</v>
      </c>
      <c r="I900" s="218"/>
      <c r="J900" s="215"/>
      <c r="K900" s="215"/>
      <c r="L900" s="219"/>
      <c r="M900" s="220"/>
      <c r="N900" s="221"/>
      <c r="O900" s="221"/>
      <c r="P900" s="221"/>
      <c r="Q900" s="221"/>
      <c r="R900" s="221"/>
      <c r="S900" s="221"/>
      <c r="T900" s="222"/>
      <c r="AT900" s="223" t="s">
        <v>196</v>
      </c>
      <c r="AU900" s="223" t="s">
        <v>98</v>
      </c>
      <c r="AV900" s="12" t="s">
        <v>23</v>
      </c>
      <c r="AW900" s="12" t="s">
        <v>48</v>
      </c>
      <c r="AX900" s="12" t="s">
        <v>91</v>
      </c>
      <c r="AY900" s="223" t="s">
        <v>183</v>
      </c>
    </row>
    <row r="901" spans="2:65" s="13" customFormat="1" ht="10.199999999999999">
      <c r="B901" s="224"/>
      <c r="C901" s="225"/>
      <c r="D901" s="210" t="s">
        <v>196</v>
      </c>
      <c r="E901" s="226" t="s">
        <v>1</v>
      </c>
      <c r="F901" s="227" t="s">
        <v>135</v>
      </c>
      <c r="G901" s="225"/>
      <c r="H901" s="228">
        <v>6</v>
      </c>
      <c r="I901" s="229"/>
      <c r="J901" s="225"/>
      <c r="K901" s="225"/>
      <c r="L901" s="230"/>
      <c r="M901" s="231"/>
      <c r="N901" s="232"/>
      <c r="O901" s="232"/>
      <c r="P901" s="232"/>
      <c r="Q901" s="232"/>
      <c r="R901" s="232"/>
      <c r="S901" s="232"/>
      <c r="T901" s="233"/>
      <c r="AT901" s="234" t="s">
        <v>196</v>
      </c>
      <c r="AU901" s="234" t="s">
        <v>98</v>
      </c>
      <c r="AV901" s="13" t="s">
        <v>98</v>
      </c>
      <c r="AW901" s="13" t="s">
        <v>48</v>
      </c>
      <c r="AX901" s="13" t="s">
        <v>91</v>
      </c>
      <c r="AY901" s="234" t="s">
        <v>183</v>
      </c>
    </row>
    <row r="902" spans="2:65" s="1" customFormat="1" ht="16.5" customHeight="1">
      <c r="B902" s="35"/>
      <c r="C902" s="246" t="s">
        <v>1126</v>
      </c>
      <c r="D902" s="246" t="s">
        <v>347</v>
      </c>
      <c r="E902" s="247" t="s">
        <v>1127</v>
      </c>
      <c r="F902" s="248" t="s">
        <v>1128</v>
      </c>
      <c r="G902" s="249" t="s">
        <v>205</v>
      </c>
      <c r="H902" s="250">
        <v>3</v>
      </c>
      <c r="I902" s="251"/>
      <c r="J902" s="252">
        <f>ROUND(I902*H902,2)</f>
        <v>0</v>
      </c>
      <c r="K902" s="248" t="s">
        <v>190</v>
      </c>
      <c r="L902" s="253"/>
      <c r="M902" s="254" t="s">
        <v>1</v>
      </c>
      <c r="N902" s="255" t="s">
        <v>56</v>
      </c>
      <c r="O902" s="67"/>
      <c r="P902" s="206">
        <f>O902*H902</f>
        <v>0</v>
      </c>
      <c r="Q902" s="206">
        <v>8.6899999999999998E-3</v>
      </c>
      <c r="R902" s="206">
        <f>Q902*H902</f>
        <v>2.6069999999999999E-2</v>
      </c>
      <c r="S902" s="206">
        <v>0</v>
      </c>
      <c r="T902" s="207">
        <f>S902*H902</f>
        <v>0</v>
      </c>
      <c r="AR902" s="208" t="s">
        <v>232</v>
      </c>
      <c r="AT902" s="208" t="s">
        <v>347</v>
      </c>
      <c r="AU902" s="208" t="s">
        <v>98</v>
      </c>
      <c r="AY902" s="17" t="s">
        <v>183</v>
      </c>
      <c r="BE902" s="209">
        <f>IF(N902="základní",J902,0)</f>
        <v>0</v>
      </c>
      <c r="BF902" s="209">
        <f>IF(N902="snížená",J902,0)</f>
        <v>0</v>
      </c>
      <c r="BG902" s="209">
        <f>IF(N902="zákl. přenesená",J902,0)</f>
        <v>0</v>
      </c>
      <c r="BH902" s="209">
        <f>IF(N902="sníž. přenesená",J902,0)</f>
        <v>0</v>
      </c>
      <c r="BI902" s="209">
        <f>IF(N902="nulová",J902,0)</f>
        <v>0</v>
      </c>
      <c r="BJ902" s="17" t="s">
        <v>23</v>
      </c>
      <c r="BK902" s="209">
        <f>ROUND(I902*H902,2)</f>
        <v>0</v>
      </c>
      <c r="BL902" s="17" t="s">
        <v>122</v>
      </c>
      <c r="BM902" s="208" t="s">
        <v>1129</v>
      </c>
    </row>
    <row r="903" spans="2:65" s="1" customFormat="1" ht="10.199999999999999">
      <c r="B903" s="35"/>
      <c r="C903" s="36"/>
      <c r="D903" s="210" t="s">
        <v>192</v>
      </c>
      <c r="E903" s="36"/>
      <c r="F903" s="211" t="s">
        <v>1130</v>
      </c>
      <c r="G903" s="36"/>
      <c r="H903" s="36"/>
      <c r="I903" s="118"/>
      <c r="J903" s="36"/>
      <c r="K903" s="36"/>
      <c r="L903" s="39"/>
      <c r="M903" s="212"/>
      <c r="N903" s="67"/>
      <c r="O903" s="67"/>
      <c r="P903" s="67"/>
      <c r="Q903" s="67"/>
      <c r="R903" s="67"/>
      <c r="S903" s="67"/>
      <c r="T903" s="68"/>
      <c r="AT903" s="17" t="s">
        <v>192</v>
      </c>
      <c r="AU903" s="17" t="s">
        <v>98</v>
      </c>
    </row>
    <row r="904" spans="2:65" s="12" customFormat="1" ht="10.199999999999999">
      <c r="B904" s="214"/>
      <c r="C904" s="215"/>
      <c r="D904" s="210" t="s">
        <v>196</v>
      </c>
      <c r="E904" s="216" t="s">
        <v>1</v>
      </c>
      <c r="F904" s="217" t="s">
        <v>266</v>
      </c>
      <c r="G904" s="215"/>
      <c r="H904" s="216" t="s">
        <v>1</v>
      </c>
      <c r="I904" s="218"/>
      <c r="J904" s="215"/>
      <c r="K904" s="215"/>
      <c r="L904" s="219"/>
      <c r="M904" s="220"/>
      <c r="N904" s="221"/>
      <c r="O904" s="221"/>
      <c r="P904" s="221"/>
      <c r="Q904" s="221"/>
      <c r="R904" s="221"/>
      <c r="S904" s="221"/>
      <c r="T904" s="222"/>
      <c r="AT904" s="223" t="s">
        <v>196</v>
      </c>
      <c r="AU904" s="223" t="s">
        <v>98</v>
      </c>
      <c r="AV904" s="12" t="s">
        <v>23</v>
      </c>
      <c r="AW904" s="12" t="s">
        <v>48</v>
      </c>
      <c r="AX904" s="12" t="s">
        <v>91</v>
      </c>
      <c r="AY904" s="223" t="s">
        <v>183</v>
      </c>
    </row>
    <row r="905" spans="2:65" s="13" customFormat="1" ht="10.199999999999999">
      <c r="B905" s="224"/>
      <c r="C905" s="225"/>
      <c r="D905" s="210" t="s">
        <v>196</v>
      </c>
      <c r="E905" s="226" t="s">
        <v>1</v>
      </c>
      <c r="F905" s="227" t="s">
        <v>113</v>
      </c>
      <c r="G905" s="225"/>
      <c r="H905" s="228">
        <v>3</v>
      </c>
      <c r="I905" s="229"/>
      <c r="J905" s="225"/>
      <c r="K905" s="225"/>
      <c r="L905" s="230"/>
      <c r="M905" s="231"/>
      <c r="N905" s="232"/>
      <c r="O905" s="232"/>
      <c r="P905" s="232"/>
      <c r="Q905" s="232"/>
      <c r="R905" s="232"/>
      <c r="S905" s="232"/>
      <c r="T905" s="233"/>
      <c r="AT905" s="234" t="s">
        <v>196</v>
      </c>
      <c r="AU905" s="234" t="s">
        <v>98</v>
      </c>
      <c r="AV905" s="13" t="s">
        <v>98</v>
      </c>
      <c r="AW905" s="13" t="s">
        <v>48</v>
      </c>
      <c r="AX905" s="13" t="s">
        <v>91</v>
      </c>
      <c r="AY905" s="234" t="s">
        <v>183</v>
      </c>
    </row>
    <row r="906" spans="2:65" s="1" customFormat="1" ht="16.5" customHeight="1">
      <c r="B906" s="35"/>
      <c r="C906" s="197" t="s">
        <v>1131</v>
      </c>
      <c r="D906" s="197" t="s">
        <v>186</v>
      </c>
      <c r="E906" s="198" t="s">
        <v>1132</v>
      </c>
      <c r="F906" s="199" t="s">
        <v>1133</v>
      </c>
      <c r="G906" s="200" t="s">
        <v>205</v>
      </c>
      <c r="H906" s="201">
        <v>73</v>
      </c>
      <c r="I906" s="202"/>
      <c r="J906" s="203">
        <f>ROUND(I906*H906,2)</f>
        <v>0</v>
      </c>
      <c r="K906" s="199" t="s">
        <v>190</v>
      </c>
      <c r="L906" s="39"/>
      <c r="M906" s="204" t="s">
        <v>1</v>
      </c>
      <c r="N906" s="205" t="s">
        <v>56</v>
      </c>
      <c r="O906" s="67"/>
      <c r="P906" s="206">
        <f>O906*H906</f>
        <v>0</v>
      </c>
      <c r="Q906" s="206">
        <v>0</v>
      </c>
      <c r="R906" s="206">
        <f>Q906*H906</f>
        <v>0</v>
      </c>
      <c r="S906" s="206">
        <v>0</v>
      </c>
      <c r="T906" s="207">
        <f>S906*H906</f>
        <v>0</v>
      </c>
      <c r="AR906" s="208" t="s">
        <v>122</v>
      </c>
      <c r="AT906" s="208" t="s">
        <v>186</v>
      </c>
      <c r="AU906" s="208" t="s">
        <v>98</v>
      </c>
      <c r="AY906" s="17" t="s">
        <v>183</v>
      </c>
      <c r="BE906" s="209">
        <f>IF(N906="základní",J906,0)</f>
        <v>0</v>
      </c>
      <c r="BF906" s="209">
        <f>IF(N906="snížená",J906,0)</f>
        <v>0</v>
      </c>
      <c r="BG906" s="209">
        <f>IF(N906="zákl. přenesená",J906,0)</f>
        <v>0</v>
      </c>
      <c r="BH906" s="209">
        <f>IF(N906="sníž. přenesená",J906,0)</f>
        <v>0</v>
      </c>
      <c r="BI906" s="209">
        <f>IF(N906="nulová",J906,0)</f>
        <v>0</v>
      </c>
      <c r="BJ906" s="17" t="s">
        <v>23</v>
      </c>
      <c r="BK906" s="209">
        <f>ROUND(I906*H906,2)</f>
        <v>0</v>
      </c>
      <c r="BL906" s="17" t="s">
        <v>122</v>
      </c>
      <c r="BM906" s="208" t="s">
        <v>1134</v>
      </c>
    </row>
    <row r="907" spans="2:65" s="1" customFormat="1" ht="17.399999999999999">
      <c r="B907" s="35"/>
      <c r="C907" s="36"/>
      <c r="D907" s="210" t="s">
        <v>192</v>
      </c>
      <c r="E907" s="36"/>
      <c r="F907" s="211" t="s">
        <v>1135</v>
      </c>
      <c r="G907" s="36"/>
      <c r="H907" s="36"/>
      <c r="I907" s="118"/>
      <c r="J907" s="36"/>
      <c r="K907" s="36"/>
      <c r="L907" s="39"/>
      <c r="M907" s="212"/>
      <c r="N907" s="67"/>
      <c r="O907" s="67"/>
      <c r="P907" s="67"/>
      <c r="Q907" s="67"/>
      <c r="R907" s="67"/>
      <c r="S907" s="67"/>
      <c r="T907" s="68"/>
      <c r="AT907" s="17" t="s">
        <v>192</v>
      </c>
      <c r="AU907" s="17" t="s">
        <v>98</v>
      </c>
    </row>
    <row r="908" spans="2:65" s="1" customFormat="1" ht="18">
      <c r="B908" s="35"/>
      <c r="C908" s="36"/>
      <c r="D908" s="210" t="s">
        <v>194</v>
      </c>
      <c r="E908" s="36"/>
      <c r="F908" s="213" t="s">
        <v>1136</v>
      </c>
      <c r="G908" s="36"/>
      <c r="H908" s="36"/>
      <c r="I908" s="118"/>
      <c r="J908" s="36"/>
      <c r="K908" s="36"/>
      <c r="L908" s="39"/>
      <c r="M908" s="212"/>
      <c r="N908" s="67"/>
      <c r="O908" s="67"/>
      <c r="P908" s="67"/>
      <c r="Q908" s="67"/>
      <c r="R908" s="67"/>
      <c r="S908" s="67"/>
      <c r="T908" s="68"/>
      <c r="AT908" s="17" t="s">
        <v>194</v>
      </c>
      <c r="AU908" s="17" t="s">
        <v>98</v>
      </c>
    </row>
    <row r="909" spans="2:65" s="12" customFormat="1" ht="10.199999999999999">
      <c r="B909" s="214"/>
      <c r="C909" s="215"/>
      <c r="D909" s="210" t="s">
        <v>196</v>
      </c>
      <c r="E909" s="216" t="s">
        <v>1</v>
      </c>
      <c r="F909" s="217" t="s">
        <v>266</v>
      </c>
      <c r="G909" s="215"/>
      <c r="H909" s="216" t="s">
        <v>1</v>
      </c>
      <c r="I909" s="218"/>
      <c r="J909" s="215"/>
      <c r="K909" s="215"/>
      <c r="L909" s="219"/>
      <c r="M909" s="220"/>
      <c r="N909" s="221"/>
      <c r="O909" s="221"/>
      <c r="P909" s="221"/>
      <c r="Q909" s="221"/>
      <c r="R909" s="221"/>
      <c r="S909" s="221"/>
      <c r="T909" s="222"/>
      <c r="AT909" s="223" t="s">
        <v>196</v>
      </c>
      <c r="AU909" s="223" t="s">
        <v>98</v>
      </c>
      <c r="AV909" s="12" t="s">
        <v>23</v>
      </c>
      <c r="AW909" s="12" t="s">
        <v>48</v>
      </c>
      <c r="AX909" s="12" t="s">
        <v>91</v>
      </c>
      <c r="AY909" s="223" t="s">
        <v>183</v>
      </c>
    </row>
    <row r="910" spans="2:65" s="13" customFormat="1" ht="10.199999999999999">
      <c r="B910" s="224"/>
      <c r="C910" s="225"/>
      <c r="D910" s="210" t="s">
        <v>196</v>
      </c>
      <c r="E910" s="226" t="s">
        <v>1</v>
      </c>
      <c r="F910" s="227" t="s">
        <v>1137</v>
      </c>
      <c r="G910" s="225"/>
      <c r="H910" s="228">
        <v>73</v>
      </c>
      <c r="I910" s="229"/>
      <c r="J910" s="225"/>
      <c r="K910" s="225"/>
      <c r="L910" s="230"/>
      <c r="M910" s="231"/>
      <c r="N910" s="232"/>
      <c r="O910" s="232"/>
      <c r="P910" s="232"/>
      <c r="Q910" s="232"/>
      <c r="R910" s="232"/>
      <c r="S910" s="232"/>
      <c r="T910" s="233"/>
      <c r="AT910" s="234" t="s">
        <v>196</v>
      </c>
      <c r="AU910" s="234" t="s">
        <v>98</v>
      </c>
      <c r="AV910" s="13" t="s">
        <v>98</v>
      </c>
      <c r="AW910" s="13" t="s">
        <v>48</v>
      </c>
      <c r="AX910" s="13" t="s">
        <v>91</v>
      </c>
      <c r="AY910" s="234" t="s">
        <v>183</v>
      </c>
    </row>
    <row r="911" spans="2:65" s="1" customFormat="1" ht="16.5" customHeight="1">
      <c r="B911" s="35"/>
      <c r="C911" s="246" t="s">
        <v>1138</v>
      </c>
      <c r="D911" s="246" t="s">
        <v>347</v>
      </c>
      <c r="E911" s="247" t="s">
        <v>1139</v>
      </c>
      <c r="F911" s="248" t="s">
        <v>1140</v>
      </c>
      <c r="G911" s="249" t="s">
        <v>205</v>
      </c>
      <c r="H911" s="250">
        <v>2</v>
      </c>
      <c r="I911" s="251"/>
      <c r="J911" s="252">
        <f>ROUND(I911*H911,2)</f>
        <v>0</v>
      </c>
      <c r="K911" s="248" t="s">
        <v>1</v>
      </c>
      <c r="L911" s="253"/>
      <c r="M911" s="254" t="s">
        <v>1</v>
      </c>
      <c r="N911" s="255" t="s">
        <v>56</v>
      </c>
      <c r="O911" s="67"/>
      <c r="P911" s="206">
        <f>O911*H911</f>
        <v>0</v>
      </c>
      <c r="Q911" s="206">
        <v>1.5399999999999999E-3</v>
      </c>
      <c r="R911" s="206">
        <f>Q911*H911</f>
        <v>3.0799999999999998E-3</v>
      </c>
      <c r="S911" s="206">
        <v>0</v>
      </c>
      <c r="T911" s="207">
        <f>S911*H911</f>
        <v>0</v>
      </c>
      <c r="AR911" s="208" t="s">
        <v>232</v>
      </c>
      <c r="AT911" s="208" t="s">
        <v>347</v>
      </c>
      <c r="AU911" s="208" t="s">
        <v>98</v>
      </c>
      <c r="AY911" s="17" t="s">
        <v>183</v>
      </c>
      <c r="BE911" s="209">
        <f>IF(N911="základní",J911,0)</f>
        <v>0</v>
      </c>
      <c r="BF911" s="209">
        <f>IF(N911="snížená",J911,0)</f>
        <v>0</v>
      </c>
      <c r="BG911" s="209">
        <f>IF(N911="zákl. přenesená",J911,0)</f>
        <v>0</v>
      </c>
      <c r="BH911" s="209">
        <f>IF(N911="sníž. přenesená",J911,0)</f>
        <v>0</v>
      </c>
      <c r="BI911" s="209">
        <f>IF(N911="nulová",J911,0)</f>
        <v>0</v>
      </c>
      <c r="BJ911" s="17" t="s">
        <v>23</v>
      </c>
      <c r="BK911" s="209">
        <f>ROUND(I911*H911,2)</f>
        <v>0</v>
      </c>
      <c r="BL911" s="17" t="s">
        <v>122</v>
      </c>
      <c r="BM911" s="208" t="s">
        <v>1141</v>
      </c>
    </row>
    <row r="912" spans="2:65" s="1" customFormat="1" ht="10.199999999999999">
      <c r="B912" s="35"/>
      <c r="C912" s="36"/>
      <c r="D912" s="210" t="s">
        <v>192</v>
      </c>
      <c r="E912" s="36"/>
      <c r="F912" s="211" t="s">
        <v>1142</v>
      </c>
      <c r="G912" s="36"/>
      <c r="H912" s="36"/>
      <c r="I912" s="118"/>
      <c r="J912" s="36"/>
      <c r="K912" s="36"/>
      <c r="L912" s="39"/>
      <c r="M912" s="212"/>
      <c r="N912" s="67"/>
      <c r="O912" s="67"/>
      <c r="P912" s="67"/>
      <c r="Q912" s="67"/>
      <c r="R912" s="67"/>
      <c r="S912" s="67"/>
      <c r="T912" s="68"/>
      <c r="AT912" s="17" t="s">
        <v>192</v>
      </c>
      <c r="AU912" s="17" t="s">
        <v>98</v>
      </c>
    </row>
    <row r="913" spans="2:65" s="12" customFormat="1" ht="10.199999999999999">
      <c r="B913" s="214"/>
      <c r="C913" s="215"/>
      <c r="D913" s="210" t="s">
        <v>196</v>
      </c>
      <c r="E913" s="216" t="s">
        <v>1</v>
      </c>
      <c r="F913" s="217" t="s">
        <v>266</v>
      </c>
      <c r="G913" s="215"/>
      <c r="H913" s="216" t="s">
        <v>1</v>
      </c>
      <c r="I913" s="218"/>
      <c r="J913" s="215"/>
      <c r="K913" s="215"/>
      <c r="L913" s="219"/>
      <c r="M913" s="220"/>
      <c r="N913" s="221"/>
      <c r="O913" s="221"/>
      <c r="P913" s="221"/>
      <c r="Q913" s="221"/>
      <c r="R913" s="221"/>
      <c r="S913" s="221"/>
      <c r="T913" s="222"/>
      <c r="AT913" s="223" t="s">
        <v>196</v>
      </c>
      <c r="AU913" s="223" t="s">
        <v>98</v>
      </c>
      <c r="AV913" s="12" t="s">
        <v>23</v>
      </c>
      <c r="AW913" s="12" t="s">
        <v>48</v>
      </c>
      <c r="AX913" s="12" t="s">
        <v>91</v>
      </c>
      <c r="AY913" s="223" t="s">
        <v>183</v>
      </c>
    </row>
    <row r="914" spans="2:65" s="13" customFormat="1" ht="10.199999999999999">
      <c r="B914" s="224"/>
      <c r="C914" s="225"/>
      <c r="D914" s="210" t="s">
        <v>196</v>
      </c>
      <c r="E914" s="226" t="s">
        <v>1</v>
      </c>
      <c r="F914" s="227" t="s">
        <v>98</v>
      </c>
      <c r="G914" s="225"/>
      <c r="H914" s="228">
        <v>2</v>
      </c>
      <c r="I914" s="229"/>
      <c r="J914" s="225"/>
      <c r="K914" s="225"/>
      <c r="L914" s="230"/>
      <c r="M914" s="231"/>
      <c r="N914" s="232"/>
      <c r="O914" s="232"/>
      <c r="P914" s="232"/>
      <c r="Q914" s="232"/>
      <c r="R914" s="232"/>
      <c r="S914" s="232"/>
      <c r="T914" s="233"/>
      <c r="AT914" s="234" t="s">
        <v>196</v>
      </c>
      <c r="AU914" s="234" t="s">
        <v>98</v>
      </c>
      <c r="AV914" s="13" t="s">
        <v>98</v>
      </c>
      <c r="AW914" s="13" t="s">
        <v>48</v>
      </c>
      <c r="AX914" s="13" t="s">
        <v>91</v>
      </c>
      <c r="AY914" s="234" t="s">
        <v>183</v>
      </c>
    </row>
    <row r="915" spans="2:65" s="1" customFormat="1" ht="16.5" customHeight="1">
      <c r="B915" s="35"/>
      <c r="C915" s="246" t="s">
        <v>1143</v>
      </c>
      <c r="D915" s="246" t="s">
        <v>347</v>
      </c>
      <c r="E915" s="247" t="s">
        <v>1144</v>
      </c>
      <c r="F915" s="248" t="s">
        <v>1145</v>
      </c>
      <c r="G915" s="249" t="s">
        <v>205</v>
      </c>
      <c r="H915" s="250">
        <v>52</v>
      </c>
      <c r="I915" s="251"/>
      <c r="J915" s="252">
        <f>ROUND(I915*H915,2)</f>
        <v>0</v>
      </c>
      <c r="K915" s="248" t="s">
        <v>190</v>
      </c>
      <c r="L915" s="253"/>
      <c r="M915" s="254" t="s">
        <v>1</v>
      </c>
      <c r="N915" s="255" t="s">
        <v>56</v>
      </c>
      <c r="O915" s="67"/>
      <c r="P915" s="206">
        <f>O915*H915</f>
        <v>0</v>
      </c>
      <c r="Q915" s="206">
        <v>8.8000000000000003E-4</v>
      </c>
      <c r="R915" s="206">
        <f>Q915*H915</f>
        <v>4.5760000000000002E-2</v>
      </c>
      <c r="S915" s="206">
        <v>0</v>
      </c>
      <c r="T915" s="207">
        <f>S915*H915</f>
        <v>0</v>
      </c>
      <c r="AR915" s="208" t="s">
        <v>232</v>
      </c>
      <c r="AT915" s="208" t="s">
        <v>347</v>
      </c>
      <c r="AU915" s="208" t="s">
        <v>98</v>
      </c>
      <c r="AY915" s="17" t="s">
        <v>183</v>
      </c>
      <c r="BE915" s="209">
        <f>IF(N915="základní",J915,0)</f>
        <v>0</v>
      </c>
      <c r="BF915" s="209">
        <f>IF(N915="snížená",J915,0)</f>
        <v>0</v>
      </c>
      <c r="BG915" s="209">
        <f>IF(N915="zákl. přenesená",J915,0)</f>
        <v>0</v>
      </c>
      <c r="BH915" s="209">
        <f>IF(N915="sníž. přenesená",J915,0)</f>
        <v>0</v>
      </c>
      <c r="BI915" s="209">
        <f>IF(N915="nulová",J915,0)</f>
        <v>0</v>
      </c>
      <c r="BJ915" s="17" t="s">
        <v>23</v>
      </c>
      <c r="BK915" s="209">
        <f>ROUND(I915*H915,2)</f>
        <v>0</v>
      </c>
      <c r="BL915" s="17" t="s">
        <v>122</v>
      </c>
      <c r="BM915" s="208" t="s">
        <v>1146</v>
      </c>
    </row>
    <row r="916" spans="2:65" s="1" customFormat="1" ht="10.199999999999999">
      <c r="B916" s="35"/>
      <c r="C916" s="36"/>
      <c r="D916" s="210" t="s">
        <v>192</v>
      </c>
      <c r="E916" s="36"/>
      <c r="F916" s="211" t="s">
        <v>1147</v>
      </c>
      <c r="G916" s="36"/>
      <c r="H916" s="36"/>
      <c r="I916" s="118"/>
      <c r="J916" s="36"/>
      <c r="K916" s="36"/>
      <c r="L916" s="39"/>
      <c r="M916" s="212"/>
      <c r="N916" s="67"/>
      <c r="O916" s="67"/>
      <c r="P916" s="67"/>
      <c r="Q916" s="67"/>
      <c r="R916" s="67"/>
      <c r="S916" s="67"/>
      <c r="T916" s="68"/>
      <c r="AT916" s="17" t="s">
        <v>192</v>
      </c>
      <c r="AU916" s="17" t="s">
        <v>98</v>
      </c>
    </row>
    <row r="917" spans="2:65" s="12" customFormat="1" ht="10.199999999999999">
      <c r="B917" s="214"/>
      <c r="C917" s="215"/>
      <c r="D917" s="210" t="s">
        <v>196</v>
      </c>
      <c r="E917" s="216" t="s">
        <v>1</v>
      </c>
      <c r="F917" s="217" t="s">
        <v>266</v>
      </c>
      <c r="G917" s="215"/>
      <c r="H917" s="216" t="s">
        <v>1</v>
      </c>
      <c r="I917" s="218"/>
      <c r="J917" s="215"/>
      <c r="K917" s="215"/>
      <c r="L917" s="219"/>
      <c r="M917" s="220"/>
      <c r="N917" s="221"/>
      <c r="O917" s="221"/>
      <c r="P917" s="221"/>
      <c r="Q917" s="221"/>
      <c r="R917" s="221"/>
      <c r="S917" s="221"/>
      <c r="T917" s="222"/>
      <c r="AT917" s="223" t="s">
        <v>196</v>
      </c>
      <c r="AU917" s="223" t="s">
        <v>98</v>
      </c>
      <c r="AV917" s="12" t="s">
        <v>23</v>
      </c>
      <c r="AW917" s="12" t="s">
        <v>48</v>
      </c>
      <c r="AX917" s="12" t="s">
        <v>91</v>
      </c>
      <c r="AY917" s="223" t="s">
        <v>183</v>
      </c>
    </row>
    <row r="918" spans="2:65" s="13" customFormat="1" ht="10.199999999999999">
      <c r="B918" s="224"/>
      <c r="C918" s="225"/>
      <c r="D918" s="210" t="s">
        <v>196</v>
      </c>
      <c r="E918" s="226" t="s">
        <v>1</v>
      </c>
      <c r="F918" s="227" t="s">
        <v>541</v>
      </c>
      <c r="G918" s="225"/>
      <c r="H918" s="228">
        <v>52</v>
      </c>
      <c r="I918" s="229"/>
      <c r="J918" s="225"/>
      <c r="K918" s="225"/>
      <c r="L918" s="230"/>
      <c r="M918" s="231"/>
      <c r="N918" s="232"/>
      <c r="O918" s="232"/>
      <c r="P918" s="232"/>
      <c r="Q918" s="232"/>
      <c r="R918" s="232"/>
      <c r="S918" s="232"/>
      <c r="T918" s="233"/>
      <c r="AT918" s="234" t="s">
        <v>196</v>
      </c>
      <c r="AU918" s="234" t="s">
        <v>98</v>
      </c>
      <c r="AV918" s="13" t="s">
        <v>98</v>
      </c>
      <c r="AW918" s="13" t="s">
        <v>48</v>
      </c>
      <c r="AX918" s="13" t="s">
        <v>91</v>
      </c>
      <c r="AY918" s="234" t="s">
        <v>183</v>
      </c>
    </row>
    <row r="919" spans="2:65" s="1" customFormat="1" ht="16.5" customHeight="1">
      <c r="B919" s="35"/>
      <c r="C919" s="246" t="s">
        <v>1148</v>
      </c>
      <c r="D919" s="246" t="s">
        <v>347</v>
      </c>
      <c r="E919" s="247" t="s">
        <v>1149</v>
      </c>
      <c r="F919" s="248" t="s">
        <v>1150</v>
      </c>
      <c r="G919" s="249" t="s">
        <v>205</v>
      </c>
      <c r="H919" s="250">
        <v>19</v>
      </c>
      <c r="I919" s="251"/>
      <c r="J919" s="252">
        <f>ROUND(I919*H919,2)</f>
        <v>0</v>
      </c>
      <c r="K919" s="248" t="s">
        <v>190</v>
      </c>
      <c r="L919" s="253"/>
      <c r="M919" s="254" t="s">
        <v>1</v>
      </c>
      <c r="N919" s="255" t="s">
        <v>56</v>
      </c>
      <c r="O919" s="67"/>
      <c r="P919" s="206">
        <f>O919*H919</f>
        <v>0</v>
      </c>
      <c r="Q919" s="206">
        <v>6.4999999999999997E-4</v>
      </c>
      <c r="R919" s="206">
        <f>Q919*H919</f>
        <v>1.235E-2</v>
      </c>
      <c r="S919" s="206">
        <v>0</v>
      </c>
      <c r="T919" s="207">
        <f>S919*H919</f>
        <v>0</v>
      </c>
      <c r="AR919" s="208" t="s">
        <v>232</v>
      </c>
      <c r="AT919" s="208" t="s">
        <v>347</v>
      </c>
      <c r="AU919" s="208" t="s">
        <v>98</v>
      </c>
      <c r="AY919" s="17" t="s">
        <v>183</v>
      </c>
      <c r="BE919" s="209">
        <f>IF(N919="základní",J919,0)</f>
        <v>0</v>
      </c>
      <c r="BF919" s="209">
        <f>IF(N919="snížená",J919,0)</f>
        <v>0</v>
      </c>
      <c r="BG919" s="209">
        <f>IF(N919="zákl. přenesená",J919,0)</f>
        <v>0</v>
      </c>
      <c r="BH919" s="209">
        <f>IF(N919="sníž. přenesená",J919,0)</f>
        <v>0</v>
      </c>
      <c r="BI919" s="209">
        <f>IF(N919="nulová",J919,0)</f>
        <v>0</v>
      </c>
      <c r="BJ919" s="17" t="s">
        <v>23</v>
      </c>
      <c r="BK919" s="209">
        <f>ROUND(I919*H919,2)</f>
        <v>0</v>
      </c>
      <c r="BL919" s="17" t="s">
        <v>122</v>
      </c>
      <c r="BM919" s="208" t="s">
        <v>1151</v>
      </c>
    </row>
    <row r="920" spans="2:65" s="1" customFormat="1" ht="10.199999999999999">
      <c r="B920" s="35"/>
      <c r="C920" s="36"/>
      <c r="D920" s="210" t="s">
        <v>192</v>
      </c>
      <c r="E920" s="36"/>
      <c r="F920" s="211" t="s">
        <v>1152</v>
      </c>
      <c r="G920" s="36"/>
      <c r="H920" s="36"/>
      <c r="I920" s="118"/>
      <c r="J920" s="36"/>
      <c r="K920" s="36"/>
      <c r="L920" s="39"/>
      <c r="M920" s="212"/>
      <c r="N920" s="67"/>
      <c r="O920" s="67"/>
      <c r="P920" s="67"/>
      <c r="Q920" s="67"/>
      <c r="R920" s="67"/>
      <c r="S920" s="67"/>
      <c r="T920" s="68"/>
      <c r="AT920" s="17" t="s">
        <v>192</v>
      </c>
      <c r="AU920" s="17" t="s">
        <v>98</v>
      </c>
    </row>
    <row r="921" spans="2:65" s="12" customFormat="1" ht="10.199999999999999">
      <c r="B921" s="214"/>
      <c r="C921" s="215"/>
      <c r="D921" s="210" t="s">
        <v>196</v>
      </c>
      <c r="E921" s="216" t="s">
        <v>1</v>
      </c>
      <c r="F921" s="217" t="s">
        <v>266</v>
      </c>
      <c r="G921" s="215"/>
      <c r="H921" s="216" t="s">
        <v>1</v>
      </c>
      <c r="I921" s="218"/>
      <c r="J921" s="215"/>
      <c r="K921" s="215"/>
      <c r="L921" s="219"/>
      <c r="M921" s="220"/>
      <c r="N921" s="221"/>
      <c r="O921" s="221"/>
      <c r="P921" s="221"/>
      <c r="Q921" s="221"/>
      <c r="R921" s="221"/>
      <c r="S921" s="221"/>
      <c r="T921" s="222"/>
      <c r="AT921" s="223" t="s">
        <v>196</v>
      </c>
      <c r="AU921" s="223" t="s">
        <v>98</v>
      </c>
      <c r="AV921" s="12" t="s">
        <v>23</v>
      </c>
      <c r="AW921" s="12" t="s">
        <v>48</v>
      </c>
      <c r="AX921" s="12" t="s">
        <v>91</v>
      </c>
      <c r="AY921" s="223" t="s">
        <v>183</v>
      </c>
    </row>
    <row r="922" spans="2:65" s="13" customFormat="1" ht="10.199999999999999">
      <c r="B922" s="224"/>
      <c r="C922" s="225"/>
      <c r="D922" s="210" t="s">
        <v>196</v>
      </c>
      <c r="E922" s="226" t="s">
        <v>1</v>
      </c>
      <c r="F922" s="227" t="s">
        <v>310</v>
      </c>
      <c r="G922" s="225"/>
      <c r="H922" s="228">
        <v>19</v>
      </c>
      <c r="I922" s="229"/>
      <c r="J922" s="225"/>
      <c r="K922" s="225"/>
      <c r="L922" s="230"/>
      <c r="M922" s="231"/>
      <c r="N922" s="232"/>
      <c r="O922" s="232"/>
      <c r="P922" s="232"/>
      <c r="Q922" s="232"/>
      <c r="R922" s="232"/>
      <c r="S922" s="232"/>
      <c r="T922" s="233"/>
      <c r="AT922" s="234" t="s">
        <v>196</v>
      </c>
      <c r="AU922" s="234" t="s">
        <v>98</v>
      </c>
      <c r="AV922" s="13" t="s">
        <v>98</v>
      </c>
      <c r="AW922" s="13" t="s">
        <v>48</v>
      </c>
      <c r="AX922" s="13" t="s">
        <v>91</v>
      </c>
      <c r="AY922" s="234" t="s">
        <v>183</v>
      </c>
    </row>
    <row r="923" spans="2:65" s="1" customFormat="1" ht="16.5" customHeight="1">
      <c r="B923" s="35"/>
      <c r="C923" s="197" t="s">
        <v>1153</v>
      </c>
      <c r="D923" s="197" t="s">
        <v>186</v>
      </c>
      <c r="E923" s="198" t="s">
        <v>1154</v>
      </c>
      <c r="F923" s="199" t="s">
        <v>1155</v>
      </c>
      <c r="G923" s="200" t="s">
        <v>205</v>
      </c>
      <c r="H923" s="201">
        <v>6</v>
      </c>
      <c r="I923" s="202"/>
      <c r="J923" s="203">
        <f>ROUND(I923*H923,2)</f>
        <v>0</v>
      </c>
      <c r="K923" s="199" t="s">
        <v>190</v>
      </c>
      <c r="L923" s="39"/>
      <c r="M923" s="204" t="s">
        <v>1</v>
      </c>
      <c r="N923" s="205" t="s">
        <v>56</v>
      </c>
      <c r="O923" s="67"/>
      <c r="P923" s="206">
        <f>O923*H923</f>
        <v>0</v>
      </c>
      <c r="Q923" s="206">
        <v>1.0000000000000001E-5</v>
      </c>
      <c r="R923" s="206">
        <f>Q923*H923</f>
        <v>6.0000000000000008E-5</v>
      </c>
      <c r="S923" s="206">
        <v>0</v>
      </c>
      <c r="T923" s="207">
        <f>S923*H923</f>
        <v>0</v>
      </c>
      <c r="AR923" s="208" t="s">
        <v>122</v>
      </c>
      <c r="AT923" s="208" t="s">
        <v>186</v>
      </c>
      <c r="AU923" s="208" t="s">
        <v>98</v>
      </c>
      <c r="AY923" s="17" t="s">
        <v>183</v>
      </c>
      <c r="BE923" s="209">
        <f>IF(N923="základní",J923,0)</f>
        <v>0</v>
      </c>
      <c r="BF923" s="209">
        <f>IF(N923="snížená",J923,0)</f>
        <v>0</v>
      </c>
      <c r="BG923" s="209">
        <f>IF(N923="zákl. přenesená",J923,0)</f>
        <v>0</v>
      </c>
      <c r="BH923" s="209">
        <f>IF(N923="sníž. přenesená",J923,0)</f>
        <v>0</v>
      </c>
      <c r="BI923" s="209">
        <f>IF(N923="nulová",J923,0)</f>
        <v>0</v>
      </c>
      <c r="BJ923" s="17" t="s">
        <v>23</v>
      </c>
      <c r="BK923" s="209">
        <f>ROUND(I923*H923,2)</f>
        <v>0</v>
      </c>
      <c r="BL923" s="17" t="s">
        <v>122</v>
      </c>
      <c r="BM923" s="208" t="s">
        <v>1156</v>
      </c>
    </row>
    <row r="924" spans="2:65" s="1" customFormat="1" ht="17.399999999999999">
      <c r="B924" s="35"/>
      <c r="C924" s="36"/>
      <c r="D924" s="210" t="s">
        <v>192</v>
      </c>
      <c r="E924" s="36"/>
      <c r="F924" s="211" t="s">
        <v>1157</v>
      </c>
      <c r="G924" s="36"/>
      <c r="H924" s="36"/>
      <c r="I924" s="118"/>
      <c r="J924" s="36"/>
      <c r="K924" s="36"/>
      <c r="L924" s="39"/>
      <c r="M924" s="212"/>
      <c r="N924" s="67"/>
      <c r="O924" s="67"/>
      <c r="P924" s="67"/>
      <c r="Q924" s="67"/>
      <c r="R924" s="67"/>
      <c r="S924" s="67"/>
      <c r="T924" s="68"/>
      <c r="AT924" s="17" t="s">
        <v>192</v>
      </c>
      <c r="AU924" s="17" t="s">
        <v>98</v>
      </c>
    </row>
    <row r="925" spans="2:65" s="1" customFormat="1" ht="18">
      <c r="B925" s="35"/>
      <c r="C925" s="36"/>
      <c r="D925" s="210" t="s">
        <v>194</v>
      </c>
      <c r="E925" s="36"/>
      <c r="F925" s="213" t="s">
        <v>1136</v>
      </c>
      <c r="G925" s="36"/>
      <c r="H925" s="36"/>
      <c r="I925" s="118"/>
      <c r="J925" s="36"/>
      <c r="K925" s="36"/>
      <c r="L925" s="39"/>
      <c r="M925" s="212"/>
      <c r="N925" s="67"/>
      <c r="O925" s="67"/>
      <c r="P925" s="67"/>
      <c r="Q925" s="67"/>
      <c r="R925" s="67"/>
      <c r="S925" s="67"/>
      <c r="T925" s="68"/>
      <c r="AT925" s="17" t="s">
        <v>194</v>
      </c>
      <c r="AU925" s="17" t="s">
        <v>98</v>
      </c>
    </row>
    <row r="926" spans="2:65" s="12" customFormat="1" ht="10.199999999999999">
      <c r="B926" s="214"/>
      <c r="C926" s="215"/>
      <c r="D926" s="210" t="s">
        <v>196</v>
      </c>
      <c r="E926" s="216" t="s">
        <v>1</v>
      </c>
      <c r="F926" s="217" t="s">
        <v>266</v>
      </c>
      <c r="G926" s="215"/>
      <c r="H926" s="216" t="s">
        <v>1</v>
      </c>
      <c r="I926" s="218"/>
      <c r="J926" s="215"/>
      <c r="K926" s="215"/>
      <c r="L926" s="219"/>
      <c r="M926" s="220"/>
      <c r="N926" s="221"/>
      <c r="O926" s="221"/>
      <c r="P926" s="221"/>
      <c r="Q926" s="221"/>
      <c r="R926" s="221"/>
      <c r="S926" s="221"/>
      <c r="T926" s="222"/>
      <c r="AT926" s="223" t="s">
        <v>196</v>
      </c>
      <c r="AU926" s="223" t="s">
        <v>98</v>
      </c>
      <c r="AV926" s="12" t="s">
        <v>23</v>
      </c>
      <c r="AW926" s="12" t="s">
        <v>48</v>
      </c>
      <c r="AX926" s="12" t="s">
        <v>91</v>
      </c>
      <c r="AY926" s="223" t="s">
        <v>183</v>
      </c>
    </row>
    <row r="927" spans="2:65" s="13" customFormat="1" ht="10.199999999999999">
      <c r="B927" s="224"/>
      <c r="C927" s="225"/>
      <c r="D927" s="210" t="s">
        <v>196</v>
      </c>
      <c r="E927" s="226" t="s">
        <v>1</v>
      </c>
      <c r="F927" s="227" t="s">
        <v>1158</v>
      </c>
      <c r="G927" s="225"/>
      <c r="H927" s="228">
        <v>6</v>
      </c>
      <c r="I927" s="229"/>
      <c r="J927" s="225"/>
      <c r="K927" s="225"/>
      <c r="L927" s="230"/>
      <c r="M927" s="231"/>
      <c r="N927" s="232"/>
      <c r="O927" s="232"/>
      <c r="P927" s="232"/>
      <c r="Q927" s="232"/>
      <c r="R927" s="232"/>
      <c r="S927" s="232"/>
      <c r="T927" s="233"/>
      <c r="AT927" s="234" t="s">
        <v>196</v>
      </c>
      <c r="AU927" s="234" t="s">
        <v>98</v>
      </c>
      <c r="AV927" s="13" t="s">
        <v>98</v>
      </c>
      <c r="AW927" s="13" t="s">
        <v>48</v>
      </c>
      <c r="AX927" s="13" t="s">
        <v>91</v>
      </c>
      <c r="AY927" s="234" t="s">
        <v>183</v>
      </c>
    </row>
    <row r="928" spans="2:65" s="1" customFormat="1" ht="16.5" customHeight="1">
      <c r="B928" s="35"/>
      <c r="C928" s="246" t="s">
        <v>1159</v>
      </c>
      <c r="D928" s="246" t="s">
        <v>347</v>
      </c>
      <c r="E928" s="247" t="s">
        <v>1160</v>
      </c>
      <c r="F928" s="248" t="s">
        <v>1161</v>
      </c>
      <c r="G928" s="249" t="s">
        <v>205</v>
      </c>
      <c r="H928" s="250">
        <v>1</v>
      </c>
      <c r="I928" s="251"/>
      <c r="J928" s="252">
        <f>ROUND(I928*H928,2)</f>
        <v>0</v>
      </c>
      <c r="K928" s="248" t="s">
        <v>1</v>
      </c>
      <c r="L928" s="253"/>
      <c r="M928" s="254" t="s">
        <v>1</v>
      </c>
      <c r="N928" s="255" t="s">
        <v>56</v>
      </c>
      <c r="O928" s="67"/>
      <c r="P928" s="206">
        <f>O928*H928</f>
        <v>0</v>
      </c>
      <c r="Q928" s="206">
        <v>1.6000000000000001E-3</v>
      </c>
      <c r="R928" s="206">
        <f>Q928*H928</f>
        <v>1.6000000000000001E-3</v>
      </c>
      <c r="S928" s="206">
        <v>0</v>
      </c>
      <c r="T928" s="207">
        <f>S928*H928</f>
        <v>0</v>
      </c>
      <c r="AR928" s="208" t="s">
        <v>232</v>
      </c>
      <c r="AT928" s="208" t="s">
        <v>347</v>
      </c>
      <c r="AU928" s="208" t="s">
        <v>98</v>
      </c>
      <c r="AY928" s="17" t="s">
        <v>183</v>
      </c>
      <c r="BE928" s="209">
        <f>IF(N928="základní",J928,0)</f>
        <v>0</v>
      </c>
      <c r="BF928" s="209">
        <f>IF(N928="snížená",J928,0)</f>
        <v>0</v>
      </c>
      <c r="BG928" s="209">
        <f>IF(N928="zákl. přenesená",J928,0)</f>
        <v>0</v>
      </c>
      <c r="BH928" s="209">
        <f>IF(N928="sníž. přenesená",J928,0)</f>
        <v>0</v>
      </c>
      <c r="BI928" s="209">
        <f>IF(N928="nulová",J928,0)</f>
        <v>0</v>
      </c>
      <c r="BJ928" s="17" t="s">
        <v>23</v>
      </c>
      <c r="BK928" s="209">
        <f>ROUND(I928*H928,2)</f>
        <v>0</v>
      </c>
      <c r="BL928" s="17" t="s">
        <v>122</v>
      </c>
      <c r="BM928" s="208" t="s">
        <v>1162</v>
      </c>
    </row>
    <row r="929" spans="2:65" s="1" customFormat="1" ht="10.199999999999999">
      <c r="B929" s="35"/>
      <c r="C929" s="36"/>
      <c r="D929" s="210" t="s">
        <v>192</v>
      </c>
      <c r="E929" s="36"/>
      <c r="F929" s="211" t="s">
        <v>1163</v>
      </c>
      <c r="G929" s="36"/>
      <c r="H929" s="36"/>
      <c r="I929" s="118"/>
      <c r="J929" s="36"/>
      <c r="K929" s="36"/>
      <c r="L929" s="39"/>
      <c r="M929" s="212"/>
      <c r="N929" s="67"/>
      <c r="O929" s="67"/>
      <c r="P929" s="67"/>
      <c r="Q929" s="67"/>
      <c r="R929" s="67"/>
      <c r="S929" s="67"/>
      <c r="T929" s="68"/>
      <c r="AT929" s="17" t="s">
        <v>192</v>
      </c>
      <c r="AU929" s="17" t="s">
        <v>98</v>
      </c>
    </row>
    <row r="930" spans="2:65" s="12" customFormat="1" ht="10.199999999999999">
      <c r="B930" s="214"/>
      <c r="C930" s="215"/>
      <c r="D930" s="210" t="s">
        <v>196</v>
      </c>
      <c r="E930" s="216" t="s">
        <v>1</v>
      </c>
      <c r="F930" s="217" t="s">
        <v>266</v>
      </c>
      <c r="G930" s="215"/>
      <c r="H930" s="216" t="s">
        <v>1</v>
      </c>
      <c r="I930" s="218"/>
      <c r="J930" s="215"/>
      <c r="K930" s="215"/>
      <c r="L930" s="219"/>
      <c r="M930" s="220"/>
      <c r="N930" s="221"/>
      <c r="O930" s="221"/>
      <c r="P930" s="221"/>
      <c r="Q930" s="221"/>
      <c r="R930" s="221"/>
      <c r="S930" s="221"/>
      <c r="T930" s="222"/>
      <c r="AT930" s="223" t="s">
        <v>196</v>
      </c>
      <c r="AU930" s="223" t="s">
        <v>98</v>
      </c>
      <c r="AV930" s="12" t="s">
        <v>23</v>
      </c>
      <c r="AW930" s="12" t="s">
        <v>48</v>
      </c>
      <c r="AX930" s="12" t="s">
        <v>91</v>
      </c>
      <c r="AY930" s="223" t="s">
        <v>183</v>
      </c>
    </row>
    <row r="931" spans="2:65" s="13" customFormat="1" ht="10.199999999999999">
      <c r="B931" s="224"/>
      <c r="C931" s="225"/>
      <c r="D931" s="210" t="s">
        <v>196</v>
      </c>
      <c r="E931" s="226" t="s">
        <v>1</v>
      </c>
      <c r="F931" s="227" t="s">
        <v>23</v>
      </c>
      <c r="G931" s="225"/>
      <c r="H931" s="228">
        <v>1</v>
      </c>
      <c r="I931" s="229"/>
      <c r="J931" s="225"/>
      <c r="K931" s="225"/>
      <c r="L931" s="230"/>
      <c r="M931" s="231"/>
      <c r="N931" s="232"/>
      <c r="O931" s="232"/>
      <c r="P931" s="232"/>
      <c r="Q931" s="232"/>
      <c r="R931" s="232"/>
      <c r="S931" s="232"/>
      <c r="T931" s="233"/>
      <c r="AT931" s="234" t="s">
        <v>196</v>
      </c>
      <c r="AU931" s="234" t="s">
        <v>98</v>
      </c>
      <c r="AV931" s="13" t="s">
        <v>98</v>
      </c>
      <c r="AW931" s="13" t="s">
        <v>48</v>
      </c>
      <c r="AX931" s="13" t="s">
        <v>91</v>
      </c>
      <c r="AY931" s="234" t="s">
        <v>183</v>
      </c>
    </row>
    <row r="932" spans="2:65" s="1" customFormat="1" ht="16.5" customHeight="1">
      <c r="B932" s="35"/>
      <c r="C932" s="246" t="s">
        <v>896</v>
      </c>
      <c r="D932" s="246" t="s">
        <v>347</v>
      </c>
      <c r="E932" s="247" t="s">
        <v>1164</v>
      </c>
      <c r="F932" s="248" t="s">
        <v>1165</v>
      </c>
      <c r="G932" s="249" t="s">
        <v>205</v>
      </c>
      <c r="H932" s="250">
        <v>1</v>
      </c>
      <c r="I932" s="251"/>
      <c r="J932" s="252">
        <f>ROUND(I932*H932,2)</f>
        <v>0</v>
      </c>
      <c r="K932" s="248" t="s">
        <v>190</v>
      </c>
      <c r="L932" s="253"/>
      <c r="M932" s="254" t="s">
        <v>1</v>
      </c>
      <c r="N932" s="255" t="s">
        <v>56</v>
      </c>
      <c r="O932" s="67"/>
      <c r="P932" s="206">
        <f>O932*H932</f>
        <v>0</v>
      </c>
      <c r="Q932" s="206">
        <v>1.25E-3</v>
      </c>
      <c r="R932" s="206">
        <f>Q932*H932</f>
        <v>1.25E-3</v>
      </c>
      <c r="S932" s="206">
        <v>0</v>
      </c>
      <c r="T932" s="207">
        <f>S932*H932</f>
        <v>0</v>
      </c>
      <c r="AR932" s="208" t="s">
        <v>232</v>
      </c>
      <c r="AT932" s="208" t="s">
        <v>347</v>
      </c>
      <c r="AU932" s="208" t="s">
        <v>98</v>
      </c>
      <c r="AY932" s="17" t="s">
        <v>183</v>
      </c>
      <c r="BE932" s="209">
        <f>IF(N932="základní",J932,0)</f>
        <v>0</v>
      </c>
      <c r="BF932" s="209">
        <f>IF(N932="snížená",J932,0)</f>
        <v>0</v>
      </c>
      <c r="BG932" s="209">
        <f>IF(N932="zákl. přenesená",J932,0)</f>
        <v>0</v>
      </c>
      <c r="BH932" s="209">
        <f>IF(N932="sníž. přenesená",J932,0)</f>
        <v>0</v>
      </c>
      <c r="BI932" s="209">
        <f>IF(N932="nulová",J932,0)</f>
        <v>0</v>
      </c>
      <c r="BJ932" s="17" t="s">
        <v>23</v>
      </c>
      <c r="BK932" s="209">
        <f>ROUND(I932*H932,2)</f>
        <v>0</v>
      </c>
      <c r="BL932" s="17" t="s">
        <v>122</v>
      </c>
      <c r="BM932" s="208" t="s">
        <v>1166</v>
      </c>
    </row>
    <row r="933" spans="2:65" s="1" customFormat="1" ht="10.199999999999999">
      <c r="B933" s="35"/>
      <c r="C933" s="36"/>
      <c r="D933" s="210" t="s">
        <v>192</v>
      </c>
      <c r="E933" s="36"/>
      <c r="F933" s="211" t="s">
        <v>1167</v>
      </c>
      <c r="G933" s="36"/>
      <c r="H933" s="36"/>
      <c r="I933" s="118"/>
      <c r="J933" s="36"/>
      <c r="K933" s="36"/>
      <c r="L933" s="39"/>
      <c r="M933" s="212"/>
      <c r="N933" s="67"/>
      <c r="O933" s="67"/>
      <c r="P933" s="67"/>
      <c r="Q933" s="67"/>
      <c r="R933" s="67"/>
      <c r="S933" s="67"/>
      <c r="T933" s="68"/>
      <c r="AT933" s="17" t="s">
        <v>192</v>
      </c>
      <c r="AU933" s="17" t="s">
        <v>98</v>
      </c>
    </row>
    <row r="934" spans="2:65" s="12" customFormat="1" ht="10.199999999999999">
      <c r="B934" s="214"/>
      <c r="C934" s="215"/>
      <c r="D934" s="210" t="s">
        <v>196</v>
      </c>
      <c r="E934" s="216" t="s">
        <v>1</v>
      </c>
      <c r="F934" s="217" t="s">
        <v>266</v>
      </c>
      <c r="G934" s="215"/>
      <c r="H934" s="216" t="s">
        <v>1</v>
      </c>
      <c r="I934" s="218"/>
      <c r="J934" s="215"/>
      <c r="K934" s="215"/>
      <c r="L934" s="219"/>
      <c r="M934" s="220"/>
      <c r="N934" s="221"/>
      <c r="O934" s="221"/>
      <c r="P934" s="221"/>
      <c r="Q934" s="221"/>
      <c r="R934" s="221"/>
      <c r="S934" s="221"/>
      <c r="T934" s="222"/>
      <c r="AT934" s="223" t="s">
        <v>196</v>
      </c>
      <c r="AU934" s="223" t="s">
        <v>98</v>
      </c>
      <c r="AV934" s="12" t="s">
        <v>23</v>
      </c>
      <c r="AW934" s="12" t="s">
        <v>48</v>
      </c>
      <c r="AX934" s="12" t="s">
        <v>91</v>
      </c>
      <c r="AY934" s="223" t="s">
        <v>183</v>
      </c>
    </row>
    <row r="935" spans="2:65" s="13" customFormat="1" ht="10.199999999999999">
      <c r="B935" s="224"/>
      <c r="C935" s="225"/>
      <c r="D935" s="210" t="s">
        <v>196</v>
      </c>
      <c r="E935" s="226" t="s">
        <v>1</v>
      </c>
      <c r="F935" s="227" t="s">
        <v>23</v>
      </c>
      <c r="G935" s="225"/>
      <c r="H935" s="228">
        <v>1</v>
      </c>
      <c r="I935" s="229"/>
      <c r="J935" s="225"/>
      <c r="K935" s="225"/>
      <c r="L935" s="230"/>
      <c r="M935" s="231"/>
      <c r="N935" s="232"/>
      <c r="O935" s="232"/>
      <c r="P935" s="232"/>
      <c r="Q935" s="232"/>
      <c r="R935" s="232"/>
      <c r="S935" s="232"/>
      <c r="T935" s="233"/>
      <c r="AT935" s="234" t="s">
        <v>196</v>
      </c>
      <c r="AU935" s="234" t="s">
        <v>98</v>
      </c>
      <c r="AV935" s="13" t="s">
        <v>98</v>
      </c>
      <c r="AW935" s="13" t="s">
        <v>48</v>
      </c>
      <c r="AX935" s="13" t="s">
        <v>91</v>
      </c>
      <c r="AY935" s="234" t="s">
        <v>183</v>
      </c>
    </row>
    <row r="936" spans="2:65" s="1" customFormat="1" ht="16.5" customHeight="1">
      <c r="B936" s="35"/>
      <c r="C936" s="246" t="s">
        <v>1168</v>
      </c>
      <c r="D936" s="246" t="s">
        <v>347</v>
      </c>
      <c r="E936" s="247" t="s">
        <v>1169</v>
      </c>
      <c r="F936" s="248" t="s">
        <v>1170</v>
      </c>
      <c r="G936" s="249" t="s">
        <v>205</v>
      </c>
      <c r="H936" s="250">
        <v>4</v>
      </c>
      <c r="I936" s="251"/>
      <c r="J936" s="252">
        <f>ROUND(I936*H936,2)</f>
        <v>0</v>
      </c>
      <c r="K936" s="248" t="s">
        <v>190</v>
      </c>
      <c r="L936" s="253"/>
      <c r="M936" s="254" t="s">
        <v>1</v>
      </c>
      <c r="N936" s="255" t="s">
        <v>56</v>
      </c>
      <c r="O936" s="67"/>
      <c r="P936" s="206">
        <f>O936*H936</f>
        <v>0</v>
      </c>
      <c r="Q936" s="206">
        <v>1.67E-3</v>
      </c>
      <c r="R936" s="206">
        <f>Q936*H936</f>
        <v>6.6800000000000002E-3</v>
      </c>
      <c r="S936" s="206">
        <v>0</v>
      </c>
      <c r="T936" s="207">
        <f>S936*H936</f>
        <v>0</v>
      </c>
      <c r="AR936" s="208" t="s">
        <v>232</v>
      </c>
      <c r="AT936" s="208" t="s">
        <v>347</v>
      </c>
      <c r="AU936" s="208" t="s">
        <v>98</v>
      </c>
      <c r="AY936" s="17" t="s">
        <v>183</v>
      </c>
      <c r="BE936" s="209">
        <f>IF(N936="základní",J936,0)</f>
        <v>0</v>
      </c>
      <c r="BF936" s="209">
        <f>IF(N936="snížená",J936,0)</f>
        <v>0</v>
      </c>
      <c r="BG936" s="209">
        <f>IF(N936="zákl. přenesená",J936,0)</f>
        <v>0</v>
      </c>
      <c r="BH936" s="209">
        <f>IF(N936="sníž. přenesená",J936,0)</f>
        <v>0</v>
      </c>
      <c r="BI936" s="209">
        <f>IF(N936="nulová",J936,0)</f>
        <v>0</v>
      </c>
      <c r="BJ936" s="17" t="s">
        <v>23</v>
      </c>
      <c r="BK936" s="209">
        <f>ROUND(I936*H936,2)</f>
        <v>0</v>
      </c>
      <c r="BL936" s="17" t="s">
        <v>122</v>
      </c>
      <c r="BM936" s="208" t="s">
        <v>1171</v>
      </c>
    </row>
    <row r="937" spans="2:65" s="1" customFormat="1" ht="10.199999999999999">
      <c r="B937" s="35"/>
      <c r="C937" s="36"/>
      <c r="D937" s="210" t="s">
        <v>192</v>
      </c>
      <c r="E937" s="36"/>
      <c r="F937" s="211" t="s">
        <v>1172</v>
      </c>
      <c r="G937" s="36"/>
      <c r="H937" s="36"/>
      <c r="I937" s="118"/>
      <c r="J937" s="36"/>
      <c r="K937" s="36"/>
      <c r="L937" s="39"/>
      <c r="M937" s="212"/>
      <c r="N937" s="67"/>
      <c r="O937" s="67"/>
      <c r="P937" s="67"/>
      <c r="Q937" s="67"/>
      <c r="R937" s="67"/>
      <c r="S937" s="67"/>
      <c r="T937" s="68"/>
      <c r="AT937" s="17" t="s">
        <v>192</v>
      </c>
      <c r="AU937" s="17" t="s">
        <v>98</v>
      </c>
    </row>
    <row r="938" spans="2:65" s="12" customFormat="1" ht="10.199999999999999">
      <c r="B938" s="214"/>
      <c r="C938" s="215"/>
      <c r="D938" s="210" t="s">
        <v>196</v>
      </c>
      <c r="E938" s="216" t="s">
        <v>1</v>
      </c>
      <c r="F938" s="217" t="s">
        <v>266</v>
      </c>
      <c r="G938" s="215"/>
      <c r="H938" s="216" t="s">
        <v>1</v>
      </c>
      <c r="I938" s="218"/>
      <c r="J938" s="215"/>
      <c r="K938" s="215"/>
      <c r="L938" s="219"/>
      <c r="M938" s="220"/>
      <c r="N938" s="221"/>
      <c r="O938" s="221"/>
      <c r="P938" s="221"/>
      <c r="Q938" s="221"/>
      <c r="R938" s="221"/>
      <c r="S938" s="221"/>
      <c r="T938" s="222"/>
      <c r="AT938" s="223" t="s">
        <v>196</v>
      </c>
      <c r="AU938" s="223" t="s">
        <v>98</v>
      </c>
      <c r="AV938" s="12" t="s">
        <v>23</v>
      </c>
      <c r="AW938" s="12" t="s">
        <v>48</v>
      </c>
      <c r="AX938" s="12" t="s">
        <v>91</v>
      </c>
      <c r="AY938" s="223" t="s">
        <v>183</v>
      </c>
    </row>
    <row r="939" spans="2:65" s="13" customFormat="1" ht="10.199999999999999">
      <c r="B939" s="224"/>
      <c r="C939" s="225"/>
      <c r="D939" s="210" t="s">
        <v>196</v>
      </c>
      <c r="E939" s="226" t="s">
        <v>1</v>
      </c>
      <c r="F939" s="227" t="s">
        <v>122</v>
      </c>
      <c r="G939" s="225"/>
      <c r="H939" s="228">
        <v>4</v>
      </c>
      <c r="I939" s="229"/>
      <c r="J939" s="225"/>
      <c r="K939" s="225"/>
      <c r="L939" s="230"/>
      <c r="M939" s="231"/>
      <c r="N939" s="232"/>
      <c r="O939" s="232"/>
      <c r="P939" s="232"/>
      <c r="Q939" s="232"/>
      <c r="R939" s="232"/>
      <c r="S939" s="232"/>
      <c r="T939" s="233"/>
      <c r="AT939" s="234" t="s">
        <v>196</v>
      </c>
      <c r="AU939" s="234" t="s">
        <v>98</v>
      </c>
      <c r="AV939" s="13" t="s">
        <v>98</v>
      </c>
      <c r="AW939" s="13" t="s">
        <v>48</v>
      </c>
      <c r="AX939" s="13" t="s">
        <v>91</v>
      </c>
      <c r="AY939" s="234" t="s">
        <v>183</v>
      </c>
    </row>
    <row r="940" spans="2:65" s="1" customFormat="1" ht="16.5" customHeight="1">
      <c r="B940" s="35"/>
      <c r="C940" s="197" t="s">
        <v>1173</v>
      </c>
      <c r="D940" s="197" t="s">
        <v>186</v>
      </c>
      <c r="E940" s="198" t="s">
        <v>1174</v>
      </c>
      <c r="F940" s="199" t="s">
        <v>1175</v>
      </c>
      <c r="G940" s="200" t="s">
        <v>711</v>
      </c>
      <c r="H940" s="201">
        <v>77</v>
      </c>
      <c r="I940" s="202"/>
      <c r="J940" s="203">
        <f>ROUND(I940*H940,2)</f>
        <v>0</v>
      </c>
      <c r="K940" s="199" t="s">
        <v>190</v>
      </c>
      <c r="L940" s="39"/>
      <c r="M940" s="204" t="s">
        <v>1</v>
      </c>
      <c r="N940" s="205" t="s">
        <v>56</v>
      </c>
      <c r="O940" s="67"/>
      <c r="P940" s="206">
        <f>O940*H940</f>
        <v>0</v>
      </c>
      <c r="Q940" s="206">
        <v>0</v>
      </c>
      <c r="R940" s="206">
        <f>Q940*H940</f>
        <v>0</v>
      </c>
      <c r="S940" s="206">
        <v>0</v>
      </c>
      <c r="T940" s="207">
        <f>S940*H940</f>
        <v>0</v>
      </c>
      <c r="AR940" s="208" t="s">
        <v>122</v>
      </c>
      <c r="AT940" s="208" t="s">
        <v>186</v>
      </c>
      <c r="AU940" s="208" t="s">
        <v>98</v>
      </c>
      <c r="AY940" s="17" t="s">
        <v>183</v>
      </c>
      <c r="BE940" s="209">
        <f>IF(N940="základní",J940,0)</f>
        <v>0</v>
      </c>
      <c r="BF940" s="209">
        <f>IF(N940="snížená",J940,0)</f>
        <v>0</v>
      </c>
      <c r="BG940" s="209">
        <f>IF(N940="zákl. přenesená",J940,0)</f>
        <v>0</v>
      </c>
      <c r="BH940" s="209">
        <f>IF(N940="sníž. přenesená",J940,0)</f>
        <v>0</v>
      </c>
      <c r="BI940" s="209">
        <f>IF(N940="nulová",J940,0)</f>
        <v>0</v>
      </c>
      <c r="BJ940" s="17" t="s">
        <v>23</v>
      </c>
      <c r="BK940" s="209">
        <f>ROUND(I940*H940,2)</f>
        <v>0</v>
      </c>
      <c r="BL940" s="17" t="s">
        <v>122</v>
      </c>
      <c r="BM940" s="208" t="s">
        <v>1176</v>
      </c>
    </row>
    <row r="941" spans="2:65" s="1" customFormat="1" ht="10.199999999999999">
      <c r="B941" s="35"/>
      <c r="C941" s="36"/>
      <c r="D941" s="210" t="s">
        <v>192</v>
      </c>
      <c r="E941" s="36"/>
      <c r="F941" s="211" t="s">
        <v>1177</v>
      </c>
      <c r="G941" s="36"/>
      <c r="H941" s="36"/>
      <c r="I941" s="118"/>
      <c r="J941" s="36"/>
      <c r="K941" s="36"/>
      <c r="L941" s="39"/>
      <c r="M941" s="212"/>
      <c r="N941" s="67"/>
      <c r="O941" s="67"/>
      <c r="P941" s="67"/>
      <c r="Q941" s="67"/>
      <c r="R941" s="67"/>
      <c r="S941" s="67"/>
      <c r="T941" s="68"/>
      <c r="AT941" s="17" t="s">
        <v>192</v>
      </c>
      <c r="AU941" s="17" t="s">
        <v>98</v>
      </c>
    </row>
    <row r="942" spans="2:65" s="1" customFormat="1" ht="45">
      <c r="B942" s="35"/>
      <c r="C942" s="36"/>
      <c r="D942" s="210" t="s">
        <v>194</v>
      </c>
      <c r="E942" s="36"/>
      <c r="F942" s="213" t="s">
        <v>1178</v>
      </c>
      <c r="G942" s="36"/>
      <c r="H942" s="36"/>
      <c r="I942" s="118"/>
      <c r="J942" s="36"/>
      <c r="K942" s="36"/>
      <c r="L942" s="39"/>
      <c r="M942" s="212"/>
      <c r="N942" s="67"/>
      <c r="O942" s="67"/>
      <c r="P942" s="67"/>
      <c r="Q942" s="67"/>
      <c r="R942" s="67"/>
      <c r="S942" s="67"/>
      <c r="T942" s="68"/>
      <c r="AT942" s="17" t="s">
        <v>194</v>
      </c>
      <c r="AU942" s="17" t="s">
        <v>98</v>
      </c>
    </row>
    <row r="943" spans="2:65" s="12" customFormat="1" ht="10.199999999999999">
      <c r="B943" s="214"/>
      <c r="C943" s="215"/>
      <c r="D943" s="210" t="s">
        <v>196</v>
      </c>
      <c r="E943" s="216" t="s">
        <v>1</v>
      </c>
      <c r="F943" s="217" t="s">
        <v>266</v>
      </c>
      <c r="G943" s="215"/>
      <c r="H943" s="216" t="s">
        <v>1</v>
      </c>
      <c r="I943" s="218"/>
      <c r="J943" s="215"/>
      <c r="K943" s="215"/>
      <c r="L943" s="219"/>
      <c r="M943" s="220"/>
      <c r="N943" s="221"/>
      <c r="O943" s="221"/>
      <c r="P943" s="221"/>
      <c r="Q943" s="221"/>
      <c r="R943" s="221"/>
      <c r="S943" s="221"/>
      <c r="T943" s="222"/>
      <c r="AT943" s="223" t="s">
        <v>196</v>
      </c>
      <c r="AU943" s="223" t="s">
        <v>98</v>
      </c>
      <c r="AV943" s="12" t="s">
        <v>23</v>
      </c>
      <c r="AW943" s="12" t="s">
        <v>48</v>
      </c>
      <c r="AX943" s="12" t="s">
        <v>91</v>
      </c>
      <c r="AY943" s="223" t="s">
        <v>183</v>
      </c>
    </row>
    <row r="944" spans="2:65" s="13" customFormat="1" ht="10.199999999999999">
      <c r="B944" s="224"/>
      <c r="C944" s="225"/>
      <c r="D944" s="210" t="s">
        <v>196</v>
      </c>
      <c r="E944" s="226" t="s">
        <v>1</v>
      </c>
      <c r="F944" s="227" t="s">
        <v>708</v>
      </c>
      <c r="G944" s="225"/>
      <c r="H944" s="228">
        <v>77</v>
      </c>
      <c r="I944" s="229"/>
      <c r="J944" s="225"/>
      <c r="K944" s="225"/>
      <c r="L944" s="230"/>
      <c r="M944" s="231"/>
      <c r="N944" s="232"/>
      <c r="O944" s="232"/>
      <c r="P944" s="232"/>
      <c r="Q944" s="232"/>
      <c r="R944" s="232"/>
      <c r="S944" s="232"/>
      <c r="T944" s="233"/>
      <c r="AT944" s="234" t="s">
        <v>196</v>
      </c>
      <c r="AU944" s="234" t="s">
        <v>98</v>
      </c>
      <c r="AV944" s="13" t="s">
        <v>98</v>
      </c>
      <c r="AW944" s="13" t="s">
        <v>48</v>
      </c>
      <c r="AX944" s="13" t="s">
        <v>91</v>
      </c>
      <c r="AY944" s="234" t="s">
        <v>183</v>
      </c>
    </row>
    <row r="945" spans="2:65" s="1" customFormat="1" ht="16.5" customHeight="1">
      <c r="B945" s="35"/>
      <c r="C945" s="197" t="s">
        <v>1179</v>
      </c>
      <c r="D945" s="197" t="s">
        <v>186</v>
      </c>
      <c r="E945" s="198" t="s">
        <v>1180</v>
      </c>
      <c r="F945" s="199" t="s">
        <v>1181</v>
      </c>
      <c r="G945" s="200" t="s">
        <v>313</v>
      </c>
      <c r="H945" s="201">
        <v>118.128</v>
      </c>
      <c r="I945" s="202"/>
      <c r="J945" s="203">
        <f>ROUND(I945*H945,2)</f>
        <v>0</v>
      </c>
      <c r="K945" s="199" t="s">
        <v>190</v>
      </c>
      <c r="L945" s="39"/>
      <c r="M945" s="204" t="s">
        <v>1</v>
      </c>
      <c r="N945" s="205" t="s">
        <v>56</v>
      </c>
      <c r="O945" s="67"/>
      <c r="P945" s="206">
        <f>O945*H945</f>
        <v>0</v>
      </c>
      <c r="Q945" s="206">
        <v>0</v>
      </c>
      <c r="R945" s="206">
        <f>Q945*H945</f>
        <v>0</v>
      </c>
      <c r="S945" s="206">
        <v>0</v>
      </c>
      <c r="T945" s="207">
        <f>S945*H945</f>
        <v>0</v>
      </c>
      <c r="AR945" s="208" t="s">
        <v>122</v>
      </c>
      <c r="AT945" s="208" t="s">
        <v>186</v>
      </c>
      <c r="AU945" s="208" t="s">
        <v>98</v>
      </c>
      <c r="AY945" s="17" t="s">
        <v>183</v>
      </c>
      <c r="BE945" s="209">
        <f>IF(N945="základní",J945,0)</f>
        <v>0</v>
      </c>
      <c r="BF945" s="209">
        <f>IF(N945="snížená",J945,0)</f>
        <v>0</v>
      </c>
      <c r="BG945" s="209">
        <f>IF(N945="zákl. přenesená",J945,0)</f>
        <v>0</v>
      </c>
      <c r="BH945" s="209">
        <f>IF(N945="sníž. přenesená",J945,0)</f>
        <v>0</v>
      </c>
      <c r="BI945" s="209">
        <f>IF(N945="nulová",J945,0)</f>
        <v>0</v>
      </c>
      <c r="BJ945" s="17" t="s">
        <v>23</v>
      </c>
      <c r="BK945" s="209">
        <f>ROUND(I945*H945,2)</f>
        <v>0</v>
      </c>
      <c r="BL945" s="17" t="s">
        <v>122</v>
      </c>
      <c r="BM945" s="208" t="s">
        <v>1182</v>
      </c>
    </row>
    <row r="946" spans="2:65" s="1" customFormat="1" ht="17.399999999999999">
      <c r="B946" s="35"/>
      <c r="C946" s="36"/>
      <c r="D946" s="210" t="s">
        <v>192</v>
      </c>
      <c r="E946" s="36"/>
      <c r="F946" s="211" t="s">
        <v>1183</v>
      </c>
      <c r="G946" s="36"/>
      <c r="H946" s="36"/>
      <c r="I946" s="118"/>
      <c r="J946" s="36"/>
      <c r="K946" s="36"/>
      <c r="L946" s="39"/>
      <c r="M946" s="212"/>
      <c r="N946" s="67"/>
      <c r="O946" s="67"/>
      <c r="P946" s="67"/>
      <c r="Q946" s="67"/>
      <c r="R946" s="67"/>
      <c r="S946" s="67"/>
      <c r="T946" s="68"/>
      <c r="AT946" s="17" t="s">
        <v>192</v>
      </c>
      <c r="AU946" s="17" t="s">
        <v>98</v>
      </c>
    </row>
    <row r="947" spans="2:65" s="1" customFormat="1" ht="27">
      <c r="B947" s="35"/>
      <c r="C947" s="36"/>
      <c r="D947" s="210" t="s">
        <v>194</v>
      </c>
      <c r="E947" s="36"/>
      <c r="F947" s="213" t="s">
        <v>1080</v>
      </c>
      <c r="G947" s="36"/>
      <c r="H947" s="36"/>
      <c r="I947" s="118"/>
      <c r="J947" s="36"/>
      <c r="K947" s="36"/>
      <c r="L947" s="39"/>
      <c r="M947" s="212"/>
      <c r="N947" s="67"/>
      <c r="O947" s="67"/>
      <c r="P947" s="67"/>
      <c r="Q947" s="67"/>
      <c r="R947" s="67"/>
      <c r="S947" s="67"/>
      <c r="T947" s="68"/>
      <c r="AT947" s="17" t="s">
        <v>194</v>
      </c>
      <c r="AU947" s="17" t="s">
        <v>98</v>
      </c>
    </row>
    <row r="948" spans="2:65" s="11" customFormat="1" ht="22.8" customHeight="1">
      <c r="B948" s="181"/>
      <c r="C948" s="182"/>
      <c r="D948" s="183" t="s">
        <v>90</v>
      </c>
      <c r="E948" s="195" t="s">
        <v>1184</v>
      </c>
      <c r="F948" s="195" t="s">
        <v>1185</v>
      </c>
      <c r="G948" s="182"/>
      <c r="H948" s="182"/>
      <c r="I948" s="185"/>
      <c r="J948" s="196">
        <f>BK948</f>
        <v>0</v>
      </c>
      <c r="K948" s="182"/>
      <c r="L948" s="187"/>
      <c r="M948" s="188"/>
      <c r="N948" s="189"/>
      <c r="O948" s="189"/>
      <c r="P948" s="190">
        <f>SUM(P949:P1078)</f>
        <v>0</v>
      </c>
      <c r="Q948" s="189"/>
      <c r="R948" s="190">
        <f>SUM(R949:R1078)</f>
        <v>17.186980359999996</v>
      </c>
      <c r="S948" s="189"/>
      <c r="T948" s="191">
        <f>SUM(T949:T1078)</f>
        <v>0</v>
      </c>
      <c r="AR948" s="192" t="s">
        <v>23</v>
      </c>
      <c r="AT948" s="193" t="s">
        <v>90</v>
      </c>
      <c r="AU948" s="193" t="s">
        <v>23</v>
      </c>
      <c r="AY948" s="192" t="s">
        <v>183</v>
      </c>
      <c r="BK948" s="194">
        <f>SUM(BK949:BK1078)</f>
        <v>0</v>
      </c>
    </row>
    <row r="949" spans="2:65" s="1" customFormat="1" ht="16.5" customHeight="1">
      <c r="B949" s="35"/>
      <c r="C949" s="197" t="s">
        <v>1186</v>
      </c>
      <c r="D949" s="197" t="s">
        <v>186</v>
      </c>
      <c r="E949" s="198" t="s">
        <v>1187</v>
      </c>
      <c r="F949" s="199" t="s">
        <v>1188</v>
      </c>
      <c r="G949" s="200" t="s">
        <v>711</v>
      </c>
      <c r="H949" s="201">
        <v>88</v>
      </c>
      <c r="I949" s="202"/>
      <c r="J949" s="203">
        <f>ROUND(I949*H949,2)</f>
        <v>0</v>
      </c>
      <c r="K949" s="199" t="s">
        <v>190</v>
      </c>
      <c r="L949" s="39"/>
      <c r="M949" s="204" t="s">
        <v>1</v>
      </c>
      <c r="N949" s="205" t="s">
        <v>56</v>
      </c>
      <c r="O949" s="67"/>
      <c r="P949" s="206">
        <f>O949*H949</f>
        <v>0</v>
      </c>
      <c r="Q949" s="206">
        <v>1.6000000000000001E-4</v>
      </c>
      <c r="R949" s="206">
        <f>Q949*H949</f>
        <v>1.4080000000000001E-2</v>
      </c>
      <c r="S949" s="206">
        <v>0</v>
      </c>
      <c r="T949" s="207">
        <f>S949*H949</f>
        <v>0</v>
      </c>
      <c r="AR949" s="208" t="s">
        <v>288</v>
      </c>
      <c r="AT949" s="208" t="s">
        <v>186</v>
      </c>
      <c r="AU949" s="208" t="s">
        <v>98</v>
      </c>
      <c r="AY949" s="17" t="s">
        <v>183</v>
      </c>
      <c r="BE949" s="209">
        <f>IF(N949="základní",J949,0)</f>
        <v>0</v>
      </c>
      <c r="BF949" s="209">
        <f>IF(N949="snížená",J949,0)</f>
        <v>0</v>
      </c>
      <c r="BG949" s="209">
        <f>IF(N949="zákl. přenesená",J949,0)</f>
        <v>0</v>
      </c>
      <c r="BH949" s="209">
        <f>IF(N949="sníž. přenesená",J949,0)</f>
        <v>0</v>
      </c>
      <c r="BI949" s="209">
        <f>IF(N949="nulová",J949,0)</f>
        <v>0</v>
      </c>
      <c r="BJ949" s="17" t="s">
        <v>23</v>
      </c>
      <c r="BK949" s="209">
        <f>ROUND(I949*H949,2)</f>
        <v>0</v>
      </c>
      <c r="BL949" s="17" t="s">
        <v>288</v>
      </c>
      <c r="BM949" s="208" t="s">
        <v>1189</v>
      </c>
    </row>
    <row r="950" spans="2:65" s="1" customFormat="1" ht="10.199999999999999">
      <c r="B950" s="35"/>
      <c r="C950" s="36"/>
      <c r="D950" s="210" t="s">
        <v>192</v>
      </c>
      <c r="E950" s="36"/>
      <c r="F950" s="211" t="s">
        <v>1190</v>
      </c>
      <c r="G950" s="36"/>
      <c r="H950" s="36"/>
      <c r="I950" s="118"/>
      <c r="J950" s="36"/>
      <c r="K950" s="36"/>
      <c r="L950" s="39"/>
      <c r="M950" s="212"/>
      <c r="N950" s="67"/>
      <c r="O950" s="67"/>
      <c r="P950" s="67"/>
      <c r="Q950" s="67"/>
      <c r="R950" s="67"/>
      <c r="S950" s="67"/>
      <c r="T950" s="68"/>
      <c r="AT950" s="17" t="s">
        <v>192</v>
      </c>
      <c r="AU950" s="17" t="s">
        <v>98</v>
      </c>
    </row>
    <row r="951" spans="2:65" s="12" customFormat="1" ht="10.199999999999999">
      <c r="B951" s="214"/>
      <c r="C951" s="215"/>
      <c r="D951" s="210" t="s">
        <v>196</v>
      </c>
      <c r="E951" s="216" t="s">
        <v>1</v>
      </c>
      <c r="F951" s="217" t="s">
        <v>1191</v>
      </c>
      <c r="G951" s="215"/>
      <c r="H951" s="216" t="s">
        <v>1</v>
      </c>
      <c r="I951" s="218"/>
      <c r="J951" s="215"/>
      <c r="K951" s="215"/>
      <c r="L951" s="219"/>
      <c r="M951" s="220"/>
      <c r="N951" s="221"/>
      <c r="O951" s="221"/>
      <c r="P951" s="221"/>
      <c r="Q951" s="221"/>
      <c r="R951" s="221"/>
      <c r="S951" s="221"/>
      <c r="T951" s="222"/>
      <c r="AT951" s="223" t="s">
        <v>196</v>
      </c>
      <c r="AU951" s="223" t="s">
        <v>98</v>
      </c>
      <c r="AV951" s="12" t="s">
        <v>23</v>
      </c>
      <c r="AW951" s="12" t="s">
        <v>48</v>
      </c>
      <c r="AX951" s="12" t="s">
        <v>91</v>
      </c>
      <c r="AY951" s="223" t="s">
        <v>183</v>
      </c>
    </row>
    <row r="952" spans="2:65" s="13" customFormat="1" ht="10.199999999999999">
      <c r="B952" s="224"/>
      <c r="C952" s="225"/>
      <c r="D952" s="210" t="s">
        <v>196</v>
      </c>
      <c r="E952" s="226" t="s">
        <v>1</v>
      </c>
      <c r="F952" s="227" t="s">
        <v>1192</v>
      </c>
      <c r="G952" s="225"/>
      <c r="H952" s="228">
        <v>88</v>
      </c>
      <c r="I952" s="229"/>
      <c r="J952" s="225"/>
      <c r="K952" s="225"/>
      <c r="L952" s="230"/>
      <c r="M952" s="231"/>
      <c r="N952" s="232"/>
      <c r="O952" s="232"/>
      <c r="P952" s="232"/>
      <c r="Q952" s="232"/>
      <c r="R952" s="232"/>
      <c r="S952" s="232"/>
      <c r="T952" s="233"/>
      <c r="AT952" s="234" t="s">
        <v>196</v>
      </c>
      <c r="AU952" s="234" t="s">
        <v>98</v>
      </c>
      <c r="AV952" s="13" t="s">
        <v>98</v>
      </c>
      <c r="AW952" s="13" t="s">
        <v>48</v>
      </c>
      <c r="AX952" s="13" t="s">
        <v>91</v>
      </c>
      <c r="AY952" s="234" t="s">
        <v>183</v>
      </c>
    </row>
    <row r="953" spans="2:65" s="1" customFormat="1" ht="16.5" customHeight="1">
      <c r="B953" s="35"/>
      <c r="C953" s="246" t="s">
        <v>1193</v>
      </c>
      <c r="D953" s="246" t="s">
        <v>347</v>
      </c>
      <c r="E953" s="247" t="s">
        <v>1194</v>
      </c>
      <c r="F953" s="248" t="s">
        <v>1195</v>
      </c>
      <c r="G953" s="249" t="s">
        <v>189</v>
      </c>
      <c r="H953" s="250">
        <v>96.8</v>
      </c>
      <c r="I953" s="251"/>
      <c r="J953" s="252">
        <f>ROUND(I953*H953,2)</f>
        <v>0</v>
      </c>
      <c r="K953" s="248" t="s">
        <v>190</v>
      </c>
      <c r="L953" s="253"/>
      <c r="M953" s="254" t="s">
        <v>1</v>
      </c>
      <c r="N953" s="255" t="s">
        <v>56</v>
      </c>
      <c r="O953" s="67"/>
      <c r="P953" s="206">
        <f>O953*H953</f>
        <v>0</v>
      </c>
      <c r="Q953" s="206">
        <v>6.4999999999999997E-4</v>
      </c>
      <c r="R953" s="206">
        <f>Q953*H953</f>
        <v>6.291999999999999E-2</v>
      </c>
      <c r="S953" s="206">
        <v>0</v>
      </c>
      <c r="T953" s="207">
        <f>S953*H953</f>
        <v>0</v>
      </c>
      <c r="AR953" s="208" t="s">
        <v>232</v>
      </c>
      <c r="AT953" s="208" t="s">
        <v>347</v>
      </c>
      <c r="AU953" s="208" t="s">
        <v>98</v>
      </c>
      <c r="AY953" s="17" t="s">
        <v>183</v>
      </c>
      <c r="BE953" s="209">
        <f>IF(N953="základní",J953,0)</f>
        <v>0</v>
      </c>
      <c r="BF953" s="209">
        <f>IF(N953="snížená",J953,0)</f>
        <v>0</v>
      </c>
      <c r="BG953" s="209">
        <f>IF(N953="zákl. přenesená",J953,0)</f>
        <v>0</v>
      </c>
      <c r="BH953" s="209">
        <f>IF(N953="sníž. přenesená",J953,0)</f>
        <v>0</v>
      </c>
      <c r="BI953" s="209">
        <f>IF(N953="nulová",J953,0)</f>
        <v>0</v>
      </c>
      <c r="BJ953" s="17" t="s">
        <v>23</v>
      </c>
      <c r="BK953" s="209">
        <f>ROUND(I953*H953,2)</f>
        <v>0</v>
      </c>
      <c r="BL953" s="17" t="s">
        <v>122</v>
      </c>
      <c r="BM953" s="208" t="s">
        <v>1196</v>
      </c>
    </row>
    <row r="954" spans="2:65" s="1" customFormat="1" ht="17.399999999999999">
      <c r="B954" s="35"/>
      <c r="C954" s="36"/>
      <c r="D954" s="210" t="s">
        <v>192</v>
      </c>
      <c r="E954" s="36"/>
      <c r="F954" s="211" t="s">
        <v>1197</v>
      </c>
      <c r="G954" s="36"/>
      <c r="H954" s="36"/>
      <c r="I954" s="118"/>
      <c r="J954" s="36"/>
      <c r="K954" s="36"/>
      <c r="L954" s="39"/>
      <c r="M954" s="212"/>
      <c r="N954" s="67"/>
      <c r="O954" s="67"/>
      <c r="P954" s="67"/>
      <c r="Q954" s="67"/>
      <c r="R954" s="67"/>
      <c r="S954" s="67"/>
      <c r="T954" s="68"/>
      <c r="AT954" s="17" t="s">
        <v>192</v>
      </c>
      <c r="AU954" s="17" t="s">
        <v>98</v>
      </c>
    </row>
    <row r="955" spans="2:65" s="1" customFormat="1" ht="18">
      <c r="B955" s="35"/>
      <c r="C955" s="36"/>
      <c r="D955" s="210" t="s">
        <v>400</v>
      </c>
      <c r="E955" s="36"/>
      <c r="F955" s="213" t="s">
        <v>1198</v>
      </c>
      <c r="G955" s="36"/>
      <c r="H955" s="36"/>
      <c r="I955" s="118"/>
      <c r="J955" s="36"/>
      <c r="K955" s="36"/>
      <c r="L955" s="39"/>
      <c r="M955" s="212"/>
      <c r="N955" s="67"/>
      <c r="O955" s="67"/>
      <c r="P955" s="67"/>
      <c r="Q955" s="67"/>
      <c r="R955" s="67"/>
      <c r="S955" s="67"/>
      <c r="T955" s="68"/>
      <c r="AT955" s="17" t="s">
        <v>400</v>
      </c>
      <c r="AU955" s="17" t="s">
        <v>98</v>
      </c>
    </row>
    <row r="956" spans="2:65" s="12" customFormat="1" ht="10.199999999999999">
      <c r="B956" s="214"/>
      <c r="C956" s="215"/>
      <c r="D956" s="210" t="s">
        <v>196</v>
      </c>
      <c r="E956" s="216" t="s">
        <v>1</v>
      </c>
      <c r="F956" s="217" t="s">
        <v>1199</v>
      </c>
      <c r="G956" s="215"/>
      <c r="H956" s="216" t="s">
        <v>1</v>
      </c>
      <c r="I956" s="218"/>
      <c r="J956" s="215"/>
      <c r="K956" s="215"/>
      <c r="L956" s="219"/>
      <c r="M956" s="220"/>
      <c r="N956" s="221"/>
      <c r="O956" s="221"/>
      <c r="P956" s="221"/>
      <c r="Q956" s="221"/>
      <c r="R956" s="221"/>
      <c r="S956" s="221"/>
      <c r="T956" s="222"/>
      <c r="AT956" s="223" t="s">
        <v>196</v>
      </c>
      <c r="AU956" s="223" t="s">
        <v>98</v>
      </c>
      <c r="AV956" s="12" t="s">
        <v>23</v>
      </c>
      <c r="AW956" s="12" t="s">
        <v>48</v>
      </c>
      <c r="AX956" s="12" t="s">
        <v>91</v>
      </c>
      <c r="AY956" s="223" t="s">
        <v>183</v>
      </c>
    </row>
    <row r="957" spans="2:65" s="13" customFormat="1" ht="10.199999999999999">
      <c r="B957" s="224"/>
      <c r="C957" s="225"/>
      <c r="D957" s="210" t="s">
        <v>196</v>
      </c>
      <c r="E957" s="226" t="s">
        <v>1</v>
      </c>
      <c r="F957" s="227" t="s">
        <v>1200</v>
      </c>
      <c r="G957" s="225"/>
      <c r="H957" s="228">
        <v>96.800000000000011</v>
      </c>
      <c r="I957" s="229"/>
      <c r="J957" s="225"/>
      <c r="K957" s="225"/>
      <c r="L957" s="230"/>
      <c r="M957" s="231"/>
      <c r="N957" s="232"/>
      <c r="O957" s="232"/>
      <c r="P957" s="232"/>
      <c r="Q957" s="232"/>
      <c r="R957" s="232"/>
      <c r="S957" s="232"/>
      <c r="T957" s="233"/>
      <c r="AT957" s="234" t="s">
        <v>196</v>
      </c>
      <c r="AU957" s="234" t="s">
        <v>98</v>
      </c>
      <c r="AV957" s="13" t="s">
        <v>98</v>
      </c>
      <c r="AW957" s="13" t="s">
        <v>48</v>
      </c>
      <c r="AX957" s="13" t="s">
        <v>91</v>
      </c>
      <c r="AY957" s="234" t="s">
        <v>183</v>
      </c>
    </row>
    <row r="958" spans="2:65" s="1" customFormat="1" ht="16.5" customHeight="1">
      <c r="B958" s="35"/>
      <c r="C958" s="197" t="s">
        <v>1201</v>
      </c>
      <c r="D958" s="197" t="s">
        <v>186</v>
      </c>
      <c r="E958" s="198" t="s">
        <v>1202</v>
      </c>
      <c r="F958" s="199" t="s">
        <v>1203</v>
      </c>
      <c r="G958" s="200" t="s">
        <v>189</v>
      </c>
      <c r="H958" s="201">
        <v>1458.5</v>
      </c>
      <c r="I958" s="202"/>
      <c r="J958" s="203">
        <f>ROUND(I958*H958,2)</f>
        <v>0</v>
      </c>
      <c r="K958" s="199" t="s">
        <v>190</v>
      </c>
      <c r="L958" s="39"/>
      <c r="M958" s="204" t="s">
        <v>1</v>
      </c>
      <c r="N958" s="205" t="s">
        <v>56</v>
      </c>
      <c r="O958" s="67"/>
      <c r="P958" s="206">
        <f>O958*H958</f>
        <v>0</v>
      </c>
      <c r="Q958" s="206">
        <v>1E-4</v>
      </c>
      <c r="R958" s="206">
        <f>Q958*H958</f>
        <v>0.14585000000000001</v>
      </c>
      <c r="S958" s="206">
        <v>0</v>
      </c>
      <c r="T958" s="207">
        <f>S958*H958</f>
        <v>0</v>
      </c>
      <c r="AR958" s="208" t="s">
        <v>122</v>
      </c>
      <c r="AT958" s="208" t="s">
        <v>186</v>
      </c>
      <c r="AU958" s="208" t="s">
        <v>98</v>
      </c>
      <c r="AY958" s="17" t="s">
        <v>183</v>
      </c>
      <c r="BE958" s="209">
        <f>IF(N958="základní",J958,0)</f>
        <v>0</v>
      </c>
      <c r="BF958" s="209">
        <f>IF(N958="snížená",J958,0)</f>
        <v>0</v>
      </c>
      <c r="BG958" s="209">
        <f>IF(N958="zákl. přenesená",J958,0)</f>
        <v>0</v>
      </c>
      <c r="BH958" s="209">
        <f>IF(N958="sníž. přenesená",J958,0)</f>
        <v>0</v>
      </c>
      <c r="BI958" s="209">
        <f>IF(N958="nulová",J958,0)</f>
        <v>0</v>
      </c>
      <c r="BJ958" s="17" t="s">
        <v>23</v>
      </c>
      <c r="BK958" s="209">
        <f>ROUND(I958*H958,2)</f>
        <v>0</v>
      </c>
      <c r="BL958" s="17" t="s">
        <v>122</v>
      </c>
      <c r="BM958" s="208" t="s">
        <v>1204</v>
      </c>
    </row>
    <row r="959" spans="2:65" s="1" customFormat="1" ht="10.199999999999999">
      <c r="B959" s="35"/>
      <c r="C959" s="36"/>
      <c r="D959" s="210" t="s">
        <v>192</v>
      </c>
      <c r="E959" s="36"/>
      <c r="F959" s="211" t="s">
        <v>1205</v>
      </c>
      <c r="G959" s="36"/>
      <c r="H959" s="36"/>
      <c r="I959" s="118"/>
      <c r="J959" s="36"/>
      <c r="K959" s="36"/>
      <c r="L959" s="39"/>
      <c r="M959" s="212"/>
      <c r="N959" s="67"/>
      <c r="O959" s="67"/>
      <c r="P959" s="67"/>
      <c r="Q959" s="67"/>
      <c r="R959" s="67"/>
      <c r="S959" s="67"/>
      <c r="T959" s="68"/>
      <c r="AT959" s="17" t="s">
        <v>192</v>
      </c>
      <c r="AU959" s="17" t="s">
        <v>98</v>
      </c>
    </row>
    <row r="960" spans="2:65" s="1" customFormat="1" ht="36">
      <c r="B960" s="35"/>
      <c r="C960" s="36"/>
      <c r="D960" s="210" t="s">
        <v>194</v>
      </c>
      <c r="E960" s="36"/>
      <c r="F960" s="213" t="s">
        <v>1206</v>
      </c>
      <c r="G960" s="36"/>
      <c r="H960" s="36"/>
      <c r="I960" s="118"/>
      <c r="J960" s="36"/>
      <c r="K960" s="36"/>
      <c r="L960" s="39"/>
      <c r="M960" s="212"/>
      <c r="N960" s="67"/>
      <c r="O960" s="67"/>
      <c r="P960" s="67"/>
      <c r="Q960" s="67"/>
      <c r="R960" s="67"/>
      <c r="S960" s="67"/>
      <c r="T960" s="68"/>
      <c r="AT960" s="17" t="s">
        <v>194</v>
      </c>
      <c r="AU960" s="17" t="s">
        <v>98</v>
      </c>
    </row>
    <row r="961" spans="2:65" s="12" customFormat="1" ht="10.199999999999999">
      <c r="B961" s="214"/>
      <c r="C961" s="215"/>
      <c r="D961" s="210" t="s">
        <v>196</v>
      </c>
      <c r="E961" s="216" t="s">
        <v>1</v>
      </c>
      <c r="F961" s="217" t="s">
        <v>1207</v>
      </c>
      <c r="G961" s="215"/>
      <c r="H961" s="216" t="s">
        <v>1</v>
      </c>
      <c r="I961" s="218"/>
      <c r="J961" s="215"/>
      <c r="K961" s="215"/>
      <c r="L961" s="219"/>
      <c r="M961" s="220"/>
      <c r="N961" s="221"/>
      <c r="O961" s="221"/>
      <c r="P961" s="221"/>
      <c r="Q961" s="221"/>
      <c r="R961" s="221"/>
      <c r="S961" s="221"/>
      <c r="T961" s="222"/>
      <c r="AT961" s="223" t="s">
        <v>196</v>
      </c>
      <c r="AU961" s="223" t="s">
        <v>98</v>
      </c>
      <c r="AV961" s="12" t="s">
        <v>23</v>
      </c>
      <c r="AW961" s="12" t="s">
        <v>48</v>
      </c>
      <c r="AX961" s="12" t="s">
        <v>91</v>
      </c>
      <c r="AY961" s="223" t="s">
        <v>183</v>
      </c>
    </row>
    <row r="962" spans="2:65" s="13" customFormat="1" ht="10.199999999999999">
      <c r="B962" s="224"/>
      <c r="C962" s="225"/>
      <c r="D962" s="210" t="s">
        <v>196</v>
      </c>
      <c r="E962" s="226" t="s">
        <v>1</v>
      </c>
      <c r="F962" s="227" t="s">
        <v>461</v>
      </c>
      <c r="G962" s="225"/>
      <c r="H962" s="228">
        <v>1458.5</v>
      </c>
      <c r="I962" s="229"/>
      <c r="J962" s="225"/>
      <c r="K962" s="225"/>
      <c r="L962" s="230"/>
      <c r="M962" s="231"/>
      <c r="N962" s="232"/>
      <c r="O962" s="232"/>
      <c r="P962" s="232"/>
      <c r="Q962" s="232"/>
      <c r="R962" s="232"/>
      <c r="S962" s="232"/>
      <c r="T962" s="233"/>
      <c r="AT962" s="234" t="s">
        <v>196</v>
      </c>
      <c r="AU962" s="234" t="s">
        <v>98</v>
      </c>
      <c r="AV962" s="13" t="s">
        <v>98</v>
      </c>
      <c r="AW962" s="13" t="s">
        <v>48</v>
      </c>
      <c r="AX962" s="13" t="s">
        <v>91</v>
      </c>
      <c r="AY962" s="234" t="s">
        <v>183</v>
      </c>
    </row>
    <row r="963" spans="2:65" s="1" customFormat="1" ht="16.5" customHeight="1">
      <c r="B963" s="35"/>
      <c r="C963" s="246" t="s">
        <v>1208</v>
      </c>
      <c r="D963" s="246" t="s">
        <v>347</v>
      </c>
      <c r="E963" s="247" t="s">
        <v>1209</v>
      </c>
      <c r="F963" s="248" t="s">
        <v>1210</v>
      </c>
      <c r="G963" s="249" t="s">
        <v>189</v>
      </c>
      <c r="H963" s="250">
        <v>1604.35</v>
      </c>
      <c r="I963" s="251"/>
      <c r="J963" s="252">
        <f>ROUND(I963*H963,2)</f>
        <v>0</v>
      </c>
      <c r="K963" s="248" t="s">
        <v>190</v>
      </c>
      <c r="L963" s="253"/>
      <c r="M963" s="254" t="s">
        <v>1</v>
      </c>
      <c r="N963" s="255" t="s">
        <v>56</v>
      </c>
      <c r="O963" s="67"/>
      <c r="P963" s="206">
        <f>O963*H963</f>
        <v>0</v>
      </c>
      <c r="Q963" s="206">
        <v>2.9999999999999997E-4</v>
      </c>
      <c r="R963" s="206">
        <f>Q963*H963</f>
        <v>0.48130499999999993</v>
      </c>
      <c r="S963" s="206">
        <v>0</v>
      </c>
      <c r="T963" s="207">
        <f>S963*H963</f>
        <v>0</v>
      </c>
      <c r="AR963" s="208" t="s">
        <v>232</v>
      </c>
      <c r="AT963" s="208" t="s">
        <v>347</v>
      </c>
      <c r="AU963" s="208" t="s">
        <v>98</v>
      </c>
      <c r="AY963" s="17" t="s">
        <v>183</v>
      </c>
      <c r="BE963" s="209">
        <f>IF(N963="základní",J963,0)</f>
        <v>0</v>
      </c>
      <c r="BF963" s="209">
        <f>IF(N963="snížená",J963,0)</f>
        <v>0</v>
      </c>
      <c r="BG963" s="209">
        <f>IF(N963="zákl. přenesená",J963,0)</f>
        <v>0</v>
      </c>
      <c r="BH963" s="209">
        <f>IF(N963="sníž. přenesená",J963,0)</f>
        <v>0</v>
      </c>
      <c r="BI963" s="209">
        <f>IF(N963="nulová",J963,0)</f>
        <v>0</v>
      </c>
      <c r="BJ963" s="17" t="s">
        <v>23</v>
      </c>
      <c r="BK963" s="209">
        <f>ROUND(I963*H963,2)</f>
        <v>0</v>
      </c>
      <c r="BL963" s="17" t="s">
        <v>122</v>
      </c>
      <c r="BM963" s="208" t="s">
        <v>1211</v>
      </c>
    </row>
    <row r="964" spans="2:65" s="1" customFormat="1" ht="10.199999999999999">
      <c r="B964" s="35"/>
      <c r="C964" s="36"/>
      <c r="D964" s="210" t="s">
        <v>192</v>
      </c>
      <c r="E964" s="36"/>
      <c r="F964" s="211" t="s">
        <v>1212</v>
      </c>
      <c r="G964" s="36"/>
      <c r="H964" s="36"/>
      <c r="I964" s="118"/>
      <c r="J964" s="36"/>
      <c r="K964" s="36"/>
      <c r="L964" s="39"/>
      <c r="M964" s="212"/>
      <c r="N964" s="67"/>
      <c r="O964" s="67"/>
      <c r="P964" s="67"/>
      <c r="Q964" s="67"/>
      <c r="R964" s="67"/>
      <c r="S964" s="67"/>
      <c r="T964" s="68"/>
      <c r="AT964" s="17" t="s">
        <v>192</v>
      </c>
      <c r="AU964" s="17" t="s">
        <v>98</v>
      </c>
    </row>
    <row r="965" spans="2:65" s="12" customFormat="1" ht="10.199999999999999">
      <c r="B965" s="214"/>
      <c r="C965" s="215"/>
      <c r="D965" s="210" t="s">
        <v>196</v>
      </c>
      <c r="E965" s="216" t="s">
        <v>1</v>
      </c>
      <c r="F965" s="217" t="s">
        <v>1213</v>
      </c>
      <c r="G965" s="215"/>
      <c r="H965" s="216" t="s">
        <v>1</v>
      </c>
      <c r="I965" s="218"/>
      <c r="J965" s="215"/>
      <c r="K965" s="215"/>
      <c r="L965" s="219"/>
      <c r="M965" s="220"/>
      <c r="N965" s="221"/>
      <c r="O965" s="221"/>
      <c r="P965" s="221"/>
      <c r="Q965" s="221"/>
      <c r="R965" s="221"/>
      <c r="S965" s="221"/>
      <c r="T965" s="222"/>
      <c r="AT965" s="223" t="s">
        <v>196</v>
      </c>
      <c r="AU965" s="223" t="s">
        <v>98</v>
      </c>
      <c r="AV965" s="12" t="s">
        <v>23</v>
      </c>
      <c r="AW965" s="12" t="s">
        <v>48</v>
      </c>
      <c r="AX965" s="12" t="s">
        <v>91</v>
      </c>
      <c r="AY965" s="223" t="s">
        <v>183</v>
      </c>
    </row>
    <row r="966" spans="2:65" s="13" customFormat="1" ht="10.199999999999999">
      <c r="B966" s="224"/>
      <c r="C966" s="225"/>
      <c r="D966" s="210" t="s">
        <v>196</v>
      </c>
      <c r="E966" s="226" t="s">
        <v>1</v>
      </c>
      <c r="F966" s="227" t="s">
        <v>1214</v>
      </c>
      <c r="G966" s="225"/>
      <c r="H966" s="228">
        <v>1604.35</v>
      </c>
      <c r="I966" s="229"/>
      <c r="J966" s="225"/>
      <c r="K966" s="225"/>
      <c r="L966" s="230"/>
      <c r="M966" s="231"/>
      <c r="N966" s="232"/>
      <c r="O966" s="232"/>
      <c r="P966" s="232"/>
      <c r="Q966" s="232"/>
      <c r="R966" s="232"/>
      <c r="S966" s="232"/>
      <c r="T966" s="233"/>
      <c r="AT966" s="234" t="s">
        <v>196</v>
      </c>
      <c r="AU966" s="234" t="s">
        <v>98</v>
      </c>
      <c r="AV966" s="13" t="s">
        <v>98</v>
      </c>
      <c r="AW966" s="13" t="s">
        <v>48</v>
      </c>
      <c r="AX966" s="13" t="s">
        <v>91</v>
      </c>
      <c r="AY966" s="234" t="s">
        <v>183</v>
      </c>
    </row>
    <row r="967" spans="2:65" s="1" customFormat="1" ht="16.5" customHeight="1">
      <c r="B967" s="35"/>
      <c r="C967" s="197" t="s">
        <v>1215</v>
      </c>
      <c r="D967" s="197" t="s">
        <v>186</v>
      </c>
      <c r="E967" s="198" t="s">
        <v>1216</v>
      </c>
      <c r="F967" s="199" t="s">
        <v>1217</v>
      </c>
      <c r="G967" s="200" t="s">
        <v>711</v>
      </c>
      <c r="H967" s="201">
        <v>92</v>
      </c>
      <c r="I967" s="202"/>
      <c r="J967" s="203">
        <f>ROUND(I967*H967,2)</f>
        <v>0</v>
      </c>
      <c r="K967" s="199" t="s">
        <v>1218</v>
      </c>
      <c r="L967" s="39"/>
      <c r="M967" s="204" t="s">
        <v>1</v>
      </c>
      <c r="N967" s="205" t="s">
        <v>56</v>
      </c>
      <c r="O967" s="67"/>
      <c r="P967" s="206">
        <f>O967*H967</f>
        <v>0</v>
      </c>
      <c r="Q967" s="206">
        <v>6.9999999999999994E-5</v>
      </c>
      <c r="R967" s="206">
        <f>Q967*H967</f>
        <v>6.4399999999999995E-3</v>
      </c>
      <c r="S967" s="206">
        <v>0</v>
      </c>
      <c r="T967" s="207">
        <f>S967*H967</f>
        <v>0</v>
      </c>
      <c r="AR967" s="208" t="s">
        <v>618</v>
      </c>
      <c r="AT967" s="208" t="s">
        <v>186</v>
      </c>
      <c r="AU967" s="208" t="s">
        <v>98</v>
      </c>
      <c r="AY967" s="17" t="s">
        <v>183</v>
      </c>
      <c r="BE967" s="209">
        <f>IF(N967="základní",J967,0)</f>
        <v>0</v>
      </c>
      <c r="BF967" s="209">
        <f>IF(N967="snížená",J967,0)</f>
        <v>0</v>
      </c>
      <c r="BG967" s="209">
        <f>IF(N967="zákl. přenesená",J967,0)</f>
        <v>0</v>
      </c>
      <c r="BH967" s="209">
        <f>IF(N967="sníž. přenesená",J967,0)</f>
        <v>0</v>
      </c>
      <c r="BI967" s="209">
        <f>IF(N967="nulová",J967,0)</f>
        <v>0</v>
      </c>
      <c r="BJ967" s="17" t="s">
        <v>23</v>
      </c>
      <c r="BK967" s="209">
        <f>ROUND(I967*H967,2)</f>
        <v>0</v>
      </c>
      <c r="BL967" s="17" t="s">
        <v>618</v>
      </c>
      <c r="BM967" s="208" t="s">
        <v>1219</v>
      </c>
    </row>
    <row r="968" spans="2:65" s="1" customFormat="1" ht="10.199999999999999">
      <c r="B968" s="35"/>
      <c r="C968" s="36"/>
      <c r="D968" s="210" t="s">
        <v>192</v>
      </c>
      <c r="E968" s="36"/>
      <c r="F968" s="211" t="s">
        <v>1217</v>
      </c>
      <c r="G968" s="36"/>
      <c r="H968" s="36"/>
      <c r="I968" s="118"/>
      <c r="J968" s="36"/>
      <c r="K968" s="36"/>
      <c r="L968" s="39"/>
      <c r="M968" s="212"/>
      <c r="N968" s="67"/>
      <c r="O968" s="67"/>
      <c r="P968" s="67"/>
      <c r="Q968" s="67"/>
      <c r="R968" s="67"/>
      <c r="S968" s="67"/>
      <c r="T968" s="68"/>
      <c r="AT968" s="17" t="s">
        <v>192</v>
      </c>
      <c r="AU968" s="17" t="s">
        <v>98</v>
      </c>
    </row>
    <row r="969" spans="2:65" s="12" customFormat="1" ht="10.199999999999999">
      <c r="B969" s="214"/>
      <c r="C969" s="215"/>
      <c r="D969" s="210" t="s">
        <v>196</v>
      </c>
      <c r="E969" s="216" t="s">
        <v>1</v>
      </c>
      <c r="F969" s="217" t="s">
        <v>1220</v>
      </c>
      <c r="G969" s="215"/>
      <c r="H969" s="216" t="s">
        <v>1</v>
      </c>
      <c r="I969" s="218"/>
      <c r="J969" s="215"/>
      <c r="K969" s="215"/>
      <c r="L969" s="219"/>
      <c r="M969" s="220"/>
      <c r="N969" s="221"/>
      <c r="O969" s="221"/>
      <c r="P969" s="221"/>
      <c r="Q969" s="221"/>
      <c r="R969" s="221"/>
      <c r="S969" s="221"/>
      <c r="T969" s="222"/>
      <c r="AT969" s="223" t="s">
        <v>196</v>
      </c>
      <c r="AU969" s="223" t="s">
        <v>98</v>
      </c>
      <c r="AV969" s="12" t="s">
        <v>23</v>
      </c>
      <c r="AW969" s="12" t="s">
        <v>48</v>
      </c>
      <c r="AX969" s="12" t="s">
        <v>91</v>
      </c>
      <c r="AY969" s="223" t="s">
        <v>183</v>
      </c>
    </row>
    <row r="970" spans="2:65" s="13" customFormat="1" ht="10.199999999999999">
      <c r="B970" s="224"/>
      <c r="C970" s="225"/>
      <c r="D970" s="210" t="s">
        <v>196</v>
      </c>
      <c r="E970" s="226" t="s">
        <v>1</v>
      </c>
      <c r="F970" s="227" t="s">
        <v>827</v>
      </c>
      <c r="G970" s="225"/>
      <c r="H970" s="228">
        <v>92</v>
      </c>
      <c r="I970" s="229"/>
      <c r="J970" s="225"/>
      <c r="K970" s="225"/>
      <c r="L970" s="230"/>
      <c r="M970" s="231"/>
      <c r="N970" s="232"/>
      <c r="O970" s="232"/>
      <c r="P970" s="232"/>
      <c r="Q970" s="232"/>
      <c r="R970" s="232"/>
      <c r="S970" s="232"/>
      <c r="T970" s="233"/>
      <c r="AT970" s="234" t="s">
        <v>196</v>
      </c>
      <c r="AU970" s="234" t="s">
        <v>98</v>
      </c>
      <c r="AV970" s="13" t="s">
        <v>98</v>
      </c>
      <c r="AW970" s="13" t="s">
        <v>48</v>
      </c>
      <c r="AX970" s="13" t="s">
        <v>91</v>
      </c>
      <c r="AY970" s="234" t="s">
        <v>183</v>
      </c>
    </row>
    <row r="971" spans="2:65" s="1" customFormat="1" ht="16.5" customHeight="1">
      <c r="B971" s="35"/>
      <c r="C971" s="197" t="s">
        <v>1221</v>
      </c>
      <c r="D971" s="197" t="s">
        <v>186</v>
      </c>
      <c r="E971" s="198" t="s">
        <v>1222</v>
      </c>
      <c r="F971" s="199" t="s">
        <v>1223</v>
      </c>
      <c r="G971" s="200" t="s">
        <v>711</v>
      </c>
      <c r="H971" s="201">
        <v>92</v>
      </c>
      <c r="I971" s="202"/>
      <c r="J971" s="203">
        <f>ROUND(I971*H971,2)</f>
        <v>0</v>
      </c>
      <c r="K971" s="199" t="s">
        <v>1</v>
      </c>
      <c r="L971" s="39"/>
      <c r="M971" s="204" t="s">
        <v>1</v>
      </c>
      <c r="N971" s="205" t="s">
        <v>56</v>
      </c>
      <c r="O971" s="67"/>
      <c r="P971" s="206">
        <f>O971*H971</f>
        <v>0</v>
      </c>
      <c r="Q971" s="206">
        <v>0.108</v>
      </c>
      <c r="R971" s="206">
        <f>Q971*H971</f>
        <v>9.9359999999999999</v>
      </c>
      <c r="S971" s="206">
        <v>0</v>
      </c>
      <c r="T971" s="207">
        <f>S971*H971</f>
        <v>0</v>
      </c>
      <c r="AR971" s="208" t="s">
        <v>618</v>
      </c>
      <c r="AT971" s="208" t="s">
        <v>186</v>
      </c>
      <c r="AU971" s="208" t="s">
        <v>98</v>
      </c>
      <c r="AY971" s="17" t="s">
        <v>183</v>
      </c>
      <c r="BE971" s="209">
        <f>IF(N971="základní",J971,0)</f>
        <v>0</v>
      </c>
      <c r="BF971" s="209">
        <f>IF(N971="snížená",J971,0)</f>
        <v>0</v>
      </c>
      <c r="BG971" s="209">
        <f>IF(N971="zákl. přenesená",J971,0)</f>
        <v>0</v>
      </c>
      <c r="BH971" s="209">
        <f>IF(N971="sníž. přenesená",J971,0)</f>
        <v>0</v>
      </c>
      <c r="BI971" s="209">
        <f>IF(N971="nulová",J971,0)</f>
        <v>0</v>
      </c>
      <c r="BJ971" s="17" t="s">
        <v>23</v>
      </c>
      <c r="BK971" s="209">
        <f>ROUND(I971*H971,2)</f>
        <v>0</v>
      </c>
      <c r="BL971" s="17" t="s">
        <v>618</v>
      </c>
      <c r="BM971" s="208" t="s">
        <v>1224</v>
      </c>
    </row>
    <row r="972" spans="2:65" s="1" customFormat="1" ht="10.199999999999999">
      <c r="B972" s="35"/>
      <c r="C972" s="36"/>
      <c r="D972" s="210" t="s">
        <v>192</v>
      </c>
      <c r="E972" s="36"/>
      <c r="F972" s="211" t="s">
        <v>1225</v>
      </c>
      <c r="G972" s="36"/>
      <c r="H972" s="36"/>
      <c r="I972" s="118"/>
      <c r="J972" s="36"/>
      <c r="K972" s="36"/>
      <c r="L972" s="39"/>
      <c r="M972" s="212"/>
      <c r="N972" s="67"/>
      <c r="O972" s="67"/>
      <c r="P972" s="67"/>
      <c r="Q972" s="67"/>
      <c r="R972" s="67"/>
      <c r="S972" s="67"/>
      <c r="T972" s="68"/>
      <c r="AT972" s="17" t="s">
        <v>192</v>
      </c>
      <c r="AU972" s="17" t="s">
        <v>98</v>
      </c>
    </row>
    <row r="973" spans="2:65" s="12" customFormat="1" ht="10.199999999999999">
      <c r="B973" s="214"/>
      <c r="C973" s="215"/>
      <c r="D973" s="210" t="s">
        <v>196</v>
      </c>
      <c r="E973" s="216" t="s">
        <v>1</v>
      </c>
      <c r="F973" s="217" t="s">
        <v>1220</v>
      </c>
      <c r="G973" s="215"/>
      <c r="H973" s="216" t="s">
        <v>1</v>
      </c>
      <c r="I973" s="218"/>
      <c r="J973" s="215"/>
      <c r="K973" s="215"/>
      <c r="L973" s="219"/>
      <c r="M973" s="220"/>
      <c r="N973" s="221"/>
      <c r="O973" s="221"/>
      <c r="P973" s="221"/>
      <c r="Q973" s="221"/>
      <c r="R973" s="221"/>
      <c r="S973" s="221"/>
      <c r="T973" s="222"/>
      <c r="AT973" s="223" t="s">
        <v>196</v>
      </c>
      <c r="AU973" s="223" t="s">
        <v>98</v>
      </c>
      <c r="AV973" s="12" t="s">
        <v>23</v>
      </c>
      <c r="AW973" s="12" t="s">
        <v>48</v>
      </c>
      <c r="AX973" s="12" t="s">
        <v>91</v>
      </c>
      <c r="AY973" s="223" t="s">
        <v>183</v>
      </c>
    </row>
    <row r="974" spans="2:65" s="13" customFormat="1" ht="10.199999999999999">
      <c r="B974" s="224"/>
      <c r="C974" s="225"/>
      <c r="D974" s="210" t="s">
        <v>196</v>
      </c>
      <c r="E974" s="226" t="s">
        <v>1</v>
      </c>
      <c r="F974" s="227" t="s">
        <v>827</v>
      </c>
      <c r="G974" s="225"/>
      <c r="H974" s="228">
        <v>92</v>
      </c>
      <c r="I974" s="229"/>
      <c r="J974" s="225"/>
      <c r="K974" s="225"/>
      <c r="L974" s="230"/>
      <c r="M974" s="231"/>
      <c r="N974" s="232"/>
      <c r="O974" s="232"/>
      <c r="P974" s="232"/>
      <c r="Q974" s="232"/>
      <c r="R974" s="232"/>
      <c r="S974" s="232"/>
      <c r="T974" s="233"/>
      <c r="AT974" s="234" t="s">
        <v>196</v>
      </c>
      <c r="AU974" s="234" t="s">
        <v>98</v>
      </c>
      <c r="AV974" s="13" t="s">
        <v>98</v>
      </c>
      <c r="AW974" s="13" t="s">
        <v>48</v>
      </c>
      <c r="AX974" s="13" t="s">
        <v>91</v>
      </c>
      <c r="AY974" s="234" t="s">
        <v>183</v>
      </c>
    </row>
    <row r="975" spans="2:65" s="1" customFormat="1" ht="16.5" customHeight="1">
      <c r="B975" s="35"/>
      <c r="C975" s="197" t="s">
        <v>1226</v>
      </c>
      <c r="D975" s="197" t="s">
        <v>186</v>
      </c>
      <c r="E975" s="198" t="s">
        <v>1227</v>
      </c>
      <c r="F975" s="199" t="s">
        <v>1228</v>
      </c>
      <c r="G975" s="200" t="s">
        <v>248</v>
      </c>
      <c r="H975" s="201">
        <v>1.8240000000000001</v>
      </c>
      <c r="I975" s="202"/>
      <c r="J975" s="203">
        <f>ROUND(I975*H975,2)</f>
        <v>0</v>
      </c>
      <c r="K975" s="199" t="s">
        <v>190</v>
      </c>
      <c r="L975" s="39"/>
      <c r="M975" s="204" t="s">
        <v>1</v>
      </c>
      <c r="N975" s="205" t="s">
        <v>56</v>
      </c>
      <c r="O975" s="67"/>
      <c r="P975" s="206">
        <f>O975*H975</f>
        <v>0</v>
      </c>
      <c r="Q975" s="206">
        <v>2.2563399999999998</v>
      </c>
      <c r="R975" s="206">
        <f>Q975*H975</f>
        <v>4.1155641599999999</v>
      </c>
      <c r="S975" s="206">
        <v>0</v>
      </c>
      <c r="T975" s="207">
        <f>S975*H975</f>
        <v>0</v>
      </c>
      <c r="AR975" s="208" t="s">
        <v>122</v>
      </c>
      <c r="AT975" s="208" t="s">
        <v>186</v>
      </c>
      <c r="AU975" s="208" t="s">
        <v>98</v>
      </c>
      <c r="AY975" s="17" t="s">
        <v>183</v>
      </c>
      <c r="BE975" s="209">
        <f>IF(N975="základní",J975,0)</f>
        <v>0</v>
      </c>
      <c r="BF975" s="209">
        <f>IF(N975="snížená",J975,0)</f>
        <v>0</v>
      </c>
      <c r="BG975" s="209">
        <f>IF(N975="zákl. přenesená",J975,0)</f>
        <v>0</v>
      </c>
      <c r="BH975" s="209">
        <f>IF(N975="sníž. přenesená",J975,0)</f>
        <v>0</v>
      </c>
      <c r="BI975" s="209">
        <f>IF(N975="nulová",J975,0)</f>
        <v>0</v>
      </c>
      <c r="BJ975" s="17" t="s">
        <v>23</v>
      </c>
      <c r="BK975" s="209">
        <f>ROUND(I975*H975,2)</f>
        <v>0</v>
      </c>
      <c r="BL975" s="17" t="s">
        <v>122</v>
      </c>
      <c r="BM975" s="208" t="s">
        <v>1229</v>
      </c>
    </row>
    <row r="976" spans="2:65" s="1" customFormat="1" ht="10.199999999999999">
      <c r="B976" s="35"/>
      <c r="C976" s="36"/>
      <c r="D976" s="210" t="s">
        <v>192</v>
      </c>
      <c r="E976" s="36"/>
      <c r="F976" s="211" t="s">
        <v>1230</v>
      </c>
      <c r="G976" s="36"/>
      <c r="H976" s="36"/>
      <c r="I976" s="118"/>
      <c r="J976" s="36"/>
      <c r="K976" s="36"/>
      <c r="L976" s="39"/>
      <c r="M976" s="212"/>
      <c r="N976" s="67"/>
      <c r="O976" s="67"/>
      <c r="P976" s="67"/>
      <c r="Q976" s="67"/>
      <c r="R976" s="67"/>
      <c r="S976" s="67"/>
      <c r="T976" s="68"/>
      <c r="AT976" s="17" t="s">
        <v>192</v>
      </c>
      <c r="AU976" s="17" t="s">
        <v>98</v>
      </c>
    </row>
    <row r="977" spans="2:65" s="1" customFormat="1" ht="45">
      <c r="B977" s="35"/>
      <c r="C977" s="36"/>
      <c r="D977" s="210" t="s">
        <v>194</v>
      </c>
      <c r="E977" s="36"/>
      <c r="F977" s="213" t="s">
        <v>1231</v>
      </c>
      <c r="G977" s="36"/>
      <c r="H977" s="36"/>
      <c r="I977" s="118"/>
      <c r="J977" s="36"/>
      <c r="K977" s="36"/>
      <c r="L977" s="39"/>
      <c r="M977" s="212"/>
      <c r="N977" s="67"/>
      <c r="O977" s="67"/>
      <c r="P977" s="67"/>
      <c r="Q977" s="67"/>
      <c r="R977" s="67"/>
      <c r="S977" s="67"/>
      <c r="T977" s="68"/>
      <c r="AT977" s="17" t="s">
        <v>194</v>
      </c>
      <c r="AU977" s="17" t="s">
        <v>98</v>
      </c>
    </row>
    <row r="978" spans="2:65" s="12" customFormat="1" ht="10.199999999999999">
      <c r="B978" s="214"/>
      <c r="C978" s="215"/>
      <c r="D978" s="210" t="s">
        <v>196</v>
      </c>
      <c r="E978" s="216" t="s">
        <v>1</v>
      </c>
      <c r="F978" s="217" t="s">
        <v>1232</v>
      </c>
      <c r="G978" s="215"/>
      <c r="H978" s="216" t="s">
        <v>1</v>
      </c>
      <c r="I978" s="218"/>
      <c r="J978" s="215"/>
      <c r="K978" s="215"/>
      <c r="L978" s="219"/>
      <c r="M978" s="220"/>
      <c r="N978" s="221"/>
      <c r="O978" s="221"/>
      <c r="P978" s="221"/>
      <c r="Q978" s="221"/>
      <c r="R978" s="221"/>
      <c r="S978" s="221"/>
      <c r="T978" s="222"/>
      <c r="AT978" s="223" t="s">
        <v>196</v>
      </c>
      <c r="AU978" s="223" t="s">
        <v>98</v>
      </c>
      <c r="AV978" s="12" t="s">
        <v>23</v>
      </c>
      <c r="AW978" s="12" t="s">
        <v>48</v>
      </c>
      <c r="AX978" s="12" t="s">
        <v>91</v>
      </c>
      <c r="AY978" s="223" t="s">
        <v>183</v>
      </c>
    </row>
    <row r="979" spans="2:65" s="13" customFormat="1" ht="10.199999999999999">
      <c r="B979" s="224"/>
      <c r="C979" s="225"/>
      <c r="D979" s="210" t="s">
        <v>196</v>
      </c>
      <c r="E979" s="226" t="s">
        <v>1</v>
      </c>
      <c r="F979" s="227" t="s">
        <v>1233</v>
      </c>
      <c r="G979" s="225"/>
      <c r="H979" s="228">
        <v>0.38400000000000006</v>
      </c>
      <c r="I979" s="229"/>
      <c r="J979" s="225"/>
      <c r="K979" s="225"/>
      <c r="L979" s="230"/>
      <c r="M979" s="231"/>
      <c r="N979" s="232"/>
      <c r="O979" s="232"/>
      <c r="P979" s="232"/>
      <c r="Q979" s="232"/>
      <c r="R979" s="232"/>
      <c r="S979" s="232"/>
      <c r="T979" s="233"/>
      <c r="AT979" s="234" t="s">
        <v>196</v>
      </c>
      <c r="AU979" s="234" t="s">
        <v>98</v>
      </c>
      <c r="AV979" s="13" t="s">
        <v>98</v>
      </c>
      <c r="AW979" s="13" t="s">
        <v>48</v>
      </c>
      <c r="AX979" s="13" t="s">
        <v>91</v>
      </c>
      <c r="AY979" s="234" t="s">
        <v>183</v>
      </c>
    </row>
    <row r="980" spans="2:65" s="12" customFormat="1" ht="10.199999999999999">
      <c r="B980" s="214"/>
      <c r="C980" s="215"/>
      <c r="D980" s="210" t="s">
        <v>196</v>
      </c>
      <c r="E980" s="216" t="s">
        <v>1</v>
      </c>
      <c r="F980" s="217" t="s">
        <v>1234</v>
      </c>
      <c r="G980" s="215"/>
      <c r="H980" s="216" t="s">
        <v>1</v>
      </c>
      <c r="I980" s="218"/>
      <c r="J980" s="215"/>
      <c r="K980" s="215"/>
      <c r="L980" s="219"/>
      <c r="M980" s="220"/>
      <c r="N980" s="221"/>
      <c r="O980" s="221"/>
      <c r="P980" s="221"/>
      <c r="Q980" s="221"/>
      <c r="R980" s="221"/>
      <c r="S980" s="221"/>
      <c r="T980" s="222"/>
      <c r="AT980" s="223" t="s">
        <v>196</v>
      </c>
      <c r="AU980" s="223" t="s">
        <v>98</v>
      </c>
      <c r="AV980" s="12" t="s">
        <v>23</v>
      </c>
      <c r="AW980" s="12" t="s">
        <v>48</v>
      </c>
      <c r="AX980" s="12" t="s">
        <v>91</v>
      </c>
      <c r="AY980" s="223" t="s">
        <v>183</v>
      </c>
    </row>
    <row r="981" spans="2:65" s="13" customFormat="1" ht="10.199999999999999">
      <c r="B981" s="224"/>
      <c r="C981" s="225"/>
      <c r="D981" s="210" t="s">
        <v>196</v>
      </c>
      <c r="E981" s="226" t="s">
        <v>1</v>
      </c>
      <c r="F981" s="227" t="s">
        <v>1233</v>
      </c>
      <c r="G981" s="225"/>
      <c r="H981" s="228">
        <v>0.38400000000000006</v>
      </c>
      <c r="I981" s="229"/>
      <c r="J981" s="225"/>
      <c r="K981" s="225"/>
      <c r="L981" s="230"/>
      <c r="M981" s="231"/>
      <c r="N981" s="232"/>
      <c r="O981" s="232"/>
      <c r="P981" s="232"/>
      <c r="Q981" s="232"/>
      <c r="R981" s="232"/>
      <c r="S981" s="232"/>
      <c r="T981" s="233"/>
      <c r="AT981" s="234" t="s">
        <v>196</v>
      </c>
      <c r="AU981" s="234" t="s">
        <v>98</v>
      </c>
      <c r="AV981" s="13" t="s">
        <v>98</v>
      </c>
      <c r="AW981" s="13" t="s">
        <v>48</v>
      </c>
      <c r="AX981" s="13" t="s">
        <v>91</v>
      </c>
      <c r="AY981" s="234" t="s">
        <v>183</v>
      </c>
    </row>
    <row r="982" spans="2:65" s="12" customFormat="1" ht="10.199999999999999">
      <c r="B982" s="214"/>
      <c r="C982" s="215"/>
      <c r="D982" s="210" t="s">
        <v>196</v>
      </c>
      <c r="E982" s="216" t="s">
        <v>1</v>
      </c>
      <c r="F982" s="217" t="s">
        <v>1235</v>
      </c>
      <c r="G982" s="215"/>
      <c r="H982" s="216" t="s">
        <v>1</v>
      </c>
      <c r="I982" s="218"/>
      <c r="J982" s="215"/>
      <c r="K982" s="215"/>
      <c r="L982" s="219"/>
      <c r="M982" s="220"/>
      <c r="N982" s="221"/>
      <c r="O982" s="221"/>
      <c r="P982" s="221"/>
      <c r="Q982" s="221"/>
      <c r="R982" s="221"/>
      <c r="S982" s="221"/>
      <c r="T982" s="222"/>
      <c r="AT982" s="223" t="s">
        <v>196</v>
      </c>
      <c r="AU982" s="223" t="s">
        <v>98</v>
      </c>
      <c r="AV982" s="12" t="s">
        <v>23</v>
      </c>
      <c r="AW982" s="12" t="s">
        <v>48</v>
      </c>
      <c r="AX982" s="12" t="s">
        <v>91</v>
      </c>
      <c r="AY982" s="223" t="s">
        <v>183</v>
      </c>
    </row>
    <row r="983" spans="2:65" s="13" customFormat="1" ht="10.199999999999999">
      <c r="B983" s="224"/>
      <c r="C983" s="225"/>
      <c r="D983" s="210" t="s">
        <v>196</v>
      </c>
      <c r="E983" s="226" t="s">
        <v>1</v>
      </c>
      <c r="F983" s="227" t="s">
        <v>1236</v>
      </c>
      <c r="G983" s="225"/>
      <c r="H983" s="228">
        <v>9.6000000000000016E-2</v>
      </c>
      <c r="I983" s="229"/>
      <c r="J983" s="225"/>
      <c r="K983" s="225"/>
      <c r="L983" s="230"/>
      <c r="M983" s="231"/>
      <c r="N983" s="232"/>
      <c r="O983" s="232"/>
      <c r="P983" s="232"/>
      <c r="Q983" s="232"/>
      <c r="R983" s="232"/>
      <c r="S983" s="232"/>
      <c r="T983" s="233"/>
      <c r="AT983" s="234" t="s">
        <v>196</v>
      </c>
      <c r="AU983" s="234" t="s">
        <v>98</v>
      </c>
      <c r="AV983" s="13" t="s">
        <v>98</v>
      </c>
      <c r="AW983" s="13" t="s">
        <v>48</v>
      </c>
      <c r="AX983" s="13" t="s">
        <v>91</v>
      </c>
      <c r="AY983" s="234" t="s">
        <v>183</v>
      </c>
    </row>
    <row r="984" spans="2:65" s="12" customFormat="1" ht="10.199999999999999">
      <c r="B984" s="214"/>
      <c r="C984" s="215"/>
      <c r="D984" s="210" t="s">
        <v>196</v>
      </c>
      <c r="E984" s="216" t="s">
        <v>1</v>
      </c>
      <c r="F984" s="217" t="s">
        <v>1237</v>
      </c>
      <c r="G984" s="215"/>
      <c r="H984" s="216" t="s">
        <v>1</v>
      </c>
      <c r="I984" s="218"/>
      <c r="J984" s="215"/>
      <c r="K984" s="215"/>
      <c r="L984" s="219"/>
      <c r="M984" s="220"/>
      <c r="N984" s="221"/>
      <c r="O984" s="221"/>
      <c r="P984" s="221"/>
      <c r="Q984" s="221"/>
      <c r="R984" s="221"/>
      <c r="S984" s="221"/>
      <c r="T984" s="222"/>
      <c r="AT984" s="223" t="s">
        <v>196</v>
      </c>
      <c r="AU984" s="223" t="s">
        <v>98</v>
      </c>
      <c r="AV984" s="12" t="s">
        <v>23</v>
      </c>
      <c r="AW984" s="12" t="s">
        <v>48</v>
      </c>
      <c r="AX984" s="12" t="s">
        <v>91</v>
      </c>
      <c r="AY984" s="223" t="s">
        <v>183</v>
      </c>
    </row>
    <row r="985" spans="2:65" s="13" customFormat="1" ht="10.199999999999999">
      <c r="B985" s="224"/>
      <c r="C985" s="225"/>
      <c r="D985" s="210" t="s">
        <v>196</v>
      </c>
      <c r="E985" s="226" t="s">
        <v>1</v>
      </c>
      <c r="F985" s="227" t="s">
        <v>1238</v>
      </c>
      <c r="G985" s="225"/>
      <c r="H985" s="228">
        <v>0.96</v>
      </c>
      <c r="I985" s="229"/>
      <c r="J985" s="225"/>
      <c r="K985" s="225"/>
      <c r="L985" s="230"/>
      <c r="M985" s="231"/>
      <c r="N985" s="232"/>
      <c r="O985" s="232"/>
      <c r="P985" s="232"/>
      <c r="Q985" s="232"/>
      <c r="R985" s="232"/>
      <c r="S985" s="232"/>
      <c r="T985" s="233"/>
      <c r="AT985" s="234" t="s">
        <v>196</v>
      </c>
      <c r="AU985" s="234" t="s">
        <v>98</v>
      </c>
      <c r="AV985" s="13" t="s">
        <v>98</v>
      </c>
      <c r="AW985" s="13" t="s">
        <v>48</v>
      </c>
      <c r="AX985" s="13" t="s">
        <v>91</v>
      </c>
      <c r="AY985" s="234" t="s">
        <v>183</v>
      </c>
    </row>
    <row r="986" spans="2:65" s="1" customFormat="1" ht="16.5" customHeight="1">
      <c r="B986" s="35"/>
      <c r="C986" s="197" t="s">
        <v>1239</v>
      </c>
      <c r="D986" s="197" t="s">
        <v>186</v>
      </c>
      <c r="E986" s="198" t="s">
        <v>1240</v>
      </c>
      <c r="F986" s="199" t="s">
        <v>1241</v>
      </c>
      <c r="G986" s="200" t="s">
        <v>205</v>
      </c>
      <c r="H986" s="201">
        <v>11</v>
      </c>
      <c r="I986" s="202"/>
      <c r="J986" s="203">
        <f>ROUND(I986*H986,2)</f>
        <v>0</v>
      </c>
      <c r="K986" s="199" t="s">
        <v>190</v>
      </c>
      <c r="L986" s="39"/>
      <c r="M986" s="204" t="s">
        <v>1</v>
      </c>
      <c r="N986" s="205" t="s">
        <v>56</v>
      </c>
      <c r="O986" s="67"/>
      <c r="P986" s="206">
        <f>O986*H986</f>
        <v>0</v>
      </c>
      <c r="Q986" s="206">
        <v>0.11241</v>
      </c>
      <c r="R986" s="206">
        <f>Q986*H986</f>
        <v>1.23651</v>
      </c>
      <c r="S986" s="206">
        <v>0</v>
      </c>
      <c r="T986" s="207">
        <f>S986*H986</f>
        <v>0</v>
      </c>
      <c r="AR986" s="208" t="s">
        <v>122</v>
      </c>
      <c r="AT986" s="208" t="s">
        <v>186</v>
      </c>
      <c r="AU986" s="208" t="s">
        <v>98</v>
      </c>
      <c r="AY986" s="17" t="s">
        <v>183</v>
      </c>
      <c r="BE986" s="209">
        <f>IF(N986="základní",J986,0)</f>
        <v>0</v>
      </c>
      <c r="BF986" s="209">
        <f>IF(N986="snížená",J986,0)</f>
        <v>0</v>
      </c>
      <c r="BG986" s="209">
        <f>IF(N986="zákl. přenesená",J986,0)</f>
        <v>0</v>
      </c>
      <c r="BH986" s="209">
        <f>IF(N986="sníž. přenesená",J986,0)</f>
        <v>0</v>
      </c>
      <c r="BI986" s="209">
        <f>IF(N986="nulová",J986,0)</f>
        <v>0</v>
      </c>
      <c r="BJ986" s="17" t="s">
        <v>23</v>
      </c>
      <c r="BK986" s="209">
        <f>ROUND(I986*H986,2)</f>
        <v>0</v>
      </c>
      <c r="BL986" s="17" t="s">
        <v>122</v>
      </c>
      <c r="BM986" s="208" t="s">
        <v>1242</v>
      </c>
    </row>
    <row r="987" spans="2:65" s="1" customFormat="1" ht="10.199999999999999">
      <c r="B987" s="35"/>
      <c r="C987" s="36"/>
      <c r="D987" s="210" t="s">
        <v>192</v>
      </c>
      <c r="E987" s="36"/>
      <c r="F987" s="211" t="s">
        <v>1243</v>
      </c>
      <c r="G987" s="36"/>
      <c r="H987" s="36"/>
      <c r="I987" s="118"/>
      <c r="J987" s="36"/>
      <c r="K987" s="36"/>
      <c r="L987" s="39"/>
      <c r="M987" s="212"/>
      <c r="N987" s="67"/>
      <c r="O987" s="67"/>
      <c r="P987" s="67"/>
      <c r="Q987" s="67"/>
      <c r="R987" s="67"/>
      <c r="S987" s="67"/>
      <c r="T987" s="68"/>
      <c r="AT987" s="17" t="s">
        <v>192</v>
      </c>
      <c r="AU987" s="17" t="s">
        <v>98</v>
      </c>
    </row>
    <row r="988" spans="2:65" s="1" customFormat="1" ht="45">
      <c r="B988" s="35"/>
      <c r="C988" s="36"/>
      <c r="D988" s="210" t="s">
        <v>194</v>
      </c>
      <c r="E988" s="36"/>
      <c r="F988" s="213" t="s">
        <v>1244</v>
      </c>
      <c r="G988" s="36"/>
      <c r="H988" s="36"/>
      <c r="I988" s="118"/>
      <c r="J988" s="36"/>
      <c r="K988" s="36"/>
      <c r="L988" s="39"/>
      <c r="M988" s="212"/>
      <c r="N988" s="67"/>
      <c r="O988" s="67"/>
      <c r="P988" s="67"/>
      <c r="Q988" s="67"/>
      <c r="R988" s="67"/>
      <c r="S988" s="67"/>
      <c r="T988" s="68"/>
      <c r="AT988" s="17" t="s">
        <v>194</v>
      </c>
      <c r="AU988" s="17" t="s">
        <v>98</v>
      </c>
    </row>
    <row r="989" spans="2:65" s="12" customFormat="1" ht="10.199999999999999">
      <c r="B989" s="214"/>
      <c r="C989" s="215"/>
      <c r="D989" s="210" t="s">
        <v>196</v>
      </c>
      <c r="E989" s="216" t="s">
        <v>1</v>
      </c>
      <c r="F989" s="217" t="s">
        <v>1235</v>
      </c>
      <c r="G989" s="215"/>
      <c r="H989" s="216" t="s">
        <v>1</v>
      </c>
      <c r="I989" s="218"/>
      <c r="J989" s="215"/>
      <c r="K989" s="215"/>
      <c r="L989" s="219"/>
      <c r="M989" s="220"/>
      <c r="N989" s="221"/>
      <c r="O989" s="221"/>
      <c r="P989" s="221"/>
      <c r="Q989" s="221"/>
      <c r="R989" s="221"/>
      <c r="S989" s="221"/>
      <c r="T989" s="222"/>
      <c r="AT989" s="223" t="s">
        <v>196</v>
      </c>
      <c r="AU989" s="223" t="s">
        <v>98</v>
      </c>
      <c r="AV989" s="12" t="s">
        <v>23</v>
      </c>
      <c r="AW989" s="12" t="s">
        <v>48</v>
      </c>
      <c r="AX989" s="12" t="s">
        <v>91</v>
      </c>
      <c r="AY989" s="223" t="s">
        <v>183</v>
      </c>
    </row>
    <row r="990" spans="2:65" s="13" customFormat="1" ht="10.199999999999999">
      <c r="B990" s="224"/>
      <c r="C990" s="225"/>
      <c r="D990" s="210" t="s">
        <v>196</v>
      </c>
      <c r="E990" s="226" t="s">
        <v>1</v>
      </c>
      <c r="F990" s="227" t="s">
        <v>23</v>
      </c>
      <c r="G990" s="225"/>
      <c r="H990" s="228">
        <v>1</v>
      </c>
      <c r="I990" s="229"/>
      <c r="J990" s="225"/>
      <c r="K990" s="225"/>
      <c r="L990" s="230"/>
      <c r="M990" s="231"/>
      <c r="N990" s="232"/>
      <c r="O990" s="232"/>
      <c r="P990" s="232"/>
      <c r="Q990" s="232"/>
      <c r="R990" s="232"/>
      <c r="S990" s="232"/>
      <c r="T990" s="233"/>
      <c r="AT990" s="234" t="s">
        <v>196</v>
      </c>
      <c r="AU990" s="234" t="s">
        <v>98</v>
      </c>
      <c r="AV990" s="13" t="s">
        <v>98</v>
      </c>
      <c r="AW990" s="13" t="s">
        <v>48</v>
      </c>
      <c r="AX990" s="13" t="s">
        <v>91</v>
      </c>
      <c r="AY990" s="234" t="s">
        <v>183</v>
      </c>
    </row>
    <row r="991" spans="2:65" s="12" customFormat="1" ht="10.199999999999999">
      <c r="B991" s="214"/>
      <c r="C991" s="215"/>
      <c r="D991" s="210" t="s">
        <v>196</v>
      </c>
      <c r="E991" s="216" t="s">
        <v>1</v>
      </c>
      <c r="F991" s="217" t="s">
        <v>1237</v>
      </c>
      <c r="G991" s="215"/>
      <c r="H991" s="216" t="s">
        <v>1</v>
      </c>
      <c r="I991" s="218"/>
      <c r="J991" s="215"/>
      <c r="K991" s="215"/>
      <c r="L991" s="219"/>
      <c r="M991" s="220"/>
      <c r="N991" s="221"/>
      <c r="O991" s="221"/>
      <c r="P991" s="221"/>
      <c r="Q991" s="221"/>
      <c r="R991" s="221"/>
      <c r="S991" s="221"/>
      <c r="T991" s="222"/>
      <c r="AT991" s="223" t="s">
        <v>196</v>
      </c>
      <c r="AU991" s="223" t="s">
        <v>98</v>
      </c>
      <c r="AV991" s="12" t="s">
        <v>23</v>
      </c>
      <c r="AW991" s="12" t="s">
        <v>48</v>
      </c>
      <c r="AX991" s="12" t="s">
        <v>91</v>
      </c>
      <c r="AY991" s="223" t="s">
        <v>183</v>
      </c>
    </row>
    <row r="992" spans="2:65" s="13" customFormat="1" ht="10.199999999999999">
      <c r="B992" s="224"/>
      <c r="C992" s="225"/>
      <c r="D992" s="210" t="s">
        <v>196</v>
      </c>
      <c r="E992" s="226" t="s">
        <v>1</v>
      </c>
      <c r="F992" s="227" t="s">
        <v>28</v>
      </c>
      <c r="G992" s="225"/>
      <c r="H992" s="228">
        <v>10</v>
      </c>
      <c r="I992" s="229"/>
      <c r="J992" s="225"/>
      <c r="K992" s="225"/>
      <c r="L992" s="230"/>
      <c r="M992" s="231"/>
      <c r="N992" s="232"/>
      <c r="O992" s="232"/>
      <c r="P992" s="232"/>
      <c r="Q992" s="232"/>
      <c r="R992" s="232"/>
      <c r="S992" s="232"/>
      <c r="T992" s="233"/>
      <c r="AT992" s="234" t="s">
        <v>196</v>
      </c>
      <c r="AU992" s="234" t="s">
        <v>98</v>
      </c>
      <c r="AV992" s="13" t="s">
        <v>98</v>
      </c>
      <c r="AW992" s="13" t="s">
        <v>48</v>
      </c>
      <c r="AX992" s="13" t="s">
        <v>91</v>
      </c>
      <c r="AY992" s="234" t="s">
        <v>183</v>
      </c>
    </row>
    <row r="993" spans="2:65" s="1" customFormat="1" ht="16.5" customHeight="1">
      <c r="B993" s="35"/>
      <c r="C993" s="246" t="s">
        <v>1245</v>
      </c>
      <c r="D993" s="246" t="s">
        <v>347</v>
      </c>
      <c r="E993" s="247" t="s">
        <v>1246</v>
      </c>
      <c r="F993" s="248" t="s">
        <v>1247</v>
      </c>
      <c r="G993" s="249" t="s">
        <v>205</v>
      </c>
      <c r="H993" s="250">
        <v>10</v>
      </c>
      <c r="I993" s="251"/>
      <c r="J993" s="252">
        <f>ROUND(I993*H993,2)</f>
        <v>0</v>
      </c>
      <c r="K993" s="248" t="s">
        <v>190</v>
      </c>
      <c r="L993" s="253"/>
      <c r="M993" s="254" t="s">
        <v>1</v>
      </c>
      <c r="N993" s="255" t="s">
        <v>56</v>
      </c>
      <c r="O993" s="67"/>
      <c r="P993" s="206">
        <f>O993*H993</f>
        <v>0</v>
      </c>
      <c r="Q993" s="206">
        <v>2.5000000000000001E-3</v>
      </c>
      <c r="R993" s="206">
        <f>Q993*H993</f>
        <v>2.5000000000000001E-2</v>
      </c>
      <c r="S993" s="206">
        <v>0</v>
      </c>
      <c r="T993" s="207">
        <f>S993*H993</f>
        <v>0</v>
      </c>
      <c r="AR993" s="208" t="s">
        <v>232</v>
      </c>
      <c r="AT993" s="208" t="s">
        <v>347</v>
      </c>
      <c r="AU993" s="208" t="s">
        <v>98</v>
      </c>
      <c r="AY993" s="17" t="s">
        <v>183</v>
      </c>
      <c r="BE993" s="209">
        <f>IF(N993="základní",J993,0)</f>
        <v>0</v>
      </c>
      <c r="BF993" s="209">
        <f>IF(N993="snížená",J993,0)</f>
        <v>0</v>
      </c>
      <c r="BG993" s="209">
        <f>IF(N993="zákl. přenesená",J993,0)</f>
        <v>0</v>
      </c>
      <c r="BH993" s="209">
        <f>IF(N993="sníž. přenesená",J993,0)</f>
        <v>0</v>
      </c>
      <c r="BI993" s="209">
        <f>IF(N993="nulová",J993,0)</f>
        <v>0</v>
      </c>
      <c r="BJ993" s="17" t="s">
        <v>23</v>
      </c>
      <c r="BK993" s="209">
        <f>ROUND(I993*H993,2)</f>
        <v>0</v>
      </c>
      <c r="BL993" s="17" t="s">
        <v>122</v>
      </c>
      <c r="BM993" s="208" t="s">
        <v>1248</v>
      </c>
    </row>
    <row r="994" spans="2:65" s="1" customFormat="1" ht="10.199999999999999">
      <c r="B994" s="35"/>
      <c r="C994" s="36"/>
      <c r="D994" s="210" t="s">
        <v>192</v>
      </c>
      <c r="E994" s="36"/>
      <c r="F994" s="211" t="s">
        <v>1249</v>
      </c>
      <c r="G994" s="36"/>
      <c r="H994" s="36"/>
      <c r="I994" s="118"/>
      <c r="J994" s="36"/>
      <c r="K994" s="36"/>
      <c r="L994" s="39"/>
      <c r="M994" s="212"/>
      <c r="N994" s="67"/>
      <c r="O994" s="67"/>
      <c r="P994" s="67"/>
      <c r="Q994" s="67"/>
      <c r="R994" s="67"/>
      <c r="S994" s="67"/>
      <c r="T994" s="68"/>
      <c r="AT994" s="17" t="s">
        <v>192</v>
      </c>
      <c r="AU994" s="17" t="s">
        <v>98</v>
      </c>
    </row>
    <row r="995" spans="2:65" s="12" customFormat="1" ht="10.199999999999999">
      <c r="B995" s="214"/>
      <c r="C995" s="215"/>
      <c r="D995" s="210" t="s">
        <v>196</v>
      </c>
      <c r="E995" s="216" t="s">
        <v>1</v>
      </c>
      <c r="F995" s="217" t="s">
        <v>1237</v>
      </c>
      <c r="G995" s="215"/>
      <c r="H995" s="216" t="s">
        <v>1</v>
      </c>
      <c r="I995" s="218"/>
      <c r="J995" s="215"/>
      <c r="K995" s="215"/>
      <c r="L995" s="219"/>
      <c r="M995" s="220"/>
      <c r="N995" s="221"/>
      <c r="O995" s="221"/>
      <c r="P995" s="221"/>
      <c r="Q995" s="221"/>
      <c r="R995" s="221"/>
      <c r="S995" s="221"/>
      <c r="T995" s="222"/>
      <c r="AT995" s="223" t="s">
        <v>196</v>
      </c>
      <c r="AU995" s="223" t="s">
        <v>98</v>
      </c>
      <c r="AV995" s="12" t="s">
        <v>23</v>
      </c>
      <c r="AW995" s="12" t="s">
        <v>48</v>
      </c>
      <c r="AX995" s="12" t="s">
        <v>91</v>
      </c>
      <c r="AY995" s="223" t="s">
        <v>183</v>
      </c>
    </row>
    <row r="996" spans="2:65" s="13" customFormat="1" ht="10.199999999999999">
      <c r="B996" s="224"/>
      <c r="C996" s="225"/>
      <c r="D996" s="210" t="s">
        <v>196</v>
      </c>
      <c r="E996" s="226" t="s">
        <v>1</v>
      </c>
      <c r="F996" s="227" t="s">
        <v>28</v>
      </c>
      <c r="G996" s="225"/>
      <c r="H996" s="228">
        <v>10</v>
      </c>
      <c r="I996" s="229"/>
      <c r="J996" s="225"/>
      <c r="K996" s="225"/>
      <c r="L996" s="230"/>
      <c r="M996" s="231"/>
      <c r="N996" s="232"/>
      <c r="O996" s="232"/>
      <c r="P996" s="232"/>
      <c r="Q996" s="232"/>
      <c r="R996" s="232"/>
      <c r="S996" s="232"/>
      <c r="T996" s="233"/>
      <c r="AT996" s="234" t="s">
        <v>196</v>
      </c>
      <c r="AU996" s="234" t="s">
        <v>98</v>
      </c>
      <c r="AV996" s="13" t="s">
        <v>98</v>
      </c>
      <c r="AW996" s="13" t="s">
        <v>48</v>
      </c>
      <c r="AX996" s="13" t="s">
        <v>91</v>
      </c>
      <c r="AY996" s="234" t="s">
        <v>183</v>
      </c>
    </row>
    <row r="997" spans="2:65" s="1" customFormat="1" ht="16.5" customHeight="1">
      <c r="B997" s="35"/>
      <c r="C997" s="197" t="s">
        <v>1250</v>
      </c>
      <c r="D997" s="197" t="s">
        <v>186</v>
      </c>
      <c r="E997" s="198" t="s">
        <v>1251</v>
      </c>
      <c r="F997" s="199" t="s">
        <v>1252</v>
      </c>
      <c r="G997" s="200" t="s">
        <v>205</v>
      </c>
      <c r="H997" s="201">
        <v>25</v>
      </c>
      <c r="I997" s="202"/>
      <c r="J997" s="203">
        <f>ROUND(I997*H997,2)</f>
        <v>0</v>
      </c>
      <c r="K997" s="199" t="s">
        <v>190</v>
      </c>
      <c r="L997" s="39"/>
      <c r="M997" s="204" t="s">
        <v>1</v>
      </c>
      <c r="N997" s="205" t="s">
        <v>56</v>
      </c>
      <c r="O997" s="67"/>
      <c r="P997" s="206">
        <f>O997*H997</f>
        <v>0</v>
      </c>
      <c r="Q997" s="206">
        <v>6.9999999999999999E-4</v>
      </c>
      <c r="R997" s="206">
        <f>Q997*H997</f>
        <v>1.7499999999999998E-2</v>
      </c>
      <c r="S997" s="206">
        <v>0</v>
      </c>
      <c r="T997" s="207">
        <f>S997*H997</f>
        <v>0</v>
      </c>
      <c r="AR997" s="208" t="s">
        <v>122</v>
      </c>
      <c r="AT997" s="208" t="s">
        <v>186</v>
      </c>
      <c r="AU997" s="208" t="s">
        <v>98</v>
      </c>
      <c r="AY997" s="17" t="s">
        <v>183</v>
      </c>
      <c r="BE997" s="209">
        <f>IF(N997="základní",J997,0)</f>
        <v>0</v>
      </c>
      <c r="BF997" s="209">
        <f>IF(N997="snížená",J997,0)</f>
        <v>0</v>
      </c>
      <c r="BG997" s="209">
        <f>IF(N997="zákl. přenesená",J997,0)</f>
        <v>0</v>
      </c>
      <c r="BH997" s="209">
        <f>IF(N997="sníž. přenesená",J997,0)</f>
        <v>0</v>
      </c>
      <c r="BI997" s="209">
        <f>IF(N997="nulová",J997,0)</f>
        <v>0</v>
      </c>
      <c r="BJ997" s="17" t="s">
        <v>23</v>
      </c>
      <c r="BK997" s="209">
        <f>ROUND(I997*H997,2)</f>
        <v>0</v>
      </c>
      <c r="BL997" s="17" t="s">
        <v>122</v>
      </c>
      <c r="BM997" s="208" t="s">
        <v>1253</v>
      </c>
    </row>
    <row r="998" spans="2:65" s="1" customFormat="1" ht="10.199999999999999">
      <c r="B998" s="35"/>
      <c r="C998" s="36"/>
      <c r="D998" s="210" t="s">
        <v>192</v>
      </c>
      <c r="E998" s="36"/>
      <c r="F998" s="211" t="s">
        <v>1254</v>
      </c>
      <c r="G998" s="36"/>
      <c r="H998" s="36"/>
      <c r="I998" s="118"/>
      <c r="J998" s="36"/>
      <c r="K998" s="36"/>
      <c r="L998" s="39"/>
      <c r="M998" s="212"/>
      <c r="N998" s="67"/>
      <c r="O998" s="67"/>
      <c r="P998" s="67"/>
      <c r="Q998" s="67"/>
      <c r="R998" s="67"/>
      <c r="S998" s="67"/>
      <c r="T998" s="68"/>
      <c r="AT998" s="17" t="s">
        <v>192</v>
      </c>
      <c r="AU998" s="17" t="s">
        <v>98</v>
      </c>
    </row>
    <row r="999" spans="2:65" s="1" customFormat="1" ht="72">
      <c r="B999" s="35"/>
      <c r="C999" s="36"/>
      <c r="D999" s="210" t="s">
        <v>194</v>
      </c>
      <c r="E999" s="36"/>
      <c r="F999" s="213" t="s">
        <v>1255</v>
      </c>
      <c r="G999" s="36"/>
      <c r="H999" s="36"/>
      <c r="I999" s="118"/>
      <c r="J999" s="36"/>
      <c r="K999" s="36"/>
      <c r="L999" s="39"/>
      <c r="M999" s="212"/>
      <c r="N999" s="67"/>
      <c r="O999" s="67"/>
      <c r="P999" s="67"/>
      <c r="Q999" s="67"/>
      <c r="R999" s="67"/>
      <c r="S999" s="67"/>
      <c r="T999" s="68"/>
      <c r="AT999" s="17" t="s">
        <v>194</v>
      </c>
      <c r="AU999" s="17" t="s">
        <v>98</v>
      </c>
    </row>
    <row r="1000" spans="2:65" s="12" customFormat="1" ht="10.199999999999999">
      <c r="B1000" s="214"/>
      <c r="C1000" s="215"/>
      <c r="D1000" s="210" t="s">
        <v>196</v>
      </c>
      <c r="E1000" s="216" t="s">
        <v>1</v>
      </c>
      <c r="F1000" s="217" t="s">
        <v>1235</v>
      </c>
      <c r="G1000" s="215"/>
      <c r="H1000" s="216" t="s">
        <v>1</v>
      </c>
      <c r="I1000" s="218"/>
      <c r="J1000" s="215"/>
      <c r="K1000" s="215"/>
      <c r="L1000" s="219"/>
      <c r="M1000" s="220"/>
      <c r="N1000" s="221"/>
      <c r="O1000" s="221"/>
      <c r="P1000" s="221"/>
      <c r="Q1000" s="221"/>
      <c r="R1000" s="221"/>
      <c r="S1000" s="221"/>
      <c r="T1000" s="222"/>
      <c r="AT1000" s="223" t="s">
        <v>196</v>
      </c>
      <c r="AU1000" s="223" t="s">
        <v>98</v>
      </c>
      <c r="AV1000" s="12" t="s">
        <v>23</v>
      </c>
      <c r="AW1000" s="12" t="s">
        <v>48</v>
      </c>
      <c r="AX1000" s="12" t="s">
        <v>91</v>
      </c>
      <c r="AY1000" s="223" t="s">
        <v>183</v>
      </c>
    </row>
    <row r="1001" spans="2:65" s="13" customFormat="1" ht="10.199999999999999">
      <c r="B1001" s="224"/>
      <c r="C1001" s="225"/>
      <c r="D1001" s="210" t="s">
        <v>196</v>
      </c>
      <c r="E1001" s="226" t="s">
        <v>1</v>
      </c>
      <c r="F1001" s="227" t="s">
        <v>23</v>
      </c>
      <c r="G1001" s="225"/>
      <c r="H1001" s="228">
        <v>1</v>
      </c>
      <c r="I1001" s="229"/>
      <c r="J1001" s="225"/>
      <c r="K1001" s="225"/>
      <c r="L1001" s="230"/>
      <c r="M1001" s="231"/>
      <c r="N1001" s="232"/>
      <c r="O1001" s="232"/>
      <c r="P1001" s="232"/>
      <c r="Q1001" s="232"/>
      <c r="R1001" s="232"/>
      <c r="S1001" s="232"/>
      <c r="T1001" s="233"/>
      <c r="AT1001" s="234" t="s">
        <v>196</v>
      </c>
      <c r="AU1001" s="234" t="s">
        <v>98</v>
      </c>
      <c r="AV1001" s="13" t="s">
        <v>98</v>
      </c>
      <c r="AW1001" s="13" t="s">
        <v>48</v>
      </c>
      <c r="AX1001" s="13" t="s">
        <v>91</v>
      </c>
      <c r="AY1001" s="234" t="s">
        <v>183</v>
      </c>
    </row>
    <row r="1002" spans="2:65" s="12" customFormat="1" ht="10.199999999999999">
      <c r="B1002" s="214"/>
      <c r="C1002" s="215"/>
      <c r="D1002" s="210" t="s">
        <v>196</v>
      </c>
      <c r="E1002" s="216" t="s">
        <v>1</v>
      </c>
      <c r="F1002" s="217" t="s">
        <v>1237</v>
      </c>
      <c r="G1002" s="215"/>
      <c r="H1002" s="216" t="s">
        <v>1</v>
      </c>
      <c r="I1002" s="218"/>
      <c r="J1002" s="215"/>
      <c r="K1002" s="215"/>
      <c r="L1002" s="219"/>
      <c r="M1002" s="220"/>
      <c r="N1002" s="221"/>
      <c r="O1002" s="221"/>
      <c r="P1002" s="221"/>
      <c r="Q1002" s="221"/>
      <c r="R1002" s="221"/>
      <c r="S1002" s="221"/>
      <c r="T1002" s="222"/>
      <c r="AT1002" s="223" t="s">
        <v>196</v>
      </c>
      <c r="AU1002" s="223" t="s">
        <v>98</v>
      </c>
      <c r="AV1002" s="12" t="s">
        <v>23</v>
      </c>
      <c r="AW1002" s="12" t="s">
        <v>48</v>
      </c>
      <c r="AX1002" s="12" t="s">
        <v>91</v>
      </c>
      <c r="AY1002" s="223" t="s">
        <v>183</v>
      </c>
    </row>
    <row r="1003" spans="2:65" s="13" customFormat="1" ht="10.199999999999999">
      <c r="B1003" s="224"/>
      <c r="C1003" s="225"/>
      <c r="D1003" s="210" t="s">
        <v>196</v>
      </c>
      <c r="E1003" s="226" t="s">
        <v>1</v>
      </c>
      <c r="F1003" s="227" t="s">
        <v>346</v>
      </c>
      <c r="G1003" s="225"/>
      <c r="H1003" s="228">
        <v>24</v>
      </c>
      <c r="I1003" s="229"/>
      <c r="J1003" s="225"/>
      <c r="K1003" s="225"/>
      <c r="L1003" s="230"/>
      <c r="M1003" s="231"/>
      <c r="N1003" s="232"/>
      <c r="O1003" s="232"/>
      <c r="P1003" s="232"/>
      <c r="Q1003" s="232"/>
      <c r="R1003" s="232"/>
      <c r="S1003" s="232"/>
      <c r="T1003" s="233"/>
      <c r="AT1003" s="234" t="s">
        <v>196</v>
      </c>
      <c r="AU1003" s="234" t="s">
        <v>98</v>
      </c>
      <c r="AV1003" s="13" t="s">
        <v>98</v>
      </c>
      <c r="AW1003" s="13" t="s">
        <v>48</v>
      </c>
      <c r="AX1003" s="13" t="s">
        <v>91</v>
      </c>
      <c r="AY1003" s="234" t="s">
        <v>183</v>
      </c>
    </row>
    <row r="1004" spans="2:65" s="1" customFormat="1" ht="16.5" customHeight="1">
      <c r="B1004" s="35"/>
      <c r="C1004" s="246" t="s">
        <v>1256</v>
      </c>
      <c r="D1004" s="246" t="s">
        <v>347</v>
      </c>
      <c r="E1004" s="247" t="s">
        <v>1257</v>
      </c>
      <c r="F1004" s="248" t="s">
        <v>1258</v>
      </c>
      <c r="G1004" s="249" t="s">
        <v>205</v>
      </c>
      <c r="H1004" s="250">
        <v>2</v>
      </c>
      <c r="I1004" s="251"/>
      <c r="J1004" s="252">
        <f>ROUND(I1004*H1004,2)</f>
        <v>0</v>
      </c>
      <c r="K1004" s="248" t="s">
        <v>190</v>
      </c>
      <c r="L1004" s="253"/>
      <c r="M1004" s="254" t="s">
        <v>1</v>
      </c>
      <c r="N1004" s="255" t="s">
        <v>56</v>
      </c>
      <c r="O1004" s="67"/>
      <c r="P1004" s="206">
        <f>O1004*H1004</f>
        <v>0</v>
      </c>
      <c r="Q1004" s="206">
        <v>2E-3</v>
      </c>
      <c r="R1004" s="206">
        <f>Q1004*H1004</f>
        <v>4.0000000000000001E-3</v>
      </c>
      <c r="S1004" s="206">
        <v>0</v>
      </c>
      <c r="T1004" s="207">
        <f>S1004*H1004</f>
        <v>0</v>
      </c>
      <c r="AR1004" s="208" t="s">
        <v>232</v>
      </c>
      <c r="AT1004" s="208" t="s">
        <v>347</v>
      </c>
      <c r="AU1004" s="208" t="s">
        <v>98</v>
      </c>
      <c r="AY1004" s="17" t="s">
        <v>183</v>
      </c>
      <c r="BE1004" s="209">
        <f>IF(N1004="základní",J1004,0)</f>
        <v>0</v>
      </c>
      <c r="BF1004" s="209">
        <f>IF(N1004="snížená",J1004,0)</f>
        <v>0</v>
      </c>
      <c r="BG1004" s="209">
        <f>IF(N1004="zákl. přenesená",J1004,0)</f>
        <v>0</v>
      </c>
      <c r="BH1004" s="209">
        <f>IF(N1004="sníž. přenesená",J1004,0)</f>
        <v>0</v>
      </c>
      <c r="BI1004" s="209">
        <f>IF(N1004="nulová",J1004,0)</f>
        <v>0</v>
      </c>
      <c r="BJ1004" s="17" t="s">
        <v>23</v>
      </c>
      <c r="BK1004" s="209">
        <f>ROUND(I1004*H1004,2)</f>
        <v>0</v>
      </c>
      <c r="BL1004" s="17" t="s">
        <v>122</v>
      </c>
      <c r="BM1004" s="208" t="s">
        <v>1259</v>
      </c>
    </row>
    <row r="1005" spans="2:65" s="1" customFormat="1" ht="17.399999999999999">
      <c r="B1005" s="35"/>
      <c r="C1005" s="36"/>
      <c r="D1005" s="210" t="s">
        <v>192</v>
      </c>
      <c r="E1005" s="36"/>
      <c r="F1005" s="211" t="s">
        <v>1260</v>
      </c>
      <c r="G1005" s="36"/>
      <c r="H1005" s="36"/>
      <c r="I1005" s="118"/>
      <c r="J1005" s="36"/>
      <c r="K1005" s="36"/>
      <c r="L1005" s="39"/>
      <c r="M1005" s="212"/>
      <c r="N1005" s="67"/>
      <c r="O1005" s="67"/>
      <c r="P1005" s="67"/>
      <c r="Q1005" s="67"/>
      <c r="R1005" s="67"/>
      <c r="S1005" s="67"/>
      <c r="T1005" s="68"/>
      <c r="AT1005" s="17" t="s">
        <v>192</v>
      </c>
      <c r="AU1005" s="17" t="s">
        <v>98</v>
      </c>
    </row>
    <row r="1006" spans="2:65" s="12" customFormat="1" ht="10.199999999999999">
      <c r="B1006" s="214"/>
      <c r="C1006" s="215"/>
      <c r="D1006" s="210" t="s">
        <v>196</v>
      </c>
      <c r="E1006" s="216" t="s">
        <v>1</v>
      </c>
      <c r="F1006" s="217" t="s">
        <v>1237</v>
      </c>
      <c r="G1006" s="215"/>
      <c r="H1006" s="216" t="s">
        <v>1</v>
      </c>
      <c r="I1006" s="218"/>
      <c r="J1006" s="215"/>
      <c r="K1006" s="215"/>
      <c r="L1006" s="219"/>
      <c r="M1006" s="220"/>
      <c r="N1006" s="221"/>
      <c r="O1006" s="221"/>
      <c r="P1006" s="221"/>
      <c r="Q1006" s="221"/>
      <c r="R1006" s="221"/>
      <c r="S1006" s="221"/>
      <c r="T1006" s="222"/>
      <c r="AT1006" s="223" t="s">
        <v>196</v>
      </c>
      <c r="AU1006" s="223" t="s">
        <v>98</v>
      </c>
      <c r="AV1006" s="12" t="s">
        <v>23</v>
      </c>
      <c r="AW1006" s="12" t="s">
        <v>48</v>
      </c>
      <c r="AX1006" s="12" t="s">
        <v>91</v>
      </c>
      <c r="AY1006" s="223" t="s">
        <v>183</v>
      </c>
    </row>
    <row r="1007" spans="2:65" s="13" customFormat="1" ht="10.199999999999999">
      <c r="B1007" s="224"/>
      <c r="C1007" s="225"/>
      <c r="D1007" s="210" t="s">
        <v>196</v>
      </c>
      <c r="E1007" s="226" t="s">
        <v>1</v>
      </c>
      <c r="F1007" s="227" t="s">
        <v>98</v>
      </c>
      <c r="G1007" s="225"/>
      <c r="H1007" s="228">
        <v>2</v>
      </c>
      <c r="I1007" s="229"/>
      <c r="J1007" s="225"/>
      <c r="K1007" s="225"/>
      <c r="L1007" s="230"/>
      <c r="M1007" s="231"/>
      <c r="N1007" s="232"/>
      <c r="O1007" s="232"/>
      <c r="P1007" s="232"/>
      <c r="Q1007" s="232"/>
      <c r="R1007" s="232"/>
      <c r="S1007" s="232"/>
      <c r="T1007" s="233"/>
      <c r="AT1007" s="234" t="s">
        <v>196</v>
      </c>
      <c r="AU1007" s="234" t="s">
        <v>98</v>
      </c>
      <c r="AV1007" s="13" t="s">
        <v>98</v>
      </c>
      <c r="AW1007" s="13" t="s">
        <v>48</v>
      </c>
      <c r="AX1007" s="13" t="s">
        <v>91</v>
      </c>
      <c r="AY1007" s="234" t="s">
        <v>183</v>
      </c>
    </row>
    <row r="1008" spans="2:65" s="1" customFormat="1" ht="16.5" customHeight="1">
      <c r="B1008" s="35"/>
      <c r="C1008" s="246" t="s">
        <v>1261</v>
      </c>
      <c r="D1008" s="246" t="s">
        <v>347</v>
      </c>
      <c r="E1008" s="247" t="s">
        <v>1262</v>
      </c>
      <c r="F1008" s="248" t="s">
        <v>1263</v>
      </c>
      <c r="G1008" s="249" t="s">
        <v>205</v>
      </c>
      <c r="H1008" s="250">
        <v>5</v>
      </c>
      <c r="I1008" s="251"/>
      <c r="J1008" s="252">
        <f>ROUND(I1008*H1008,2)</f>
        <v>0</v>
      </c>
      <c r="K1008" s="248" t="s">
        <v>190</v>
      </c>
      <c r="L1008" s="253"/>
      <c r="M1008" s="254" t="s">
        <v>1</v>
      </c>
      <c r="N1008" s="255" t="s">
        <v>56</v>
      </c>
      <c r="O1008" s="67"/>
      <c r="P1008" s="206">
        <f>O1008*H1008</f>
        <v>0</v>
      </c>
      <c r="Q1008" s="206">
        <v>3.0999999999999999E-3</v>
      </c>
      <c r="R1008" s="206">
        <f>Q1008*H1008</f>
        <v>1.55E-2</v>
      </c>
      <c r="S1008" s="206">
        <v>0</v>
      </c>
      <c r="T1008" s="207">
        <f>S1008*H1008</f>
        <v>0</v>
      </c>
      <c r="AR1008" s="208" t="s">
        <v>232</v>
      </c>
      <c r="AT1008" s="208" t="s">
        <v>347</v>
      </c>
      <c r="AU1008" s="208" t="s">
        <v>98</v>
      </c>
      <c r="AY1008" s="17" t="s">
        <v>183</v>
      </c>
      <c r="BE1008" s="209">
        <f>IF(N1008="základní",J1008,0)</f>
        <v>0</v>
      </c>
      <c r="BF1008" s="209">
        <f>IF(N1008="snížená",J1008,0)</f>
        <v>0</v>
      </c>
      <c r="BG1008" s="209">
        <f>IF(N1008="zákl. přenesená",J1008,0)</f>
        <v>0</v>
      </c>
      <c r="BH1008" s="209">
        <f>IF(N1008="sníž. přenesená",J1008,0)</f>
        <v>0</v>
      </c>
      <c r="BI1008" s="209">
        <f>IF(N1008="nulová",J1008,0)</f>
        <v>0</v>
      </c>
      <c r="BJ1008" s="17" t="s">
        <v>23</v>
      </c>
      <c r="BK1008" s="209">
        <f>ROUND(I1008*H1008,2)</f>
        <v>0</v>
      </c>
      <c r="BL1008" s="17" t="s">
        <v>122</v>
      </c>
      <c r="BM1008" s="208" t="s">
        <v>1264</v>
      </c>
    </row>
    <row r="1009" spans="2:65" s="1" customFormat="1" ht="17.399999999999999">
      <c r="B1009" s="35"/>
      <c r="C1009" s="36"/>
      <c r="D1009" s="210" t="s">
        <v>192</v>
      </c>
      <c r="E1009" s="36"/>
      <c r="F1009" s="211" t="s">
        <v>1265</v>
      </c>
      <c r="G1009" s="36"/>
      <c r="H1009" s="36"/>
      <c r="I1009" s="118"/>
      <c r="J1009" s="36"/>
      <c r="K1009" s="36"/>
      <c r="L1009" s="39"/>
      <c r="M1009" s="212"/>
      <c r="N1009" s="67"/>
      <c r="O1009" s="67"/>
      <c r="P1009" s="67"/>
      <c r="Q1009" s="67"/>
      <c r="R1009" s="67"/>
      <c r="S1009" s="67"/>
      <c r="T1009" s="68"/>
      <c r="AT1009" s="17" t="s">
        <v>192</v>
      </c>
      <c r="AU1009" s="17" t="s">
        <v>98</v>
      </c>
    </row>
    <row r="1010" spans="2:65" s="12" customFormat="1" ht="10.199999999999999">
      <c r="B1010" s="214"/>
      <c r="C1010" s="215"/>
      <c r="D1010" s="210" t="s">
        <v>196</v>
      </c>
      <c r="E1010" s="216" t="s">
        <v>1</v>
      </c>
      <c r="F1010" s="217" t="s">
        <v>1237</v>
      </c>
      <c r="G1010" s="215"/>
      <c r="H1010" s="216" t="s">
        <v>1</v>
      </c>
      <c r="I1010" s="218"/>
      <c r="J1010" s="215"/>
      <c r="K1010" s="215"/>
      <c r="L1010" s="219"/>
      <c r="M1010" s="220"/>
      <c r="N1010" s="221"/>
      <c r="O1010" s="221"/>
      <c r="P1010" s="221"/>
      <c r="Q1010" s="221"/>
      <c r="R1010" s="221"/>
      <c r="S1010" s="221"/>
      <c r="T1010" s="222"/>
      <c r="AT1010" s="223" t="s">
        <v>196</v>
      </c>
      <c r="AU1010" s="223" t="s">
        <v>98</v>
      </c>
      <c r="AV1010" s="12" t="s">
        <v>23</v>
      </c>
      <c r="AW1010" s="12" t="s">
        <v>48</v>
      </c>
      <c r="AX1010" s="12" t="s">
        <v>91</v>
      </c>
      <c r="AY1010" s="223" t="s">
        <v>183</v>
      </c>
    </row>
    <row r="1011" spans="2:65" s="13" customFormat="1" ht="10.199999999999999">
      <c r="B1011" s="224"/>
      <c r="C1011" s="225"/>
      <c r="D1011" s="210" t="s">
        <v>196</v>
      </c>
      <c r="E1011" s="226" t="s">
        <v>1</v>
      </c>
      <c r="F1011" s="227" t="s">
        <v>1266</v>
      </c>
      <c r="G1011" s="225"/>
      <c r="H1011" s="228">
        <v>5</v>
      </c>
      <c r="I1011" s="229"/>
      <c r="J1011" s="225"/>
      <c r="K1011" s="225"/>
      <c r="L1011" s="230"/>
      <c r="M1011" s="231"/>
      <c r="N1011" s="232"/>
      <c r="O1011" s="232"/>
      <c r="P1011" s="232"/>
      <c r="Q1011" s="232"/>
      <c r="R1011" s="232"/>
      <c r="S1011" s="232"/>
      <c r="T1011" s="233"/>
      <c r="AT1011" s="234" t="s">
        <v>196</v>
      </c>
      <c r="AU1011" s="234" t="s">
        <v>98</v>
      </c>
      <c r="AV1011" s="13" t="s">
        <v>98</v>
      </c>
      <c r="AW1011" s="13" t="s">
        <v>48</v>
      </c>
      <c r="AX1011" s="13" t="s">
        <v>91</v>
      </c>
      <c r="AY1011" s="234" t="s">
        <v>183</v>
      </c>
    </row>
    <row r="1012" spans="2:65" s="1" customFormat="1" ht="16.5" customHeight="1">
      <c r="B1012" s="35"/>
      <c r="C1012" s="246" t="s">
        <v>1267</v>
      </c>
      <c r="D1012" s="246" t="s">
        <v>347</v>
      </c>
      <c r="E1012" s="247" t="s">
        <v>1268</v>
      </c>
      <c r="F1012" s="248" t="s">
        <v>1269</v>
      </c>
      <c r="G1012" s="249" t="s">
        <v>205</v>
      </c>
      <c r="H1012" s="250">
        <v>8</v>
      </c>
      <c r="I1012" s="251"/>
      <c r="J1012" s="252">
        <f>ROUND(I1012*H1012,2)</f>
        <v>0</v>
      </c>
      <c r="K1012" s="248" t="s">
        <v>190</v>
      </c>
      <c r="L1012" s="253"/>
      <c r="M1012" s="254" t="s">
        <v>1</v>
      </c>
      <c r="N1012" s="255" t="s">
        <v>56</v>
      </c>
      <c r="O1012" s="67"/>
      <c r="P1012" s="206">
        <f>O1012*H1012</f>
        <v>0</v>
      </c>
      <c r="Q1012" s="206">
        <v>3.0000000000000001E-3</v>
      </c>
      <c r="R1012" s="206">
        <f>Q1012*H1012</f>
        <v>2.4E-2</v>
      </c>
      <c r="S1012" s="206">
        <v>0</v>
      </c>
      <c r="T1012" s="207">
        <f>S1012*H1012</f>
        <v>0</v>
      </c>
      <c r="AR1012" s="208" t="s">
        <v>232</v>
      </c>
      <c r="AT1012" s="208" t="s">
        <v>347</v>
      </c>
      <c r="AU1012" s="208" t="s">
        <v>98</v>
      </c>
      <c r="AY1012" s="17" t="s">
        <v>183</v>
      </c>
      <c r="BE1012" s="209">
        <f>IF(N1012="základní",J1012,0)</f>
        <v>0</v>
      </c>
      <c r="BF1012" s="209">
        <f>IF(N1012="snížená",J1012,0)</f>
        <v>0</v>
      </c>
      <c r="BG1012" s="209">
        <f>IF(N1012="zákl. přenesená",J1012,0)</f>
        <v>0</v>
      </c>
      <c r="BH1012" s="209">
        <f>IF(N1012="sníž. přenesená",J1012,0)</f>
        <v>0</v>
      </c>
      <c r="BI1012" s="209">
        <f>IF(N1012="nulová",J1012,0)</f>
        <v>0</v>
      </c>
      <c r="BJ1012" s="17" t="s">
        <v>23</v>
      </c>
      <c r="BK1012" s="209">
        <f>ROUND(I1012*H1012,2)</f>
        <v>0</v>
      </c>
      <c r="BL1012" s="17" t="s">
        <v>122</v>
      </c>
      <c r="BM1012" s="208" t="s">
        <v>1270</v>
      </c>
    </row>
    <row r="1013" spans="2:65" s="1" customFormat="1" ht="10.199999999999999">
      <c r="B1013" s="35"/>
      <c r="C1013" s="36"/>
      <c r="D1013" s="210" t="s">
        <v>192</v>
      </c>
      <c r="E1013" s="36"/>
      <c r="F1013" s="211" t="s">
        <v>1271</v>
      </c>
      <c r="G1013" s="36"/>
      <c r="H1013" s="36"/>
      <c r="I1013" s="118"/>
      <c r="J1013" s="36"/>
      <c r="K1013" s="36"/>
      <c r="L1013" s="39"/>
      <c r="M1013" s="212"/>
      <c r="N1013" s="67"/>
      <c r="O1013" s="67"/>
      <c r="P1013" s="67"/>
      <c r="Q1013" s="67"/>
      <c r="R1013" s="67"/>
      <c r="S1013" s="67"/>
      <c r="T1013" s="68"/>
      <c r="AT1013" s="17" t="s">
        <v>192</v>
      </c>
      <c r="AU1013" s="17" t="s">
        <v>98</v>
      </c>
    </row>
    <row r="1014" spans="2:65" s="12" customFormat="1" ht="10.199999999999999">
      <c r="B1014" s="214"/>
      <c r="C1014" s="215"/>
      <c r="D1014" s="210" t="s">
        <v>196</v>
      </c>
      <c r="E1014" s="216" t="s">
        <v>1</v>
      </c>
      <c r="F1014" s="217" t="s">
        <v>1237</v>
      </c>
      <c r="G1014" s="215"/>
      <c r="H1014" s="216" t="s">
        <v>1</v>
      </c>
      <c r="I1014" s="218"/>
      <c r="J1014" s="215"/>
      <c r="K1014" s="215"/>
      <c r="L1014" s="219"/>
      <c r="M1014" s="220"/>
      <c r="N1014" s="221"/>
      <c r="O1014" s="221"/>
      <c r="P1014" s="221"/>
      <c r="Q1014" s="221"/>
      <c r="R1014" s="221"/>
      <c r="S1014" s="221"/>
      <c r="T1014" s="222"/>
      <c r="AT1014" s="223" t="s">
        <v>196</v>
      </c>
      <c r="AU1014" s="223" t="s">
        <v>98</v>
      </c>
      <c r="AV1014" s="12" t="s">
        <v>23</v>
      </c>
      <c r="AW1014" s="12" t="s">
        <v>48</v>
      </c>
      <c r="AX1014" s="12" t="s">
        <v>91</v>
      </c>
      <c r="AY1014" s="223" t="s">
        <v>183</v>
      </c>
    </row>
    <row r="1015" spans="2:65" s="13" customFormat="1" ht="10.199999999999999">
      <c r="B1015" s="224"/>
      <c r="C1015" s="225"/>
      <c r="D1015" s="210" t="s">
        <v>196</v>
      </c>
      <c r="E1015" s="226" t="s">
        <v>1</v>
      </c>
      <c r="F1015" s="227" t="s">
        <v>1272</v>
      </c>
      <c r="G1015" s="225"/>
      <c r="H1015" s="228">
        <v>8</v>
      </c>
      <c r="I1015" s="229"/>
      <c r="J1015" s="225"/>
      <c r="K1015" s="225"/>
      <c r="L1015" s="230"/>
      <c r="M1015" s="231"/>
      <c r="N1015" s="232"/>
      <c r="O1015" s="232"/>
      <c r="P1015" s="232"/>
      <c r="Q1015" s="232"/>
      <c r="R1015" s="232"/>
      <c r="S1015" s="232"/>
      <c r="T1015" s="233"/>
      <c r="AT1015" s="234" t="s">
        <v>196</v>
      </c>
      <c r="AU1015" s="234" t="s">
        <v>98</v>
      </c>
      <c r="AV1015" s="13" t="s">
        <v>98</v>
      </c>
      <c r="AW1015" s="13" t="s">
        <v>48</v>
      </c>
      <c r="AX1015" s="13" t="s">
        <v>91</v>
      </c>
      <c r="AY1015" s="234" t="s">
        <v>183</v>
      </c>
    </row>
    <row r="1016" spans="2:65" s="1" customFormat="1" ht="16.5" customHeight="1">
      <c r="B1016" s="35"/>
      <c r="C1016" s="246" t="s">
        <v>1273</v>
      </c>
      <c r="D1016" s="246" t="s">
        <v>347</v>
      </c>
      <c r="E1016" s="247" t="s">
        <v>1274</v>
      </c>
      <c r="F1016" s="248" t="s">
        <v>1275</v>
      </c>
      <c r="G1016" s="249" t="s">
        <v>205</v>
      </c>
      <c r="H1016" s="250">
        <v>6</v>
      </c>
      <c r="I1016" s="251"/>
      <c r="J1016" s="252">
        <f>ROUND(I1016*H1016,2)</f>
        <v>0</v>
      </c>
      <c r="K1016" s="248" t="s">
        <v>190</v>
      </c>
      <c r="L1016" s="253"/>
      <c r="M1016" s="254" t="s">
        <v>1</v>
      </c>
      <c r="N1016" s="255" t="s">
        <v>56</v>
      </c>
      <c r="O1016" s="67"/>
      <c r="P1016" s="206">
        <f>O1016*H1016</f>
        <v>0</v>
      </c>
      <c r="Q1016" s="206">
        <v>4.0000000000000001E-3</v>
      </c>
      <c r="R1016" s="206">
        <f>Q1016*H1016</f>
        <v>2.4E-2</v>
      </c>
      <c r="S1016" s="206">
        <v>0</v>
      </c>
      <c r="T1016" s="207">
        <f>S1016*H1016</f>
        <v>0</v>
      </c>
      <c r="AR1016" s="208" t="s">
        <v>232</v>
      </c>
      <c r="AT1016" s="208" t="s">
        <v>347</v>
      </c>
      <c r="AU1016" s="208" t="s">
        <v>98</v>
      </c>
      <c r="AY1016" s="17" t="s">
        <v>183</v>
      </c>
      <c r="BE1016" s="209">
        <f>IF(N1016="základní",J1016,0)</f>
        <v>0</v>
      </c>
      <c r="BF1016" s="209">
        <f>IF(N1016="snížená",J1016,0)</f>
        <v>0</v>
      </c>
      <c r="BG1016" s="209">
        <f>IF(N1016="zákl. přenesená",J1016,0)</f>
        <v>0</v>
      </c>
      <c r="BH1016" s="209">
        <f>IF(N1016="sníž. přenesená",J1016,0)</f>
        <v>0</v>
      </c>
      <c r="BI1016" s="209">
        <f>IF(N1016="nulová",J1016,0)</f>
        <v>0</v>
      </c>
      <c r="BJ1016" s="17" t="s">
        <v>23</v>
      </c>
      <c r="BK1016" s="209">
        <f>ROUND(I1016*H1016,2)</f>
        <v>0</v>
      </c>
      <c r="BL1016" s="17" t="s">
        <v>122</v>
      </c>
      <c r="BM1016" s="208" t="s">
        <v>1276</v>
      </c>
    </row>
    <row r="1017" spans="2:65" s="1" customFormat="1" ht="10.199999999999999">
      <c r="B1017" s="35"/>
      <c r="C1017" s="36"/>
      <c r="D1017" s="210" t="s">
        <v>192</v>
      </c>
      <c r="E1017" s="36"/>
      <c r="F1017" s="211" t="s">
        <v>1275</v>
      </c>
      <c r="G1017" s="36"/>
      <c r="H1017" s="36"/>
      <c r="I1017" s="118"/>
      <c r="J1017" s="36"/>
      <c r="K1017" s="36"/>
      <c r="L1017" s="39"/>
      <c r="M1017" s="212"/>
      <c r="N1017" s="67"/>
      <c r="O1017" s="67"/>
      <c r="P1017" s="67"/>
      <c r="Q1017" s="67"/>
      <c r="R1017" s="67"/>
      <c r="S1017" s="67"/>
      <c r="T1017" s="68"/>
      <c r="AT1017" s="17" t="s">
        <v>192</v>
      </c>
      <c r="AU1017" s="17" t="s">
        <v>98</v>
      </c>
    </row>
    <row r="1018" spans="2:65" s="12" customFormat="1" ht="10.199999999999999">
      <c r="B1018" s="214"/>
      <c r="C1018" s="215"/>
      <c r="D1018" s="210" t="s">
        <v>196</v>
      </c>
      <c r="E1018" s="216" t="s">
        <v>1</v>
      </c>
      <c r="F1018" s="217" t="s">
        <v>1237</v>
      </c>
      <c r="G1018" s="215"/>
      <c r="H1018" s="216" t="s">
        <v>1</v>
      </c>
      <c r="I1018" s="218"/>
      <c r="J1018" s="215"/>
      <c r="K1018" s="215"/>
      <c r="L1018" s="219"/>
      <c r="M1018" s="220"/>
      <c r="N1018" s="221"/>
      <c r="O1018" s="221"/>
      <c r="P1018" s="221"/>
      <c r="Q1018" s="221"/>
      <c r="R1018" s="221"/>
      <c r="S1018" s="221"/>
      <c r="T1018" s="222"/>
      <c r="AT1018" s="223" t="s">
        <v>196</v>
      </c>
      <c r="AU1018" s="223" t="s">
        <v>98</v>
      </c>
      <c r="AV1018" s="12" t="s">
        <v>23</v>
      </c>
      <c r="AW1018" s="12" t="s">
        <v>48</v>
      </c>
      <c r="AX1018" s="12" t="s">
        <v>91</v>
      </c>
      <c r="AY1018" s="223" t="s">
        <v>183</v>
      </c>
    </row>
    <row r="1019" spans="2:65" s="13" customFormat="1" ht="10.199999999999999">
      <c r="B1019" s="224"/>
      <c r="C1019" s="225"/>
      <c r="D1019" s="210" t="s">
        <v>196</v>
      </c>
      <c r="E1019" s="226" t="s">
        <v>1</v>
      </c>
      <c r="F1019" s="227" t="s">
        <v>1277</v>
      </c>
      <c r="G1019" s="225"/>
      <c r="H1019" s="228">
        <v>6</v>
      </c>
      <c r="I1019" s="229"/>
      <c r="J1019" s="225"/>
      <c r="K1019" s="225"/>
      <c r="L1019" s="230"/>
      <c r="M1019" s="231"/>
      <c r="N1019" s="232"/>
      <c r="O1019" s="232"/>
      <c r="P1019" s="232"/>
      <c r="Q1019" s="232"/>
      <c r="R1019" s="232"/>
      <c r="S1019" s="232"/>
      <c r="T1019" s="233"/>
      <c r="AT1019" s="234" t="s">
        <v>196</v>
      </c>
      <c r="AU1019" s="234" t="s">
        <v>98</v>
      </c>
      <c r="AV1019" s="13" t="s">
        <v>98</v>
      </c>
      <c r="AW1019" s="13" t="s">
        <v>48</v>
      </c>
      <c r="AX1019" s="13" t="s">
        <v>91</v>
      </c>
      <c r="AY1019" s="234" t="s">
        <v>183</v>
      </c>
    </row>
    <row r="1020" spans="2:65" s="1" customFormat="1" ht="16.5" customHeight="1">
      <c r="B1020" s="35"/>
      <c r="C1020" s="246" t="s">
        <v>1278</v>
      </c>
      <c r="D1020" s="246" t="s">
        <v>347</v>
      </c>
      <c r="E1020" s="247" t="s">
        <v>1279</v>
      </c>
      <c r="F1020" s="248" t="s">
        <v>1280</v>
      </c>
      <c r="G1020" s="249" t="s">
        <v>205</v>
      </c>
      <c r="H1020" s="250">
        <v>3</v>
      </c>
      <c r="I1020" s="251"/>
      <c r="J1020" s="252">
        <f>ROUND(I1020*H1020,2)</f>
        <v>0</v>
      </c>
      <c r="K1020" s="248" t="s">
        <v>190</v>
      </c>
      <c r="L1020" s="253"/>
      <c r="M1020" s="254" t="s">
        <v>1</v>
      </c>
      <c r="N1020" s="255" t="s">
        <v>56</v>
      </c>
      <c r="O1020" s="67"/>
      <c r="P1020" s="206">
        <f>O1020*H1020</f>
        <v>0</v>
      </c>
      <c r="Q1020" s="206">
        <v>4.0000000000000001E-3</v>
      </c>
      <c r="R1020" s="206">
        <f>Q1020*H1020</f>
        <v>1.2E-2</v>
      </c>
      <c r="S1020" s="206">
        <v>0</v>
      </c>
      <c r="T1020" s="207">
        <f>S1020*H1020</f>
        <v>0</v>
      </c>
      <c r="AR1020" s="208" t="s">
        <v>232</v>
      </c>
      <c r="AT1020" s="208" t="s">
        <v>347</v>
      </c>
      <c r="AU1020" s="208" t="s">
        <v>98</v>
      </c>
      <c r="AY1020" s="17" t="s">
        <v>183</v>
      </c>
      <c r="BE1020" s="209">
        <f>IF(N1020="základní",J1020,0)</f>
        <v>0</v>
      </c>
      <c r="BF1020" s="209">
        <f>IF(N1020="snížená",J1020,0)</f>
        <v>0</v>
      </c>
      <c r="BG1020" s="209">
        <f>IF(N1020="zákl. přenesená",J1020,0)</f>
        <v>0</v>
      </c>
      <c r="BH1020" s="209">
        <f>IF(N1020="sníž. přenesená",J1020,0)</f>
        <v>0</v>
      </c>
      <c r="BI1020" s="209">
        <f>IF(N1020="nulová",J1020,0)</f>
        <v>0</v>
      </c>
      <c r="BJ1020" s="17" t="s">
        <v>23</v>
      </c>
      <c r="BK1020" s="209">
        <f>ROUND(I1020*H1020,2)</f>
        <v>0</v>
      </c>
      <c r="BL1020" s="17" t="s">
        <v>122</v>
      </c>
      <c r="BM1020" s="208" t="s">
        <v>1281</v>
      </c>
    </row>
    <row r="1021" spans="2:65" s="1" customFormat="1" ht="10.199999999999999">
      <c r="B1021" s="35"/>
      <c r="C1021" s="36"/>
      <c r="D1021" s="210" t="s">
        <v>192</v>
      </c>
      <c r="E1021" s="36"/>
      <c r="F1021" s="211" t="s">
        <v>1282</v>
      </c>
      <c r="G1021" s="36"/>
      <c r="H1021" s="36"/>
      <c r="I1021" s="118"/>
      <c r="J1021" s="36"/>
      <c r="K1021" s="36"/>
      <c r="L1021" s="39"/>
      <c r="M1021" s="212"/>
      <c r="N1021" s="67"/>
      <c r="O1021" s="67"/>
      <c r="P1021" s="67"/>
      <c r="Q1021" s="67"/>
      <c r="R1021" s="67"/>
      <c r="S1021" s="67"/>
      <c r="T1021" s="68"/>
      <c r="AT1021" s="17" t="s">
        <v>192</v>
      </c>
      <c r="AU1021" s="17" t="s">
        <v>98</v>
      </c>
    </row>
    <row r="1022" spans="2:65" s="12" customFormat="1" ht="10.199999999999999">
      <c r="B1022" s="214"/>
      <c r="C1022" s="215"/>
      <c r="D1022" s="210" t="s">
        <v>196</v>
      </c>
      <c r="E1022" s="216" t="s">
        <v>1</v>
      </c>
      <c r="F1022" s="217" t="s">
        <v>1237</v>
      </c>
      <c r="G1022" s="215"/>
      <c r="H1022" s="216" t="s">
        <v>1</v>
      </c>
      <c r="I1022" s="218"/>
      <c r="J1022" s="215"/>
      <c r="K1022" s="215"/>
      <c r="L1022" s="219"/>
      <c r="M1022" s="220"/>
      <c r="N1022" s="221"/>
      <c r="O1022" s="221"/>
      <c r="P1022" s="221"/>
      <c r="Q1022" s="221"/>
      <c r="R1022" s="221"/>
      <c r="S1022" s="221"/>
      <c r="T1022" s="222"/>
      <c r="AT1022" s="223" t="s">
        <v>196</v>
      </c>
      <c r="AU1022" s="223" t="s">
        <v>98</v>
      </c>
      <c r="AV1022" s="12" t="s">
        <v>23</v>
      </c>
      <c r="AW1022" s="12" t="s">
        <v>48</v>
      </c>
      <c r="AX1022" s="12" t="s">
        <v>91</v>
      </c>
      <c r="AY1022" s="223" t="s">
        <v>183</v>
      </c>
    </row>
    <row r="1023" spans="2:65" s="13" customFormat="1" ht="10.199999999999999">
      <c r="B1023" s="224"/>
      <c r="C1023" s="225"/>
      <c r="D1023" s="210" t="s">
        <v>196</v>
      </c>
      <c r="E1023" s="226" t="s">
        <v>1</v>
      </c>
      <c r="F1023" s="227" t="s">
        <v>113</v>
      </c>
      <c r="G1023" s="225"/>
      <c r="H1023" s="228">
        <v>3</v>
      </c>
      <c r="I1023" s="229"/>
      <c r="J1023" s="225"/>
      <c r="K1023" s="225"/>
      <c r="L1023" s="230"/>
      <c r="M1023" s="231"/>
      <c r="N1023" s="232"/>
      <c r="O1023" s="232"/>
      <c r="P1023" s="232"/>
      <c r="Q1023" s="232"/>
      <c r="R1023" s="232"/>
      <c r="S1023" s="232"/>
      <c r="T1023" s="233"/>
      <c r="AT1023" s="234" t="s">
        <v>196</v>
      </c>
      <c r="AU1023" s="234" t="s">
        <v>98</v>
      </c>
      <c r="AV1023" s="13" t="s">
        <v>98</v>
      </c>
      <c r="AW1023" s="13" t="s">
        <v>48</v>
      </c>
      <c r="AX1023" s="13" t="s">
        <v>91</v>
      </c>
      <c r="AY1023" s="234" t="s">
        <v>183</v>
      </c>
    </row>
    <row r="1024" spans="2:65" s="1" customFormat="1" ht="16.5" customHeight="1">
      <c r="B1024" s="35"/>
      <c r="C1024" s="197" t="s">
        <v>1283</v>
      </c>
      <c r="D1024" s="197" t="s">
        <v>186</v>
      </c>
      <c r="E1024" s="198" t="s">
        <v>1284</v>
      </c>
      <c r="F1024" s="199" t="s">
        <v>1285</v>
      </c>
      <c r="G1024" s="200" t="s">
        <v>205</v>
      </c>
      <c r="H1024" s="201">
        <v>2</v>
      </c>
      <c r="I1024" s="202"/>
      <c r="J1024" s="203">
        <f>ROUND(I1024*H1024,2)</f>
        <v>0</v>
      </c>
      <c r="K1024" s="199" t="s">
        <v>190</v>
      </c>
      <c r="L1024" s="39"/>
      <c r="M1024" s="204" t="s">
        <v>1</v>
      </c>
      <c r="N1024" s="205" t="s">
        <v>56</v>
      </c>
      <c r="O1024" s="67"/>
      <c r="P1024" s="206">
        <f>O1024*H1024</f>
        <v>0</v>
      </c>
      <c r="Q1024" s="206">
        <v>0</v>
      </c>
      <c r="R1024" s="206">
        <f>Q1024*H1024</f>
        <v>0</v>
      </c>
      <c r="S1024" s="206">
        <v>0</v>
      </c>
      <c r="T1024" s="207">
        <f>S1024*H1024</f>
        <v>0</v>
      </c>
      <c r="AR1024" s="208" t="s">
        <v>122</v>
      </c>
      <c r="AT1024" s="208" t="s">
        <v>186</v>
      </c>
      <c r="AU1024" s="208" t="s">
        <v>98</v>
      </c>
      <c r="AY1024" s="17" t="s">
        <v>183</v>
      </c>
      <c r="BE1024" s="209">
        <f>IF(N1024="základní",J1024,0)</f>
        <v>0</v>
      </c>
      <c r="BF1024" s="209">
        <f>IF(N1024="snížená",J1024,0)</f>
        <v>0</v>
      </c>
      <c r="BG1024" s="209">
        <f>IF(N1024="zákl. přenesená",J1024,0)</f>
        <v>0</v>
      </c>
      <c r="BH1024" s="209">
        <f>IF(N1024="sníž. přenesená",J1024,0)</f>
        <v>0</v>
      </c>
      <c r="BI1024" s="209">
        <f>IF(N1024="nulová",J1024,0)</f>
        <v>0</v>
      </c>
      <c r="BJ1024" s="17" t="s">
        <v>23</v>
      </c>
      <c r="BK1024" s="209">
        <f>ROUND(I1024*H1024,2)</f>
        <v>0</v>
      </c>
      <c r="BL1024" s="17" t="s">
        <v>122</v>
      </c>
      <c r="BM1024" s="208" t="s">
        <v>1286</v>
      </c>
    </row>
    <row r="1025" spans="2:65" s="1" customFormat="1" ht="10.199999999999999">
      <c r="B1025" s="35"/>
      <c r="C1025" s="36"/>
      <c r="D1025" s="210" t="s">
        <v>192</v>
      </c>
      <c r="E1025" s="36"/>
      <c r="F1025" s="211" t="s">
        <v>1287</v>
      </c>
      <c r="G1025" s="36"/>
      <c r="H1025" s="36"/>
      <c r="I1025" s="118"/>
      <c r="J1025" s="36"/>
      <c r="K1025" s="36"/>
      <c r="L1025" s="39"/>
      <c r="M1025" s="212"/>
      <c r="N1025" s="67"/>
      <c r="O1025" s="67"/>
      <c r="P1025" s="67"/>
      <c r="Q1025" s="67"/>
      <c r="R1025" s="67"/>
      <c r="S1025" s="67"/>
      <c r="T1025" s="68"/>
      <c r="AT1025" s="17" t="s">
        <v>192</v>
      </c>
      <c r="AU1025" s="17" t="s">
        <v>98</v>
      </c>
    </row>
    <row r="1026" spans="2:65" s="1" customFormat="1" ht="36">
      <c r="B1026" s="35"/>
      <c r="C1026" s="36"/>
      <c r="D1026" s="210" t="s">
        <v>194</v>
      </c>
      <c r="E1026" s="36"/>
      <c r="F1026" s="213" t="s">
        <v>1288</v>
      </c>
      <c r="G1026" s="36"/>
      <c r="H1026" s="36"/>
      <c r="I1026" s="118"/>
      <c r="J1026" s="36"/>
      <c r="K1026" s="36"/>
      <c r="L1026" s="39"/>
      <c r="M1026" s="212"/>
      <c r="N1026" s="67"/>
      <c r="O1026" s="67"/>
      <c r="P1026" s="67"/>
      <c r="Q1026" s="67"/>
      <c r="R1026" s="67"/>
      <c r="S1026" s="67"/>
      <c r="T1026" s="68"/>
      <c r="AT1026" s="17" t="s">
        <v>194</v>
      </c>
      <c r="AU1026" s="17" t="s">
        <v>98</v>
      </c>
    </row>
    <row r="1027" spans="2:65" s="12" customFormat="1" ht="10.199999999999999">
      <c r="B1027" s="214"/>
      <c r="C1027" s="215"/>
      <c r="D1027" s="210" t="s">
        <v>196</v>
      </c>
      <c r="E1027" s="216" t="s">
        <v>1</v>
      </c>
      <c r="F1027" s="217" t="s">
        <v>1289</v>
      </c>
      <c r="G1027" s="215"/>
      <c r="H1027" s="216" t="s">
        <v>1</v>
      </c>
      <c r="I1027" s="218"/>
      <c r="J1027" s="215"/>
      <c r="K1027" s="215"/>
      <c r="L1027" s="219"/>
      <c r="M1027" s="220"/>
      <c r="N1027" s="221"/>
      <c r="O1027" s="221"/>
      <c r="P1027" s="221"/>
      <c r="Q1027" s="221"/>
      <c r="R1027" s="221"/>
      <c r="S1027" s="221"/>
      <c r="T1027" s="222"/>
      <c r="AT1027" s="223" t="s">
        <v>196</v>
      </c>
      <c r="AU1027" s="223" t="s">
        <v>98</v>
      </c>
      <c r="AV1027" s="12" t="s">
        <v>23</v>
      </c>
      <c r="AW1027" s="12" t="s">
        <v>48</v>
      </c>
      <c r="AX1027" s="12" t="s">
        <v>91</v>
      </c>
      <c r="AY1027" s="223" t="s">
        <v>183</v>
      </c>
    </row>
    <row r="1028" spans="2:65" s="13" customFormat="1" ht="10.199999999999999">
      <c r="B1028" s="224"/>
      <c r="C1028" s="225"/>
      <c r="D1028" s="210" t="s">
        <v>196</v>
      </c>
      <c r="E1028" s="226" t="s">
        <v>1</v>
      </c>
      <c r="F1028" s="227" t="s">
        <v>98</v>
      </c>
      <c r="G1028" s="225"/>
      <c r="H1028" s="228">
        <v>2</v>
      </c>
      <c r="I1028" s="229"/>
      <c r="J1028" s="225"/>
      <c r="K1028" s="225"/>
      <c r="L1028" s="230"/>
      <c r="M1028" s="231"/>
      <c r="N1028" s="232"/>
      <c r="O1028" s="232"/>
      <c r="P1028" s="232"/>
      <c r="Q1028" s="232"/>
      <c r="R1028" s="232"/>
      <c r="S1028" s="232"/>
      <c r="T1028" s="233"/>
      <c r="AT1028" s="234" t="s">
        <v>196</v>
      </c>
      <c r="AU1028" s="234" t="s">
        <v>98</v>
      </c>
      <c r="AV1028" s="13" t="s">
        <v>98</v>
      </c>
      <c r="AW1028" s="13" t="s">
        <v>48</v>
      </c>
      <c r="AX1028" s="13" t="s">
        <v>91</v>
      </c>
      <c r="AY1028" s="234" t="s">
        <v>183</v>
      </c>
    </row>
    <row r="1029" spans="2:65" s="1" customFormat="1" ht="16.5" customHeight="1">
      <c r="B1029" s="35"/>
      <c r="C1029" s="246" t="s">
        <v>1290</v>
      </c>
      <c r="D1029" s="246" t="s">
        <v>347</v>
      </c>
      <c r="E1029" s="247" t="s">
        <v>1291</v>
      </c>
      <c r="F1029" s="248" t="s">
        <v>1292</v>
      </c>
      <c r="G1029" s="249" t="s">
        <v>205</v>
      </c>
      <c r="H1029" s="250">
        <v>2</v>
      </c>
      <c r="I1029" s="251"/>
      <c r="J1029" s="252">
        <f>ROUND(I1029*H1029,2)</f>
        <v>0</v>
      </c>
      <c r="K1029" s="248" t="s">
        <v>1</v>
      </c>
      <c r="L1029" s="253"/>
      <c r="M1029" s="254" t="s">
        <v>1</v>
      </c>
      <c r="N1029" s="255" t="s">
        <v>56</v>
      </c>
      <c r="O1029" s="67"/>
      <c r="P1029" s="206">
        <f>O1029*H1029</f>
        <v>0</v>
      </c>
      <c r="Q1029" s="206">
        <v>2.0999999999999999E-3</v>
      </c>
      <c r="R1029" s="206">
        <f>Q1029*H1029</f>
        <v>4.1999999999999997E-3</v>
      </c>
      <c r="S1029" s="206">
        <v>0</v>
      </c>
      <c r="T1029" s="207">
        <f>S1029*H1029</f>
        <v>0</v>
      </c>
      <c r="AR1029" s="208" t="s">
        <v>232</v>
      </c>
      <c r="AT1029" s="208" t="s">
        <v>347</v>
      </c>
      <c r="AU1029" s="208" t="s">
        <v>98</v>
      </c>
      <c r="AY1029" s="17" t="s">
        <v>183</v>
      </c>
      <c r="BE1029" s="209">
        <f>IF(N1029="základní",J1029,0)</f>
        <v>0</v>
      </c>
      <c r="BF1029" s="209">
        <f>IF(N1029="snížená",J1029,0)</f>
        <v>0</v>
      </c>
      <c r="BG1029" s="209">
        <f>IF(N1029="zákl. přenesená",J1029,0)</f>
        <v>0</v>
      </c>
      <c r="BH1029" s="209">
        <f>IF(N1029="sníž. přenesená",J1029,0)</f>
        <v>0</v>
      </c>
      <c r="BI1029" s="209">
        <f>IF(N1029="nulová",J1029,0)</f>
        <v>0</v>
      </c>
      <c r="BJ1029" s="17" t="s">
        <v>23</v>
      </c>
      <c r="BK1029" s="209">
        <f>ROUND(I1029*H1029,2)</f>
        <v>0</v>
      </c>
      <c r="BL1029" s="17" t="s">
        <v>122</v>
      </c>
      <c r="BM1029" s="208" t="s">
        <v>1293</v>
      </c>
    </row>
    <row r="1030" spans="2:65" s="1" customFormat="1" ht="10.199999999999999">
      <c r="B1030" s="35"/>
      <c r="C1030" s="36"/>
      <c r="D1030" s="210" t="s">
        <v>192</v>
      </c>
      <c r="E1030" s="36"/>
      <c r="F1030" s="211" t="s">
        <v>1292</v>
      </c>
      <c r="G1030" s="36"/>
      <c r="H1030" s="36"/>
      <c r="I1030" s="118"/>
      <c r="J1030" s="36"/>
      <c r="K1030" s="36"/>
      <c r="L1030" s="39"/>
      <c r="M1030" s="212"/>
      <c r="N1030" s="67"/>
      <c r="O1030" s="67"/>
      <c r="P1030" s="67"/>
      <c r="Q1030" s="67"/>
      <c r="R1030" s="67"/>
      <c r="S1030" s="67"/>
      <c r="T1030" s="68"/>
      <c r="AT1030" s="17" t="s">
        <v>192</v>
      </c>
      <c r="AU1030" s="17" t="s">
        <v>98</v>
      </c>
    </row>
    <row r="1031" spans="2:65" s="12" customFormat="1" ht="10.199999999999999">
      <c r="B1031" s="214"/>
      <c r="C1031" s="215"/>
      <c r="D1031" s="210" t="s">
        <v>196</v>
      </c>
      <c r="E1031" s="216" t="s">
        <v>1</v>
      </c>
      <c r="F1031" s="217" t="s">
        <v>1289</v>
      </c>
      <c r="G1031" s="215"/>
      <c r="H1031" s="216" t="s">
        <v>1</v>
      </c>
      <c r="I1031" s="218"/>
      <c r="J1031" s="215"/>
      <c r="K1031" s="215"/>
      <c r="L1031" s="219"/>
      <c r="M1031" s="220"/>
      <c r="N1031" s="221"/>
      <c r="O1031" s="221"/>
      <c r="P1031" s="221"/>
      <c r="Q1031" s="221"/>
      <c r="R1031" s="221"/>
      <c r="S1031" s="221"/>
      <c r="T1031" s="222"/>
      <c r="AT1031" s="223" t="s">
        <v>196</v>
      </c>
      <c r="AU1031" s="223" t="s">
        <v>98</v>
      </c>
      <c r="AV1031" s="12" t="s">
        <v>23</v>
      </c>
      <c r="AW1031" s="12" t="s">
        <v>48</v>
      </c>
      <c r="AX1031" s="12" t="s">
        <v>91</v>
      </c>
      <c r="AY1031" s="223" t="s">
        <v>183</v>
      </c>
    </row>
    <row r="1032" spans="2:65" s="13" customFormat="1" ht="10.199999999999999">
      <c r="B1032" s="224"/>
      <c r="C1032" s="225"/>
      <c r="D1032" s="210" t="s">
        <v>196</v>
      </c>
      <c r="E1032" s="226" t="s">
        <v>1</v>
      </c>
      <c r="F1032" s="227" t="s">
        <v>98</v>
      </c>
      <c r="G1032" s="225"/>
      <c r="H1032" s="228">
        <v>2</v>
      </c>
      <c r="I1032" s="229"/>
      <c r="J1032" s="225"/>
      <c r="K1032" s="225"/>
      <c r="L1032" s="230"/>
      <c r="M1032" s="231"/>
      <c r="N1032" s="232"/>
      <c r="O1032" s="232"/>
      <c r="P1032" s="232"/>
      <c r="Q1032" s="232"/>
      <c r="R1032" s="232"/>
      <c r="S1032" s="232"/>
      <c r="T1032" s="233"/>
      <c r="AT1032" s="234" t="s">
        <v>196</v>
      </c>
      <c r="AU1032" s="234" t="s">
        <v>98</v>
      </c>
      <c r="AV1032" s="13" t="s">
        <v>98</v>
      </c>
      <c r="AW1032" s="13" t="s">
        <v>48</v>
      </c>
      <c r="AX1032" s="13" t="s">
        <v>23</v>
      </c>
      <c r="AY1032" s="234" t="s">
        <v>183</v>
      </c>
    </row>
    <row r="1033" spans="2:65" s="1" customFormat="1" ht="16.5" customHeight="1">
      <c r="B1033" s="35"/>
      <c r="C1033" s="197" t="s">
        <v>1294</v>
      </c>
      <c r="D1033" s="197" t="s">
        <v>186</v>
      </c>
      <c r="E1033" s="198" t="s">
        <v>1295</v>
      </c>
      <c r="F1033" s="199" t="s">
        <v>1296</v>
      </c>
      <c r="G1033" s="200" t="s">
        <v>189</v>
      </c>
      <c r="H1033" s="201">
        <v>12.57</v>
      </c>
      <c r="I1033" s="202"/>
      <c r="J1033" s="203">
        <f>ROUND(I1033*H1033,2)</f>
        <v>0</v>
      </c>
      <c r="K1033" s="199" t="s">
        <v>190</v>
      </c>
      <c r="L1033" s="39"/>
      <c r="M1033" s="204" t="s">
        <v>1</v>
      </c>
      <c r="N1033" s="205" t="s">
        <v>56</v>
      </c>
      <c r="O1033" s="67"/>
      <c r="P1033" s="206">
        <f>O1033*H1033</f>
        <v>0</v>
      </c>
      <c r="Q1033" s="206">
        <v>2.5999999999999999E-3</v>
      </c>
      <c r="R1033" s="206">
        <f>Q1033*H1033</f>
        <v>3.2681999999999996E-2</v>
      </c>
      <c r="S1033" s="206">
        <v>0</v>
      </c>
      <c r="T1033" s="207">
        <f>S1033*H1033</f>
        <v>0</v>
      </c>
      <c r="AR1033" s="208" t="s">
        <v>122</v>
      </c>
      <c r="AT1033" s="208" t="s">
        <v>186</v>
      </c>
      <c r="AU1033" s="208" t="s">
        <v>98</v>
      </c>
      <c r="AY1033" s="17" t="s">
        <v>183</v>
      </c>
      <c r="BE1033" s="209">
        <f>IF(N1033="základní",J1033,0)</f>
        <v>0</v>
      </c>
      <c r="BF1033" s="209">
        <f>IF(N1033="snížená",J1033,0)</f>
        <v>0</v>
      </c>
      <c r="BG1033" s="209">
        <f>IF(N1033="zákl. přenesená",J1033,0)</f>
        <v>0</v>
      </c>
      <c r="BH1033" s="209">
        <f>IF(N1033="sníž. přenesená",J1033,0)</f>
        <v>0</v>
      </c>
      <c r="BI1033" s="209">
        <f>IF(N1033="nulová",J1033,0)</f>
        <v>0</v>
      </c>
      <c r="BJ1033" s="17" t="s">
        <v>23</v>
      </c>
      <c r="BK1033" s="209">
        <f>ROUND(I1033*H1033,2)</f>
        <v>0</v>
      </c>
      <c r="BL1033" s="17" t="s">
        <v>122</v>
      </c>
      <c r="BM1033" s="208" t="s">
        <v>1297</v>
      </c>
    </row>
    <row r="1034" spans="2:65" s="1" customFormat="1" ht="10.199999999999999">
      <c r="B1034" s="35"/>
      <c r="C1034" s="36"/>
      <c r="D1034" s="210" t="s">
        <v>192</v>
      </c>
      <c r="E1034" s="36"/>
      <c r="F1034" s="211" t="s">
        <v>1298</v>
      </c>
      <c r="G1034" s="36"/>
      <c r="H1034" s="36"/>
      <c r="I1034" s="118"/>
      <c r="J1034" s="36"/>
      <c r="K1034" s="36"/>
      <c r="L1034" s="39"/>
      <c r="M1034" s="212"/>
      <c r="N1034" s="67"/>
      <c r="O1034" s="67"/>
      <c r="P1034" s="67"/>
      <c r="Q1034" s="67"/>
      <c r="R1034" s="67"/>
      <c r="S1034" s="67"/>
      <c r="T1034" s="68"/>
      <c r="AT1034" s="17" t="s">
        <v>192</v>
      </c>
      <c r="AU1034" s="17" t="s">
        <v>98</v>
      </c>
    </row>
    <row r="1035" spans="2:65" s="1" customFormat="1" ht="54">
      <c r="B1035" s="35"/>
      <c r="C1035" s="36"/>
      <c r="D1035" s="210" t="s">
        <v>194</v>
      </c>
      <c r="E1035" s="36"/>
      <c r="F1035" s="213" t="s">
        <v>1299</v>
      </c>
      <c r="G1035" s="36"/>
      <c r="H1035" s="36"/>
      <c r="I1035" s="118"/>
      <c r="J1035" s="36"/>
      <c r="K1035" s="36"/>
      <c r="L1035" s="39"/>
      <c r="M1035" s="212"/>
      <c r="N1035" s="67"/>
      <c r="O1035" s="67"/>
      <c r="P1035" s="67"/>
      <c r="Q1035" s="67"/>
      <c r="R1035" s="67"/>
      <c r="S1035" s="67"/>
      <c r="T1035" s="68"/>
      <c r="AT1035" s="17" t="s">
        <v>194</v>
      </c>
      <c r="AU1035" s="17" t="s">
        <v>98</v>
      </c>
    </row>
    <row r="1036" spans="2:65" s="12" customFormat="1" ht="10.199999999999999">
      <c r="B1036" s="214"/>
      <c r="C1036" s="215"/>
      <c r="D1036" s="210" t="s">
        <v>196</v>
      </c>
      <c r="E1036" s="216" t="s">
        <v>1</v>
      </c>
      <c r="F1036" s="217" t="s">
        <v>1300</v>
      </c>
      <c r="G1036" s="215"/>
      <c r="H1036" s="216" t="s">
        <v>1</v>
      </c>
      <c r="I1036" s="218"/>
      <c r="J1036" s="215"/>
      <c r="K1036" s="215"/>
      <c r="L1036" s="219"/>
      <c r="M1036" s="220"/>
      <c r="N1036" s="221"/>
      <c r="O1036" s="221"/>
      <c r="P1036" s="221"/>
      <c r="Q1036" s="221"/>
      <c r="R1036" s="221"/>
      <c r="S1036" s="221"/>
      <c r="T1036" s="222"/>
      <c r="AT1036" s="223" t="s">
        <v>196</v>
      </c>
      <c r="AU1036" s="223" t="s">
        <v>98</v>
      </c>
      <c r="AV1036" s="12" t="s">
        <v>23</v>
      </c>
      <c r="AW1036" s="12" t="s">
        <v>48</v>
      </c>
      <c r="AX1036" s="12" t="s">
        <v>91</v>
      </c>
      <c r="AY1036" s="223" t="s">
        <v>183</v>
      </c>
    </row>
    <row r="1037" spans="2:65" s="13" customFormat="1" ht="10.199999999999999">
      <c r="B1037" s="224"/>
      <c r="C1037" s="225"/>
      <c r="D1037" s="210" t="s">
        <v>196</v>
      </c>
      <c r="E1037" s="226" t="s">
        <v>1</v>
      </c>
      <c r="F1037" s="227" t="s">
        <v>1301</v>
      </c>
      <c r="G1037" s="225"/>
      <c r="H1037" s="228">
        <v>12.57</v>
      </c>
      <c r="I1037" s="229"/>
      <c r="J1037" s="225"/>
      <c r="K1037" s="225"/>
      <c r="L1037" s="230"/>
      <c r="M1037" s="231"/>
      <c r="N1037" s="232"/>
      <c r="O1037" s="232"/>
      <c r="P1037" s="232"/>
      <c r="Q1037" s="232"/>
      <c r="R1037" s="232"/>
      <c r="S1037" s="232"/>
      <c r="T1037" s="233"/>
      <c r="AT1037" s="234" t="s">
        <v>196</v>
      </c>
      <c r="AU1037" s="234" t="s">
        <v>98</v>
      </c>
      <c r="AV1037" s="13" t="s">
        <v>98</v>
      </c>
      <c r="AW1037" s="13" t="s">
        <v>48</v>
      </c>
      <c r="AX1037" s="13" t="s">
        <v>91</v>
      </c>
      <c r="AY1037" s="234" t="s">
        <v>183</v>
      </c>
    </row>
    <row r="1038" spans="2:65" s="1" customFormat="1" ht="16.5" customHeight="1">
      <c r="B1038" s="35"/>
      <c r="C1038" s="197" t="s">
        <v>1302</v>
      </c>
      <c r="D1038" s="197" t="s">
        <v>186</v>
      </c>
      <c r="E1038" s="198" t="s">
        <v>1303</v>
      </c>
      <c r="F1038" s="199" t="s">
        <v>1304</v>
      </c>
      <c r="G1038" s="200" t="s">
        <v>711</v>
      </c>
      <c r="H1038" s="201">
        <v>7.5</v>
      </c>
      <c r="I1038" s="202"/>
      <c r="J1038" s="203">
        <f>ROUND(I1038*H1038,2)</f>
        <v>0</v>
      </c>
      <c r="K1038" s="199" t="s">
        <v>190</v>
      </c>
      <c r="L1038" s="39"/>
      <c r="M1038" s="204" t="s">
        <v>1</v>
      </c>
      <c r="N1038" s="205" t="s">
        <v>56</v>
      </c>
      <c r="O1038" s="67"/>
      <c r="P1038" s="206">
        <f>O1038*H1038</f>
        <v>0</v>
      </c>
      <c r="Q1038" s="206">
        <v>1.3999999999999999E-4</v>
      </c>
      <c r="R1038" s="206">
        <f>Q1038*H1038</f>
        <v>1.0499999999999999E-3</v>
      </c>
      <c r="S1038" s="206">
        <v>0</v>
      </c>
      <c r="T1038" s="207">
        <f>S1038*H1038</f>
        <v>0</v>
      </c>
      <c r="AR1038" s="208" t="s">
        <v>122</v>
      </c>
      <c r="AT1038" s="208" t="s">
        <v>186</v>
      </c>
      <c r="AU1038" s="208" t="s">
        <v>98</v>
      </c>
      <c r="AY1038" s="17" t="s">
        <v>183</v>
      </c>
      <c r="BE1038" s="209">
        <f>IF(N1038="základní",J1038,0)</f>
        <v>0</v>
      </c>
      <c r="BF1038" s="209">
        <f>IF(N1038="snížená",J1038,0)</f>
        <v>0</v>
      </c>
      <c r="BG1038" s="209">
        <f>IF(N1038="zákl. přenesená",J1038,0)</f>
        <v>0</v>
      </c>
      <c r="BH1038" s="209">
        <f>IF(N1038="sníž. přenesená",J1038,0)</f>
        <v>0</v>
      </c>
      <c r="BI1038" s="209">
        <f>IF(N1038="nulová",J1038,0)</f>
        <v>0</v>
      </c>
      <c r="BJ1038" s="17" t="s">
        <v>23</v>
      </c>
      <c r="BK1038" s="209">
        <f>ROUND(I1038*H1038,2)</f>
        <v>0</v>
      </c>
      <c r="BL1038" s="17" t="s">
        <v>122</v>
      </c>
      <c r="BM1038" s="208" t="s">
        <v>1305</v>
      </c>
    </row>
    <row r="1039" spans="2:65" s="1" customFormat="1" ht="10.199999999999999">
      <c r="B1039" s="35"/>
      <c r="C1039" s="36"/>
      <c r="D1039" s="210" t="s">
        <v>192</v>
      </c>
      <c r="E1039" s="36"/>
      <c r="F1039" s="211" t="s">
        <v>1306</v>
      </c>
      <c r="G1039" s="36"/>
      <c r="H1039" s="36"/>
      <c r="I1039" s="118"/>
      <c r="J1039" s="36"/>
      <c r="K1039" s="36"/>
      <c r="L1039" s="39"/>
      <c r="M1039" s="212"/>
      <c r="N1039" s="67"/>
      <c r="O1039" s="67"/>
      <c r="P1039" s="67"/>
      <c r="Q1039" s="67"/>
      <c r="R1039" s="67"/>
      <c r="S1039" s="67"/>
      <c r="T1039" s="68"/>
      <c r="AT1039" s="17" t="s">
        <v>192</v>
      </c>
      <c r="AU1039" s="17" t="s">
        <v>98</v>
      </c>
    </row>
    <row r="1040" spans="2:65" s="1" customFormat="1" ht="36">
      <c r="B1040" s="35"/>
      <c r="C1040" s="36"/>
      <c r="D1040" s="210" t="s">
        <v>194</v>
      </c>
      <c r="E1040" s="36"/>
      <c r="F1040" s="213" t="s">
        <v>1307</v>
      </c>
      <c r="G1040" s="36"/>
      <c r="H1040" s="36"/>
      <c r="I1040" s="118"/>
      <c r="J1040" s="36"/>
      <c r="K1040" s="36"/>
      <c r="L1040" s="39"/>
      <c r="M1040" s="212"/>
      <c r="N1040" s="67"/>
      <c r="O1040" s="67"/>
      <c r="P1040" s="67"/>
      <c r="Q1040" s="67"/>
      <c r="R1040" s="67"/>
      <c r="S1040" s="67"/>
      <c r="T1040" s="68"/>
      <c r="AT1040" s="17" t="s">
        <v>194</v>
      </c>
      <c r="AU1040" s="17" t="s">
        <v>98</v>
      </c>
    </row>
    <row r="1041" spans="2:65" s="12" customFormat="1" ht="10.199999999999999">
      <c r="B1041" s="214"/>
      <c r="C1041" s="215"/>
      <c r="D1041" s="210" t="s">
        <v>196</v>
      </c>
      <c r="E1041" s="216" t="s">
        <v>1</v>
      </c>
      <c r="F1041" s="217" t="s">
        <v>1300</v>
      </c>
      <c r="G1041" s="215"/>
      <c r="H1041" s="216" t="s">
        <v>1</v>
      </c>
      <c r="I1041" s="218"/>
      <c r="J1041" s="215"/>
      <c r="K1041" s="215"/>
      <c r="L1041" s="219"/>
      <c r="M1041" s="220"/>
      <c r="N1041" s="221"/>
      <c r="O1041" s="221"/>
      <c r="P1041" s="221"/>
      <c r="Q1041" s="221"/>
      <c r="R1041" s="221"/>
      <c r="S1041" s="221"/>
      <c r="T1041" s="222"/>
      <c r="AT1041" s="223" t="s">
        <v>196</v>
      </c>
      <c r="AU1041" s="223" t="s">
        <v>98</v>
      </c>
      <c r="AV1041" s="12" t="s">
        <v>23</v>
      </c>
      <c r="AW1041" s="12" t="s">
        <v>48</v>
      </c>
      <c r="AX1041" s="12" t="s">
        <v>91</v>
      </c>
      <c r="AY1041" s="223" t="s">
        <v>183</v>
      </c>
    </row>
    <row r="1042" spans="2:65" s="13" customFormat="1" ht="10.199999999999999">
      <c r="B1042" s="224"/>
      <c r="C1042" s="225"/>
      <c r="D1042" s="210" t="s">
        <v>196</v>
      </c>
      <c r="E1042" s="226" t="s">
        <v>1</v>
      </c>
      <c r="F1042" s="227" t="s">
        <v>1308</v>
      </c>
      <c r="G1042" s="225"/>
      <c r="H1042" s="228">
        <v>7.5</v>
      </c>
      <c r="I1042" s="229"/>
      <c r="J1042" s="225"/>
      <c r="K1042" s="225"/>
      <c r="L1042" s="230"/>
      <c r="M1042" s="231"/>
      <c r="N1042" s="232"/>
      <c r="O1042" s="232"/>
      <c r="P1042" s="232"/>
      <c r="Q1042" s="232"/>
      <c r="R1042" s="232"/>
      <c r="S1042" s="232"/>
      <c r="T1042" s="233"/>
      <c r="AT1042" s="234" t="s">
        <v>196</v>
      </c>
      <c r="AU1042" s="234" t="s">
        <v>98</v>
      </c>
      <c r="AV1042" s="13" t="s">
        <v>98</v>
      </c>
      <c r="AW1042" s="13" t="s">
        <v>48</v>
      </c>
      <c r="AX1042" s="13" t="s">
        <v>91</v>
      </c>
      <c r="AY1042" s="234" t="s">
        <v>183</v>
      </c>
    </row>
    <row r="1043" spans="2:65" s="1" customFormat="1" ht="16.5" customHeight="1">
      <c r="B1043" s="35"/>
      <c r="C1043" s="197" t="s">
        <v>1309</v>
      </c>
      <c r="D1043" s="197" t="s">
        <v>186</v>
      </c>
      <c r="E1043" s="198" t="s">
        <v>1310</v>
      </c>
      <c r="F1043" s="199" t="s">
        <v>1311</v>
      </c>
      <c r="G1043" s="200" t="s">
        <v>189</v>
      </c>
      <c r="H1043" s="201">
        <v>13.92</v>
      </c>
      <c r="I1043" s="202"/>
      <c r="J1043" s="203">
        <f>ROUND(I1043*H1043,2)</f>
        <v>0</v>
      </c>
      <c r="K1043" s="199" t="s">
        <v>190</v>
      </c>
      <c r="L1043" s="39"/>
      <c r="M1043" s="204" t="s">
        <v>1</v>
      </c>
      <c r="N1043" s="205" t="s">
        <v>56</v>
      </c>
      <c r="O1043" s="67"/>
      <c r="P1043" s="206">
        <f>O1043*H1043</f>
        <v>0</v>
      </c>
      <c r="Q1043" s="206">
        <v>1.0000000000000001E-5</v>
      </c>
      <c r="R1043" s="206">
        <f>Q1043*H1043</f>
        <v>1.3920000000000002E-4</v>
      </c>
      <c r="S1043" s="206">
        <v>0</v>
      </c>
      <c r="T1043" s="207">
        <f>S1043*H1043</f>
        <v>0</v>
      </c>
      <c r="AR1043" s="208" t="s">
        <v>122</v>
      </c>
      <c r="AT1043" s="208" t="s">
        <v>186</v>
      </c>
      <c r="AU1043" s="208" t="s">
        <v>98</v>
      </c>
      <c r="AY1043" s="17" t="s">
        <v>183</v>
      </c>
      <c r="BE1043" s="209">
        <f>IF(N1043="základní",J1043,0)</f>
        <v>0</v>
      </c>
      <c r="BF1043" s="209">
        <f>IF(N1043="snížená",J1043,0)</f>
        <v>0</v>
      </c>
      <c r="BG1043" s="209">
        <f>IF(N1043="zákl. přenesená",J1043,0)</f>
        <v>0</v>
      </c>
      <c r="BH1043" s="209">
        <f>IF(N1043="sníž. přenesená",J1043,0)</f>
        <v>0</v>
      </c>
      <c r="BI1043" s="209">
        <f>IF(N1043="nulová",J1043,0)</f>
        <v>0</v>
      </c>
      <c r="BJ1043" s="17" t="s">
        <v>23</v>
      </c>
      <c r="BK1043" s="209">
        <f>ROUND(I1043*H1043,2)</f>
        <v>0</v>
      </c>
      <c r="BL1043" s="17" t="s">
        <v>122</v>
      </c>
      <c r="BM1043" s="208" t="s">
        <v>1312</v>
      </c>
    </row>
    <row r="1044" spans="2:65" s="1" customFormat="1" ht="10.199999999999999">
      <c r="B1044" s="35"/>
      <c r="C1044" s="36"/>
      <c r="D1044" s="210" t="s">
        <v>192</v>
      </c>
      <c r="E1044" s="36"/>
      <c r="F1044" s="211" t="s">
        <v>1313</v>
      </c>
      <c r="G1044" s="36"/>
      <c r="H1044" s="36"/>
      <c r="I1044" s="118"/>
      <c r="J1044" s="36"/>
      <c r="K1044" s="36"/>
      <c r="L1044" s="39"/>
      <c r="M1044" s="212"/>
      <c r="N1044" s="67"/>
      <c r="O1044" s="67"/>
      <c r="P1044" s="67"/>
      <c r="Q1044" s="67"/>
      <c r="R1044" s="67"/>
      <c r="S1044" s="67"/>
      <c r="T1044" s="68"/>
      <c r="AT1044" s="17" t="s">
        <v>192</v>
      </c>
      <c r="AU1044" s="17" t="s">
        <v>98</v>
      </c>
    </row>
    <row r="1045" spans="2:65" s="1" customFormat="1" ht="27">
      <c r="B1045" s="35"/>
      <c r="C1045" s="36"/>
      <c r="D1045" s="210" t="s">
        <v>194</v>
      </c>
      <c r="E1045" s="36"/>
      <c r="F1045" s="213" t="s">
        <v>1314</v>
      </c>
      <c r="G1045" s="36"/>
      <c r="H1045" s="36"/>
      <c r="I1045" s="118"/>
      <c r="J1045" s="36"/>
      <c r="K1045" s="36"/>
      <c r="L1045" s="39"/>
      <c r="M1045" s="212"/>
      <c r="N1045" s="67"/>
      <c r="O1045" s="67"/>
      <c r="P1045" s="67"/>
      <c r="Q1045" s="67"/>
      <c r="R1045" s="67"/>
      <c r="S1045" s="67"/>
      <c r="T1045" s="68"/>
      <c r="AT1045" s="17" t="s">
        <v>194</v>
      </c>
      <c r="AU1045" s="17" t="s">
        <v>98</v>
      </c>
    </row>
    <row r="1046" spans="2:65" s="12" customFormat="1" ht="10.199999999999999">
      <c r="B1046" s="214"/>
      <c r="C1046" s="215"/>
      <c r="D1046" s="210" t="s">
        <v>196</v>
      </c>
      <c r="E1046" s="216" t="s">
        <v>1</v>
      </c>
      <c r="F1046" s="217" t="s">
        <v>1300</v>
      </c>
      <c r="G1046" s="215"/>
      <c r="H1046" s="216" t="s">
        <v>1</v>
      </c>
      <c r="I1046" s="218"/>
      <c r="J1046" s="215"/>
      <c r="K1046" s="215"/>
      <c r="L1046" s="219"/>
      <c r="M1046" s="220"/>
      <c r="N1046" s="221"/>
      <c r="O1046" s="221"/>
      <c r="P1046" s="221"/>
      <c r="Q1046" s="221"/>
      <c r="R1046" s="221"/>
      <c r="S1046" s="221"/>
      <c r="T1046" s="222"/>
      <c r="AT1046" s="223" t="s">
        <v>196</v>
      </c>
      <c r="AU1046" s="223" t="s">
        <v>98</v>
      </c>
      <c r="AV1046" s="12" t="s">
        <v>23</v>
      </c>
      <c r="AW1046" s="12" t="s">
        <v>48</v>
      </c>
      <c r="AX1046" s="12" t="s">
        <v>91</v>
      </c>
      <c r="AY1046" s="223" t="s">
        <v>183</v>
      </c>
    </row>
    <row r="1047" spans="2:65" s="13" customFormat="1" ht="10.199999999999999">
      <c r="B1047" s="224"/>
      <c r="C1047" s="225"/>
      <c r="D1047" s="210" t="s">
        <v>196</v>
      </c>
      <c r="E1047" s="226" t="s">
        <v>1</v>
      </c>
      <c r="F1047" s="227" t="s">
        <v>1301</v>
      </c>
      <c r="G1047" s="225"/>
      <c r="H1047" s="228">
        <v>12.57</v>
      </c>
      <c r="I1047" s="229"/>
      <c r="J1047" s="225"/>
      <c r="K1047" s="225"/>
      <c r="L1047" s="230"/>
      <c r="M1047" s="231"/>
      <c r="N1047" s="232"/>
      <c r="O1047" s="232"/>
      <c r="P1047" s="232"/>
      <c r="Q1047" s="232"/>
      <c r="R1047" s="232"/>
      <c r="S1047" s="232"/>
      <c r="T1047" s="233"/>
      <c r="AT1047" s="234" t="s">
        <v>196</v>
      </c>
      <c r="AU1047" s="234" t="s">
        <v>98</v>
      </c>
      <c r="AV1047" s="13" t="s">
        <v>98</v>
      </c>
      <c r="AW1047" s="13" t="s">
        <v>48</v>
      </c>
      <c r="AX1047" s="13" t="s">
        <v>91</v>
      </c>
      <c r="AY1047" s="234" t="s">
        <v>183</v>
      </c>
    </row>
    <row r="1048" spans="2:65" s="13" customFormat="1" ht="10.199999999999999">
      <c r="B1048" s="224"/>
      <c r="C1048" s="225"/>
      <c r="D1048" s="210" t="s">
        <v>196</v>
      </c>
      <c r="E1048" s="226" t="s">
        <v>1</v>
      </c>
      <c r="F1048" s="227" t="s">
        <v>1315</v>
      </c>
      <c r="G1048" s="225"/>
      <c r="H1048" s="228">
        <v>1.35</v>
      </c>
      <c r="I1048" s="229"/>
      <c r="J1048" s="225"/>
      <c r="K1048" s="225"/>
      <c r="L1048" s="230"/>
      <c r="M1048" s="231"/>
      <c r="N1048" s="232"/>
      <c r="O1048" s="232"/>
      <c r="P1048" s="232"/>
      <c r="Q1048" s="232"/>
      <c r="R1048" s="232"/>
      <c r="S1048" s="232"/>
      <c r="T1048" s="233"/>
      <c r="AT1048" s="234" t="s">
        <v>196</v>
      </c>
      <c r="AU1048" s="234" t="s">
        <v>98</v>
      </c>
      <c r="AV1048" s="13" t="s">
        <v>98</v>
      </c>
      <c r="AW1048" s="13" t="s">
        <v>48</v>
      </c>
      <c r="AX1048" s="13" t="s">
        <v>91</v>
      </c>
      <c r="AY1048" s="234" t="s">
        <v>183</v>
      </c>
    </row>
    <row r="1049" spans="2:65" s="1" customFormat="1" ht="16.5" customHeight="1">
      <c r="B1049" s="35"/>
      <c r="C1049" s="197" t="s">
        <v>1316</v>
      </c>
      <c r="D1049" s="197" t="s">
        <v>186</v>
      </c>
      <c r="E1049" s="198" t="s">
        <v>1317</v>
      </c>
      <c r="F1049" s="199" t="s">
        <v>1318</v>
      </c>
      <c r="G1049" s="200" t="s">
        <v>205</v>
      </c>
      <c r="H1049" s="201">
        <v>1</v>
      </c>
      <c r="I1049" s="202"/>
      <c r="J1049" s="203">
        <f>ROUND(I1049*H1049,2)</f>
        <v>0</v>
      </c>
      <c r="K1049" s="199" t="s">
        <v>1</v>
      </c>
      <c r="L1049" s="39"/>
      <c r="M1049" s="204" t="s">
        <v>1</v>
      </c>
      <c r="N1049" s="205" t="s">
        <v>56</v>
      </c>
      <c r="O1049" s="67"/>
      <c r="P1049" s="206">
        <f>O1049*H1049</f>
        <v>0</v>
      </c>
      <c r="Q1049" s="206">
        <v>3.14E-3</v>
      </c>
      <c r="R1049" s="206">
        <f>Q1049*H1049</f>
        <v>3.14E-3</v>
      </c>
      <c r="S1049" s="206">
        <v>0</v>
      </c>
      <c r="T1049" s="207">
        <f>S1049*H1049</f>
        <v>0</v>
      </c>
      <c r="AR1049" s="208" t="s">
        <v>122</v>
      </c>
      <c r="AT1049" s="208" t="s">
        <v>186</v>
      </c>
      <c r="AU1049" s="208" t="s">
        <v>98</v>
      </c>
      <c r="AY1049" s="17" t="s">
        <v>183</v>
      </c>
      <c r="BE1049" s="209">
        <f>IF(N1049="základní",J1049,0)</f>
        <v>0</v>
      </c>
      <c r="BF1049" s="209">
        <f>IF(N1049="snížená",J1049,0)</f>
        <v>0</v>
      </c>
      <c r="BG1049" s="209">
        <f>IF(N1049="zákl. přenesená",J1049,0)</f>
        <v>0</v>
      </c>
      <c r="BH1049" s="209">
        <f>IF(N1049="sníž. přenesená",J1049,0)</f>
        <v>0</v>
      </c>
      <c r="BI1049" s="209">
        <f>IF(N1049="nulová",J1049,0)</f>
        <v>0</v>
      </c>
      <c r="BJ1049" s="17" t="s">
        <v>23</v>
      </c>
      <c r="BK1049" s="209">
        <f>ROUND(I1049*H1049,2)</f>
        <v>0</v>
      </c>
      <c r="BL1049" s="17" t="s">
        <v>122</v>
      </c>
      <c r="BM1049" s="208" t="s">
        <v>1319</v>
      </c>
    </row>
    <row r="1050" spans="2:65" s="1" customFormat="1" ht="10.199999999999999">
      <c r="B1050" s="35"/>
      <c r="C1050" s="36"/>
      <c r="D1050" s="210" t="s">
        <v>192</v>
      </c>
      <c r="E1050" s="36"/>
      <c r="F1050" s="211" t="s">
        <v>1318</v>
      </c>
      <c r="G1050" s="36"/>
      <c r="H1050" s="36"/>
      <c r="I1050" s="118"/>
      <c r="J1050" s="36"/>
      <c r="K1050" s="36"/>
      <c r="L1050" s="39"/>
      <c r="M1050" s="212"/>
      <c r="N1050" s="67"/>
      <c r="O1050" s="67"/>
      <c r="P1050" s="67"/>
      <c r="Q1050" s="67"/>
      <c r="R1050" s="67"/>
      <c r="S1050" s="67"/>
      <c r="T1050" s="68"/>
      <c r="AT1050" s="17" t="s">
        <v>192</v>
      </c>
      <c r="AU1050" s="17" t="s">
        <v>98</v>
      </c>
    </row>
    <row r="1051" spans="2:65" s="12" customFormat="1" ht="10.199999999999999">
      <c r="B1051" s="214"/>
      <c r="C1051" s="215"/>
      <c r="D1051" s="210" t="s">
        <v>196</v>
      </c>
      <c r="E1051" s="216" t="s">
        <v>1</v>
      </c>
      <c r="F1051" s="217" t="s">
        <v>1320</v>
      </c>
      <c r="G1051" s="215"/>
      <c r="H1051" s="216" t="s">
        <v>1</v>
      </c>
      <c r="I1051" s="218"/>
      <c r="J1051" s="215"/>
      <c r="K1051" s="215"/>
      <c r="L1051" s="219"/>
      <c r="M1051" s="220"/>
      <c r="N1051" s="221"/>
      <c r="O1051" s="221"/>
      <c r="P1051" s="221"/>
      <c r="Q1051" s="221"/>
      <c r="R1051" s="221"/>
      <c r="S1051" s="221"/>
      <c r="T1051" s="222"/>
      <c r="AT1051" s="223" t="s">
        <v>196</v>
      </c>
      <c r="AU1051" s="223" t="s">
        <v>98</v>
      </c>
      <c r="AV1051" s="12" t="s">
        <v>23</v>
      </c>
      <c r="AW1051" s="12" t="s">
        <v>48</v>
      </c>
      <c r="AX1051" s="12" t="s">
        <v>91</v>
      </c>
      <c r="AY1051" s="223" t="s">
        <v>183</v>
      </c>
    </row>
    <row r="1052" spans="2:65" s="13" customFormat="1" ht="10.199999999999999">
      <c r="B1052" s="224"/>
      <c r="C1052" s="225"/>
      <c r="D1052" s="210" t="s">
        <v>196</v>
      </c>
      <c r="E1052" s="226" t="s">
        <v>1</v>
      </c>
      <c r="F1052" s="227" t="s">
        <v>23</v>
      </c>
      <c r="G1052" s="225"/>
      <c r="H1052" s="228">
        <v>1</v>
      </c>
      <c r="I1052" s="229"/>
      <c r="J1052" s="225"/>
      <c r="K1052" s="225"/>
      <c r="L1052" s="230"/>
      <c r="M1052" s="231"/>
      <c r="N1052" s="232"/>
      <c r="O1052" s="232"/>
      <c r="P1052" s="232"/>
      <c r="Q1052" s="232"/>
      <c r="R1052" s="232"/>
      <c r="S1052" s="232"/>
      <c r="T1052" s="233"/>
      <c r="AT1052" s="234" t="s">
        <v>196</v>
      </c>
      <c r="AU1052" s="234" t="s">
        <v>98</v>
      </c>
      <c r="AV1052" s="13" t="s">
        <v>98</v>
      </c>
      <c r="AW1052" s="13" t="s">
        <v>48</v>
      </c>
      <c r="AX1052" s="13" t="s">
        <v>91</v>
      </c>
      <c r="AY1052" s="234" t="s">
        <v>183</v>
      </c>
    </row>
    <row r="1053" spans="2:65" s="1" customFormat="1" ht="16.5" customHeight="1">
      <c r="B1053" s="35"/>
      <c r="C1053" s="197" t="s">
        <v>1321</v>
      </c>
      <c r="D1053" s="197" t="s">
        <v>186</v>
      </c>
      <c r="E1053" s="198" t="s">
        <v>1322</v>
      </c>
      <c r="F1053" s="199" t="s">
        <v>1323</v>
      </c>
      <c r="G1053" s="200" t="s">
        <v>205</v>
      </c>
      <c r="H1053" s="201">
        <v>4</v>
      </c>
      <c r="I1053" s="202"/>
      <c r="J1053" s="203">
        <f>ROUND(I1053*H1053,2)</f>
        <v>0</v>
      </c>
      <c r="K1053" s="199" t="s">
        <v>190</v>
      </c>
      <c r="L1053" s="39"/>
      <c r="M1053" s="204" t="s">
        <v>1</v>
      </c>
      <c r="N1053" s="205" t="s">
        <v>56</v>
      </c>
      <c r="O1053" s="67"/>
      <c r="P1053" s="206">
        <f>O1053*H1053</f>
        <v>0</v>
      </c>
      <c r="Q1053" s="206">
        <v>7.2870000000000004E-2</v>
      </c>
      <c r="R1053" s="206">
        <f>Q1053*H1053</f>
        <v>0.29148000000000002</v>
      </c>
      <c r="S1053" s="206">
        <v>0</v>
      </c>
      <c r="T1053" s="207">
        <f>S1053*H1053</f>
        <v>0</v>
      </c>
      <c r="AR1053" s="208" t="s">
        <v>122</v>
      </c>
      <c r="AT1053" s="208" t="s">
        <v>186</v>
      </c>
      <c r="AU1053" s="208" t="s">
        <v>98</v>
      </c>
      <c r="AY1053" s="17" t="s">
        <v>183</v>
      </c>
      <c r="BE1053" s="209">
        <f>IF(N1053="základní",J1053,0)</f>
        <v>0</v>
      </c>
      <c r="BF1053" s="209">
        <f>IF(N1053="snížená",J1053,0)</f>
        <v>0</v>
      </c>
      <c r="BG1053" s="209">
        <f>IF(N1053="zákl. přenesená",J1053,0)</f>
        <v>0</v>
      </c>
      <c r="BH1053" s="209">
        <f>IF(N1053="sníž. přenesená",J1053,0)</f>
        <v>0</v>
      </c>
      <c r="BI1053" s="209">
        <f>IF(N1053="nulová",J1053,0)</f>
        <v>0</v>
      </c>
      <c r="BJ1053" s="17" t="s">
        <v>23</v>
      </c>
      <c r="BK1053" s="209">
        <f>ROUND(I1053*H1053,2)</f>
        <v>0</v>
      </c>
      <c r="BL1053" s="17" t="s">
        <v>122</v>
      </c>
      <c r="BM1053" s="208" t="s">
        <v>1324</v>
      </c>
    </row>
    <row r="1054" spans="2:65" s="1" customFormat="1" ht="10.199999999999999">
      <c r="B1054" s="35"/>
      <c r="C1054" s="36"/>
      <c r="D1054" s="210" t="s">
        <v>192</v>
      </c>
      <c r="E1054" s="36"/>
      <c r="F1054" s="211" t="s">
        <v>1323</v>
      </c>
      <c r="G1054" s="36"/>
      <c r="H1054" s="36"/>
      <c r="I1054" s="118"/>
      <c r="J1054" s="36"/>
      <c r="K1054" s="36"/>
      <c r="L1054" s="39"/>
      <c r="M1054" s="212"/>
      <c r="N1054" s="67"/>
      <c r="O1054" s="67"/>
      <c r="P1054" s="67"/>
      <c r="Q1054" s="67"/>
      <c r="R1054" s="67"/>
      <c r="S1054" s="67"/>
      <c r="T1054" s="68"/>
      <c r="AT1054" s="17" t="s">
        <v>192</v>
      </c>
      <c r="AU1054" s="17" t="s">
        <v>98</v>
      </c>
    </row>
    <row r="1055" spans="2:65" s="1" customFormat="1" ht="27">
      <c r="B1055" s="35"/>
      <c r="C1055" s="36"/>
      <c r="D1055" s="210" t="s">
        <v>194</v>
      </c>
      <c r="E1055" s="36"/>
      <c r="F1055" s="213" t="s">
        <v>1325</v>
      </c>
      <c r="G1055" s="36"/>
      <c r="H1055" s="36"/>
      <c r="I1055" s="118"/>
      <c r="J1055" s="36"/>
      <c r="K1055" s="36"/>
      <c r="L1055" s="39"/>
      <c r="M1055" s="212"/>
      <c r="N1055" s="67"/>
      <c r="O1055" s="67"/>
      <c r="P1055" s="67"/>
      <c r="Q1055" s="67"/>
      <c r="R1055" s="67"/>
      <c r="S1055" s="67"/>
      <c r="T1055" s="68"/>
      <c r="AT1055" s="17" t="s">
        <v>194</v>
      </c>
      <c r="AU1055" s="17" t="s">
        <v>98</v>
      </c>
    </row>
    <row r="1056" spans="2:65" s="12" customFormat="1" ht="10.199999999999999">
      <c r="B1056" s="214"/>
      <c r="C1056" s="215"/>
      <c r="D1056" s="210" t="s">
        <v>196</v>
      </c>
      <c r="E1056" s="216" t="s">
        <v>1</v>
      </c>
      <c r="F1056" s="217" t="s">
        <v>1326</v>
      </c>
      <c r="G1056" s="215"/>
      <c r="H1056" s="216" t="s">
        <v>1</v>
      </c>
      <c r="I1056" s="218"/>
      <c r="J1056" s="215"/>
      <c r="K1056" s="215"/>
      <c r="L1056" s="219"/>
      <c r="M1056" s="220"/>
      <c r="N1056" s="221"/>
      <c r="O1056" s="221"/>
      <c r="P1056" s="221"/>
      <c r="Q1056" s="221"/>
      <c r="R1056" s="221"/>
      <c r="S1056" s="221"/>
      <c r="T1056" s="222"/>
      <c r="AT1056" s="223" t="s">
        <v>196</v>
      </c>
      <c r="AU1056" s="223" t="s">
        <v>98</v>
      </c>
      <c r="AV1056" s="12" t="s">
        <v>23</v>
      </c>
      <c r="AW1056" s="12" t="s">
        <v>48</v>
      </c>
      <c r="AX1056" s="12" t="s">
        <v>91</v>
      </c>
      <c r="AY1056" s="223" t="s">
        <v>183</v>
      </c>
    </row>
    <row r="1057" spans="2:65" s="13" customFormat="1" ht="10.199999999999999">
      <c r="B1057" s="224"/>
      <c r="C1057" s="225"/>
      <c r="D1057" s="210" t="s">
        <v>196</v>
      </c>
      <c r="E1057" s="226" t="s">
        <v>1</v>
      </c>
      <c r="F1057" s="227" t="s">
        <v>122</v>
      </c>
      <c r="G1057" s="225"/>
      <c r="H1057" s="228">
        <v>4</v>
      </c>
      <c r="I1057" s="229"/>
      <c r="J1057" s="225"/>
      <c r="K1057" s="225"/>
      <c r="L1057" s="230"/>
      <c r="M1057" s="231"/>
      <c r="N1057" s="232"/>
      <c r="O1057" s="232"/>
      <c r="P1057" s="232"/>
      <c r="Q1057" s="232"/>
      <c r="R1057" s="232"/>
      <c r="S1057" s="232"/>
      <c r="T1057" s="233"/>
      <c r="AT1057" s="234" t="s">
        <v>196</v>
      </c>
      <c r="AU1057" s="234" t="s">
        <v>98</v>
      </c>
      <c r="AV1057" s="13" t="s">
        <v>98</v>
      </c>
      <c r="AW1057" s="13" t="s">
        <v>48</v>
      </c>
      <c r="AX1057" s="13" t="s">
        <v>91</v>
      </c>
      <c r="AY1057" s="234" t="s">
        <v>183</v>
      </c>
    </row>
    <row r="1058" spans="2:65" s="1" customFormat="1" ht="16.5" customHeight="1">
      <c r="B1058" s="35"/>
      <c r="C1058" s="246" t="s">
        <v>1327</v>
      </c>
      <c r="D1058" s="246" t="s">
        <v>347</v>
      </c>
      <c r="E1058" s="247" t="s">
        <v>1328</v>
      </c>
      <c r="F1058" s="248" t="s">
        <v>1329</v>
      </c>
      <c r="G1058" s="249" t="s">
        <v>205</v>
      </c>
      <c r="H1058" s="250">
        <v>4</v>
      </c>
      <c r="I1058" s="251"/>
      <c r="J1058" s="252">
        <f>ROUND(I1058*H1058,2)</f>
        <v>0</v>
      </c>
      <c r="K1058" s="248" t="s">
        <v>1</v>
      </c>
      <c r="L1058" s="253"/>
      <c r="M1058" s="254" t="s">
        <v>1</v>
      </c>
      <c r="N1058" s="255" t="s">
        <v>56</v>
      </c>
      <c r="O1058" s="67"/>
      <c r="P1058" s="206">
        <f>O1058*H1058</f>
        <v>0</v>
      </c>
      <c r="Q1058" s="206">
        <v>3.8999999999999998E-3</v>
      </c>
      <c r="R1058" s="206">
        <f>Q1058*H1058</f>
        <v>1.5599999999999999E-2</v>
      </c>
      <c r="S1058" s="206">
        <v>0</v>
      </c>
      <c r="T1058" s="207">
        <f>S1058*H1058</f>
        <v>0</v>
      </c>
      <c r="AR1058" s="208" t="s">
        <v>232</v>
      </c>
      <c r="AT1058" s="208" t="s">
        <v>347</v>
      </c>
      <c r="AU1058" s="208" t="s">
        <v>98</v>
      </c>
      <c r="AY1058" s="17" t="s">
        <v>183</v>
      </c>
      <c r="BE1058" s="209">
        <f>IF(N1058="základní",J1058,0)</f>
        <v>0</v>
      </c>
      <c r="BF1058" s="209">
        <f>IF(N1058="snížená",J1058,0)</f>
        <v>0</v>
      </c>
      <c r="BG1058" s="209">
        <f>IF(N1058="zákl. přenesená",J1058,0)</f>
        <v>0</v>
      </c>
      <c r="BH1058" s="209">
        <f>IF(N1058="sníž. přenesená",J1058,0)</f>
        <v>0</v>
      </c>
      <c r="BI1058" s="209">
        <f>IF(N1058="nulová",J1058,0)</f>
        <v>0</v>
      </c>
      <c r="BJ1058" s="17" t="s">
        <v>23</v>
      </c>
      <c r="BK1058" s="209">
        <f>ROUND(I1058*H1058,2)</f>
        <v>0</v>
      </c>
      <c r="BL1058" s="17" t="s">
        <v>122</v>
      </c>
      <c r="BM1058" s="208" t="s">
        <v>1330</v>
      </c>
    </row>
    <row r="1059" spans="2:65" s="1" customFormat="1" ht="10.199999999999999">
      <c r="B1059" s="35"/>
      <c r="C1059" s="36"/>
      <c r="D1059" s="210" t="s">
        <v>192</v>
      </c>
      <c r="E1059" s="36"/>
      <c r="F1059" s="211" t="s">
        <v>1329</v>
      </c>
      <c r="G1059" s="36"/>
      <c r="H1059" s="36"/>
      <c r="I1059" s="118"/>
      <c r="J1059" s="36"/>
      <c r="K1059" s="36"/>
      <c r="L1059" s="39"/>
      <c r="M1059" s="212"/>
      <c r="N1059" s="67"/>
      <c r="O1059" s="67"/>
      <c r="P1059" s="67"/>
      <c r="Q1059" s="67"/>
      <c r="R1059" s="67"/>
      <c r="S1059" s="67"/>
      <c r="T1059" s="68"/>
      <c r="AT1059" s="17" t="s">
        <v>192</v>
      </c>
      <c r="AU1059" s="17" t="s">
        <v>98</v>
      </c>
    </row>
    <row r="1060" spans="2:65" s="12" customFormat="1" ht="10.199999999999999">
      <c r="B1060" s="214"/>
      <c r="C1060" s="215"/>
      <c r="D1060" s="210" t="s">
        <v>196</v>
      </c>
      <c r="E1060" s="216" t="s">
        <v>1</v>
      </c>
      <c r="F1060" s="217" t="s">
        <v>1331</v>
      </c>
      <c r="G1060" s="215"/>
      <c r="H1060" s="216" t="s">
        <v>1</v>
      </c>
      <c r="I1060" s="218"/>
      <c r="J1060" s="215"/>
      <c r="K1060" s="215"/>
      <c r="L1060" s="219"/>
      <c r="M1060" s="220"/>
      <c r="N1060" s="221"/>
      <c r="O1060" s="221"/>
      <c r="P1060" s="221"/>
      <c r="Q1060" s="221"/>
      <c r="R1060" s="221"/>
      <c r="S1060" s="221"/>
      <c r="T1060" s="222"/>
      <c r="AT1060" s="223" t="s">
        <v>196</v>
      </c>
      <c r="AU1060" s="223" t="s">
        <v>98</v>
      </c>
      <c r="AV1060" s="12" t="s">
        <v>23</v>
      </c>
      <c r="AW1060" s="12" t="s">
        <v>48</v>
      </c>
      <c r="AX1060" s="12" t="s">
        <v>91</v>
      </c>
      <c r="AY1060" s="223" t="s">
        <v>183</v>
      </c>
    </row>
    <row r="1061" spans="2:65" s="13" customFormat="1" ht="10.199999999999999">
      <c r="B1061" s="224"/>
      <c r="C1061" s="225"/>
      <c r="D1061" s="210" t="s">
        <v>196</v>
      </c>
      <c r="E1061" s="226" t="s">
        <v>1</v>
      </c>
      <c r="F1061" s="227" t="s">
        <v>122</v>
      </c>
      <c r="G1061" s="225"/>
      <c r="H1061" s="228">
        <v>4</v>
      </c>
      <c r="I1061" s="229"/>
      <c r="J1061" s="225"/>
      <c r="K1061" s="225"/>
      <c r="L1061" s="230"/>
      <c r="M1061" s="231"/>
      <c r="N1061" s="232"/>
      <c r="O1061" s="232"/>
      <c r="P1061" s="232"/>
      <c r="Q1061" s="232"/>
      <c r="R1061" s="232"/>
      <c r="S1061" s="232"/>
      <c r="T1061" s="233"/>
      <c r="AT1061" s="234" t="s">
        <v>196</v>
      </c>
      <c r="AU1061" s="234" t="s">
        <v>98</v>
      </c>
      <c r="AV1061" s="13" t="s">
        <v>98</v>
      </c>
      <c r="AW1061" s="13" t="s">
        <v>48</v>
      </c>
      <c r="AX1061" s="13" t="s">
        <v>23</v>
      </c>
      <c r="AY1061" s="234" t="s">
        <v>183</v>
      </c>
    </row>
    <row r="1062" spans="2:65" s="1" customFormat="1" ht="16.5" customHeight="1">
      <c r="B1062" s="35"/>
      <c r="C1062" s="197" t="s">
        <v>732</v>
      </c>
      <c r="D1062" s="197" t="s">
        <v>186</v>
      </c>
      <c r="E1062" s="198" t="s">
        <v>1332</v>
      </c>
      <c r="F1062" s="199" t="s">
        <v>1333</v>
      </c>
      <c r="G1062" s="200" t="s">
        <v>205</v>
      </c>
      <c r="H1062" s="201">
        <v>2</v>
      </c>
      <c r="I1062" s="202"/>
      <c r="J1062" s="203">
        <f>ROUND(I1062*H1062,2)</f>
        <v>0</v>
      </c>
      <c r="K1062" s="199" t="s">
        <v>190</v>
      </c>
      <c r="L1062" s="39"/>
      <c r="M1062" s="204" t="s">
        <v>1</v>
      </c>
      <c r="N1062" s="205" t="s">
        <v>56</v>
      </c>
      <c r="O1062" s="67"/>
      <c r="P1062" s="206">
        <f>O1062*H1062</f>
        <v>0</v>
      </c>
      <c r="Q1062" s="206">
        <v>0.35743999999999998</v>
      </c>
      <c r="R1062" s="206">
        <f>Q1062*H1062</f>
        <v>0.71487999999999996</v>
      </c>
      <c r="S1062" s="206">
        <v>0</v>
      </c>
      <c r="T1062" s="207">
        <f>S1062*H1062</f>
        <v>0</v>
      </c>
      <c r="AR1062" s="208" t="s">
        <v>122</v>
      </c>
      <c r="AT1062" s="208" t="s">
        <v>186</v>
      </c>
      <c r="AU1062" s="208" t="s">
        <v>98</v>
      </c>
      <c r="AY1062" s="17" t="s">
        <v>183</v>
      </c>
      <c r="BE1062" s="209">
        <f>IF(N1062="základní",J1062,0)</f>
        <v>0</v>
      </c>
      <c r="BF1062" s="209">
        <f>IF(N1062="snížená",J1062,0)</f>
        <v>0</v>
      </c>
      <c r="BG1062" s="209">
        <f>IF(N1062="zákl. přenesená",J1062,0)</f>
        <v>0</v>
      </c>
      <c r="BH1062" s="209">
        <f>IF(N1062="sníž. přenesená",J1062,0)</f>
        <v>0</v>
      </c>
      <c r="BI1062" s="209">
        <f>IF(N1062="nulová",J1062,0)</f>
        <v>0</v>
      </c>
      <c r="BJ1062" s="17" t="s">
        <v>23</v>
      </c>
      <c r="BK1062" s="209">
        <f>ROUND(I1062*H1062,2)</f>
        <v>0</v>
      </c>
      <c r="BL1062" s="17" t="s">
        <v>122</v>
      </c>
      <c r="BM1062" s="208" t="s">
        <v>1334</v>
      </c>
    </row>
    <row r="1063" spans="2:65" s="1" customFormat="1" ht="10.199999999999999">
      <c r="B1063" s="35"/>
      <c r="C1063" s="36"/>
      <c r="D1063" s="210" t="s">
        <v>192</v>
      </c>
      <c r="E1063" s="36"/>
      <c r="F1063" s="211" t="s">
        <v>1335</v>
      </c>
      <c r="G1063" s="36"/>
      <c r="H1063" s="36"/>
      <c r="I1063" s="118"/>
      <c r="J1063" s="36"/>
      <c r="K1063" s="36"/>
      <c r="L1063" s="39"/>
      <c r="M1063" s="212"/>
      <c r="N1063" s="67"/>
      <c r="O1063" s="67"/>
      <c r="P1063" s="67"/>
      <c r="Q1063" s="67"/>
      <c r="R1063" s="67"/>
      <c r="S1063" s="67"/>
      <c r="T1063" s="68"/>
      <c r="AT1063" s="17" t="s">
        <v>192</v>
      </c>
      <c r="AU1063" s="17" t="s">
        <v>98</v>
      </c>
    </row>
    <row r="1064" spans="2:65" s="1" customFormat="1" ht="45">
      <c r="B1064" s="35"/>
      <c r="C1064" s="36"/>
      <c r="D1064" s="210" t="s">
        <v>194</v>
      </c>
      <c r="E1064" s="36"/>
      <c r="F1064" s="213" t="s">
        <v>1336</v>
      </c>
      <c r="G1064" s="36"/>
      <c r="H1064" s="36"/>
      <c r="I1064" s="118"/>
      <c r="J1064" s="36"/>
      <c r="K1064" s="36"/>
      <c r="L1064" s="39"/>
      <c r="M1064" s="212"/>
      <c r="N1064" s="67"/>
      <c r="O1064" s="67"/>
      <c r="P1064" s="67"/>
      <c r="Q1064" s="67"/>
      <c r="R1064" s="67"/>
      <c r="S1064" s="67"/>
      <c r="T1064" s="68"/>
      <c r="AT1064" s="17" t="s">
        <v>194</v>
      </c>
      <c r="AU1064" s="17" t="s">
        <v>98</v>
      </c>
    </row>
    <row r="1065" spans="2:65" s="12" customFormat="1" ht="10.199999999999999">
      <c r="B1065" s="214"/>
      <c r="C1065" s="215"/>
      <c r="D1065" s="210" t="s">
        <v>196</v>
      </c>
      <c r="E1065" s="216" t="s">
        <v>1</v>
      </c>
      <c r="F1065" s="217" t="s">
        <v>1337</v>
      </c>
      <c r="G1065" s="215"/>
      <c r="H1065" s="216" t="s">
        <v>1</v>
      </c>
      <c r="I1065" s="218"/>
      <c r="J1065" s="215"/>
      <c r="K1065" s="215"/>
      <c r="L1065" s="219"/>
      <c r="M1065" s="220"/>
      <c r="N1065" s="221"/>
      <c r="O1065" s="221"/>
      <c r="P1065" s="221"/>
      <c r="Q1065" s="221"/>
      <c r="R1065" s="221"/>
      <c r="S1065" s="221"/>
      <c r="T1065" s="222"/>
      <c r="AT1065" s="223" t="s">
        <v>196</v>
      </c>
      <c r="AU1065" s="223" t="s">
        <v>98</v>
      </c>
      <c r="AV1065" s="12" t="s">
        <v>23</v>
      </c>
      <c r="AW1065" s="12" t="s">
        <v>48</v>
      </c>
      <c r="AX1065" s="12" t="s">
        <v>91</v>
      </c>
      <c r="AY1065" s="223" t="s">
        <v>183</v>
      </c>
    </row>
    <row r="1066" spans="2:65" s="13" customFormat="1" ht="10.199999999999999">
      <c r="B1066" s="224"/>
      <c r="C1066" s="225"/>
      <c r="D1066" s="210" t="s">
        <v>196</v>
      </c>
      <c r="E1066" s="226" t="s">
        <v>1</v>
      </c>
      <c r="F1066" s="227" t="s">
        <v>98</v>
      </c>
      <c r="G1066" s="225"/>
      <c r="H1066" s="228">
        <v>2</v>
      </c>
      <c r="I1066" s="229"/>
      <c r="J1066" s="225"/>
      <c r="K1066" s="225"/>
      <c r="L1066" s="230"/>
      <c r="M1066" s="231"/>
      <c r="N1066" s="232"/>
      <c r="O1066" s="232"/>
      <c r="P1066" s="232"/>
      <c r="Q1066" s="232"/>
      <c r="R1066" s="232"/>
      <c r="S1066" s="232"/>
      <c r="T1066" s="233"/>
      <c r="AT1066" s="234" t="s">
        <v>196</v>
      </c>
      <c r="AU1066" s="234" t="s">
        <v>98</v>
      </c>
      <c r="AV1066" s="13" t="s">
        <v>98</v>
      </c>
      <c r="AW1066" s="13" t="s">
        <v>48</v>
      </c>
      <c r="AX1066" s="13" t="s">
        <v>91</v>
      </c>
      <c r="AY1066" s="234" t="s">
        <v>183</v>
      </c>
    </row>
    <row r="1067" spans="2:65" s="1" customFormat="1" ht="16.5" customHeight="1">
      <c r="B1067" s="35"/>
      <c r="C1067" s="197" t="s">
        <v>1338</v>
      </c>
      <c r="D1067" s="197" t="s">
        <v>186</v>
      </c>
      <c r="E1067" s="198" t="s">
        <v>1339</v>
      </c>
      <c r="F1067" s="199" t="s">
        <v>1340</v>
      </c>
      <c r="G1067" s="200" t="s">
        <v>205</v>
      </c>
      <c r="H1067" s="201">
        <v>1</v>
      </c>
      <c r="I1067" s="202"/>
      <c r="J1067" s="203">
        <f>ROUND(I1067*H1067,2)</f>
        <v>0</v>
      </c>
      <c r="K1067" s="199" t="s">
        <v>1</v>
      </c>
      <c r="L1067" s="39"/>
      <c r="M1067" s="204" t="s">
        <v>1</v>
      </c>
      <c r="N1067" s="205" t="s">
        <v>56</v>
      </c>
      <c r="O1067" s="67"/>
      <c r="P1067" s="206">
        <f>O1067*H1067</f>
        <v>0</v>
      </c>
      <c r="Q1067" s="206">
        <v>3.14E-3</v>
      </c>
      <c r="R1067" s="206">
        <f>Q1067*H1067</f>
        <v>3.14E-3</v>
      </c>
      <c r="S1067" s="206">
        <v>0</v>
      </c>
      <c r="T1067" s="207">
        <f>S1067*H1067</f>
        <v>0</v>
      </c>
      <c r="AR1067" s="208" t="s">
        <v>122</v>
      </c>
      <c r="AT1067" s="208" t="s">
        <v>186</v>
      </c>
      <c r="AU1067" s="208" t="s">
        <v>98</v>
      </c>
      <c r="AY1067" s="17" t="s">
        <v>183</v>
      </c>
      <c r="BE1067" s="209">
        <f>IF(N1067="základní",J1067,0)</f>
        <v>0</v>
      </c>
      <c r="BF1067" s="209">
        <f>IF(N1067="snížená",J1067,0)</f>
        <v>0</v>
      </c>
      <c r="BG1067" s="209">
        <f>IF(N1067="zákl. přenesená",J1067,0)</f>
        <v>0</v>
      </c>
      <c r="BH1067" s="209">
        <f>IF(N1067="sníž. přenesená",J1067,0)</f>
        <v>0</v>
      </c>
      <c r="BI1067" s="209">
        <f>IF(N1067="nulová",J1067,0)</f>
        <v>0</v>
      </c>
      <c r="BJ1067" s="17" t="s">
        <v>23</v>
      </c>
      <c r="BK1067" s="209">
        <f>ROUND(I1067*H1067,2)</f>
        <v>0</v>
      </c>
      <c r="BL1067" s="17" t="s">
        <v>122</v>
      </c>
      <c r="BM1067" s="208" t="s">
        <v>1341</v>
      </c>
    </row>
    <row r="1068" spans="2:65" s="1" customFormat="1" ht="10.199999999999999">
      <c r="B1068" s="35"/>
      <c r="C1068" s="36"/>
      <c r="D1068" s="210" t="s">
        <v>192</v>
      </c>
      <c r="E1068" s="36"/>
      <c r="F1068" s="211" t="s">
        <v>1340</v>
      </c>
      <c r="G1068" s="36"/>
      <c r="H1068" s="36"/>
      <c r="I1068" s="118"/>
      <c r="J1068" s="36"/>
      <c r="K1068" s="36"/>
      <c r="L1068" s="39"/>
      <c r="M1068" s="212"/>
      <c r="N1068" s="67"/>
      <c r="O1068" s="67"/>
      <c r="P1068" s="67"/>
      <c r="Q1068" s="67"/>
      <c r="R1068" s="67"/>
      <c r="S1068" s="67"/>
      <c r="T1068" s="68"/>
      <c r="AT1068" s="17" t="s">
        <v>192</v>
      </c>
      <c r="AU1068" s="17" t="s">
        <v>98</v>
      </c>
    </row>
    <row r="1069" spans="2:65" s="12" customFormat="1" ht="10.199999999999999">
      <c r="B1069" s="214"/>
      <c r="C1069" s="215"/>
      <c r="D1069" s="210" t="s">
        <v>196</v>
      </c>
      <c r="E1069" s="216" t="s">
        <v>1</v>
      </c>
      <c r="F1069" s="217" t="s">
        <v>1320</v>
      </c>
      <c r="G1069" s="215"/>
      <c r="H1069" s="216" t="s">
        <v>1</v>
      </c>
      <c r="I1069" s="218"/>
      <c r="J1069" s="215"/>
      <c r="K1069" s="215"/>
      <c r="L1069" s="219"/>
      <c r="M1069" s="220"/>
      <c r="N1069" s="221"/>
      <c r="O1069" s="221"/>
      <c r="P1069" s="221"/>
      <c r="Q1069" s="221"/>
      <c r="R1069" s="221"/>
      <c r="S1069" s="221"/>
      <c r="T1069" s="222"/>
      <c r="AT1069" s="223" t="s">
        <v>196</v>
      </c>
      <c r="AU1069" s="223" t="s">
        <v>98</v>
      </c>
      <c r="AV1069" s="12" t="s">
        <v>23</v>
      </c>
      <c r="AW1069" s="12" t="s">
        <v>48</v>
      </c>
      <c r="AX1069" s="12" t="s">
        <v>91</v>
      </c>
      <c r="AY1069" s="223" t="s">
        <v>183</v>
      </c>
    </row>
    <row r="1070" spans="2:65" s="13" customFormat="1" ht="10.199999999999999">
      <c r="B1070" s="224"/>
      <c r="C1070" s="225"/>
      <c r="D1070" s="210" t="s">
        <v>196</v>
      </c>
      <c r="E1070" s="226" t="s">
        <v>1</v>
      </c>
      <c r="F1070" s="227" t="s">
        <v>23</v>
      </c>
      <c r="G1070" s="225"/>
      <c r="H1070" s="228">
        <v>1</v>
      </c>
      <c r="I1070" s="229"/>
      <c r="J1070" s="225"/>
      <c r="K1070" s="225"/>
      <c r="L1070" s="230"/>
      <c r="M1070" s="231"/>
      <c r="N1070" s="232"/>
      <c r="O1070" s="232"/>
      <c r="P1070" s="232"/>
      <c r="Q1070" s="232"/>
      <c r="R1070" s="232"/>
      <c r="S1070" s="232"/>
      <c r="T1070" s="233"/>
      <c r="AT1070" s="234" t="s">
        <v>196</v>
      </c>
      <c r="AU1070" s="234" t="s">
        <v>98</v>
      </c>
      <c r="AV1070" s="13" t="s">
        <v>98</v>
      </c>
      <c r="AW1070" s="13" t="s">
        <v>48</v>
      </c>
      <c r="AX1070" s="13" t="s">
        <v>91</v>
      </c>
      <c r="AY1070" s="234" t="s">
        <v>183</v>
      </c>
    </row>
    <row r="1071" spans="2:65" s="1" customFormat="1" ht="16.5" customHeight="1">
      <c r="B1071" s="35"/>
      <c r="C1071" s="197" t="s">
        <v>1342</v>
      </c>
      <c r="D1071" s="197" t="s">
        <v>186</v>
      </c>
      <c r="E1071" s="198" t="s">
        <v>1343</v>
      </c>
      <c r="F1071" s="199" t="s">
        <v>1344</v>
      </c>
      <c r="G1071" s="200" t="s">
        <v>1345</v>
      </c>
      <c r="H1071" s="201">
        <v>4</v>
      </c>
      <c r="I1071" s="202"/>
      <c r="J1071" s="203">
        <f>ROUND(I1071*H1071,2)</f>
        <v>0</v>
      </c>
      <c r="K1071" s="199" t="s">
        <v>1</v>
      </c>
      <c r="L1071" s="39"/>
      <c r="M1071" s="204" t="s">
        <v>1</v>
      </c>
      <c r="N1071" s="205" t="s">
        <v>56</v>
      </c>
      <c r="O1071" s="67"/>
      <c r="P1071" s="206">
        <f>O1071*H1071</f>
        <v>0</v>
      </c>
      <c r="Q1071" s="206">
        <v>0</v>
      </c>
      <c r="R1071" s="206">
        <f>Q1071*H1071</f>
        <v>0</v>
      </c>
      <c r="S1071" s="206">
        <v>0</v>
      </c>
      <c r="T1071" s="207">
        <f>S1071*H1071</f>
        <v>0</v>
      </c>
      <c r="AR1071" s="208" t="s">
        <v>1346</v>
      </c>
      <c r="AT1071" s="208" t="s">
        <v>186</v>
      </c>
      <c r="AU1071" s="208" t="s">
        <v>98</v>
      </c>
      <c r="AY1071" s="17" t="s">
        <v>183</v>
      </c>
      <c r="BE1071" s="209">
        <f>IF(N1071="základní",J1071,0)</f>
        <v>0</v>
      </c>
      <c r="BF1071" s="209">
        <f>IF(N1071="snížená",J1071,0)</f>
        <v>0</v>
      </c>
      <c r="BG1071" s="209">
        <f>IF(N1071="zákl. přenesená",J1071,0)</f>
        <v>0</v>
      </c>
      <c r="BH1071" s="209">
        <f>IF(N1071="sníž. přenesená",J1071,0)</f>
        <v>0</v>
      </c>
      <c r="BI1071" s="209">
        <f>IF(N1071="nulová",J1071,0)</f>
        <v>0</v>
      </c>
      <c r="BJ1071" s="17" t="s">
        <v>23</v>
      </c>
      <c r="BK1071" s="209">
        <f>ROUND(I1071*H1071,2)</f>
        <v>0</v>
      </c>
      <c r="BL1071" s="17" t="s">
        <v>1346</v>
      </c>
      <c r="BM1071" s="208" t="s">
        <v>1347</v>
      </c>
    </row>
    <row r="1072" spans="2:65" s="1" customFormat="1" ht="10.199999999999999">
      <c r="B1072" s="35"/>
      <c r="C1072" s="36"/>
      <c r="D1072" s="210" t="s">
        <v>192</v>
      </c>
      <c r="E1072" s="36"/>
      <c r="F1072" s="211" t="s">
        <v>1344</v>
      </c>
      <c r="G1072" s="36"/>
      <c r="H1072" s="36"/>
      <c r="I1072" s="118"/>
      <c r="J1072" s="36"/>
      <c r="K1072" s="36"/>
      <c r="L1072" s="39"/>
      <c r="M1072" s="212"/>
      <c r="N1072" s="67"/>
      <c r="O1072" s="67"/>
      <c r="P1072" s="67"/>
      <c r="Q1072" s="67"/>
      <c r="R1072" s="67"/>
      <c r="S1072" s="67"/>
      <c r="T1072" s="68"/>
      <c r="AT1072" s="17" t="s">
        <v>192</v>
      </c>
      <c r="AU1072" s="17" t="s">
        <v>98</v>
      </c>
    </row>
    <row r="1073" spans="2:65" s="12" customFormat="1" ht="10.199999999999999">
      <c r="B1073" s="214"/>
      <c r="C1073" s="215"/>
      <c r="D1073" s="210" t="s">
        <v>196</v>
      </c>
      <c r="E1073" s="216" t="s">
        <v>1</v>
      </c>
      <c r="F1073" s="217" t="s">
        <v>343</v>
      </c>
      <c r="G1073" s="215"/>
      <c r="H1073" s="216" t="s">
        <v>1</v>
      </c>
      <c r="I1073" s="218"/>
      <c r="J1073" s="215"/>
      <c r="K1073" s="215"/>
      <c r="L1073" s="219"/>
      <c r="M1073" s="220"/>
      <c r="N1073" s="221"/>
      <c r="O1073" s="221"/>
      <c r="P1073" s="221"/>
      <c r="Q1073" s="221"/>
      <c r="R1073" s="221"/>
      <c r="S1073" s="221"/>
      <c r="T1073" s="222"/>
      <c r="AT1073" s="223" t="s">
        <v>196</v>
      </c>
      <c r="AU1073" s="223" t="s">
        <v>98</v>
      </c>
      <c r="AV1073" s="12" t="s">
        <v>23</v>
      </c>
      <c r="AW1073" s="12" t="s">
        <v>48</v>
      </c>
      <c r="AX1073" s="12" t="s">
        <v>91</v>
      </c>
      <c r="AY1073" s="223" t="s">
        <v>183</v>
      </c>
    </row>
    <row r="1074" spans="2:65" s="13" customFormat="1" ht="10.199999999999999">
      <c r="B1074" s="224"/>
      <c r="C1074" s="225"/>
      <c r="D1074" s="210" t="s">
        <v>196</v>
      </c>
      <c r="E1074" s="226" t="s">
        <v>1</v>
      </c>
      <c r="F1074" s="227" t="s">
        <v>122</v>
      </c>
      <c r="G1074" s="225"/>
      <c r="H1074" s="228">
        <v>4</v>
      </c>
      <c r="I1074" s="229"/>
      <c r="J1074" s="225"/>
      <c r="K1074" s="225"/>
      <c r="L1074" s="230"/>
      <c r="M1074" s="231"/>
      <c r="N1074" s="232"/>
      <c r="O1074" s="232"/>
      <c r="P1074" s="232"/>
      <c r="Q1074" s="232"/>
      <c r="R1074" s="232"/>
      <c r="S1074" s="232"/>
      <c r="T1074" s="233"/>
      <c r="AT1074" s="234" t="s">
        <v>196</v>
      </c>
      <c r="AU1074" s="234" t="s">
        <v>98</v>
      </c>
      <c r="AV1074" s="13" t="s">
        <v>98</v>
      </c>
      <c r="AW1074" s="13" t="s">
        <v>48</v>
      </c>
      <c r="AX1074" s="13" t="s">
        <v>23</v>
      </c>
      <c r="AY1074" s="234" t="s">
        <v>183</v>
      </c>
    </row>
    <row r="1075" spans="2:65" s="1" customFormat="1" ht="16.5" customHeight="1">
      <c r="B1075" s="35"/>
      <c r="C1075" s="246" t="s">
        <v>1348</v>
      </c>
      <c r="D1075" s="246" t="s">
        <v>347</v>
      </c>
      <c r="E1075" s="247" t="s">
        <v>1349</v>
      </c>
      <c r="F1075" s="248" t="s">
        <v>1350</v>
      </c>
      <c r="G1075" s="249" t="s">
        <v>1345</v>
      </c>
      <c r="H1075" s="250">
        <v>1</v>
      </c>
      <c r="I1075" s="251"/>
      <c r="J1075" s="252">
        <f>ROUND(I1075*H1075,2)</f>
        <v>0</v>
      </c>
      <c r="K1075" s="248" t="s">
        <v>1</v>
      </c>
      <c r="L1075" s="253"/>
      <c r="M1075" s="254" t="s">
        <v>1</v>
      </c>
      <c r="N1075" s="255" t="s">
        <v>56</v>
      </c>
      <c r="O1075" s="67"/>
      <c r="P1075" s="206">
        <f>O1075*H1075</f>
        <v>0</v>
      </c>
      <c r="Q1075" s="206">
        <v>0</v>
      </c>
      <c r="R1075" s="206">
        <f>Q1075*H1075</f>
        <v>0</v>
      </c>
      <c r="S1075" s="206">
        <v>0</v>
      </c>
      <c r="T1075" s="207">
        <f>S1075*H1075</f>
        <v>0</v>
      </c>
      <c r="AR1075" s="208" t="s">
        <v>1346</v>
      </c>
      <c r="AT1075" s="208" t="s">
        <v>347</v>
      </c>
      <c r="AU1075" s="208" t="s">
        <v>98</v>
      </c>
      <c r="AY1075" s="17" t="s">
        <v>183</v>
      </c>
      <c r="BE1075" s="209">
        <f>IF(N1075="základní",J1075,0)</f>
        <v>0</v>
      </c>
      <c r="BF1075" s="209">
        <f>IF(N1075="snížená",J1075,0)</f>
        <v>0</v>
      </c>
      <c r="BG1075" s="209">
        <f>IF(N1075="zákl. přenesená",J1075,0)</f>
        <v>0</v>
      </c>
      <c r="BH1075" s="209">
        <f>IF(N1075="sníž. přenesená",J1075,0)</f>
        <v>0</v>
      </c>
      <c r="BI1075" s="209">
        <f>IF(N1075="nulová",J1075,0)</f>
        <v>0</v>
      </c>
      <c r="BJ1075" s="17" t="s">
        <v>23</v>
      </c>
      <c r="BK1075" s="209">
        <f>ROUND(I1075*H1075,2)</f>
        <v>0</v>
      </c>
      <c r="BL1075" s="17" t="s">
        <v>1346</v>
      </c>
      <c r="BM1075" s="208" t="s">
        <v>1351</v>
      </c>
    </row>
    <row r="1076" spans="2:65" s="1" customFormat="1" ht="10.199999999999999">
      <c r="B1076" s="35"/>
      <c r="C1076" s="36"/>
      <c r="D1076" s="210" t="s">
        <v>192</v>
      </c>
      <c r="E1076" s="36"/>
      <c r="F1076" s="211" t="s">
        <v>1352</v>
      </c>
      <c r="G1076" s="36"/>
      <c r="H1076" s="36"/>
      <c r="I1076" s="118"/>
      <c r="J1076" s="36"/>
      <c r="K1076" s="36"/>
      <c r="L1076" s="39"/>
      <c r="M1076" s="212"/>
      <c r="N1076" s="67"/>
      <c r="O1076" s="67"/>
      <c r="P1076" s="67"/>
      <c r="Q1076" s="67"/>
      <c r="R1076" s="67"/>
      <c r="S1076" s="67"/>
      <c r="T1076" s="68"/>
      <c r="AT1076" s="17" t="s">
        <v>192</v>
      </c>
      <c r="AU1076" s="17" t="s">
        <v>98</v>
      </c>
    </row>
    <row r="1077" spans="2:65" s="12" customFormat="1" ht="10.199999999999999">
      <c r="B1077" s="214"/>
      <c r="C1077" s="215"/>
      <c r="D1077" s="210" t="s">
        <v>196</v>
      </c>
      <c r="E1077" s="216" t="s">
        <v>1</v>
      </c>
      <c r="F1077" s="217" t="s">
        <v>343</v>
      </c>
      <c r="G1077" s="215"/>
      <c r="H1077" s="216" t="s">
        <v>1</v>
      </c>
      <c r="I1077" s="218"/>
      <c r="J1077" s="215"/>
      <c r="K1077" s="215"/>
      <c r="L1077" s="219"/>
      <c r="M1077" s="220"/>
      <c r="N1077" s="221"/>
      <c r="O1077" s="221"/>
      <c r="P1077" s="221"/>
      <c r="Q1077" s="221"/>
      <c r="R1077" s="221"/>
      <c r="S1077" s="221"/>
      <c r="T1077" s="222"/>
      <c r="AT1077" s="223" t="s">
        <v>196</v>
      </c>
      <c r="AU1077" s="223" t="s">
        <v>98</v>
      </c>
      <c r="AV1077" s="12" t="s">
        <v>23</v>
      </c>
      <c r="AW1077" s="12" t="s">
        <v>48</v>
      </c>
      <c r="AX1077" s="12" t="s">
        <v>91</v>
      </c>
      <c r="AY1077" s="223" t="s">
        <v>183</v>
      </c>
    </row>
    <row r="1078" spans="2:65" s="13" customFormat="1" ht="10.199999999999999">
      <c r="B1078" s="224"/>
      <c r="C1078" s="225"/>
      <c r="D1078" s="210" t="s">
        <v>196</v>
      </c>
      <c r="E1078" s="226" t="s">
        <v>1</v>
      </c>
      <c r="F1078" s="227" t="s">
        <v>23</v>
      </c>
      <c r="G1078" s="225"/>
      <c r="H1078" s="228">
        <v>1</v>
      </c>
      <c r="I1078" s="229"/>
      <c r="J1078" s="225"/>
      <c r="K1078" s="225"/>
      <c r="L1078" s="230"/>
      <c r="M1078" s="231"/>
      <c r="N1078" s="232"/>
      <c r="O1078" s="232"/>
      <c r="P1078" s="232"/>
      <c r="Q1078" s="232"/>
      <c r="R1078" s="232"/>
      <c r="S1078" s="232"/>
      <c r="T1078" s="233"/>
      <c r="AT1078" s="234" t="s">
        <v>196</v>
      </c>
      <c r="AU1078" s="234" t="s">
        <v>98</v>
      </c>
      <c r="AV1078" s="13" t="s">
        <v>98</v>
      </c>
      <c r="AW1078" s="13" t="s">
        <v>48</v>
      </c>
      <c r="AX1078" s="13" t="s">
        <v>23</v>
      </c>
      <c r="AY1078" s="234" t="s">
        <v>183</v>
      </c>
    </row>
    <row r="1079" spans="2:65" s="11" customFormat="1" ht="22.8" customHeight="1">
      <c r="B1079" s="181"/>
      <c r="C1079" s="182"/>
      <c r="D1079" s="183" t="s">
        <v>90</v>
      </c>
      <c r="E1079" s="195" t="s">
        <v>237</v>
      </c>
      <c r="F1079" s="195" t="s">
        <v>1353</v>
      </c>
      <c r="G1079" s="182"/>
      <c r="H1079" s="182"/>
      <c r="I1079" s="185"/>
      <c r="J1079" s="196">
        <f>BK1079</f>
        <v>0</v>
      </c>
      <c r="K1079" s="182"/>
      <c r="L1079" s="187"/>
      <c r="M1079" s="188"/>
      <c r="N1079" s="189"/>
      <c r="O1079" s="189"/>
      <c r="P1079" s="190">
        <f>P1080</f>
        <v>0</v>
      </c>
      <c r="Q1079" s="189"/>
      <c r="R1079" s="190">
        <f>R1080</f>
        <v>0.12905</v>
      </c>
      <c r="S1079" s="189"/>
      <c r="T1079" s="191">
        <f>T1080</f>
        <v>1152.8980900000004</v>
      </c>
      <c r="AR1079" s="192" t="s">
        <v>23</v>
      </c>
      <c r="AT1079" s="193" t="s">
        <v>90</v>
      </c>
      <c r="AU1079" s="193" t="s">
        <v>23</v>
      </c>
      <c r="AY1079" s="192" t="s">
        <v>183</v>
      </c>
      <c r="BK1079" s="194">
        <f>BK1080</f>
        <v>0</v>
      </c>
    </row>
    <row r="1080" spans="2:65" s="11" customFormat="1" ht="20.85" customHeight="1">
      <c r="B1080" s="181"/>
      <c r="C1080" s="182"/>
      <c r="D1080" s="183" t="s">
        <v>90</v>
      </c>
      <c r="E1080" s="195" t="s">
        <v>1354</v>
      </c>
      <c r="F1080" s="195" t="s">
        <v>1355</v>
      </c>
      <c r="G1080" s="182"/>
      <c r="H1080" s="182"/>
      <c r="I1080" s="185"/>
      <c r="J1080" s="196">
        <f>BK1080</f>
        <v>0</v>
      </c>
      <c r="K1080" s="182"/>
      <c r="L1080" s="187"/>
      <c r="M1080" s="188"/>
      <c r="N1080" s="189"/>
      <c r="O1080" s="189"/>
      <c r="P1080" s="190">
        <f>SUM(P1081:P1497)</f>
        <v>0</v>
      </c>
      <c r="Q1080" s="189"/>
      <c r="R1080" s="190">
        <f>SUM(R1081:R1497)</f>
        <v>0.12905</v>
      </c>
      <c r="S1080" s="189"/>
      <c r="T1080" s="191">
        <f>SUM(T1081:T1497)</f>
        <v>1152.8980900000004</v>
      </c>
      <c r="AR1080" s="192" t="s">
        <v>23</v>
      </c>
      <c r="AT1080" s="193" t="s">
        <v>90</v>
      </c>
      <c r="AU1080" s="193" t="s">
        <v>98</v>
      </c>
      <c r="AY1080" s="192" t="s">
        <v>183</v>
      </c>
      <c r="BK1080" s="194">
        <f>SUM(BK1081:BK1497)</f>
        <v>0</v>
      </c>
    </row>
    <row r="1081" spans="2:65" s="1" customFormat="1" ht="16.5" customHeight="1">
      <c r="B1081" s="35"/>
      <c r="C1081" s="197" t="s">
        <v>1356</v>
      </c>
      <c r="D1081" s="197" t="s">
        <v>186</v>
      </c>
      <c r="E1081" s="198" t="s">
        <v>1357</v>
      </c>
      <c r="F1081" s="199" t="s">
        <v>1358</v>
      </c>
      <c r="G1081" s="200" t="s">
        <v>711</v>
      </c>
      <c r="H1081" s="201">
        <v>83.5</v>
      </c>
      <c r="I1081" s="202"/>
      <c r="J1081" s="203">
        <f>ROUND(I1081*H1081,2)</f>
        <v>0</v>
      </c>
      <c r="K1081" s="199" t="s">
        <v>190</v>
      </c>
      <c r="L1081" s="39"/>
      <c r="M1081" s="204" t="s">
        <v>1</v>
      </c>
      <c r="N1081" s="205" t="s">
        <v>56</v>
      </c>
      <c r="O1081" s="67"/>
      <c r="P1081" s="206">
        <f>O1081*H1081</f>
        <v>0</v>
      </c>
      <c r="Q1081" s="206">
        <v>0</v>
      </c>
      <c r="R1081" s="206">
        <f>Q1081*H1081</f>
        <v>0</v>
      </c>
      <c r="S1081" s="206">
        <v>0</v>
      </c>
      <c r="T1081" s="207">
        <f>S1081*H1081</f>
        <v>0</v>
      </c>
      <c r="AR1081" s="208" t="s">
        <v>288</v>
      </c>
      <c r="AT1081" s="208" t="s">
        <v>186</v>
      </c>
      <c r="AU1081" s="208" t="s">
        <v>113</v>
      </c>
      <c r="AY1081" s="17" t="s">
        <v>183</v>
      </c>
      <c r="BE1081" s="209">
        <f>IF(N1081="základní",J1081,0)</f>
        <v>0</v>
      </c>
      <c r="BF1081" s="209">
        <f>IF(N1081="snížená",J1081,0)</f>
        <v>0</v>
      </c>
      <c r="BG1081" s="209">
        <f>IF(N1081="zákl. přenesená",J1081,0)</f>
        <v>0</v>
      </c>
      <c r="BH1081" s="209">
        <f>IF(N1081="sníž. přenesená",J1081,0)</f>
        <v>0</v>
      </c>
      <c r="BI1081" s="209">
        <f>IF(N1081="nulová",J1081,0)</f>
        <v>0</v>
      </c>
      <c r="BJ1081" s="17" t="s">
        <v>23</v>
      </c>
      <c r="BK1081" s="209">
        <f>ROUND(I1081*H1081,2)</f>
        <v>0</v>
      </c>
      <c r="BL1081" s="17" t="s">
        <v>288</v>
      </c>
      <c r="BM1081" s="208" t="s">
        <v>1359</v>
      </c>
    </row>
    <row r="1082" spans="2:65" s="1" customFormat="1" ht="10.199999999999999">
      <c r="B1082" s="35"/>
      <c r="C1082" s="36"/>
      <c r="D1082" s="210" t="s">
        <v>192</v>
      </c>
      <c r="E1082" s="36"/>
      <c r="F1082" s="211" t="s">
        <v>1360</v>
      </c>
      <c r="G1082" s="36"/>
      <c r="H1082" s="36"/>
      <c r="I1082" s="118"/>
      <c r="J1082" s="36"/>
      <c r="K1082" s="36"/>
      <c r="L1082" s="39"/>
      <c r="M1082" s="212"/>
      <c r="N1082" s="67"/>
      <c r="O1082" s="67"/>
      <c r="P1082" s="67"/>
      <c r="Q1082" s="67"/>
      <c r="R1082" s="67"/>
      <c r="S1082" s="67"/>
      <c r="T1082" s="68"/>
      <c r="AT1082" s="17" t="s">
        <v>192</v>
      </c>
      <c r="AU1082" s="17" t="s">
        <v>113</v>
      </c>
    </row>
    <row r="1083" spans="2:65" s="1" customFormat="1" ht="18">
      <c r="B1083" s="35"/>
      <c r="C1083" s="36"/>
      <c r="D1083" s="210" t="s">
        <v>194</v>
      </c>
      <c r="E1083" s="36"/>
      <c r="F1083" s="213" t="s">
        <v>1361</v>
      </c>
      <c r="G1083" s="36"/>
      <c r="H1083" s="36"/>
      <c r="I1083" s="118"/>
      <c r="J1083" s="36"/>
      <c r="K1083" s="36"/>
      <c r="L1083" s="39"/>
      <c r="M1083" s="212"/>
      <c r="N1083" s="67"/>
      <c r="O1083" s="67"/>
      <c r="P1083" s="67"/>
      <c r="Q1083" s="67"/>
      <c r="R1083" s="67"/>
      <c r="S1083" s="67"/>
      <c r="T1083" s="68"/>
      <c r="AT1083" s="17" t="s">
        <v>194</v>
      </c>
      <c r="AU1083" s="17" t="s">
        <v>113</v>
      </c>
    </row>
    <row r="1084" spans="2:65" s="12" customFormat="1" ht="10.199999999999999">
      <c r="B1084" s="214"/>
      <c r="C1084" s="215"/>
      <c r="D1084" s="210" t="s">
        <v>196</v>
      </c>
      <c r="E1084" s="216" t="s">
        <v>1</v>
      </c>
      <c r="F1084" s="217" t="s">
        <v>715</v>
      </c>
      <c r="G1084" s="215"/>
      <c r="H1084" s="216" t="s">
        <v>1</v>
      </c>
      <c r="I1084" s="218"/>
      <c r="J1084" s="215"/>
      <c r="K1084" s="215"/>
      <c r="L1084" s="219"/>
      <c r="M1084" s="220"/>
      <c r="N1084" s="221"/>
      <c r="O1084" s="221"/>
      <c r="P1084" s="221"/>
      <c r="Q1084" s="221"/>
      <c r="R1084" s="221"/>
      <c r="S1084" s="221"/>
      <c r="T1084" s="222"/>
      <c r="AT1084" s="223" t="s">
        <v>196</v>
      </c>
      <c r="AU1084" s="223" t="s">
        <v>113</v>
      </c>
      <c r="AV1084" s="12" t="s">
        <v>23</v>
      </c>
      <c r="AW1084" s="12" t="s">
        <v>48</v>
      </c>
      <c r="AX1084" s="12" t="s">
        <v>91</v>
      </c>
      <c r="AY1084" s="223" t="s">
        <v>183</v>
      </c>
    </row>
    <row r="1085" spans="2:65" s="13" customFormat="1" ht="10.199999999999999">
      <c r="B1085" s="224"/>
      <c r="C1085" s="225"/>
      <c r="D1085" s="210" t="s">
        <v>196</v>
      </c>
      <c r="E1085" s="226" t="s">
        <v>1</v>
      </c>
      <c r="F1085" s="227" t="s">
        <v>716</v>
      </c>
      <c r="G1085" s="225"/>
      <c r="H1085" s="228">
        <v>83.5</v>
      </c>
      <c r="I1085" s="229"/>
      <c r="J1085" s="225"/>
      <c r="K1085" s="225"/>
      <c r="L1085" s="230"/>
      <c r="M1085" s="231"/>
      <c r="N1085" s="232"/>
      <c r="O1085" s="232"/>
      <c r="P1085" s="232"/>
      <c r="Q1085" s="232"/>
      <c r="R1085" s="232"/>
      <c r="S1085" s="232"/>
      <c r="T1085" s="233"/>
      <c r="AT1085" s="234" t="s">
        <v>196</v>
      </c>
      <c r="AU1085" s="234" t="s">
        <v>113</v>
      </c>
      <c r="AV1085" s="13" t="s">
        <v>98</v>
      </c>
      <c r="AW1085" s="13" t="s">
        <v>48</v>
      </c>
      <c r="AX1085" s="13" t="s">
        <v>91</v>
      </c>
      <c r="AY1085" s="234" t="s">
        <v>183</v>
      </c>
    </row>
    <row r="1086" spans="2:65" s="1" customFormat="1" ht="16.5" customHeight="1">
      <c r="B1086" s="35"/>
      <c r="C1086" s="197" t="s">
        <v>1362</v>
      </c>
      <c r="D1086" s="197" t="s">
        <v>186</v>
      </c>
      <c r="E1086" s="198" t="s">
        <v>1363</v>
      </c>
      <c r="F1086" s="199" t="s">
        <v>1364</v>
      </c>
      <c r="G1086" s="200" t="s">
        <v>711</v>
      </c>
      <c r="H1086" s="201">
        <v>83.5</v>
      </c>
      <c r="I1086" s="202"/>
      <c r="J1086" s="203">
        <f>ROUND(I1086*H1086,2)</f>
        <v>0</v>
      </c>
      <c r="K1086" s="199" t="s">
        <v>190</v>
      </c>
      <c r="L1086" s="39"/>
      <c r="M1086" s="204" t="s">
        <v>1</v>
      </c>
      <c r="N1086" s="205" t="s">
        <v>56</v>
      </c>
      <c r="O1086" s="67"/>
      <c r="P1086" s="206">
        <f>O1086*H1086</f>
        <v>0</v>
      </c>
      <c r="Q1086" s="206">
        <v>0</v>
      </c>
      <c r="R1086" s="206">
        <f>Q1086*H1086</f>
        <v>0</v>
      </c>
      <c r="S1086" s="206">
        <v>0</v>
      </c>
      <c r="T1086" s="207">
        <f>S1086*H1086</f>
        <v>0</v>
      </c>
      <c r="AR1086" s="208" t="s">
        <v>288</v>
      </c>
      <c r="AT1086" s="208" t="s">
        <v>186</v>
      </c>
      <c r="AU1086" s="208" t="s">
        <v>113</v>
      </c>
      <c r="AY1086" s="17" t="s">
        <v>183</v>
      </c>
      <c r="BE1086" s="209">
        <f>IF(N1086="základní",J1086,0)</f>
        <v>0</v>
      </c>
      <c r="BF1086" s="209">
        <f>IF(N1086="snížená",J1086,0)</f>
        <v>0</v>
      </c>
      <c r="BG1086" s="209">
        <f>IF(N1086="zákl. přenesená",J1086,0)</f>
        <v>0</v>
      </c>
      <c r="BH1086" s="209">
        <f>IF(N1086="sníž. přenesená",J1086,0)</f>
        <v>0</v>
      </c>
      <c r="BI1086" s="209">
        <f>IF(N1086="nulová",J1086,0)</f>
        <v>0</v>
      </c>
      <c r="BJ1086" s="17" t="s">
        <v>23</v>
      </c>
      <c r="BK1086" s="209">
        <f>ROUND(I1086*H1086,2)</f>
        <v>0</v>
      </c>
      <c r="BL1086" s="17" t="s">
        <v>288</v>
      </c>
      <c r="BM1086" s="208" t="s">
        <v>1365</v>
      </c>
    </row>
    <row r="1087" spans="2:65" s="1" customFormat="1" ht="10.199999999999999">
      <c r="B1087" s="35"/>
      <c r="C1087" s="36"/>
      <c r="D1087" s="210" t="s">
        <v>192</v>
      </c>
      <c r="E1087" s="36"/>
      <c r="F1087" s="211" t="s">
        <v>1366</v>
      </c>
      <c r="G1087" s="36"/>
      <c r="H1087" s="36"/>
      <c r="I1087" s="118"/>
      <c r="J1087" s="36"/>
      <c r="K1087" s="36"/>
      <c r="L1087" s="39"/>
      <c r="M1087" s="212"/>
      <c r="N1087" s="67"/>
      <c r="O1087" s="67"/>
      <c r="P1087" s="67"/>
      <c r="Q1087" s="67"/>
      <c r="R1087" s="67"/>
      <c r="S1087" s="67"/>
      <c r="T1087" s="68"/>
      <c r="AT1087" s="17" t="s">
        <v>192</v>
      </c>
      <c r="AU1087" s="17" t="s">
        <v>113</v>
      </c>
    </row>
    <row r="1088" spans="2:65" s="1" customFormat="1" ht="18">
      <c r="B1088" s="35"/>
      <c r="C1088" s="36"/>
      <c r="D1088" s="210" t="s">
        <v>194</v>
      </c>
      <c r="E1088" s="36"/>
      <c r="F1088" s="213" t="s">
        <v>1367</v>
      </c>
      <c r="G1088" s="36"/>
      <c r="H1088" s="36"/>
      <c r="I1088" s="118"/>
      <c r="J1088" s="36"/>
      <c r="K1088" s="36"/>
      <c r="L1088" s="39"/>
      <c r="M1088" s="212"/>
      <c r="N1088" s="67"/>
      <c r="O1088" s="67"/>
      <c r="P1088" s="67"/>
      <c r="Q1088" s="67"/>
      <c r="R1088" s="67"/>
      <c r="S1088" s="67"/>
      <c r="T1088" s="68"/>
      <c r="AT1088" s="17" t="s">
        <v>194</v>
      </c>
      <c r="AU1088" s="17" t="s">
        <v>113</v>
      </c>
    </row>
    <row r="1089" spans="2:65" s="12" customFormat="1" ht="10.199999999999999">
      <c r="B1089" s="214"/>
      <c r="C1089" s="215"/>
      <c r="D1089" s="210" t="s">
        <v>196</v>
      </c>
      <c r="E1089" s="216" t="s">
        <v>1</v>
      </c>
      <c r="F1089" s="217" t="s">
        <v>715</v>
      </c>
      <c r="G1089" s="215"/>
      <c r="H1089" s="216" t="s">
        <v>1</v>
      </c>
      <c r="I1089" s="218"/>
      <c r="J1089" s="215"/>
      <c r="K1089" s="215"/>
      <c r="L1089" s="219"/>
      <c r="M1089" s="220"/>
      <c r="N1089" s="221"/>
      <c r="O1089" s="221"/>
      <c r="P1089" s="221"/>
      <c r="Q1089" s="221"/>
      <c r="R1089" s="221"/>
      <c r="S1089" s="221"/>
      <c r="T1089" s="222"/>
      <c r="AT1089" s="223" t="s">
        <v>196</v>
      </c>
      <c r="AU1089" s="223" t="s">
        <v>113</v>
      </c>
      <c r="AV1089" s="12" t="s">
        <v>23</v>
      </c>
      <c r="AW1089" s="12" t="s">
        <v>48</v>
      </c>
      <c r="AX1089" s="12" t="s">
        <v>91</v>
      </c>
      <c r="AY1089" s="223" t="s">
        <v>183</v>
      </c>
    </row>
    <row r="1090" spans="2:65" s="13" customFormat="1" ht="10.199999999999999">
      <c r="B1090" s="224"/>
      <c r="C1090" s="225"/>
      <c r="D1090" s="210" t="s">
        <v>196</v>
      </c>
      <c r="E1090" s="226" t="s">
        <v>1</v>
      </c>
      <c r="F1090" s="227" t="s">
        <v>716</v>
      </c>
      <c r="G1090" s="225"/>
      <c r="H1090" s="228">
        <v>83.5</v>
      </c>
      <c r="I1090" s="229"/>
      <c r="J1090" s="225"/>
      <c r="K1090" s="225"/>
      <c r="L1090" s="230"/>
      <c r="M1090" s="231"/>
      <c r="N1090" s="232"/>
      <c r="O1090" s="232"/>
      <c r="P1090" s="232"/>
      <c r="Q1090" s="232"/>
      <c r="R1090" s="232"/>
      <c r="S1090" s="232"/>
      <c r="T1090" s="233"/>
      <c r="AT1090" s="234" t="s">
        <v>196</v>
      </c>
      <c r="AU1090" s="234" t="s">
        <v>113</v>
      </c>
      <c r="AV1090" s="13" t="s">
        <v>98</v>
      </c>
      <c r="AW1090" s="13" t="s">
        <v>48</v>
      </c>
      <c r="AX1090" s="13" t="s">
        <v>91</v>
      </c>
      <c r="AY1090" s="234" t="s">
        <v>183</v>
      </c>
    </row>
    <row r="1091" spans="2:65" s="1" customFormat="1" ht="16.5" customHeight="1">
      <c r="B1091" s="35"/>
      <c r="C1091" s="197" t="s">
        <v>1368</v>
      </c>
      <c r="D1091" s="197" t="s">
        <v>186</v>
      </c>
      <c r="E1091" s="198" t="s">
        <v>1369</v>
      </c>
      <c r="F1091" s="199" t="s">
        <v>1370</v>
      </c>
      <c r="G1091" s="200" t="s">
        <v>189</v>
      </c>
      <c r="H1091" s="201">
        <v>1310</v>
      </c>
      <c r="I1091" s="202"/>
      <c r="J1091" s="203">
        <f>ROUND(I1091*H1091,2)</f>
        <v>0</v>
      </c>
      <c r="K1091" s="199" t="s">
        <v>190</v>
      </c>
      <c r="L1091" s="39"/>
      <c r="M1091" s="204" t="s">
        <v>1</v>
      </c>
      <c r="N1091" s="205" t="s">
        <v>56</v>
      </c>
      <c r="O1091" s="67"/>
      <c r="P1091" s="206">
        <f>O1091*H1091</f>
        <v>0</v>
      </c>
      <c r="Q1091" s="206">
        <v>9.0000000000000006E-5</v>
      </c>
      <c r="R1091" s="206">
        <f>Q1091*H1091</f>
        <v>0.1179</v>
      </c>
      <c r="S1091" s="206">
        <v>0.25600000000000001</v>
      </c>
      <c r="T1091" s="207">
        <f>S1091*H1091</f>
        <v>335.36</v>
      </c>
      <c r="AR1091" s="208" t="s">
        <v>122</v>
      </c>
      <c r="AT1091" s="208" t="s">
        <v>186</v>
      </c>
      <c r="AU1091" s="208" t="s">
        <v>113</v>
      </c>
      <c r="AY1091" s="17" t="s">
        <v>183</v>
      </c>
      <c r="BE1091" s="209">
        <f>IF(N1091="základní",J1091,0)</f>
        <v>0</v>
      </c>
      <c r="BF1091" s="209">
        <f>IF(N1091="snížená",J1091,0)</f>
        <v>0</v>
      </c>
      <c r="BG1091" s="209">
        <f>IF(N1091="zákl. přenesená",J1091,0)</f>
        <v>0</v>
      </c>
      <c r="BH1091" s="209">
        <f>IF(N1091="sníž. přenesená",J1091,0)</f>
        <v>0</v>
      </c>
      <c r="BI1091" s="209">
        <f>IF(N1091="nulová",J1091,0)</f>
        <v>0</v>
      </c>
      <c r="BJ1091" s="17" t="s">
        <v>23</v>
      </c>
      <c r="BK1091" s="209">
        <f>ROUND(I1091*H1091,2)</f>
        <v>0</v>
      </c>
      <c r="BL1091" s="17" t="s">
        <v>122</v>
      </c>
      <c r="BM1091" s="208" t="s">
        <v>1371</v>
      </c>
    </row>
    <row r="1092" spans="2:65" s="1" customFormat="1" ht="17.399999999999999">
      <c r="B1092" s="35"/>
      <c r="C1092" s="36"/>
      <c r="D1092" s="210" t="s">
        <v>192</v>
      </c>
      <c r="E1092" s="36"/>
      <c r="F1092" s="211" t="s">
        <v>1372</v>
      </c>
      <c r="G1092" s="36"/>
      <c r="H1092" s="36"/>
      <c r="I1092" s="118"/>
      <c r="J1092" s="36"/>
      <c r="K1092" s="36"/>
      <c r="L1092" s="39"/>
      <c r="M1092" s="212"/>
      <c r="N1092" s="67"/>
      <c r="O1092" s="67"/>
      <c r="P1092" s="67"/>
      <c r="Q1092" s="67"/>
      <c r="R1092" s="67"/>
      <c r="S1092" s="67"/>
      <c r="T1092" s="68"/>
      <c r="AT1092" s="17" t="s">
        <v>192</v>
      </c>
      <c r="AU1092" s="17" t="s">
        <v>113</v>
      </c>
    </row>
    <row r="1093" spans="2:65" s="1" customFormat="1" ht="99">
      <c r="B1093" s="35"/>
      <c r="C1093" s="36"/>
      <c r="D1093" s="210" t="s">
        <v>194</v>
      </c>
      <c r="E1093" s="36"/>
      <c r="F1093" s="213" t="s">
        <v>1373</v>
      </c>
      <c r="G1093" s="36"/>
      <c r="H1093" s="36"/>
      <c r="I1093" s="118"/>
      <c r="J1093" s="36"/>
      <c r="K1093" s="36"/>
      <c r="L1093" s="39"/>
      <c r="M1093" s="212"/>
      <c r="N1093" s="67"/>
      <c r="O1093" s="67"/>
      <c r="P1093" s="67"/>
      <c r="Q1093" s="67"/>
      <c r="R1093" s="67"/>
      <c r="S1093" s="67"/>
      <c r="T1093" s="68"/>
      <c r="AT1093" s="17" t="s">
        <v>194</v>
      </c>
      <c r="AU1093" s="17" t="s">
        <v>113</v>
      </c>
    </row>
    <row r="1094" spans="2:65" s="12" customFormat="1" ht="10.199999999999999">
      <c r="B1094" s="214"/>
      <c r="C1094" s="215"/>
      <c r="D1094" s="210" t="s">
        <v>196</v>
      </c>
      <c r="E1094" s="216" t="s">
        <v>1</v>
      </c>
      <c r="F1094" s="217" t="s">
        <v>1374</v>
      </c>
      <c r="G1094" s="215"/>
      <c r="H1094" s="216" t="s">
        <v>1</v>
      </c>
      <c r="I1094" s="218"/>
      <c r="J1094" s="215"/>
      <c r="K1094" s="215"/>
      <c r="L1094" s="219"/>
      <c r="M1094" s="220"/>
      <c r="N1094" s="221"/>
      <c r="O1094" s="221"/>
      <c r="P1094" s="221"/>
      <c r="Q1094" s="221"/>
      <c r="R1094" s="221"/>
      <c r="S1094" s="221"/>
      <c r="T1094" s="222"/>
      <c r="AT1094" s="223" t="s">
        <v>196</v>
      </c>
      <c r="AU1094" s="223" t="s">
        <v>113</v>
      </c>
      <c r="AV1094" s="12" t="s">
        <v>23</v>
      </c>
      <c r="AW1094" s="12" t="s">
        <v>48</v>
      </c>
      <c r="AX1094" s="12" t="s">
        <v>91</v>
      </c>
      <c r="AY1094" s="223" t="s">
        <v>183</v>
      </c>
    </row>
    <row r="1095" spans="2:65" s="13" customFormat="1" ht="10.199999999999999">
      <c r="B1095" s="224"/>
      <c r="C1095" s="225"/>
      <c r="D1095" s="210" t="s">
        <v>196</v>
      </c>
      <c r="E1095" s="226" t="s">
        <v>1</v>
      </c>
      <c r="F1095" s="227" t="s">
        <v>1375</v>
      </c>
      <c r="G1095" s="225"/>
      <c r="H1095" s="228">
        <v>1310</v>
      </c>
      <c r="I1095" s="229"/>
      <c r="J1095" s="225"/>
      <c r="K1095" s="225"/>
      <c r="L1095" s="230"/>
      <c r="M1095" s="231"/>
      <c r="N1095" s="232"/>
      <c r="O1095" s="232"/>
      <c r="P1095" s="232"/>
      <c r="Q1095" s="232"/>
      <c r="R1095" s="232"/>
      <c r="S1095" s="232"/>
      <c r="T1095" s="233"/>
      <c r="AT1095" s="234" t="s">
        <v>196</v>
      </c>
      <c r="AU1095" s="234" t="s">
        <v>113</v>
      </c>
      <c r="AV1095" s="13" t="s">
        <v>98</v>
      </c>
      <c r="AW1095" s="13" t="s">
        <v>48</v>
      </c>
      <c r="AX1095" s="13" t="s">
        <v>91</v>
      </c>
      <c r="AY1095" s="234" t="s">
        <v>183</v>
      </c>
    </row>
    <row r="1096" spans="2:65" s="1" customFormat="1" ht="16.5" customHeight="1">
      <c r="B1096" s="35"/>
      <c r="C1096" s="197" t="s">
        <v>1376</v>
      </c>
      <c r="D1096" s="197" t="s">
        <v>186</v>
      </c>
      <c r="E1096" s="198" t="s">
        <v>1377</v>
      </c>
      <c r="F1096" s="199" t="s">
        <v>1378</v>
      </c>
      <c r="G1096" s="200" t="s">
        <v>189</v>
      </c>
      <c r="H1096" s="201">
        <v>278</v>
      </c>
      <c r="I1096" s="202"/>
      <c r="J1096" s="203">
        <f>ROUND(I1096*H1096,2)</f>
        <v>0</v>
      </c>
      <c r="K1096" s="199" t="s">
        <v>190</v>
      </c>
      <c r="L1096" s="39"/>
      <c r="M1096" s="204" t="s">
        <v>1</v>
      </c>
      <c r="N1096" s="205" t="s">
        <v>56</v>
      </c>
      <c r="O1096" s="67"/>
      <c r="P1096" s="206">
        <f>O1096*H1096</f>
        <v>0</v>
      </c>
      <c r="Q1096" s="206">
        <v>4.0000000000000003E-5</v>
      </c>
      <c r="R1096" s="206">
        <f>Q1096*H1096</f>
        <v>1.1120000000000001E-2</v>
      </c>
      <c r="S1096" s="206">
        <v>0.128</v>
      </c>
      <c r="T1096" s="207">
        <f>S1096*H1096</f>
        <v>35.584000000000003</v>
      </c>
      <c r="AR1096" s="208" t="s">
        <v>122</v>
      </c>
      <c r="AT1096" s="208" t="s">
        <v>186</v>
      </c>
      <c r="AU1096" s="208" t="s">
        <v>113</v>
      </c>
      <c r="AY1096" s="17" t="s">
        <v>183</v>
      </c>
      <c r="BE1096" s="209">
        <f>IF(N1096="základní",J1096,0)</f>
        <v>0</v>
      </c>
      <c r="BF1096" s="209">
        <f>IF(N1096="snížená",J1096,0)</f>
        <v>0</v>
      </c>
      <c r="BG1096" s="209">
        <f>IF(N1096="zákl. přenesená",J1096,0)</f>
        <v>0</v>
      </c>
      <c r="BH1096" s="209">
        <f>IF(N1096="sníž. přenesená",J1096,0)</f>
        <v>0</v>
      </c>
      <c r="BI1096" s="209">
        <f>IF(N1096="nulová",J1096,0)</f>
        <v>0</v>
      </c>
      <c r="BJ1096" s="17" t="s">
        <v>23</v>
      </c>
      <c r="BK1096" s="209">
        <f>ROUND(I1096*H1096,2)</f>
        <v>0</v>
      </c>
      <c r="BL1096" s="17" t="s">
        <v>122</v>
      </c>
      <c r="BM1096" s="208" t="s">
        <v>1379</v>
      </c>
    </row>
    <row r="1097" spans="2:65" s="1" customFormat="1" ht="17.399999999999999">
      <c r="B1097" s="35"/>
      <c r="C1097" s="36"/>
      <c r="D1097" s="210" t="s">
        <v>192</v>
      </c>
      <c r="E1097" s="36"/>
      <c r="F1097" s="211" t="s">
        <v>1380</v>
      </c>
      <c r="G1097" s="36"/>
      <c r="H1097" s="36"/>
      <c r="I1097" s="118"/>
      <c r="J1097" s="36"/>
      <c r="K1097" s="36"/>
      <c r="L1097" s="39"/>
      <c r="M1097" s="212"/>
      <c r="N1097" s="67"/>
      <c r="O1097" s="67"/>
      <c r="P1097" s="67"/>
      <c r="Q1097" s="67"/>
      <c r="R1097" s="67"/>
      <c r="S1097" s="67"/>
      <c r="T1097" s="68"/>
      <c r="AT1097" s="17" t="s">
        <v>192</v>
      </c>
      <c r="AU1097" s="17" t="s">
        <v>113</v>
      </c>
    </row>
    <row r="1098" spans="2:65" s="1" customFormat="1" ht="99">
      <c r="B1098" s="35"/>
      <c r="C1098" s="36"/>
      <c r="D1098" s="210" t="s">
        <v>194</v>
      </c>
      <c r="E1098" s="36"/>
      <c r="F1098" s="213" t="s">
        <v>1373</v>
      </c>
      <c r="G1098" s="36"/>
      <c r="H1098" s="36"/>
      <c r="I1098" s="118"/>
      <c r="J1098" s="36"/>
      <c r="K1098" s="36"/>
      <c r="L1098" s="39"/>
      <c r="M1098" s="212"/>
      <c r="N1098" s="67"/>
      <c r="O1098" s="67"/>
      <c r="P1098" s="67"/>
      <c r="Q1098" s="67"/>
      <c r="R1098" s="67"/>
      <c r="S1098" s="67"/>
      <c r="T1098" s="68"/>
      <c r="AT1098" s="17" t="s">
        <v>194</v>
      </c>
      <c r="AU1098" s="17" t="s">
        <v>113</v>
      </c>
    </row>
    <row r="1099" spans="2:65" s="12" customFormat="1" ht="10.199999999999999">
      <c r="B1099" s="214"/>
      <c r="C1099" s="215"/>
      <c r="D1099" s="210" t="s">
        <v>196</v>
      </c>
      <c r="E1099" s="216" t="s">
        <v>1</v>
      </c>
      <c r="F1099" s="217" t="s">
        <v>1381</v>
      </c>
      <c r="G1099" s="215"/>
      <c r="H1099" s="216" t="s">
        <v>1</v>
      </c>
      <c r="I1099" s="218"/>
      <c r="J1099" s="215"/>
      <c r="K1099" s="215"/>
      <c r="L1099" s="219"/>
      <c r="M1099" s="220"/>
      <c r="N1099" s="221"/>
      <c r="O1099" s="221"/>
      <c r="P1099" s="221"/>
      <c r="Q1099" s="221"/>
      <c r="R1099" s="221"/>
      <c r="S1099" s="221"/>
      <c r="T1099" s="222"/>
      <c r="AT1099" s="223" t="s">
        <v>196</v>
      </c>
      <c r="AU1099" s="223" t="s">
        <v>113</v>
      </c>
      <c r="AV1099" s="12" t="s">
        <v>23</v>
      </c>
      <c r="AW1099" s="12" t="s">
        <v>48</v>
      </c>
      <c r="AX1099" s="12" t="s">
        <v>91</v>
      </c>
      <c r="AY1099" s="223" t="s">
        <v>183</v>
      </c>
    </row>
    <row r="1100" spans="2:65" s="13" customFormat="1" ht="10.199999999999999">
      <c r="B1100" s="224"/>
      <c r="C1100" s="225"/>
      <c r="D1100" s="210" t="s">
        <v>196</v>
      </c>
      <c r="E1100" s="226" t="s">
        <v>1</v>
      </c>
      <c r="F1100" s="227" t="s">
        <v>1382</v>
      </c>
      <c r="G1100" s="225"/>
      <c r="H1100" s="228">
        <v>278</v>
      </c>
      <c r="I1100" s="229"/>
      <c r="J1100" s="225"/>
      <c r="K1100" s="225"/>
      <c r="L1100" s="230"/>
      <c r="M1100" s="231"/>
      <c r="N1100" s="232"/>
      <c r="O1100" s="232"/>
      <c r="P1100" s="232"/>
      <c r="Q1100" s="232"/>
      <c r="R1100" s="232"/>
      <c r="S1100" s="232"/>
      <c r="T1100" s="233"/>
      <c r="AT1100" s="234" t="s">
        <v>196</v>
      </c>
      <c r="AU1100" s="234" t="s">
        <v>113</v>
      </c>
      <c r="AV1100" s="13" t="s">
        <v>98</v>
      </c>
      <c r="AW1100" s="13" t="s">
        <v>48</v>
      </c>
      <c r="AX1100" s="13" t="s">
        <v>91</v>
      </c>
      <c r="AY1100" s="234" t="s">
        <v>183</v>
      </c>
    </row>
    <row r="1101" spans="2:65" s="1" customFormat="1" ht="16.5" customHeight="1">
      <c r="B1101" s="35"/>
      <c r="C1101" s="197" t="s">
        <v>1383</v>
      </c>
      <c r="D1101" s="197" t="s">
        <v>186</v>
      </c>
      <c r="E1101" s="198" t="s">
        <v>1384</v>
      </c>
      <c r="F1101" s="199" t="s">
        <v>1385</v>
      </c>
      <c r="G1101" s="200" t="s">
        <v>189</v>
      </c>
      <c r="H1101" s="201">
        <v>750</v>
      </c>
      <c r="I1101" s="202"/>
      <c r="J1101" s="203">
        <f>ROUND(I1101*H1101,2)</f>
        <v>0</v>
      </c>
      <c r="K1101" s="199" t="s">
        <v>190</v>
      </c>
      <c r="L1101" s="39"/>
      <c r="M1101" s="204" t="s">
        <v>1</v>
      </c>
      <c r="N1101" s="205" t="s">
        <v>56</v>
      </c>
      <c r="O1101" s="67"/>
      <c r="P1101" s="206">
        <f>O1101*H1101</f>
        <v>0</v>
      </c>
      <c r="Q1101" s="206">
        <v>0</v>
      </c>
      <c r="R1101" s="206">
        <f>Q1101*H1101</f>
        <v>0</v>
      </c>
      <c r="S1101" s="206">
        <v>0.28999999999999998</v>
      </c>
      <c r="T1101" s="207">
        <f>S1101*H1101</f>
        <v>217.49999999999997</v>
      </c>
      <c r="AR1101" s="208" t="s">
        <v>122</v>
      </c>
      <c r="AT1101" s="208" t="s">
        <v>186</v>
      </c>
      <c r="AU1101" s="208" t="s">
        <v>113</v>
      </c>
      <c r="AY1101" s="17" t="s">
        <v>183</v>
      </c>
      <c r="BE1101" s="209">
        <f>IF(N1101="základní",J1101,0)</f>
        <v>0</v>
      </c>
      <c r="BF1101" s="209">
        <f>IF(N1101="snížená",J1101,0)</f>
        <v>0</v>
      </c>
      <c r="BG1101" s="209">
        <f>IF(N1101="zákl. přenesená",J1101,0)</f>
        <v>0</v>
      </c>
      <c r="BH1101" s="209">
        <f>IF(N1101="sníž. přenesená",J1101,0)</f>
        <v>0</v>
      </c>
      <c r="BI1101" s="209">
        <f>IF(N1101="nulová",J1101,0)</f>
        <v>0</v>
      </c>
      <c r="BJ1101" s="17" t="s">
        <v>23</v>
      </c>
      <c r="BK1101" s="209">
        <f>ROUND(I1101*H1101,2)</f>
        <v>0</v>
      </c>
      <c r="BL1101" s="17" t="s">
        <v>122</v>
      </c>
      <c r="BM1101" s="208" t="s">
        <v>1386</v>
      </c>
    </row>
    <row r="1102" spans="2:65" s="1" customFormat="1" ht="17.399999999999999">
      <c r="B1102" s="35"/>
      <c r="C1102" s="36"/>
      <c r="D1102" s="210" t="s">
        <v>192</v>
      </c>
      <c r="E1102" s="36"/>
      <c r="F1102" s="211" t="s">
        <v>1387</v>
      </c>
      <c r="G1102" s="36"/>
      <c r="H1102" s="36"/>
      <c r="I1102" s="118"/>
      <c r="J1102" s="36"/>
      <c r="K1102" s="36"/>
      <c r="L1102" s="39"/>
      <c r="M1102" s="212"/>
      <c r="N1102" s="67"/>
      <c r="O1102" s="67"/>
      <c r="P1102" s="67"/>
      <c r="Q1102" s="67"/>
      <c r="R1102" s="67"/>
      <c r="S1102" s="67"/>
      <c r="T1102" s="68"/>
      <c r="AT1102" s="17" t="s">
        <v>192</v>
      </c>
      <c r="AU1102" s="17" t="s">
        <v>113</v>
      </c>
    </row>
    <row r="1103" spans="2:65" s="1" customFormat="1" ht="126">
      <c r="B1103" s="35"/>
      <c r="C1103" s="36"/>
      <c r="D1103" s="210" t="s">
        <v>194</v>
      </c>
      <c r="E1103" s="36"/>
      <c r="F1103" s="213" t="s">
        <v>1388</v>
      </c>
      <c r="G1103" s="36"/>
      <c r="H1103" s="36"/>
      <c r="I1103" s="118"/>
      <c r="J1103" s="36"/>
      <c r="K1103" s="36"/>
      <c r="L1103" s="39"/>
      <c r="M1103" s="212"/>
      <c r="N1103" s="67"/>
      <c r="O1103" s="67"/>
      <c r="P1103" s="67"/>
      <c r="Q1103" s="67"/>
      <c r="R1103" s="67"/>
      <c r="S1103" s="67"/>
      <c r="T1103" s="68"/>
      <c r="AT1103" s="17" t="s">
        <v>194</v>
      </c>
      <c r="AU1103" s="17" t="s">
        <v>113</v>
      </c>
    </row>
    <row r="1104" spans="2:65" s="12" customFormat="1" ht="10.199999999999999">
      <c r="B1104" s="214"/>
      <c r="C1104" s="215"/>
      <c r="D1104" s="210" t="s">
        <v>196</v>
      </c>
      <c r="E1104" s="216" t="s">
        <v>1</v>
      </c>
      <c r="F1104" s="217" t="s">
        <v>252</v>
      </c>
      <c r="G1104" s="215"/>
      <c r="H1104" s="216" t="s">
        <v>1</v>
      </c>
      <c r="I1104" s="218"/>
      <c r="J1104" s="215"/>
      <c r="K1104" s="215"/>
      <c r="L1104" s="219"/>
      <c r="M1104" s="220"/>
      <c r="N1104" s="221"/>
      <c r="O1104" s="221"/>
      <c r="P1104" s="221"/>
      <c r="Q1104" s="221"/>
      <c r="R1104" s="221"/>
      <c r="S1104" s="221"/>
      <c r="T1104" s="222"/>
      <c r="AT1104" s="223" t="s">
        <v>196</v>
      </c>
      <c r="AU1104" s="223" t="s">
        <v>113</v>
      </c>
      <c r="AV1104" s="12" t="s">
        <v>23</v>
      </c>
      <c r="AW1104" s="12" t="s">
        <v>48</v>
      </c>
      <c r="AX1104" s="12" t="s">
        <v>91</v>
      </c>
      <c r="AY1104" s="223" t="s">
        <v>183</v>
      </c>
    </row>
    <row r="1105" spans="2:65" s="13" customFormat="1" ht="10.199999999999999">
      <c r="B1105" s="224"/>
      <c r="C1105" s="225"/>
      <c r="D1105" s="210" t="s">
        <v>196</v>
      </c>
      <c r="E1105" s="226" t="s">
        <v>1</v>
      </c>
      <c r="F1105" s="227" t="s">
        <v>1389</v>
      </c>
      <c r="G1105" s="225"/>
      <c r="H1105" s="228">
        <v>750</v>
      </c>
      <c r="I1105" s="229"/>
      <c r="J1105" s="225"/>
      <c r="K1105" s="225"/>
      <c r="L1105" s="230"/>
      <c r="M1105" s="231"/>
      <c r="N1105" s="232"/>
      <c r="O1105" s="232"/>
      <c r="P1105" s="232"/>
      <c r="Q1105" s="232"/>
      <c r="R1105" s="232"/>
      <c r="S1105" s="232"/>
      <c r="T1105" s="233"/>
      <c r="AT1105" s="234" t="s">
        <v>196</v>
      </c>
      <c r="AU1105" s="234" t="s">
        <v>113</v>
      </c>
      <c r="AV1105" s="13" t="s">
        <v>98</v>
      </c>
      <c r="AW1105" s="13" t="s">
        <v>48</v>
      </c>
      <c r="AX1105" s="13" t="s">
        <v>91</v>
      </c>
      <c r="AY1105" s="234" t="s">
        <v>183</v>
      </c>
    </row>
    <row r="1106" spans="2:65" s="1" customFormat="1" ht="16.5" customHeight="1">
      <c r="B1106" s="35"/>
      <c r="C1106" s="197" t="s">
        <v>1390</v>
      </c>
      <c r="D1106" s="197" t="s">
        <v>186</v>
      </c>
      <c r="E1106" s="198" t="s">
        <v>1391</v>
      </c>
      <c r="F1106" s="199" t="s">
        <v>1392</v>
      </c>
      <c r="G1106" s="200" t="s">
        <v>313</v>
      </c>
      <c r="H1106" s="201">
        <v>588.44399999999996</v>
      </c>
      <c r="I1106" s="202"/>
      <c r="J1106" s="203">
        <f>ROUND(I1106*H1106,2)</f>
        <v>0</v>
      </c>
      <c r="K1106" s="199" t="s">
        <v>190</v>
      </c>
      <c r="L1106" s="39"/>
      <c r="M1106" s="204" t="s">
        <v>1</v>
      </c>
      <c r="N1106" s="205" t="s">
        <v>56</v>
      </c>
      <c r="O1106" s="67"/>
      <c r="P1106" s="206">
        <f>O1106*H1106</f>
        <v>0</v>
      </c>
      <c r="Q1106" s="206">
        <v>0</v>
      </c>
      <c r="R1106" s="206">
        <f>Q1106*H1106</f>
        <v>0</v>
      </c>
      <c r="S1106" s="206">
        <v>0</v>
      </c>
      <c r="T1106" s="207">
        <f>S1106*H1106</f>
        <v>0</v>
      </c>
      <c r="AR1106" s="208" t="s">
        <v>122</v>
      </c>
      <c r="AT1106" s="208" t="s">
        <v>186</v>
      </c>
      <c r="AU1106" s="208" t="s">
        <v>113</v>
      </c>
      <c r="AY1106" s="17" t="s">
        <v>183</v>
      </c>
      <c r="BE1106" s="209">
        <f>IF(N1106="základní",J1106,0)</f>
        <v>0</v>
      </c>
      <c r="BF1106" s="209">
        <f>IF(N1106="snížená",J1106,0)</f>
        <v>0</v>
      </c>
      <c r="BG1106" s="209">
        <f>IF(N1106="zákl. přenesená",J1106,0)</f>
        <v>0</v>
      </c>
      <c r="BH1106" s="209">
        <f>IF(N1106="sníž. přenesená",J1106,0)</f>
        <v>0</v>
      </c>
      <c r="BI1106" s="209">
        <f>IF(N1106="nulová",J1106,0)</f>
        <v>0</v>
      </c>
      <c r="BJ1106" s="17" t="s">
        <v>23</v>
      </c>
      <c r="BK1106" s="209">
        <f>ROUND(I1106*H1106,2)</f>
        <v>0</v>
      </c>
      <c r="BL1106" s="17" t="s">
        <v>122</v>
      </c>
      <c r="BM1106" s="208" t="s">
        <v>1393</v>
      </c>
    </row>
    <row r="1107" spans="2:65" s="1" customFormat="1" ht="10.199999999999999">
      <c r="B1107" s="35"/>
      <c r="C1107" s="36"/>
      <c r="D1107" s="210" t="s">
        <v>192</v>
      </c>
      <c r="E1107" s="36"/>
      <c r="F1107" s="211" t="s">
        <v>1394</v>
      </c>
      <c r="G1107" s="36"/>
      <c r="H1107" s="36"/>
      <c r="I1107" s="118"/>
      <c r="J1107" s="36"/>
      <c r="K1107" s="36"/>
      <c r="L1107" s="39"/>
      <c r="M1107" s="212"/>
      <c r="N1107" s="67"/>
      <c r="O1107" s="67"/>
      <c r="P1107" s="67"/>
      <c r="Q1107" s="67"/>
      <c r="R1107" s="67"/>
      <c r="S1107" s="67"/>
      <c r="T1107" s="68"/>
      <c r="AT1107" s="17" t="s">
        <v>192</v>
      </c>
      <c r="AU1107" s="17" t="s">
        <v>113</v>
      </c>
    </row>
    <row r="1108" spans="2:65" s="1" customFormat="1" ht="45">
      <c r="B1108" s="35"/>
      <c r="C1108" s="36"/>
      <c r="D1108" s="210" t="s">
        <v>194</v>
      </c>
      <c r="E1108" s="36"/>
      <c r="F1108" s="213" t="s">
        <v>1395</v>
      </c>
      <c r="G1108" s="36"/>
      <c r="H1108" s="36"/>
      <c r="I1108" s="118"/>
      <c r="J1108" s="36"/>
      <c r="K1108" s="36"/>
      <c r="L1108" s="39"/>
      <c r="M1108" s="212"/>
      <c r="N1108" s="67"/>
      <c r="O1108" s="67"/>
      <c r="P1108" s="67"/>
      <c r="Q1108" s="67"/>
      <c r="R1108" s="67"/>
      <c r="S1108" s="67"/>
      <c r="T1108" s="68"/>
      <c r="AT1108" s="17" t="s">
        <v>194</v>
      </c>
      <c r="AU1108" s="17" t="s">
        <v>113</v>
      </c>
    </row>
    <row r="1109" spans="2:65" s="12" customFormat="1" ht="10.199999999999999">
      <c r="B1109" s="214"/>
      <c r="C1109" s="215"/>
      <c r="D1109" s="210" t="s">
        <v>196</v>
      </c>
      <c r="E1109" s="216" t="s">
        <v>1</v>
      </c>
      <c r="F1109" s="217" t="s">
        <v>1374</v>
      </c>
      <c r="G1109" s="215"/>
      <c r="H1109" s="216" t="s">
        <v>1</v>
      </c>
      <c r="I1109" s="218"/>
      <c r="J1109" s="215"/>
      <c r="K1109" s="215"/>
      <c r="L1109" s="219"/>
      <c r="M1109" s="220"/>
      <c r="N1109" s="221"/>
      <c r="O1109" s="221"/>
      <c r="P1109" s="221"/>
      <c r="Q1109" s="221"/>
      <c r="R1109" s="221"/>
      <c r="S1109" s="221"/>
      <c r="T1109" s="222"/>
      <c r="AT1109" s="223" t="s">
        <v>196</v>
      </c>
      <c r="AU1109" s="223" t="s">
        <v>113</v>
      </c>
      <c r="AV1109" s="12" t="s">
        <v>23</v>
      </c>
      <c r="AW1109" s="12" t="s">
        <v>48</v>
      </c>
      <c r="AX1109" s="12" t="s">
        <v>91</v>
      </c>
      <c r="AY1109" s="223" t="s">
        <v>183</v>
      </c>
    </row>
    <row r="1110" spans="2:65" s="13" customFormat="1" ht="10.199999999999999">
      <c r="B1110" s="224"/>
      <c r="C1110" s="225"/>
      <c r="D1110" s="210" t="s">
        <v>196</v>
      </c>
      <c r="E1110" s="226" t="s">
        <v>1</v>
      </c>
      <c r="F1110" s="227" t="s">
        <v>1396</v>
      </c>
      <c r="G1110" s="225"/>
      <c r="H1110" s="228">
        <v>335.36</v>
      </c>
      <c r="I1110" s="229"/>
      <c r="J1110" s="225"/>
      <c r="K1110" s="225"/>
      <c r="L1110" s="230"/>
      <c r="M1110" s="231"/>
      <c r="N1110" s="232"/>
      <c r="O1110" s="232"/>
      <c r="P1110" s="232"/>
      <c r="Q1110" s="232"/>
      <c r="R1110" s="232"/>
      <c r="S1110" s="232"/>
      <c r="T1110" s="233"/>
      <c r="AT1110" s="234" t="s">
        <v>196</v>
      </c>
      <c r="AU1110" s="234" t="s">
        <v>113</v>
      </c>
      <c r="AV1110" s="13" t="s">
        <v>98</v>
      </c>
      <c r="AW1110" s="13" t="s">
        <v>48</v>
      </c>
      <c r="AX1110" s="13" t="s">
        <v>91</v>
      </c>
      <c r="AY1110" s="234" t="s">
        <v>183</v>
      </c>
    </row>
    <row r="1111" spans="2:65" s="12" customFormat="1" ht="10.199999999999999">
      <c r="B1111" s="214"/>
      <c r="C1111" s="215"/>
      <c r="D1111" s="210" t="s">
        <v>196</v>
      </c>
      <c r="E1111" s="216" t="s">
        <v>1</v>
      </c>
      <c r="F1111" s="217" t="s">
        <v>1381</v>
      </c>
      <c r="G1111" s="215"/>
      <c r="H1111" s="216" t="s">
        <v>1</v>
      </c>
      <c r="I1111" s="218"/>
      <c r="J1111" s="215"/>
      <c r="K1111" s="215"/>
      <c r="L1111" s="219"/>
      <c r="M1111" s="220"/>
      <c r="N1111" s="221"/>
      <c r="O1111" s="221"/>
      <c r="P1111" s="221"/>
      <c r="Q1111" s="221"/>
      <c r="R1111" s="221"/>
      <c r="S1111" s="221"/>
      <c r="T1111" s="222"/>
      <c r="AT1111" s="223" t="s">
        <v>196</v>
      </c>
      <c r="AU1111" s="223" t="s">
        <v>113</v>
      </c>
      <c r="AV1111" s="12" t="s">
        <v>23</v>
      </c>
      <c r="AW1111" s="12" t="s">
        <v>48</v>
      </c>
      <c r="AX1111" s="12" t="s">
        <v>91</v>
      </c>
      <c r="AY1111" s="223" t="s">
        <v>183</v>
      </c>
    </row>
    <row r="1112" spans="2:65" s="13" customFormat="1" ht="10.199999999999999">
      <c r="B1112" s="224"/>
      <c r="C1112" s="225"/>
      <c r="D1112" s="210" t="s">
        <v>196</v>
      </c>
      <c r="E1112" s="226" t="s">
        <v>1</v>
      </c>
      <c r="F1112" s="227" t="s">
        <v>1397</v>
      </c>
      <c r="G1112" s="225"/>
      <c r="H1112" s="228">
        <v>35.584000000000003</v>
      </c>
      <c r="I1112" s="229"/>
      <c r="J1112" s="225"/>
      <c r="K1112" s="225"/>
      <c r="L1112" s="230"/>
      <c r="M1112" s="231"/>
      <c r="N1112" s="232"/>
      <c r="O1112" s="232"/>
      <c r="P1112" s="232"/>
      <c r="Q1112" s="232"/>
      <c r="R1112" s="232"/>
      <c r="S1112" s="232"/>
      <c r="T1112" s="233"/>
      <c r="AT1112" s="234" t="s">
        <v>196</v>
      </c>
      <c r="AU1112" s="234" t="s">
        <v>113</v>
      </c>
      <c r="AV1112" s="13" t="s">
        <v>98</v>
      </c>
      <c r="AW1112" s="13" t="s">
        <v>48</v>
      </c>
      <c r="AX1112" s="13" t="s">
        <v>91</v>
      </c>
      <c r="AY1112" s="234" t="s">
        <v>183</v>
      </c>
    </row>
    <row r="1113" spans="2:65" s="12" customFormat="1" ht="10.199999999999999">
      <c r="B1113" s="214"/>
      <c r="C1113" s="215"/>
      <c r="D1113" s="210" t="s">
        <v>196</v>
      </c>
      <c r="E1113" s="216" t="s">
        <v>1</v>
      </c>
      <c r="F1113" s="217" t="s">
        <v>252</v>
      </c>
      <c r="G1113" s="215"/>
      <c r="H1113" s="216" t="s">
        <v>1</v>
      </c>
      <c r="I1113" s="218"/>
      <c r="J1113" s="215"/>
      <c r="K1113" s="215"/>
      <c r="L1113" s="219"/>
      <c r="M1113" s="220"/>
      <c r="N1113" s="221"/>
      <c r="O1113" s="221"/>
      <c r="P1113" s="221"/>
      <c r="Q1113" s="221"/>
      <c r="R1113" s="221"/>
      <c r="S1113" s="221"/>
      <c r="T1113" s="222"/>
      <c r="AT1113" s="223" t="s">
        <v>196</v>
      </c>
      <c r="AU1113" s="223" t="s">
        <v>113</v>
      </c>
      <c r="AV1113" s="12" t="s">
        <v>23</v>
      </c>
      <c r="AW1113" s="12" t="s">
        <v>48</v>
      </c>
      <c r="AX1113" s="12" t="s">
        <v>91</v>
      </c>
      <c r="AY1113" s="223" t="s">
        <v>183</v>
      </c>
    </row>
    <row r="1114" spans="2:65" s="13" customFormat="1" ht="10.199999999999999">
      <c r="B1114" s="224"/>
      <c r="C1114" s="225"/>
      <c r="D1114" s="210" t="s">
        <v>196</v>
      </c>
      <c r="E1114" s="226" t="s">
        <v>1</v>
      </c>
      <c r="F1114" s="227" t="s">
        <v>1398</v>
      </c>
      <c r="G1114" s="225"/>
      <c r="H1114" s="228">
        <v>217.49999999999997</v>
      </c>
      <c r="I1114" s="229"/>
      <c r="J1114" s="225"/>
      <c r="K1114" s="225"/>
      <c r="L1114" s="230"/>
      <c r="M1114" s="231"/>
      <c r="N1114" s="232"/>
      <c r="O1114" s="232"/>
      <c r="P1114" s="232"/>
      <c r="Q1114" s="232"/>
      <c r="R1114" s="232"/>
      <c r="S1114" s="232"/>
      <c r="T1114" s="233"/>
      <c r="AT1114" s="234" t="s">
        <v>196</v>
      </c>
      <c r="AU1114" s="234" t="s">
        <v>113</v>
      </c>
      <c r="AV1114" s="13" t="s">
        <v>98</v>
      </c>
      <c r="AW1114" s="13" t="s">
        <v>48</v>
      </c>
      <c r="AX1114" s="13" t="s">
        <v>91</v>
      </c>
      <c r="AY1114" s="234" t="s">
        <v>183</v>
      </c>
    </row>
    <row r="1115" spans="2:65" s="1" customFormat="1" ht="16.5" customHeight="1">
      <c r="B1115" s="35"/>
      <c r="C1115" s="197" t="s">
        <v>1399</v>
      </c>
      <c r="D1115" s="197" t="s">
        <v>186</v>
      </c>
      <c r="E1115" s="198" t="s">
        <v>1400</v>
      </c>
      <c r="F1115" s="199" t="s">
        <v>1401</v>
      </c>
      <c r="G1115" s="200" t="s">
        <v>313</v>
      </c>
      <c r="H1115" s="201">
        <v>9772.6560000000009</v>
      </c>
      <c r="I1115" s="202"/>
      <c r="J1115" s="203">
        <f>ROUND(I1115*H1115,2)</f>
        <v>0</v>
      </c>
      <c r="K1115" s="199" t="s">
        <v>190</v>
      </c>
      <c r="L1115" s="39"/>
      <c r="M1115" s="204" t="s">
        <v>1</v>
      </c>
      <c r="N1115" s="205" t="s">
        <v>56</v>
      </c>
      <c r="O1115" s="67"/>
      <c r="P1115" s="206">
        <f>O1115*H1115</f>
        <v>0</v>
      </c>
      <c r="Q1115" s="206">
        <v>0</v>
      </c>
      <c r="R1115" s="206">
        <f>Q1115*H1115</f>
        <v>0</v>
      </c>
      <c r="S1115" s="206">
        <v>0</v>
      </c>
      <c r="T1115" s="207">
        <f>S1115*H1115</f>
        <v>0</v>
      </c>
      <c r="AR1115" s="208" t="s">
        <v>122</v>
      </c>
      <c r="AT1115" s="208" t="s">
        <v>186</v>
      </c>
      <c r="AU1115" s="208" t="s">
        <v>113</v>
      </c>
      <c r="AY1115" s="17" t="s">
        <v>183</v>
      </c>
      <c r="BE1115" s="209">
        <f>IF(N1115="základní",J1115,0)</f>
        <v>0</v>
      </c>
      <c r="BF1115" s="209">
        <f>IF(N1115="snížená",J1115,0)</f>
        <v>0</v>
      </c>
      <c r="BG1115" s="209">
        <f>IF(N1115="zákl. přenesená",J1115,0)</f>
        <v>0</v>
      </c>
      <c r="BH1115" s="209">
        <f>IF(N1115="sníž. přenesená",J1115,0)</f>
        <v>0</v>
      </c>
      <c r="BI1115" s="209">
        <f>IF(N1115="nulová",J1115,0)</f>
        <v>0</v>
      </c>
      <c r="BJ1115" s="17" t="s">
        <v>23</v>
      </c>
      <c r="BK1115" s="209">
        <f>ROUND(I1115*H1115,2)</f>
        <v>0</v>
      </c>
      <c r="BL1115" s="17" t="s">
        <v>122</v>
      </c>
      <c r="BM1115" s="208" t="s">
        <v>1402</v>
      </c>
    </row>
    <row r="1116" spans="2:65" s="1" customFormat="1" ht="10.199999999999999">
      <c r="B1116" s="35"/>
      <c r="C1116" s="36"/>
      <c r="D1116" s="210" t="s">
        <v>192</v>
      </c>
      <c r="E1116" s="36"/>
      <c r="F1116" s="211" t="s">
        <v>1403</v>
      </c>
      <c r="G1116" s="36"/>
      <c r="H1116" s="36"/>
      <c r="I1116" s="118"/>
      <c r="J1116" s="36"/>
      <c r="K1116" s="36"/>
      <c r="L1116" s="39"/>
      <c r="M1116" s="212"/>
      <c r="N1116" s="67"/>
      <c r="O1116" s="67"/>
      <c r="P1116" s="67"/>
      <c r="Q1116" s="67"/>
      <c r="R1116" s="67"/>
      <c r="S1116" s="67"/>
      <c r="T1116" s="68"/>
      <c r="AT1116" s="17" t="s">
        <v>192</v>
      </c>
      <c r="AU1116" s="17" t="s">
        <v>113</v>
      </c>
    </row>
    <row r="1117" spans="2:65" s="1" customFormat="1" ht="45">
      <c r="B1117" s="35"/>
      <c r="C1117" s="36"/>
      <c r="D1117" s="210" t="s">
        <v>194</v>
      </c>
      <c r="E1117" s="36"/>
      <c r="F1117" s="213" t="s">
        <v>1395</v>
      </c>
      <c r="G1117" s="36"/>
      <c r="H1117" s="36"/>
      <c r="I1117" s="118"/>
      <c r="J1117" s="36"/>
      <c r="K1117" s="36"/>
      <c r="L1117" s="39"/>
      <c r="M1117" s="212"/>
      <c r="N1117" s="67"/>
      <c r="O1117" s="67"/>
      <c r="P1117" s="67"/>
      <c r="Q1117" s="67"/>
      <c r="R1117" s="67"/>
      <c r="S1117" s="67"/>
      <c r="T1117" s="68"/>
      <c r="AT1117" s="17" t="s">
        <v>194</v>
      </c>
      <c r="AU1117" s="17" t="s">
        <v>113</v>
      </c>
    </row>
    <row r="1118" spans="2:65" s="12" customFormat="1" ht="10.199999999999999">
      <c r="B1118" s="214"/>
      <c r="C1118" s="215"/>
      <c r="D1118" s="210" t="s">
        <v>196</v>
      </c>
      <c r="E1118" s="216" t="s">
        <v>1</v>
      </c>
      <c r="F1118" s="217" t="s">
        <v>1404</v>
      </c>
      <c r="G1118" s="215"/>
      <c r="H1118" s="216" t="s">
        <v>1</v>
      </c>
      <c r="I1118" s="218"/>
      <c r="J1118" s="215"/>
      <c r="K1118" s="215"/>
      <c r="L1118" s="219"/>
      <c r="M1118" s="220"/>
      <c r="N1118" s="221"/>
      <c r="O1118" s="221"/>
      <c r="P1118" s="221"/>
      <c r="Q1118" s="221"/>
      <c r="R1118" s="221"/>
      <c r="S1118" s="221"/>
      <c r="T1118" s="222"/>
      <c r="AT1118" s="223" t="s">
        <v>196</v>
      </c>
      <c r="AU1118" s="223" t="s">
        <v>113</v>
      </c>
      <c r="AV1118" s="12" t="s">
        <v>23</v>
      </c>
      <c r="AW1118" s="12" t="s">
        <v>48</v>
      </c>
      <c r="AX1118" s="12" t="s">
        <v>91</v>
      </c>
      <c r="AY1118" s="223" t="s">
        <v>183</v>
      </c>
    </row>
    <row r="1119" spans="2:65" s="12" customFormat="1" ht="10.199999999999999">
      <c r="B1119" s="214"/>
      <c r="C1119" s="215"/>
      <c r="D1119" s="210" t="s">
        <v>196</v>
      </c>
      <c r="E1119" s="216" t="s">
        <v>1</v>
      </c>
      <c r="F1119" s="217" t="s">
        <v>252</v>
      </c>
      <c r="G1119" s="215"/>
      <c r="H1119" s="216" t="s">
        <v>1</v>
      </c>
      <c r="I1119" s="218"/>
      <c r="J1119" s="215"/>
      <c r="K1119" s="215"/>
      <c r="L1119" s="219"/>
      <c r="M1119" s="220"/>
      <c r="N1119" s="221"/>
      <c r="O1119" s="221"/>
      <c r="P1119" s="221"/>
      <c r="Q1119" s="221"/>
      <c r="R1119" s="221"/>
      <c r="S1119" s="221"/>
      <c r="T1119" s="222"/>
      <c r="AT1119" s="223" t="s">
        <v>196</v>
      </c>
      <c r="AU1119" s="223" t="s">
        <v>113</v>
      </c>
      <c r="AV1119" s="12" t="s">
        <v>23</v>
      </c>
      <c r="AW1119" s="12" t="s">
        <v>48</v>
      </c>
      <c r="AX1119" s="12" t="s">
        <v>91</v>
      </c>
      <c r="AY1119" s="223" t="s">
        <v>183</v>
      </c>
    </row>
    <row r="1120" spans="2:65" s="13" customFormat="1" ht="10.199999999999999">
      <c r="B1120" s="224"/>
      <c r="C1120" s="225"/>
      <c r="D1120" s="210" t="s">
        <v>196</v>
      </c>
      <c r="E1120" s="226" t="s">
        <v>1</v>
      </c>
      <c r="F1120" s="227" t="s">
        <v>1405</v>
      </c>
      <c r="G1120" s="225"/>
      <c r="H1120" s="228">
        <v>870</v>
      </c>
      <c r="I1120" s="229"/>
      <c r="J1120" s="225"/>
      <c r="K1120" s="225"/>
      <c r="L1120" s="230"/>
      <c r="M1120" s="231"/>
      <c r="N1120" s="232"/>
      <c r="O1120" s="232"/>
      <c r="P1120" s="232"/>
      <c r="Q1120" s="232"/>
      <c r="R1120" s="232"/>
      <c r="S1120" s="232"/>
      <c r="T1120" s="233"/>
      <c r="AT1120" s="234" t="s">
        <v>196</v>
      </c>
      <c r="AU1120" s="234" t="s">
        <v>113</v>
      </c>
      <c r="AV1120" s="13" t="s">
        <v>98</v>
      </c>
      <c r="AW1120" s="13" t="s">
        <v>48</v>
      </c>
      <c r="AX1120" s="13" t="s">
        <v>91</v>
      </c>
      <c r="AY1120" s="234" t="s">
        <v>183</v>
      </c>
    </row>
    <row r="1121" spans="2:65" s="12" customFormat="1" ht="10.199999999999999">
      <c r="B1121" s="214"/>
      <c r="C1121" s="215"/>
      <c r="D1121" s="210" t="s">
        <v>196</v>
      </c>
      <c r="E1121" s="216" t="s">
        <v>1</v>
      </c>
      <c r="F1121" s="217" t="s">
        <v>1406</v>
      </c>
      <c r="G1121" s="215"/>
      <c r="H1121" s="216" t="s">
        <v>1</v>
      </c>
      <c r="I1121" s="218"/>
      <c r="J1121" s="215"/>
      <c r="K1121" s="215"/>
      <c r="L1121" s="219"/>
      <c r="M1121" s="220"/>
      <c r="N1121" s="221"/>
      <c r="O1121" s="221"/>
      <c r="P1121" s="221"/>
      <c r="Q1121" s="221"/>
      <c r="R1121" s="221"/>
      <c r="S1121" s="221"/>
      <c r="T1121" s="222"/>
      <c r="AT1121" s="223" t="s">
        <v>196</v>
      </c>
      <c r="AU1121" s="223" t="s">
        <v>113</v>
      </c>
      <c r="AV1121" s="12" t="s">
        <v>23</v>
      </c>
      <c r="AW1121" s="12" t="s">
        <v>48</v>
      </c>
      <c r="AX1121" s="12" t="s">
        <v>91</v>
      </c>
      <c r="AY1121" s="223" t="s">
        <v>183</v>
      </c>
    </row>
    <row r="1122" spans="2:65" s="12" customFormat="1" ht="10.199999999999999">
      <c r="B1122" s="214"/>
      <c r="C1122" s="215"/>
      <c r="D1122" s="210" t="s">
        <v>196</v>
      </c>
      <c r="E1122" s="216" t="s">
        <v>1</v>
      </c>
      <c r="F1122" s="217" t="s">
        <v>1374</v>
      </c>
      <c r="G1122" s="215"/>
      <c r="H1122" s="216" t="s">
        <v>1</v>
      </c>
      <c r="I1122" s="218"/>
      <c r="J1122" s="215"/>
      <c r="K1122" s="215"/>
      <c r="L1122" s="219"/>
      <c r="M1122" s="220"/>
      <c r="N1122" s="221"/>
      <c r="O1122" s="221"/>
      <c r="P1122" s="221"/>
      <c r="Q1122" s="221"/>
      <c r="R1122" s="221"/>
      <c r="S1122" s="221"/>
      <c r="T1122" s="222"/>
      <c r="AT1122" s="223" t="s">
        <v>196</v>
      </c>
      <c r="AU1122" s="223" t="s">
        <v>113</v>
      </c>
      <c r="AV1122" s="12" t="s">
        <v>23</v>
      </c>
      <c r="AW1122" s="12" t="s">
        <v>48</v>
      </c>
      <c r="AX1122" s="12" t="s">
        <v>91</v>
      </c>
      <c r="AY1122" s="223" t="s">
        <v>183</v>
      </c>
    </row>
    <row r="1123" spans="2:65" s="13" customFormat="1" ht="10.199999999999999">
      <c r="B1123" s="224"/>
      <c r="C1123" s="225"/>
      <c r="D1123" s="210" t="s">
        <v>196</v>
      </c>
      <c r="E1123" s="226" t="s">
        <v>1</v>
      </c>
      <c r="F1123" s="227" t="s">
        <v>1407</v>
      </c>
      <c r="G1123" s="225"/>
      <c r="H1123" s="228">
        <v>8048.64</v>
      </c>
      <c r="I1123" s="229"/>
      <c r="J1123" s="225"/>
      <c r="K1123" s="225"/>
      <c r="L1123" s="230"/>
      <c r="M1123" s="231"/>
      <c r="N1123" s="232"/>
      <c r="O1123" s="232"/>
      <c r="P1123" s="232"/>
      <c r="Q1123" s="232"/>
      <c r="R1123" s="232"/>
      <c r="S1123" s="232"/>
      <c r="T1123" s="233"/>
      <c r="AT1123" s="234" t="s">
        <v>196</v>
      </c>
      <c r="AU1123" s="234" t="s">
        <v>113</v>
      </c>
      <c r="AV1123" s="13" t="s">
        <v>98</v>
      </c>
      <c r="AW1123" s="13" t="s">
        <v>48</v>
      </c>
      <c r="AX1123" s="13" t="s">
        <v>91</v>
      </c>
      <c r="AY1123" s="234" t="s">
        <v>183</v>
      </c>
    </row>
    <row r="1124" spans="2:65" s="12" customFormat="1" ht="10.199999999999999">
      <c r="B1124" s="214"/>
      <c r="C1124" s="215"/>
      <c r="D1124" s="210" t="s">
        <v>196</v>
      </c>
      <c r="E1124" s="216" t="s">
        <v>1</v>
      </c>
      <c r="F1124" s="217" t="s">
        <v>1381</v>
      </c>
      <c r="G1124" s="215"/>
      <c r="H1124" s="216" t="s">
        <v>1</v>
      </c>
      <c r="I1124" s="218"/>
      <c r="J1124" s="215"/>
      <c r="K1124" s="215"/>
      <c r="L1124" s="219"/>
      <c r="M1124" s="220"/>
      <c r="N1124" s="221"/>
      <c r="O1124" s="221"/>
      <c r="P1124" s="221"/>
      <c r="Q1124" s="221"/>
      <c r="R1124" s="221"/>
      <c r="S1124" s="221"/>
      <c r="T1124" s="222"/>
      <c r="AT1124" s="223" t="s">
        <v>196</v>
      </c>
      <c r="AU1124" s="223" t="s">
        <v>113</v>
      </c>
      <c r="AV1124" s="12" t="s">
        <v>23</v>
      </c>
      <c r="AW1124" s="12" t="s">
        <v>48</v>
      </c>
      <c r="AX1124" s="12" t="s">
        <v>91</v>
      </c>
      <c r="AY1124" s="223" t="s">
        <v>183</v>
      </c>
    </row>
    <row r="1125" spans="2:65" s="13" customFormat="1" ht="10.199999999999999">
      <c r="B1125" s="224"/>
      <c r="C1125" s="225"/>
      <c r="D1125" s="210" t="s">
        <v>196</v>
      </c>
      <c r="E1125" s="226" t="s">
        <v>1</v>
      </c>
      <c r="F1125" s="227" t="s">
        <v>1408</v>
      </c>
      <c r="G1125" s="225"/>
      <c r="H1125" s="228">
        <v>854.01599999999996</v>
      </c>
      <c r="I1125" s="229"/>
      <c r="J1125" s="225"/>
      <c r="K1125" s="225"/>
      <c r="L1125" s="230"/>
      <c r="M1125" s="231"/>
      <c r="N1125" s="232"/>
      <c r="O1125" s="232"/>
      <c r="P1125" s="232"/>
      <c r="Q1125" s="232"/>
      <c r="R1125" s="232"/>
      <c r="S1125" s="232"/>
      <c r="T1125" s="233"/>
      <c r="AT1125" s="234" t="s">
        <v>196</v>
      </c>
      <c r="AU1125" s="234" t="s">
        <v>113</v>
      </c>
      <c r="AV1125" s="13" t="s">
        <v>98</v>
      </c>
      <c r="AW1125" s="13" t="s">
        <v>48</v>
      </c>
      <c r="AX1125" s="13" t="s">
        <v>91</v>
      </c>
      <c r="AY1125" s="234" t="s">
        <v>183</v>
      </c>
    </row>
    <row r="1126" spans="2:65" s="1" customFormat="1" ht="16.5" customHeight="1">
      <c r="B1126" s="35"/>
      <c r="C1126" s="197" t="s">
        <v>1409</v>
      </c>
      <c r="D1126" s="197" t="s">
        <v>186</v>
      </c>
      <c r="E1126" s="198" t="s">
        <v>1410</v>
      </c>
      <c r="F1126" s="199" t="s">
        <v>1411</v>
      </c>
      <c r="G1126" s="200" t="s">
        <v>189</v>
      </c>
      <c r="H1126" s="201">
        <v>43</v>
      </c>
      <c r="I1126" s="202"/>
      <c r="J1126" s="203">
        <f>ROUND(I1126*H1126,2)</f>
        <v>0</v>
      </c>
      <c r="K1126" s="199" t="s">
        <v>190</v>
      </c>
      <c r="L1126" s="39"/>
      <c r="M1126" s="204" t="s">
        <v>1</v>
      </c>
      <c r="N1126" s="205" t="s">
        <v>56</v>
      </c>
      <c r="O1126" s="67"/>
      <c r="P1126" s="206">
        <f>O1126*H1126</f>
        <v>0</v>
      </c>
      <c r="Q1126" s="206">
        <v>0</v>
      </c>
      <c r="R1126" s="206">
        <f>Q1126*H1126</f>
        <v>0</v>
      </c>
      <c r="S1126" s="206">
        <v>0.255</v>
      </c>
      <c r="T1126" s="207">
        <f>S1126*H1126</f>
        <v>10.965</v>
      </c>
      <c r="AR1126" s="208" t="s">
        <v>122</v>
      </c>
      <c r="AT1126" s="208" t="s">
        <v>186</v>
      </c>
      <c r="AU1126" s="208" t="s">
        <v>113</v>
      </c>
      <c r="AY1126" s="17" t="s">
        <v>183</v>
      </c>
      <c r="BE1126" s="209">
        <f>IF(N1126="základní",J1126,0)</f>
        <v>0</v>
      </c>
      <c r="BF1126" s="209">
        <f>IF(N1126="snížená",J1126,0)</f>
        <v>0</v>
      </c>
      <c r="BG1126" s="209">
        <f>IF(N1126="zákl. přenesená",J1126,0)</f>
        <v>0</v>
      </c>
      <c r="BH1126" s="209">
        <f>IF(N1126="sníž. přenesená",J1126,0)</f>
        <v>0</v>
      </c>
      <c r="BI1126" s="209">
        <f>IF(N1126="nulová",J1126,0)</f>
        <v>0</v>
      </c>
      <c r="BJ1126" s="17" t="s">
        <v>23</v>
      </c>
      <c r="BK1126" s="209">
        <f>ROUND(I1126*H1126,2)</f>
        <v>0</v>
      </c>
      <c r="BL1126" s="17" t="s">
        <v>122</v>
      </c>
      <c r="BM1126" s="208" t="s">
        <v>1412</v>
      </c>
    </row>
    <row r="1127" spans="2:65" s="1" customFormat="1" ht="17.399999999999999">
      <c r="B1127" s="35"/>
      <c r="C1127" s="36"/>
      <c r="D1127" s="210" t="s">
        <v>192</v>
      </c>
      <c r="E1127" s="36"/>
      <c r="F1127" s="211" t="s">
        <v>1413</v>
      </c>
      <c r="G1127" s="36"/>
      <c r="H1127" s="36"/>
      <c r="I1127" s="118"/>
      <c r="J1127" s="36"/>
      <c r="K1127" s="36"/>
      <c r="L1127" s="39"/>
      <c r="M1127" s="212"/>
      <c r="N1127" s="67"/>
      <c r="O1127" s="67"/>
      <c r="P1127" s="67"/>
      <c r="Q1127" s="67"/>
      <c r="R1127" s="67"/>
      <c r="S1127" s="67"/>
      <c r="T1127" s="68"/>
      <c r="AT1127" s="17" t="s">
        <v>192</v>
      </c>
      <c r="AU1127" s="17" t="s">
        <v>113</v>
      </c>
    </row>
    <row r="1128" spans="2:65" s="1" customFormat="1" ht="90">
      <c r="B1128" s="35"/>
      <c r="C1128" s="36"/>
      <c r="D1128" s="210" t="s">
        <v>194</v>
      </c>
      <c r="E1128" s="36"/>
      <c r="F1128" s="213" t="s">
        <v>1414</v>
      </c>
      <c r="G1128" s="36"/>
      <c r="H1128" s="36"/>
      <c r="I1128" s="118"/>
      <c r="J1128" s="36"/>
      <c r="K1128" s="36"/>
      <c r="L1128" s="39"/>
      <c r="M1128" s="212"/>
      <c r="N1128" s="67"/>
      <c r="O1128" s="67"/>
      <c r="P1128" s="67"/>
      <c r="Q1128" s="67"/>
      <c r="R1128" s="67"/>
      <c r="S1128" s="67"/>
      <c r="T1128" s="68"/>
      <c r="AT1128" s="17" t="s">
        <v>194</v>
      </c>
      <c r="AU1128" s="17" t="s">
        <v>113</v>
      </c>
    </row>
    <row r="1129" spans="2:65" s="12" customFormat="1" ht="10.199999999999999">
      <c r="B1129" s="214"/>
      <c r="C1129" s="215"/>
      <c r="D1129" s="210" t="s">
        <v>196</v>
      </c>
      <c r="E1129" s="216" t="s">
        <v>1</v>
      </c>
      <c r="F1129" s="217" t="s">
        <v>1415</v>
      </c>
      <c r="G1129" s="215"/>
      <c r="H1129" s="216" t="s">
        <v>1</v>
      </c>
      <c r="I1129" s="218"/>
      <c r="J1129" s="215"/>
      <c r="K1129" s="215"/>
      <c r="L1129" s="219"/>
      <c r="M1129" s="220"/>
      <c r="N1129" s="221"/>
      <c r="O1129" s="221"/>
      <c r="P1129" s="221"/>
      <c r="Q1129" s="221"/>
      <c r="R1129" s="221"/>
      <c r="S1129" s="221"/>
      <c r="T1129" s="222"/>
      <c r="AT1129" s="223" t="s">
        <v>196</v>
      </c>
      <c r="AU1129" s="223" t="s">
        <v>113</v>
      </c>
      <c r="AV1129" s="12" t="s">
        <v>23</v>
      </c>
      <c r="AW1129" s="12" t="s">
        <v>48</v>
      </c>
      <c r="AX1129" s="12" t="s">
        <v>91</v>
      </c>
      <c r="AY1129" s="223" t="s">
        <v>183</v>
      </c>
    </row>
    <row r="1130" spans="2:65" s="13" customFormat="1" ht="10.199999999999999">
      <c r="B1130" s="224"/>
      <c r="C1130" s="225"/>
      <c r="D1130" s="210" t="s">
        <v>196</v>
      </c>
      <c r="E1130" s="226" t="s">
        <v>1</v>
      </c>
      <c r="F1130" s="227" t="s">
        <v>478</v>
      </c>
      <c r="G1130" s="225"/>
      <c r="H1130" s="228">
        <v>43</v>
      </c>
      <c r="I1130" s="229"/>
      <c r="J1130" s="225"/>
      <c r="K1130" s="225"/>
      <c r="L1130" s="230"/>
      <c r="M1130" s="231"/>
      <c r="N1130" s="232"/>
      <c r="O1130" s="232"/>
      <c r="P1130" s="232"/>
      <c r="Q1130" s="232"/>
      <c r="R1130" s="232"/>
      <c r="S1130" s="232"/>
      <c r="T1130" s="233"/>
      <c r="AT1130" s="234" t="s">
        <v>196</v>
      </c>
      <c r="AU1130" s="234" t="s">
        <v>113</v>
      </c>
      <c r="AV1130" s="13" t="s">
        <v>98</v>
      </c>
      <c r="AW1130" s="13" t="s">
        <v>48</v>
      </c>
      <c r="AX1130" s="13" t="s">
        <v>91</v>
      </c>
      <c r="AY1130" s="234" t="s">
        <v>183</v>
      </c>
    </row>
    <row r="1131" spans="2:65" s="1" customFormat="1" ht="16.5" customHeight="1">
      <c r="B1131" s="35"/>
      <c r="C1131" s="197" t="s">
        <v>1416</v>
      </c>
      <c r="D1131" s="197" t="s">
        <v>186</v>
      </c>
      <c r="E1131" s="198" t="s">
        <v>1417</v>
      </c>
      <c r="F1131" s="199" t="s">
        <v>1418</v>
      </c>
      <c r="G1131" s="200" t="s">
        <v>189</v>
      </c>
      <c r="H1131" s="201">
        <v>706</v>
      </c>
      <c r="I1131" s="202"/>
      <c r="J1131" s="203">
        <f>ROUND(I1131*H1131,2)</f>
        <v>0</v>
      </c>
      <c r="K1131" s="199" t="s">
        <v>190</v>
      </c>
      <c r="L1131" s="39"/>
      <c r="M1131" s="204" t="s">
        <v>1</v>
      </c>
      <c r="N1131" s="205" t="s">
        <v>56</v>
      </c>
      <c r="O1131" s="67"/>
      <c r="P1131" s="206">
        <f>O1131*H1131</f>
        <v>0</v>
      </c>
      <c r="Q1131" s="206">
        <v>0</v>
      </c>
      <c r="R1131" s="206">
        <f>Q1131*H1131</f>
        <v>0</v>
      </c>
      <c r="S1131" s="206">
        <v>0.29499999999999998</v>
      </c>
      <c r="T1131" s="207">
        <f>S1131*H1131</f>
        <v>208.26999999999998</v>
      </c>
      <c r="AR1131" s="208" t="s">
        <v>122</v>
      </c>
      <c r="AT1131" s="208" t="s">
        <v>186</v>
      </c>
      <c r="AU1131" s="208" t="s">
        <v>113</v>
      </c>
      <c r="AY1131" s="17" t="s">
        <v>183</v>
      </c>
      <c r="BE1131" s="209">
        <f>IF(N1131="základní",J1131,0)</f>
        <v>0</v>
      </c>
      <c r="BF1131" s="209">
        <f>IF(N1131="snížená",J1131,0)</f>
        <v>0</v>
      </c>
      <c r="BG1131" s="209">
        <f>IF(N1131="zákl. přenesená",J1131,0)</f>
        <v>0</v>
      </c>
      <c r="BH1131" s="209">
        <f>IF(N1131="sníž. přenesená",J1131,0)</f>
        <v>0</v>
      </c>
      <c r="BI1131" s="209">
        <f>IF(N1131="nulová",J1131,0)</f>
        <v>0</v>
      </c>
      <c r="BJ1131" s="17" t="s">
        <v>23</v>
      </c>
      <c r="BK1131" s="209">
        <f>ROUND(I1131*H1131,2)</f>
        <v>0</v>
      </c>
      <c r="BL1131" s="17" t="s">
        <v>122</v>
      </c>
      <c r="BM1131" s="208" t="s">
        <v>1419</v>
      </c>
    </row>
    <row r="1132" spans="2:65" s="1" customFormat="1" ht="17.399999999999999">
      <c r="B1132" s="35"/>
      <c r="C1132" s="36"/>
      <c r="D1132" s="210" t="s">
        <v>192</v>
      </c>
      <c r="E1132" s="36"/>
      <c r="F1132" s="211" t="s">
        <v>1420</v>
      </c>
      <c r="G1132" s="36"/>
      <c r="H1132" s="36"/>
      <c r="I1132" s="118"/>
      <c r="J1132" s="36"/>
      <c r="K1132" s="36"/>
      <c r="L1132" s="39"/>
      <c r="M1132" s="212"/>
      <c r="N1132" s="67"/>
      <c r="O1132" s="67"/>
      <c r="P1132" s="67"/>
      <c r="Q1132" s="67"/>
      <c r="R1132" s="67"/>
      <c r="S1132" s="67"/>
      <c r="T1132" s="68"/>
      <c r="AT1132" s="17" t="s">
        <v>192</v>
      </c>
      <c r="AU1132" s="17" t="s">
        <v>113</v>
      </c>
    </row>
    <row r="1133" spans="2:65" s="1" customFormat="1" ht="90">
      <c r="B1133" s="35"/>
      <c r="C1133" s="36"/>
      <c r="D1133" s="210" t="s">
        <v>194</v>
      </c>
      <c r="E1133" s="36"/>
      <c r="F1133" s="213" t="s">
        <v>1414</v>
      </c>
      <c r="G1133" s="36"/>
      <c r="H1133" s="36"/>
      <c r="I1133" s="118"/>
      <c r="J1133" s="36"/>
      <c r="K1133" s="36"/>
      <c r="L1133" s="39"/>
      <c r="M1133" s="212"/>
      <c r="N1133" s="67"/>
      <c r="O1133" s="67"/>
      <c r="P1133" s="67"/>
      <c r="Q1133" s="67"/>
      <c r="R1133" s="67"/>
      <c r="S1133" s="67"/>
      <c r="T1133" s="68"/>
      <c r="AT1133" s="17" t="s">
        <v>194</v>
      </c>
      <c r="AU1133" s="17" t="s">
        <v>113</v>
      </c>
    </row>
    <row r="1134" spans="2:65" s="12" customFormat="1" ht="10.199999999999999">
      <c r="B1134" s="214"/>
      <c r="C1134" s="215"/>
      <c r="D1134" s="210" t="s">
        <v>196</v>
      </c>
      <c r="E1134" s="216" t="s">
        <v>1</v>
      </c>
      <c r="F1134" s="217" t="s">
        <v>1421</v>
      </c>
      <c r="G1134" s="215"/>
      <c r="H1134" s="216" t="s">
        <v>1</v>
      </c>
      <c r="I1134" s="218"/>
      <c r="J1134" s="215"/>
      <c r="K1134" s="215"/>
      <c r="L1134" s="219"/>
      <c r="M1134" s="220"/>
      <c r="N1134" s="221"/>
      <c r="O1134" s="221"/>
      <c r="P1134" s="221"/>
      <c r="Q1134" s="221"/>
      <c r="R1134" s="221"/>
      <c r="S1134" s="221"/>
      <c r="T1134" s="222"/>
      <c r="AT1134" s="223" t="s">
        <v>196</v>
      </c>
      <c r="AU1134" s="223" t="s">
        <v>113</v>
      </c>
      <c r="AV1134" s="12" t="s">
        <v>23</v>
      </c>
      <c r="AW1134" s="12" t="s">
        <v>48</v>
      </c>
      <c r="AX1134" s="12" t="s">
        <v>91</v>
      </c>
      <c r="AY1134" s="223" t="s">
        <v>183</v>
      </c>
    </row>
    <row r="1135" spans="2:65" s="13" customFormat="1" ht="10.199999999999999">
      <c r="B1135" s="224"/>
      <c r="C1135" s="225"/>
      <c r="D1135" s="210" t="s">
        <v>196</v>
      </c>
      <c r="E1135" s="226" t="s">
        <v>1</v>
      </c>
      <c r="F1135" s="227" t="s">
        <v>1422</v>
      </c>
      <c r="G1135" s="225"/>
      <c r="H1135" s="228">
        <v>706</v>
      </c>
      <c r="I1135" s="229"/>
      <c r="J1135" s="225"/>
      <c r="K1135" s="225"/>
      <c r="L1135" s="230"/>
      <c r="M1135" s="231"/>
      <c r="N1135" s="232"/>
      <c r="O1135" s="232"/>
      <c r="P1135" s="232"/>
      <c r="Q1135" s="232"/>
      <c r="R1135" s="232"/>
      <c r="S1135" s="232"/>
      <c r="T1135" s="233"/>
      <c r="AT1135" s="234" t="s">
        <v>196</v>
      </c>
      <c r="AU1135" s="234" t="s">
        <v>113</v>
      </c>
      <c r="AV1135" s="13" t="s">
        <v>98</v>
      </c>
      <c r="AW1135" s="13" t="s">
        <v>48</v>
      </c>
      <c r="AX1135" s="13" t="s">
        <v>91</v>
      </c>
      <c r="AY1135" s="234" t="s">
        <v>183</v>
      </c>
    </row>
    <row r="1136" spans="2:65" s="1" customFormat="1" ht="16.5" customHeight="1">
      <c r="B1136" s="35"/>
      <c r="C1136" s="197" t="s">
        <v>1423</v>
      </c>
      <c r="D1136" s="197" t="s">
        <v>186</v>
      </c>
      <c r="E1136" s="198" t="s">
        <v>1424</v>
      </c>
      <c r="F1136" s="199" t="s">
        <v>1425</v>
      </c>
      <c r="G1136" s="200" t="s">
        <v>189</v>
      </c>
      <c r="H1136" s="201">
        <v>34.283999999999999</v>
      </c>
      <c r="I1136" s="202"/>
      <c r="J1136" s="203">
        <f>ROUND(I1136*H1136,2)</f>
        <v>0</v>
      </c>
      <c r="K1136" s="199" t="s">
        <v>190</v>
      </c>
      <c r="L1136" s="39"/>
      <c r="M1136" s="204" t="s">
        <v>1</v>
      </c>
      <c r="N1136" s="205" t="s">
        <v>56</v>
      </c>
      <c r="O1136" s="67"/>
      <c r="P1136" s="206">
        <f>O1136*H1136</f>
        <v>0</v>
      </c>
      <c r="Q1136" s="206">
        <v>0</v>
      </c>
      <c r="R1136" s="206">
        <f>Q1136*H1136</f>
        <v>0</v>
      </c>
      <c r="S1136" s="206">
        <v>0.24</v>
      </c>
      <c r="T1136" s="207">
        <f>S1136*H1136</f>
        <v>8.228159999999999</v>
      </c>
      <c r="AR1136" s="208" t="s">
        <v>122</v>
      </c>
      <c r="AT1136" s="208" t="s">
        <v>186</v>
      </c>
      <c r="AU1136" s="208" t="s">
        <v>113</v>
      </c>
      <c r="AY1136" s="17" t="s">
        <v>183</v>
      </c>
      <c r="BE1136" s="209">
        <f>IF(N1136="základní",J1136,0)</f>
        <v>0</v>
      </c>
      <c r="BF1136" s="209">
        <f>IF(N1136="snížená",J1136,0)</f>
        <v>0</v>
      </c>
      <c r="BG1136" s="209">
        <f>IF(N1136="zákl. přenesená",J1136,0)</f>
        <v>0</v>
      </c>
      <c r="BH1136" s="209">
        <f>IF(N1136="sníž. přenesená",J1136,0)</f>
        <v>0</v>
      </c>
      <c r="BI1136" s="209">
        <f>IF(N1136="nulová",J1136,0)</f>
        <v>0</v>
      </c>
      <c r="BJ1136" s="17" t="s">
        <v>23</v>
      </c>
      <c r="BK1136" s="209">
        <f>ROUND(I1136*H1136,2)</f>
        <v>0</v>
      </c>
      <c r="BL1136" s="17" t="s">
        <v>122</v>
      </c>
      <c r="BM1136" s="208" t="s">
        <v>1426</v>
      </c>
    </row>
    <row r="1137" spans="2:65" s="1" customFormat="1" ht="17.399999999999999">
      <c r="B1137" s="35"/>
      <c r="C1137" s="36"/>
      <c r="D1137" s="210" t="s">
        <v>192</v>
      </c>
      <c r="E1137" s="36"/>
      <c r="F1137" s="211" t="s">
        <v>1427</v>
      </c>
      <c r="G1137" s="36"/>
      <c r="H1137" s="36"/>
      <c r="I1137" s="118"/>
      <c r="J1137" s="36"/>
      <c r="K1137" s="36"/>
      <c r="L1137" s="39"/>
      <c r="M1137" s="212"/>
      <c r="N1137" s="67"/>
      <c r="O1137" s="67"/>
      <c r="P1137" s="67"/>
      <c r="Q1137" s="67"/>
      <c r="R1137" s="67"/>
      <c r="S1137" s="67"/>
      <c r="T1137" s="68"/>
      <c r="AT1137" s="17" t="s">
        <v>192</v>
      </c>
      <c r="AU1137" s="17" t="s">
        <v>113</v>
      </c>
    </row>
    <row r="1138" spans="2:65" s="1" customFormat="1" ht="126">
      <c r="B1138" s="35"/>
      <c r="C1138" s="36"/>
      <c r="D1138" s="210" t="s">
        <v>194</v>
      </c>
      <c r="E1138" s="36"/>
      <c r="F1138" s="213" t="s">
        <v>1388</v>
      </c>
      <c r="G1138" s="36"/>
      <c r="H1138" s="36"/>
      <c r="I1138" s="118"/>
      <c r="J1138" s="36"/>
      <c r="K1138" s="36"/>
      <c r="L1138" s="39"/>
      <c r="M1138" s="212"/>
      <c r="N1138" s="67"/>
      <c r="O1138" s="67"/>
      <c r="P1138" s="67"/>
      <c r="Q1138" s="67"/>
      <c r="R1138" s="67"/>
      <c r="S1138" s="67"/>
      <c r="T1138" s="68"/>
      <c r="AT1138" s="17" t="s">
        <v>194</v>
      </c>
      <c r="AU1138" s="17" t="s">
        <v>113</v>
      </c>
    </row>
    <row r="1139" spans="2:65" s="12" customFormat="1" ht="10.199999999999999">
      <c r="B1139" s="214"/>
      <c r="C1139" s="215"/>
      <c r="D1139" s="210" t="s">
        <v>196</v>
      </c>
      <c r="E1139" s="216" t="s">
        <v>1</v>
      </c>
      <c r="F1139" s="217" t="s">
        <v>1428</v>
      </c>
      <c r="G1139" s="215"/>
      <c r="H1139" s="216" t="s">
        <v>1</v>
      </c>
      <c r="I1139" s="218"/>
      <c r="J1139" s="215"/>
      <c r="K1139" s="215"/>
      <c r="L1139" s="219"/>
      <c r="M1139" s="220"/>
      <c r="N1139" s="221"/>
      <c r="O1139" s="221"/>
      <c r="P1139" s="221"/>
      <c r="Q1139" s="221"/>
      <c r="R1139" s="221"/>
      <c r="S1139" s="221"/>
      <c r="T1139" s="222"/>
      <c r="AT1139" s="223" t="s">
        <v>196</v>
      </c>
      <c r="AU1139" s="223" t="s">
        <v>113</v>
      </c>
      <c r="AV1139" s="12" t="s">
        <v>23</v>
      </c>
      <c r="AW1139" s="12" t="s">
        <v>48</v>
      </c>
      <c r="AX1139" s="12" t="s">
        <v>91</v>
      </c>
      <c r="AY1139" s="223" t="s">
        <v>183</v>
      </c>
    </row>
    <row r="1140" spans="2:65" s="13" customFormat="1" ht="10.199999999999999">
      <c r="B1140" s="224"/>
      <c r="C1140" s="225"/>
      <c r="D1140" s="210" t="s">
        <v>196</v>
      </c>
      <c r="E1140" s="226" t="s">
        <v>1</v>
      </c>
      <c r="F1140" s="227" t="s">
        <v>1429</v>
      </c>
      <c r="G1140" s="225"/>
      <c r="H1140" s="228">
        <v>2.73</v>
      </c>
      <c r="I1140" s="229"/>
      <c r="J1140" s="225"/>
      <c r="K1140" s="225"/>
      <c r="L1140" s="230"/>
      <c r="M1140" s="231"/>
      <c r="N1140" s="232"/>
      <c r="O1140" s="232"/>
      <c r="P1140" s="232"/>
      <c r="Q1140" s="232"/>
      <c r="R1140" s="232"/>
      <c r="S1140" s="232"/>
      <c r="T1140" s="233"/>
      <c r="AT1140" s="234" t="s">
        <v>196</v>
      </c>
      <c r="AU1140" s="234" t="s">
        <v>113</v>
      </c>
      <c r="AV1140" s="13" t="s">
        <v>98</v>
      </c>
      <c r="AW1140" s="13" t="s">
        <v>48</v>
      </c>
      <c r="AX1140" s="13" t="s">
        <v>91</v>
      </c>
      <c r="AY1140" s="234" t="s">
        <v>183</v>
      </c>
    </row>
    <row r="1141" spans="2:65" s="13" customFormat="1" ht="10.199999999999999">
      <c r="B1141" s="224"/>
      <c r="C1141" s="225"/>
      <c r="D1141" s="210" t="s">
        <v>196</v>
      </c>
      <c r="E1141" s="226" t="s">
        <v>1</v>
      </c>
      <c r="F1141" s="227" t="s">
        <v>1430</v>
      </c>
      <c r="G1141" s="225"/>
      <c r="H1141" s="228">
        <v>7.2</v>
      </c>
      <c r="I1141" s="229"/>
      <c r="J1141" s="225"/>
      <c r="K1141" s="225"/>
      <c r="L1141" s="230"/>
      <c r="M1141" s="231"/>
      <c r="N1141" s="232"/>
      <c r="O1141" s="232"/>
      <c r="P1141" s="232"/>
      <c r="Q1141" s="232"/>
      <c r="R1141" s="232"/>
      <c r="S1141" s="232"/>
      <c r="T1141" s="233"/>
      <c r="AT1141" s="234" t="s">
        <v>196</v>
      </c>
      <c r="AU1141" s="234" t="s">
        <v>113</v>
      </c>
      <c r="AV1141" s="13" t="s">
        <v>98</v>
      </c>
      <c r="AW1141" s="13" t="s">
        <v>48</v>
      </c>
      <c r="AX1141" s="13" t="s">
        <v>91</v>
      </c>
      <c r="AY1141" s="234" t="s">
        <v>183</v>
      </c>
    </row>
    <row r="1142" spans="2:65" s="12" customFormat="1" ht="10.199999999999999">
      <c r="B1142" s="214"/>
      <c r="C1142" s="215"/>
      <c r="D1142" s="210" t="s">
        <v>196</v>
      </c>
      <c r="E1142" s="216" t="s">
        <v>1</v>
      </c>
      <c r="F1142" s="217" t="s">
        <v>1431</v>
      </c>
      <c r="G1142" s="215"/>
      <c r="H1142" s="216" t="s">
        <v>1</v>
      </c>
      <c r="I1142" s="218"/>
      <c r="J1142" s="215"/>
      <c r="K1142" s="215"/>
      <c r="L1142" s="219"/>
      <c r="M1142" s="220"/>
      <c r="N1142" s="221"/>
      <c r="O1142" s="221"/>
      <c r="P1142" s="221"/>
      <c r="Q1142" s="221"/>
      <c r="R1142" s="221"/>
      <c r="S1142" s="221"/>
      <c r="T1142" s="222"/>
      <c r="AT1142" s="223" t="s">
        <v>196</v>
      </c>
      <c r="AU1142" s="223" t="s">
        <v>113</v>
      </c>
      <c r="AV1142" s="12" t="s">
        <v>23</v>
      </c>
      <c r="AW1142" s="12" t="s">
        <v>48</v>
      </c>
      <c r="AX1142" s="12" t="s">
        <v>91</v>
      </c>
      <c r="AY1142" s="223" t="s">
        <v>183</v>
      </c>
    </row>
    <row r="1143" spans="2:65" s="13" customFormat="1" ht="10.199999999999999">
      <c r="B1143" s="224"/>
      <c r="C1143" s="225"/>
      <c r="D1143" s="210" t="s">
        <v>196</v>
      </c>
      <c r="E1143" s="226" t="s">
        <v>1</v>
      </c>
      <c r="F1143" s="227" t="s">
        <v>1432</v>
      </c>
      <c r="G1143" s="225"/>
      <c r="H1143" s="228">
        <v>24.353999999999999</v>
      </c>
      <c r="I1143" s="229"/>
      <c r="J1143" s="225"/>
      <c r="K1143" s="225"/>
      <c r="L1143" s="230"/>
      <c r="M1143" s="231"/>
      <c r="N1143" s="232"/>
      <c r="O1143" s="232"/>
      <c r="P1143" s="232"/>
      <c r="Q1143" s="232"/>
      <c r="R1143" s="232"/>
      <c r="S1143" s="232"/>
      <c r="T1143" s="233"/>
      <c r="AT1143" s="234" t="s">
        <v>196</v>
      </c>
      <c r="AU1143" s="234" t="s">
        <v>113</v>
      </c>
      <c r="AV1143" s="13" t="s">
        <v>98</v>
      </c>
      <c r="AW1143" s="13" t="s">
        <v>48</v>
      </c>
      <c r="AX1143" s="13" t="s">
        <v>91</v>
      </c>
      <c r="AY1143" s="234" t="s">
        <v>183</v>
      </c>
    </row>
    <row r="1144" spans="2:65" s="1" customFormat="1" ht="16.5" customHeight="1">
      <c r="B1144" s="35"/>
      <c r="C1144" s="197" t="s">
        <v>1433</v>
      </c>
      <c r="D1144" s="197" t="s">
        <v>186</v>
      </c>
      <c r="E1144" s="198" t="s">
        <v>1434</v>
      </c>
      <c r="F1144" s="199" t="s">
        <v>1435</v>
      </c>
      <c r="G1144" s="200" t="s">
        <v>189</v>
      </c>
      <c r="H1144" s="201">
        <v>24.75</v>
      </c>
      <c r="I1144" s="202"/>
      <c r="J1144" s="203">
        <f>ROUND(I1144*H1144,2)</f>
        <v>0</v>
      </c>
      <c r="K1144" s="199" t="s">
        <v>190</v>
      </c>
      <c r="L1144" s="39"/>
      <c r="M1144" s="204" t="s">
        <v>1</v>
      </c>
      <c r="N1144" s="205" t="s">
        <v>56</v>
      </c>
      <c r="O1144" s="67"/>
      <c r="P1144" s="206">
        <f>O1144*H1144</f>
        <v>0</v>
      </c>
      <c r="Q1144" s="206">
        <v>0</v>
      </c>
      <c r="R1144" s="206">
        <f>Q1144*H1144</f>
        <v>0</v>
      </c>
      <c r="S1144" s="206">
        <v>0.505</v>
      </c>
      <c r="T1144" s="207">
        <f>S1144*H1144</f>
        <v>12.498749999999999</v>
      </c>
      <c r="AR1144" s="208" t="s">
        <v>122</v>
      </c>
      <c r="AT1144" s="208" t="s">
        <v>186</v>
      </c>
      <c r="AU1144" s="208" t="s">
        <v>113</v>
      </c>
      <c r="AY1144" s="17" t="s">
        <v>183</v>
      </c>
      <c r="BE1144" s="209">
        <f>IF(N1144="základní",J1144,0)</f>
        <v>0</v>
      </c>
      <c r="BF1144" s="209">
        <f>IF(N1144="snížená",J1144,0)</f>
        <v>0</v>
      </c>
      <c r="BG1144" s="209">
        <f>IF(N1144="zákl. přenesená",J1144,0)</f>
        <v>0</v>
      </c>
      <c r="BH1144" s="209">
        <f>IF(N1144="sníž. přenesená",J1144,0)</f>
        <v>0</v>
      </c>
      <c r="BI1144" s="209">
        <f>IF(N1144="nulová",J1144,0)</f>
        <v>0</v>
      </c>
      <c r="BJ1144" s="17" t="s">
        <v>23</v>
      </c>
      <c r="BK1144" s="209">
        <f>ROUND(I1144*H1144,2)</f>
        <v>0</v>
      </c>
      <c r="BL1144" s="17" t="s">
        <v>122</v>
      </c>
      <c r="BM1144" s="208" t="s">
        <v>1436</v>
      </c>
    </row>
    <row r="1145" spans="2:65" s="1" customFormat="1" ht="17.399999999999999">
      <c r="B1145" s="35"/>
      <c r="C1145" s="36"/>
      <c r="D1145" s="210" t="s">
        <v>192</v>
      </c>
      <c r="E1145" s="36"/>
      <c r="F1145" s="211" t="s">
        <v>1437</v>
      </c>
      <c r="G1145" s="36"/>
      <c r="H1145" s="36"/>
      <c r="I1145" s="118"/>
      <c r="J1145" s="36"/>
      <c r="K1145" s="36"/>
      <c r="L1145" s="39"/>
      <c r="M1145" s="212"/>
      <c r="N1145" s="67"/>
      <c r="O1145" s="67"/>
      <c r="P1145" s="67"/>
      <c r="Q1145" s="67"/>
      <c r="R1145" s="67"/>
      <c r="S1145" s="67"/>
      <c r="T1145" s="68"/>
      <c r="AT1145" s="17" t="s">
        <v>192</v>
      </c>
      <c r="AU1145" s="17" t="s">
        <v>113</v>
      </c>
    </row>
    <row r="1146" spans="2:65" s="1" customFormat="1" ht="90">
      <c r="B1146" s="35"/>
      <c r="C1146" s="36"/>
      <c r="D1146" s="210" t="s">
        <v>194</v>
      </c>
      <c r="E1146" s="36"/>
      <c r="F1146" s="213" t="s">
        <v>1414</v>
      </c>
      <c r="G1146" s="36"/>
      <c r="H1146" s="36"/>
      <c r="I1146" s="118"/>
      <c r="J1146" s="36"/>
      <c r="K1146" s="36"/>
      <c r="L1146" s="39"/>
      <c r="M1146" s="212"/>
      <c r="N1146" s="67"/>
      <c r="O1146" s="67"/>
      <c r="P1146" s="67"/>
      <c r="Q1146" s="67"/>
      <c r="R1146" s="67"/>
      <c r="S1146" s="67"/>
      <c r="T1146" s="68"/>
      <c r="AT1146" s="17" t="s">
        <v>194</v>
      </c>
      <c r="AU1146" s="17" t="s">
        <v>113</v>
      </c>
    </row>
    <row r="1147" spans="2:65" s="12" customFormat="1" ht="10.199999999999999">
      <c r="B1147" s="214"/>
      <c r="C1147" s="215"/>
      <c r="D1147" s="210" t="s">
        <v>196</v>
      </c>
      <c r="E1147" s="216" t="s">
        <v>1</v>
      </c>
      <c r="F1147" s="217" t="s">
        <v>1438</v>
      </c>
      <c r="G1147" s="215"/>
      <c r="H1147" s="216" t="s">
        <v>1</v>
      </c>
      <c r="I1147" s="218"/>
      <c r="J1147" s="215"/>
      <c r="K1147" s="215"/>
      <c r="L1147" s="219"/>
      <c r="M1147" s="220"/>
      <c r="N1147" s="221"/>
      <c r="O1147" s="221"/>
      <c r="P1147" s="221"/>
      <c r="Q1147" s="221"/>
      <c r="R1147" s="221"/>
      <c r="S1147" s="221"/>
      <c r="T1147" s="222"/>
      <c r="AT1147" s="223" t="s">
        <v>196</v>
      </c>
      <c r="AU1147" s="223" t="s">
        <v>113</v>
      </c>
      <c r="AV1147" s="12" t="s">
        <v>23</v>
      </c>
      <c r="AW1147" s="12" t="s">
        <v>48</v>
      </c>
      <c r="AX1147" s="12" t="s">
        <v>91</v>
      </c>
      <c r="AY1147" s="223" t="s">
        <v>183</v>
      </c>
    </row>
    <row r="1148" spans="2:65" s="13" customFormat="1" ht="10.199999999999999">
      <c r="B1148" s="224"/>
      <c r="C1148" s="225"/>
      <c r="D1148" s="210" t="s">
        <v>196</v>
      </c>
      <c r="E1148" s="226" t="s">
        <v>1</v>
      </c>
      <c r="F1148" s="227" t="s">
        <v>1439</v>
      </c>
      <c r="G1148" s="225"/>
      <c r="H1148" s="228">
        <v>24.75</v>
      </c>
      <c r="I1148" s="229"/>
      <c r="J1148" s="225"/>
      <c r="K1148" s="225"/>
      <c r="L1148" s="230"/>
      <c r="M1148" s="231"/>
      <c r="N1148" s="232"/>
      <c r="O1148" s="232"/>
      <c r="P1148" s="232"/>
      <c r="Q1148" s="232"/>
      <c r="R1148" s="232"/>
      <c r="S1148" s="232"/>
      <c r="T1148" s="233"/>
      <c r="AT1148" s="234" t="s">
        <v>196</v>
      </c>
      <c r="AU1148" s="234" t="s">
        <v>113</v>
      </c>
      <c r="AV1148" s="13" t="s">
        <v>98</v>
      </c>
      <c r="AW1148" s="13" t="s">
        <v>48</v>
      </c>
      <c r="AX1148" s="13" t="s">
        <v>91</v>
      </c>
      <c r="AY1148" s="234" t="s">
        <v>183</v>
      </c>
    </row>
    <row r="1149" spans="2:65" s="1" customFormat="1" ht="16.5" customHeight="1">
      <c r="B1149" s="35"/>
      <c r="C1149" s="197" t="s">
        <v>1440</v>
      </c>
      <c r="D1149" s="197" t="s">
        <v>186</v>
      </c>
      <c r="E1149" s="198" t="s">
        <v>1441</v>
      </c>
      <c r="F1149" s="199" t="s">
        <v>1442</v>
      </c>
      <c r="G1149" s="200" t="s">
        <v>189</v>
      </c>
      <c r="H1149" s="201">
        <v>140</v>
      </c>
      <c r="I1149" s="202"/>
      <c r="J1149" s="203">
        <f>ROUND(I1149*H1149,2)</f>
        <v>0</v>
      </c>
      <c r="K1149" s="199" t="s">
        <v>190</v>
      </c>
      <c r="L1149" s="39"/>
      <c r="M1149" s="204" t="s">
        <v>1</v>
      </c>
      <c r="N1149" s="205" t="s">
        <v>56</v>
      </c>
      <c r="O1149" s="67"/>
      <c r="P1149" s="206">
        <f>O1149*H1149</f>
        <v>0</v>
      </c>
      <c r="Q1149" s="206">
        <v>0</v>
      </c>
      <c r="R1149" s="206">
        <f>Q1149*H1149</f>
        <v>0</v>
      </c>
      <c r="S1149" s="206">
        <v>0.28100000000000003</v>
      </c>
      <c r="T1149" s="207">
        <f>S1149*H1149</f>
        <v>39.340000000000003</v>
      </c>
      <c r="AR1149" s="208" t="s">
        <v>122</v>
      </c>
      <c r="AT1149" s="208" t="s">
        <v>186</v>
      </c>
      <c r="AU1149" s="208" t="s">
        <v>113</v>
      </c>
      <c r="AY1149" s="17" t="s">
        <v>183</v>
      </c>
      <c r="BE1149" s="209">
        <f>IF(N1149="základní",J1149,0)</f>
        <v>0</v>
      </c>
      <c r="BF1149" s="209">
        <f>IF(N1149="snížená",J1149,0)</f>
        <v>0</v>
      </c>
      <c r="BG1149" s="209">
        <f>IF(N1149="zákl. přenesená",J1149,0)</f>
        <v>0</v>
      </c>
      <c r="BH1149" s="209">
        <f>IF(N1149="sníž. přenesená",J1149,0)</f>
        <v>0</v>
      </c>
      <c r="BI1149" s="209">
        <f>IF(N1149="nulová",J1149,0)</f>
        <v>0</v>
      </c>
      <c r="BJ1149" s="17" t="s">
        <v>23</v>
      </c>
      <c r="BK1149" s="209">
        <f>ROUND(I1149*H1149,2)</f>
        <v>0</v>
      </c>
      <c r="BL1149" s="17" t="s">
        <v>122</v>
      </c>
      <c r="BM1149" s="208" t="s">
        <v>1443</v>
      </c>
    </row>
    <row r="1150" spans="2:65" s="1" customFormat="1" ht="17.399999999999999">
      <c r="B1150" s="35"/>
      <c r="C1150" s="36"/>
      <c r="D1150" s="210" t="s">
        <v>192</v>
      </c>
      <c r="E1150" s="36"/>
      <c r="F1150" s="211" t="s">
        <v>1444</v>
      </c>
      <c r="G1150" s="36"/>
      <c r="H1150" s="36"/>
      <c r="I1150" s="118"/>
      <c r="J1150" s="36"/>
      <c r="K1150" s="36"/>
      <c r="L1150" s="39"/>
      <c r="M1150" s="212"/>
      <c r="N1150" s="67"/>
      <c r="O1150" s="67"/>
      <c r="P1150" s="67"/>
      <c r="Q1150" s="67"/>
      <c r="R1150" s="67"/>
      <c r="S1150" s="67"/>
      <c r="T1150" s="68"/>
      <c r="AT1150" s="17" t="s">
        <v>192</v>
      </c>
      <c r="AU1150" s="17" t="s">
        <v>113</v>
      </c>
    </row>
    <row r="1151" spans="2:65" s="1" customFormat="1" ht="90">
      <c r="B1151" s="35"/>
      <c r="C1151" s="36"/>
      <c r="D1151" s="210" t="s">
        <v>194</v>
      </c>
      <c r="E1151" s="36"/>
      <c r="F1151" s="213" t="s">
        <v>1414</v>
      </c>
      <c r="G1151" s="36"/>
      <c r="H1151" s="36"/>
      <c r="I1151" s="118"/>
      <c r="J1151" s="36"/>
      <c r="K1151" s="36"/>
      <c r="L1151" s="39"/>
      <c r="M1151" s="212"/>
      <c r="N1151" s="67"/>
      <c r="O1151" s="67"/>
      <c r="P1151" s="67"/>
      <c r="Q1151" s="67"/>
      <c r="R1151" s="67"/>
      <c r="S1151" s="67"/>
      <c r="T1151" s="68"/>
      <c r="AT1151" s="17" t="s">
        <v>194</v>
      </c>
      <c r="AU1151" s="17" t="s">
        <v>113</v>
      </c>
    </row>
    <row r="1152" spans="2:65" s="12" customFormat="1" ht="10.199999999999999">
      <c r="B1152" s="214"/>
      <c r="C1152" s="215"/>
      <c r="D1152" s="210" t="s">
        <v>196</v>
      </c>
      <c r="E1152" s="216" t="s">
        <v>1</v>
      </c>
      <c r="F1152" s="217" t="s">
        <v>1445</v>
      </c>
      <c r="G1152" s="215"/>
      <c r="H1152" s="216" t="s">
        <v>1</v>
      </c>
      <c r="I1152" s="218"/>
      <c r="J1152" s="215"/>
      <c r="K1152" s="215"/>
      <c r="L1152" s="219"/>
      <c r="M1152" s="220"/>
      <c r="N1152" s="221"/>
      <c r="O1152" s="221"/>
      <c r="P1152" s="221"/>
      <c r="Q1152" s="221"/>
      <c r="R1152" s="221"/>
      <c r="S1152" s="221"/>
      <c r="T1152" s="222"/>
      <c r="AT1152" s="223" t="s">
        <v>196</v>
      </c>
      <c r="AU1152" s="223" t="s">
        <v>113</v>
      </c>
      <c r="AV1152" s="12" t="s">
        <v>23</v>
      </c>
      <c r="AW1152" s="12" t="s">
        <v>48</v>
      </c>
      <c r="AX1152" s="12" t="s">
        <v>91</v>
      </c>
      <c r="AY1152" s="223" t="s">
        <v>183</v>
      </c>
    </row>
    <row r="1153" spans="2:65" s="13" customFormat="1" ht="10.199999999999999">
      <c r="B1153" s="224"/>
      <c r="C1153" s="225"/>
      <c r="D1153" s="210" t="s">
        <v>196</v>
      </c>
      <c r="E1153" s="226" t="s">
        <v>1</v>
      </c>
      <c r="F1153" s="227" t="s">
        <v>1111</v>
      </c>
      <c r="G1153" s="225"/>
      <c r="H1153" s="228">
        <v>140</v>
      </c>
      <c r="I1153" s="229"/>
      <c r="J1153" s="225"/>
      <c r="K1153" s="225"/>
      <c r="L1153" s="230"/>
      <c r="M1153" s="231"/>
      <c r="N1153" s="232"/>
      <c r="O1153" s="232"/>
      <c r="P1153" s="232"/>
      <c r="Q1153" s="232"/>
      <c r="R1153" s="232"/>
      <c r="S1153" s="232"/>
      <c r="T1153" s="233"/>
      <c r="AT1153" s="234" t="s">
        <v>196</v>
      </c>
      <c r="AU1153" s="234" t="s">
        <v>113</v>
      </c>
      <c r="AV1153" s="13" t="s">
        <v>98</v>
      </c>
      <c r="AW1153" s="13" t="s">
        <v>48</v>
      </c>
      <c r="AX1153" s="13" t="s">
        <v>91</v>
      </c>
      <c r="AY1153" s="234" t="s">
        <v>183</v>
      </c>
    </row>
    <row r="1154" spans="2:65" s="1" customFormat="1" ht="16.5" customHeight="1">
      <c r="B1154" s="35"/>
      <c r="C1154" s="197" t="s">
        <v>1446</v>
      </c>
      <c r="D1154" s="197" t="s">
        <v>186</v>
      </c>
      <c r="E1154" s="198" t="s">
        <v>1447</v>
      </c>
      <c r="F1154" s="199" t="s">
        <v>1448</v>
      </c>
      <c r="G1154" s="200" t="s">
        <v>189</v>
      </c>
      <c r="H1154" s="201">
        <v>248</v>
      </c>
      <c r="I1154" s="202"/>
      <c r="J1154" s="203">
        <f>ROUND(I1154*H1154,2)</f>
        <v>0</v>
      </c>
      <c r="K1154" s="199" t="s">
        <v>190</v>
      </c>
      <c r="L1154" s="39"/>
      <c r="M1154" s="204" t="s">
        <v>1</v>
      </c>
      <c r="N1154" s="205" t="s">
        <v>56</v>
      </c>
      <c r="O1154" s="67"/>
      <c r="P1154" s="206">
        <f>O1154*H1154</f>
        <v>0</v>
      </c>
      <c r="Q1154" s="206">
        <v>0</v>
      </c>
      <c r="R1154" s="206">
        <f>Q1154*H1154</f>
        <v>0</v>
      </c>
      <c r="S1154" s="206">
        <v>0.32</v>
      </c>
      <c r="T1154" s="207">
        <f>S1154*H1154</f>
        <v>79.36</v>
      </c>
      <c r="AR1154" s="208" t="s">
        <v>122</v>
      </c>
      <c r="AT1154" s="208" t="s">
        <v>186</v>
      </c>
      <c r="AU1154" s="208" t="s">
        <v>113</v>
      </c>
      <c r="AY1154" s="17" t="s">
        <v>183</v>
      </c>
      <c r="BE1154" s="209">
        <f>IF(N1154="základní",J1154,0)</f>
        <v>0</v>
      </c>
      <c r="BF1154" s="209">
        <f>IF(N1154="snížená",J1154,0)</f>
        <v>0</v>
      </c>
      <c r="BG1154" s="209">
        <f>IF(N1154="zákl. přenesená",J1154,0)</f>
        <v>0</v>
      </c>
      <c r="BH1154" s="209">
        <f>IF(N1154="sníž. přenesená",J1154,0)</f>
        <v>0</v>
      </c>
      <c r="BI1154" s="209">
        <f>IF(N1154="nulová",J1154,0)</f>
        <v>0</v>
      </c>
      <c r="BJ1154" s="17" t="s">
        <v>23</v>
      </c>
      <c r="BK1154" s="209">
        <f>ROUND(I1154*H1154,2)</f>
        <v>0</v>
      </c>
      <c r="BL1154" s="17" t="s">
        <v>122</v>
      </c>
      <c r="BM1154" s="208" t="s">
        <v>1449</v>
      </c>
    </row>
    <row r="1155" spans="2:65" s="1" customFormat="1" ht="17.399999999999999">
      <c r="B1155" s="35"/>
      <c r="C1155" s="36"/>
      <c r="D1155" s="210" t="s">
        <v>192</v>
      </c>
      <c r="E1155" s="36"/>
      <c r="F1155" s="211" t="s">
        <v>1450</v>
      </c>
      <c r="G1155" s="36"/>
      <c r="H1155" s="36"/>
      <c r="I1155" s="118"/>
      <c r="J1155" s="36"/>
      <c r="K1155" s="36"/>
      <c r="L1155" s="39"/>
      <c r="M1155" s="212"/>
      <c r="N1155" s="67"/>
      <c r="O1155" s="67"/>
      <c r="P1155" s="67"/>
      <c r="Q1155" s="67"/>
      <c r="R1155" s="67"/>
      <c r="S1155" s="67"/>
      <c r="T1155" s="68"/>
      <c r="AT1155" s="17" t="s">
        <v>192</v>
      </c>
      <c r="AU1155" s="17" t="s">
        <v>113</v>
      </c>
    </row>
    <row r="1156" spans="2:65" s="1" customFormat="1" ht="90">
      <c r="B1156" s="35"/>
      <c r="C1156" s="36"/>
      <c r="D1156" s="210" t="s">
        <v>194</v>
      </c>
      <c r="E1156" s="36"/>
      <c r="F1156" s="213" t="s">
        <v>1414</v>
      </c>
      <c r="G1156" s="36"/>
      <c r="H1156" s="36"/>
      <c r="I1156" s="118"/>
      <c r="J1156" s="36"/>
      <c r="K1156" s="36"/>
      <c r="L1156" s="39"/>
      <c r="M1156" s="212"/>
      <c r="N1156" s="67"/>
      <c r="O1156" s="67"/>
      <c r="P1156" s="67"/>
      <c r="Q1156" s="67"/>
      <c r="R1156" s="67"/>
      <c r="S1156" s="67"/>
      <c r="T1156" s="68"/>
      <c r="AT1156" s="17" t="s">
        <v>194</v>
      </c>
      <c r="AU1156" s="17" t="s">
        <v>113</v>
      </c>
    </row>
    <row r="1157" spans="2:65" s="12" customFormat="1" ht="10.199999999999999">
      <c r="B1157" s="214"/>
      <c r="C1157" s="215"/>
      <c r="D1157" s="210" t="s">
        <v>196</v>
      </c>
      <c r="E1157" s="216" t="s">
        <v>1</v>
      </c>
      <c r="F1157" s="217" t="s">
        <v>1451</v>
      </c>
      <c r="G1157" s="215"/>
      <c r="H1157" s="216" t="s">
        <v>1</v>
      </c>
      <c r="I1157" s="218"/>
      <c r="J1157" s="215"/>
      <c r="K1157" s="215"/>
      <c r="L1157" s="219"/>
      <c r="M1157" s="220"/>
      <c r="N1157" s="221"/>
      <c r="O1157" s="221"/>
      <c r="P1157" s="221"/>
      <c r="Q1157" s="221"/>
      <c r="R1157" s="221"/>
      <c r="S1157" s="221"/>
      <c r="T1157" s="222"/>
      <c r="AT1157" s="223" t="s">
        <v>196</v>
      </c>
      <c r="AU1157" s="223" t="s">
        <v>113</v>
      </c>
      <c r="AV1157" s="12" t="s">
        <v>23</v>
      </c>
      <c r="AW1157" s="12" t="s">
        <v>48</v>
      </c>
      <c r="AX1157" s="12" t="s">
        <v>91</v>
      </c>
      <c r="AY1157" s="223" t="s">
        <v>183</v>
      </c>
    </row>
    <row r="1158" spans="2:65" s="13" customFormat="1" ht="10.199999999999999">
      <c r="B1158" s="224"/>
      <c r="C1158" s="225"/>
      <c r="D1158" s="210" t="s">
        <v>196</v>
      </c>
      <c r="E1158" s="226" t="s">
        <v>1</v>
      </c>
      <c r="F1158" s="227" t="s">
        <v>744</v>
      </c>
      <c r="G1158" s="225"/>
      <c r="H1158" s="228">
        <v>248</v>
      </c>
      <c r="I1158" s="229"/>
      <c r="J1158" s="225"/>
      <c r="K1158" s="225"/>
      <c r="L1158" s="230"/>
      <c r="M1158" s="231"/>
      <c r="N1158" s="232"/>
      <c r="O1158" s="232"/>
      <c r="P1158" s="232"/>
      <c r="Q1158" s="232"/>
      <c r="R1158" s="232"/>
      <c r="S1158" s="232"/>
      <c r="T1158" s="233"/>
      <c r="AT1158" s="234" t="s">
        <v>196</v>
      </c>
      <c r="AU1158" s="234" t="s">
        <v>113</v>
      </c>
      <c r="AV1158" s="13" t="s">
        <v>98</v>
      </c>
      <c r="AW1158" s="13" t="s">
        <v>48</v>
      </c>
      <c r="AX1158" s="13" t="s">
        <v>91</v>
      </c>
      <c r="AY1158" s="234" t="s">
        <v>183</v>
      </c>
    </row>
    <row r="1159" spans="2:65" s="1" customFormat="1" ht="16.5" customHeight="1">
      <c r="B1159" s="35"/>
      <c r="C1159" s="197" t="s">
        <v>1452</v>
      </c>
      <c r="D1159" s="197" t="s">
        <v>186</v>
      </c>
      <c r="E1159" s="198" t="s">
        <v>1453</v>
      </c>
      <c r="F1159" s="199" t="s">
        <v>1454</v>
      </c>
      <c r="G1159" s="200" t="s">
        <v>711</v>
      </c>
      <c r="H1159" s="201">
        <v>379</v>
      </c>
      <c r="I1159" s="202"/>
      <c r="J1159" s="203">
        <f>ROUND(I1159*H1159,2)</f>
        <v>0</v>
      </c>
      <c r="K1159" s="199" t="s">
        <v>190</v>
      </c>
      <c r="L1159" s="39"/>
      <c r="M1159" s="204" t="s">
        <v>1</v>
      </c>
      <c r="N1159" s="205" t="s">
        <v>56</v>
      </c>
      <c r="O1159" s="67"/>
      <c r="P1159" s="206">
        <f>O1159*H1159</f>
        <v>0</v>
      </c>
      <c r="Q1159" s="206">
        <v>0</v>
      </c>
      <c r="R1159" s="206">
        <f>Q1159*H1159</f>
        <v>0</v>
      </c>
      <c r="S1159" s="206">
        <v>0.20499999999999999</v>
      </c>
      <c r="T1159" s="207">
        <f>S1159*H1159</f>
        <v>77.694999999999993</v>
      </c>
      <c r="AR1159" s="208" t="s">
        <v>122</v>
      </c>
      <c r="AT1159" s="208" t="s">
        <v>186</v>
      </c>
      <c r="AU1159" s="208" t="s">
        <v>113</v>
      </c>
      <c r="AY1159" s="17" t="s">
        <v>183</v>
      </c>
      <c r="BE1159" s="209">
        <f>IF(N1159="základní",J1159,0)</f>
        <v>0</v>
      </c>
      <c r="BF1159" s="209">
        <f>IF(N1159="snížená",J1159,0)</f>
        <v>0</v>
      </c>
      <c r="BG1159" s="209">
        <f>IF(N1159="zákl. přenesená",J1159,0)</f>
        <v>0</v>
      </c>
      <c r="BH1159" s="209">
        <f>IF(N1159="sníž. přenesená",J1159,0)</f>
        <v>0</v>
      </c>
      <c r="BI1159" s="209">
        <f>IF(N1159="nulová",J1159,0)</f>
        <v>0</v>
      </c>
      <c r="BJ1159" s="17" t="s">
        <v>23</v>
      </c>
      <c r="BK1159" s="209">
        <f>ROUND(I1159*H1159,2)</f>
        <v>0</v>
      </c>
      <c r="BL1159" s="17" t="s">
        <v>122</v>
      </c>
      <c r="BM1159" s="208" t="s">
        <v>1455</v>
      </c>
    </row>
    <row r="1160" spans="2:65" s="1" customFormat="1" ht="17.399999999999999">
      <c r="B1160" s="35"/>
      <c r="C1160" s="36"/>
      <c r="D1160" s="210" t="s">
        <v>192</v>
      </c>
      <c r="E1160" s="36"/>
      <c r="F1160" s="211" t="s">
        <v>1456</v>
      </c>
      <c r="G1160" s="36"/>
      <c r="H1160" s="36"/>
      <c r="I1160" s="118"/>
      <c r="J1160" s="36"/>
      <c r="K1160" s="36"/>
      <c r="L1160" s="39"/>
      <c r="M1160" s="212"/>
      <c r="N1160" s="67"/>
      <c r="O1160" s="67"/>
      <c r="P1160" s="67"/>
      <c r="Q1160" s="67"/>
      <c r="R1160" s="67"/>
      <c r="S1160" s="67"/>
      <c r="T1160" s="68"/>
      <c r="AT1160" s="17" t="s">
        <v>192</v>
      </c>
      <c r="AU1160" s="17" t="s">
        <v>113</v>
      </c>
    </row>
    <row r="1161" spans="2:65" s="1" customFormat="1" ht="72">
      <c r="B1161" s="35"/>
      <c r="C1161" s="36"/>
      <c r="D1161" s="210" t="s">
        <v>194</v>
      </c>
      <c r="E1161" s="36"/>
      <c r="F1161" s="213" t="s">
        <v>1457</v>
      </c>
      <c r="G1161" s="36"/>
      <c r="H1161" s="36"/>
      <c r="I1161" s="118"/>
      <c r="J1161" s="36"/>
      <c r="K1161" s="36"/>
      <c r="L1161" s="39"/>
      <c r="M1161" s="212"/>
      <c r="N1161" s="67"/>
      <c r="O1161" s="67"/>
      <c r="P1161" s="67"/>
      <c r="Q1161" s="67"/>
      <c r="R1161" s="67"/>
      <c r="S1161" s="67"/>
      <c r="T1161" s="68"/>
      <c r="AT1161" s="17" t="s">
        <v>194</v>
      </c>
      <c r="AU1161" s="17" t="s">
        <v>113</v>
      </c>
    </row>
    <row r="1162" spans="2:65" s="12" customFormat="1" ht="10.199999999999999">
      <c r="B1162" s="214"/>
      <c r="C1162" s="215"/>
      <c r="D1162" s="210" t="s">
        <v>196</v>
      </c>
      <c r="E1162" s="216" t="s">
        <v>1</v>
      </c>
      <c r="F1162" s="217" t="s">
        <v>1428</v>
      </c>
      <c r="G1162" s="215"/>
      <c r="H1162" s="216" t="s">
        <v>1</v>
      </c>
      <c r="I1162" s="218"/>
      <c r="J1162" s="215"/>
      <c r="K1162" s="215"/>
      <c r="L1162" s="219"/>
      <c r="M1162" s="220"/>
      <c r="N1162" s="221"/>
      <c r="O1162" s="221"/>
      <c r="P1162" s="221"/>
      <c r="Q1162" s="221"/>
      <c r="R1162" s="221"/>
      <c r="S1162" s="221"/>
      <c r="T1162" s="222"/>
      <c r="AT1162" s="223" t="s">
        <v>196</v>
      </c>
      <c r="AU1162" s="223" t="s">
        <v>113</v>
      </c>
      <c r="AV1162" s="12" t="s">
        <v>23</v>
      </c>
      <c r="AW1162" s="12" t="s">
        <v>48</v>
      </c>
      <c r="AX1162" s="12" t="s">
        <v>91</v>
      </c>
      <c r="AY1162" s="223" t="s">
        <v>183</v>
      </c>
    </row>
    <row r="1163" spans="2:65" s="13" customFormat="1" ht="10.199999999999999">
      <c r="B1163" s="224"/>
      <c r="C1163" s="225"/>
      <c r="D1163" s="210" t="s">
        <v>196</v>
      </c>
      <c r="E1163" s="226" t="s">
        <v>1</v>
      </c>
      <c r="F1163" s="227" t="s">
        <v>1458</v>
      </c>
      <c r="G1163" s="225"/>
      <c r="H1163" s="228">
        <v>379</v>
      </c>
      <c r="I1163" s="229"/>
      <c r="J1163" s="225"/>
      <c r="K1163" s="225"/>
      <c r="L1163" s="230"/>
      <c r="M1163" s="231"/>
      <c r="N1163" s="232"/>
      <c r="O1163" s="232"/>
      <c r="P1163" s="232"/>
      <c r="Q1163" s="232"/>
      <c r="R1163" s="232"/>
      <c r="S1163" s="232"/>
      <c r="T1163" s="233"/>
      <c r="AT1163" s="234" t="s">
        <v>196</v>
      </c>
      <c r="AU1163" s="234" t="s">
        <v>113</v>
      </c>
      <c r="AV1163" s="13" t="s">
        <v>98</v>
      </c>
      <c r="AW1163" s="13" t="s">
        <v>48</v>
      </c>
      <c r="AX1163" s="13" t="s">
        <v>91</v>
      </c>
      <c r="AY1163" s="234" t="s">
        <v>183</v>
      </c>
    </row>
    <row r="1164" spans="2:65" s="1" customFormat="1" ht="16.5" customHeight="1">
      <c r="B1164" s="35"/>
      <c r="C1164" s="197" t="s">
        <v>1459</v>
      </c>
      <c r="D1164" s="197" t="s">
        <v>186</v>
      </c>
      <c r="E1164" s="198" t="s">
        <v>1460</v>
      </c>
      <c r="F1164" s="199" t="s">
        <v>1461</v>
      </c>
      <c r="G1164" s="200" t="s">
        <v>711</v>
      </c>
      <c r="H1164" s="201">
        <v>132</v>
      </c>
      <c r="I1164" s="202"/>
      <c r="J1164" s="203">
        <f>ROUND(I1164*H1164,2)</f>
        <v>0</v>
      </c>
      <c r="K1164" s="199" t="s">
        <v>190</v>
      </c>
      <c r="L1164" s="39"/>
      <c r="M1164" s="204" t="s">
        <v>1</v>
      </c>
      <c r="N1164" s="205" t="s">
        <v>56</v>
      </c>
      <c r="O1164" s="67"/>
      <c r="P1164" s="206">
        <f>O1164*H1164</f>
        <v>0</v>
      </c>
      <c r="Q1164" s="206">
        <v>0</v>
      </c>
      <c r="R1164" s="206">
        <f>Q1164*H1164</f>
        <v>0</v>
      </c>
      <c r="S1164" s="206">
        <v>0.28999999999999998</v>
      </c>
      <c r="T1164" s="207">
        <f>S1164*H1164</f>
        <v>38.279999999999994</v>
      </c>
      <c r="AR1164" s="208" t="s">
        <v>122</v>
      </c>
      <c r="AT1164" s="208" t="s">
        <v>186</v>
      </c>
      <c r="AU1164" s="208" t="s">
        <v>113</v>
      </c>
      <c r="AY1164" s="17" t="s">
        <v>183</v>
      </c>
      <c r="BE1164" s="209">
        <f>IF(N1164="základní",J1164,0)</f>
        <v>0</v>
      </c>
      <c r="BF1164" s="209">
        <f>IF(N1164="snížená",J1164,0)</f>
        <v>0</v>
      </c>
      <c r="BG1164" s="209">
        <f>IF(N1164="zákl. přenesená",J1164,0)</f>
        <v>0</v>
      </c>
      <c r="BH1164" s="209">
        <f>IF(N1164="sníž. přenesená",J1164,0)</f>
        <v>0</v>
      </c>
      <c r="BI1164" s="209">
        <f>IF(N1164="nulová",J1164,0)</f>
        <v>0</v>
      </c>
      <c r="BJ1164" s="17" t="s">
        <v>23</v>
      </c>
      <c r="BK1164" s="209">
        <f>ROUND(I1164*H1164,2)</f>
        <v>0</v>
      </c>
      <c r="BL1164" s="17" t="s">
        <v>122</v>
      </c>
      <c r="BM1164" s="208" t="s">
        <v>1462</v>
      </c>
    </row>
    <row r="1165" spans="2:65" s="1" customFormat="1" ht="10.199999999999999">
      <c r="B1165" s="35"/>
      <c r="C1165" s="36"/>
      <c r="D1165" s="210" t="s">
        <v>192</v>
      </c>
      <c r="E1165" s="36"/>
      <c r="F1165" s="211" t="s">
        <v>1463</v>
      </c>
      <c r="G1165" s="36"/>
      <c r="H1165" s="36"/>
      <c r="I1165" s="118"/>
      <c r="J1165" s="36"/>
      <c r="K1165" s="36"/>
      <c r="L1165" s="39"/>
      <c r="M1165" s="212"/>
      <c r="N1165" s="67"/>
      <c r="O1165" s="67"/>
      <c r="P1165" s="67"/>
      <c r="Q1165" s="67"/>
      <c r="R1165" s="67"/>
      <c r="S1165" s="67"/>
      <c r="T1165" s="68"/>
      <c r="AT1165" s="17" t="s">
        <v>192</v>
      </c>
      <c r="AU1165" s="17" t="s">
        <v>113</v>
      </c>
    </row>
    <row r="1166" spans="2:65" s="1" customFormat="1" ht="72">
      <c r="B1166" s="35"/>
      <c r="C1166" s="36"/>
      <c r="D1166" s="210" t="s">
        <v>194</v>
      </c>
      <c r="E1166" s="36"/>
      <c r="F1166" s="213" t="s">
        <v>1457</v>
      </c>
      <c r="G1166" s="36"/>
      <c r="H1166" s="36"/>
      <c r="I1166" s="118"/>
      <c r="J1166" s="36"/>
      <c r="K1166" s="36"/>
      <c r="L1166" s="39"/>
      <c r="M1166" s="212"/>
      <c r="N1166" s="67"/>
      <c r="O1166" s="67"/>
      <c r="P1166" s="67"/>
      <c r="Q1166" s="67"/>
      <c r="R1166" s="67"/>
      <c r="S1166" s="67"/>
      <c r="T1166" s="68"/>
      <c r="AT1166" s="17" t="s">
        <v>194</v>
      </c>
      <c r="AU1166" s="17" t="s">
        <v>113</v>
      </c>
    </row>
    <row r="1167" spans="2:65" s="12" customFormat="1" ht="10.199999999999999">
      <c r="B1167" s="214"/>
      <c r="C1167" s="215"/>
      <c r="D1167" s="210" t="s">
        <v>196</v>
      </c>
      <c r="E1167" s="216" t="s">
        <v>1</v>
      </c>
      <c r="F1167" s="217" t="s">
        <v>1431</v>
      </c>
      <c r="G1167" s="215"/>
      <c r="H1167" s="216" t="s">
        <v>1</v>
      </c>
      <c r="I1167" s="218"/>
      <c r="J1167" s="215"/>
      <c r="K1167" s="215"/>
      <c r="L1167" s="219"/>
      <c r="M1167" s="220"/>
      <c r="N1167" s="221"/>
      <c r="O1167" s="221"/>
      <c r="P1167" s="221"/>
      <c r="Q1167" s="221"/>
      <c r="R1167" s="221"/>
      <c r="S1167" s="221"/>
      <c r="T1167" s="222"/>
      <c r="AT1167" s="223" t="s">
        <v>196</v>
      </c>
      <c r="AU1167" s="223" t="s">
        <v>113</v>
      </c>
      <c r="AV1167" s="12" t="s">
        <v>23</v>
      </c>
      <c r="AW1167" s="12" t="s">
        <v>48</v>
      </c>
      <c r="AX1167" s="12" t="s">
        <v>91</v>
      </c>
      <c r="AY1167" s="223" t="s">
        <v>183</v>
      </c>
    </row>
    <row r="1168" spans="2:65" s="13" customFormat="1" ht="10.199999999999999">
      <c r="B1168" s="224"/>
      <c r="C1168" s="225"/>
      <c r="D1168" s="210" t="s">
        <v>196</v>
      </c>
      <c r="E1168" s="226" t="s">
        <v>1</v>
      </c>
      <c r="F1168" s="227" t="s">
        <v>1064</v>
      </c>
      <c r="G1168" s="225"/>
      <c r="H1168" s="228">
        <v>132</v>
      </c>
      <c r="I1168" s="229"/>
      <c r="J1168" s="225"/>
      <c r="K1168" s="225"/>
      <c r="L1168" s="230"/>
      <c r="M1168" s="231"/>
      <c r="N1168" s="232"/>
      <c r="O1168" s="232"/>
      <c r="P1168" s="232"/>
      <c r="Q1168" s="232"/>
      <c r="R1168" s="232"/>
      <c r="S1168" s="232"/>
      <c r="T1168" s="233"/>
      <c r="AT1168" s="234" t="s">
        <v>196</v>
      </c>
      <c r="AU1168" s="234" t="s">
        <v>113</v>
      </c>
      <c r="AV1168" s="13" t="s">
        <v>98</v>
      </c>
      <c r="AW1168" s="13" t="s">
        <v>48</v>
      </c>
      <c r="AX1168" s="13" t="s">
        <v>91</v>
      </c>
      <c r="AY1168" s="234" t="s">
        <v>183</v>
      </c>
    </row>
    <row r="1169" spans="2:65" s="1" customFormat="1" ht="16.5" customHeight="1">
      <c r="B1169" s="35"/>
      <c r="C1169" s="197" t="s">
        <v>1464</v>
      </c>
      <c r="D1169" s="197" t="s">
        <v>186</v>
      </c>
      <c r="E1169" s="198" t="s">
        <v>1465</v>
      </c>
      <c r="F1169" s="199" t="s">
        <v>1466</v>
      </c>
      <c r="G1169" s="200" t="s">
        <v>205</v>
      </c>
      <c r="H1169" s="201">
        <v>3</v>
      </c>
      <c r="I1169" s="202"/>
      <c r="J1169" s="203">
        <f>ROUND(I1169*H1169,2)</f>
        <v>0</v>
      </c>
      <c r="K1169" s="199" t="s">
        <v>1</v>
      </c>
      <c r="L1169" s="39"/>
      <c r="M1169" s="204" t="s">
        <v>1</v>
      </c>
      <c r="N1169" s="205" t="s">
        <v>56</v>
      </c>
      <c r="O1169" s="67"/>
      <c r="P1169" s="206">
        <f>O1169*H1169</f>
        <v>0</v>
      </c>
      <c r="Q1169" s="206">
        <v>0</v>
      </c>
      <c r="R1169" s="206">
        <f>Q1169*H1169</f>
        <v>0</v>
      </c>
      <c r="S1169" s="206">
        <v>0.4</v>
      </c>
      <c r="T1169" s="207">
        <f>S1169*H1169</f>
        <v>1.2000000000000002</v>
      </c>
      <c r="AR1169" s="208" t="s">
        <v>122</v>
      </c>
      <c r="AT1169" s="208" t="s">
        <v>186</v>
      </c>
      <c r="AU1169" s="208" t="s">
        <v>113</v>
      </c>
      <c r="AY1169" s="17" t="s">
        <v>183</v>
      </c>
      <c r="BE1169" s="209">
        <f>IF(N1169="základní",J1169,0)</f>
        <v>0</v>
      </c>
      <c r="BF1169" s="209">
        <f>IF(N1169="snížená",J1169,0)</f>
        <v>0</v>
      </c>
      <c r="BG1169" s="209">
        <f>IF(N1169="zákl. přenesená",J1169,0)</f>
        <v>0</v>
      </c>
      <c r="BH1169" s="209">
        <f>IF(N1169="sníž. přenesená",J1169,0)</f>
        <v>0</v>
      </c>
      <c r="BI1169" s="209">
        <f>IF(N1169="nulová",J1169,0)</f>
        <v>0</v>
      </c>
      <c r="BJ1169" s="17" t="s">
        <v>23</v>
      </c>
      <c r="BK1169" s="209">
        <f>ROUND(I1169*H1169,2)</f>
        <v>0</v>
      </c>
      <c r="BL1169" s="17" t="s">
        <v>122</v>
      </c>
      <c r="BM1169" s="208" t="s">
        <v>1467</v>
      </c>
    </row>
    <row r="1170" spans="2:65" s="1" customFormat="1" ht="10.199999999999999">
      <c r="B1170" s="35"/>
      <c r="C1170" s="36"/>
      <c r="D1170" s="210" t="s">
        <v>192</v>
      </c>
      <c r="E1170" s="36"/>
      <c r="F1170" s="211" t="s">
        <v>1466</v>
      </c>
      <c r="G1170" s="36"/>
      <c r="H1170" s="36"/>
      <c r="I1170" s="118"/>
      <c r="J1170" s="36"/>
      <c r="K1170" s="36"/>
      <c r="L1170" s="39"/>
      <c r="M1170" s="212"/>
      <c r="N1170" s="67"/>
      <c r="O1170" s="67"/>
      <c r="P1170" s="67"/>
      <c r="Q1170" s="67"/>
      <c r="R1170" s="67"/>
      <c r="S1170" s="67"/>
      <c r="T1170" s="68"/>
      <c r="AT1170" s="17" t="s">
        <v>192</v>
      </c>
      <c r="AU1170" s="17" t="s">
        <v>113</v>
      </c>
    </row>
    <row r="1171" spans="2:65" s="12" customFormat="1" ht="10.199999999999999">
      <c r="B1171" s="214"/>
      <c r="C1171" s="215"/>
      <c r="D1171" s="210" t="s">
        <v>196</v>
      </c>
      <c r="E1171" s="216" t="s">
        <v>1</v>
      </c>
      <c r="F1171" s="217" t="s">
        <v>1468</v>
      </c>
      <c r="G1171" s="215"/>
      <c r="H1171" s="216" t="s">
        <v>1</v>
      </c>
      <c r="I1171" s="218"/>
      <c r="J1171" s="215"/>
      <c r="K1171" s="215"/>
      <c r="L1171" s="219"/>
      <c r="M1171" s="220"/>
      <c r="N1171" s="221"/>
      <c r="O1171" s="221"/>
      <c r="P1171" s="221"/>
      <c r="Q1171" s="221"/>
      <c r="R1171" s="221"/>
      <c r="S1171" s="221"/>
      <c r="T1171" s="222"/>
      <c r="AT1171" s="223" t="s">
        <v>196</v>
      </c>
      <c r="AU1171" s="223" t="s">
        <v>113</v>
      </c>
      <c r="AV1171" s="12" t="s">
        <v>23</v>
      </c>
      <c r="AW1171" s="12" t="s">
        <v>48</v>
      </c>
      <c r="AX1171" s="12" t="s">
        <v>91</v>
      </c>
      <c r="AY1171" s="223" t="s">
        <v>183</v>
      </c>
    </row>
    <row r="1172" spans="2:65" s="13" customFormat="1" ht="10.199999999999999">
      <c r="B1172" s="224"/>
      <c r="C1172" s="225"/>
      <c r="D1172" s="210" t="s">
        <v>196</v>
      </c>
      <c r="E1172" s="226" t="s">
        <v>1</v>
      </c>
      <c r="F1172" s="227" t="s">
        <v>113</v>
      </c>
      <c r="G1172" s="225"/>
      <c r="H1172" s="228">
        <v>3</v>
      </c>
      <c r="I1172" s="229"/>
      <c r="J1172" s="225"/>
      <c r="K1172" s="225"/>
      <c r="L1172" s="230"/>
      <c r="M1172" s="231"/>
      <c r="N1172" s="232"/>
      <c r="O1172" s="232"/>
      <c r="P1172" s="232"/>
      <c r="Q1172" s="232"/>
      <c r="R1172" s="232"/>
      <c r="S1172" s="232"/>
      <c r="T1172" s="233"/>
      <c r="AT1172" s="234" t="s">
        <v>196</v>
      </c>
      <c r="AU1172" s="234" t="s">
        <v>113</v>
      </c>
      <c r="AV1172" s="13" t="s">
        <v>98</v>
      </c>
      <c r="AW1172" s="13" t="s">
        <v>48</v>
      </c>
      <c r="AX1172" s="13" t="s">
        <v>91</v>
      </c>
      <c r="AY1172" s="234" t="s">
        <v>183</v>
      </c>
    </row>
    <row r="1173" spans="2:65" s="1" customFormat="1" ht="16.5" customHeight="1">
      <c r="B1173" s="35"/>
      <c r="C1173" s="197" t="s">
        <v>1469</v>
      </c>
      <c r="D1173" s="197" t="s">
        <v>186</v>
      </c>
      <c r="E1173" s="198" t="s">
        <v>1470</v>
      </c>
      <c r="F1173" s="199" t="s">
        <v>1471</v>
      </c>
      <c r="G1173" s="200" t="s">
        <v>711</v>
      </c>
      <c r="H1173" s="201">
        <v>15</v>
      </c>
      <c r="I1173" s="202"/>
      <c r="J1173" s="203">
        <f>ROUND(I1173*H1173,2)</f>
        <v>0</v>
      </c>
      <c r="K1173" s="199" t="s">
        <v>190</v>
      </c>
      <c r="L1173" s="39"/>
      <c r="M1173" s="204" t="s">
        <v>1</v>
      </c>
      <c r="N1173" s="205" t="s">
        <v>56</v>
      </c>
      <c r="O1173" s="67"/>
      <c r="P1173" s="206">
        <f>O1173*H1173</f>
        <v>0</v>
      </c>
      <c r="Q1173" s="206">
        <v>0</v>
      </c>
      <c r="R1173" s="206">
        <f>Q1173*H1173</f>
        <v>0</v>
      </c>
      <c r="S1173" s="206">
        <v>6.3E-2</v>
      </c>
      <c r="T1173" s="207">
        <f>S1173*H1173</f>
        <v>0.94500000000000006</v>
      </c>
      <c r="AR1173" s="208" t="s">
        <v>122</v>
      </c>
      <c r="AT1173" s="208" t="s">
        <v>186</v>
      </c>
      <c r="AU1173" s="208" t="s">
        <v>113</v>
      </c>
      <c r="AY1173" s="17" t="s">
        <v>183</v>
      </c>
      <c r="BE1173" s="209">
        <f>IF(N1173="základní",J1173,0)</f>
        <v>0</v>
      </c>
      <c r="BF1173" s="209">
        <f>IF(N1173="snížená",J1173,0)</f>
        <v>0</v>
      </c>
      <c r="BG1173" s="209">
        <f>IF(N1173="zákl. přenesená",J1173,0)</f>
        <v>0</v>
      </c>
      <c r="BH1173" s="209">
        <f>IF(N1173="sníž. přenesená",J1173,0)</f>
        <v>0</v>
      </c>
      <c r="BI1173" s="209">
        <f>IF(N1173="nulová",J1173,0)</f>
        <v>0</v>
      </c>
      <c r="BJ1173" s="17" t="s">
        <v>23</v>
      </c>
      <c r="BK1173" s="209">
        <f>ROUND(I1173*H1173,2)</f>
        <v>0</v>
      </c>
      <c r="BL1173" s="17" t="s">
        <v>122</v>
      </c>
      <c r="BM1173" s="208" t="s">
        <v>1472</v>
      </c>
    </row>
    <row r="1174" spans="2:65" s="1" customFormat="1" ht="10.199999999999999">
      <c r="B1174" s="35"/>
      <c r="C1174" s="36"/>
      <c r="D1174" s="210" t="s">
        <v>192</v>
      </c>
      <c r="E1174" s="36"/>
      <c r="F1174" s="211" t="s">
        <v>1473</v>
      </c>
      <c r="G1174" s="36"/>
      <c r="H1174" s="36"/>
      <c r="I1174" s="118"/>
      <c r="J1174" s="36"/>
      <c r="K1174" s="36"/>
      <c r="L1174" s="39"/>
      <c r="M1174" s="212"/>
      <c r="N1174" s="67"/>
      <c r="O1174" s="67"/>
      <c r="P1174" s="67"/>
      <c r="Q1174" s="67"/>
      <c r="R1174" s="67"/>
      <c r="S1174" s="67"/>
      <c r="T1174" s="68"/>
      <c r="AT1174" s="17" t="s">
        <v>192</v>
      </c>
      <c r="AU1174" s="17" t="s">
        <v>113</v>
      </c>
    </row>
    <row r="1175" spans="2:65" s="12" customFormat="1" ht="10.199999999999999">
      <c r="B1175" s="214"/>
      <c r="C1175" s="215"/>
      <c r="D1175" s="210" t="s">
        <v>196</v>
      </c>
      <c r="E1175" s="216" t="s">
        <v>1</v>
      </c>
      <c r="F1175" s="217" t="s">
        <v>1468</v>
      </c>
      <c r="G1175" s="215"/>
      <c r="H1175" s="216" t="s">
        <v>1</v>
      </c>
      <c r="I1175" s="218"/>
      <c r="J1175" s="215"/>
      <c r="K1175" s="215"/>
      <c r="L1175" s="219"/>
      <c r="M1175" s="220"/>
      <c r="N1175" s="221"/>
      <c r="O1175" s="221"/>
      <c r="P1175" s="221"/>
      <c r="Q1175" s="221"/>
      <c r="R1175" s="221"/>
      <c r="S1175" s="221"/>
      <c r="T1175" s="222"/>
      <c r="AT1175" s="223" t="s">
        <v>196</v>
      </c>
      <c r="AU1175" s="223" t="s">
        <v>113</v>
      </c>
      <c r="AV1175" s="12" t="s">
        <v>23</v>
      </c>
      <c r="AW1175" s="12" t="s">
        <v>48</v>
      </c>
      <c r="AX1175" s="12" t="s">
        <v>91</v>
      </c>
      <c r="AY1175" s="223" t="s">
        <v>183</v>
      </c>
    </row>
    <row r="1176" spans="2:65" s="12" customFormat="1" ht="10.199999999999999">
      <c r="B1176" s="214"/>
      <c r="C1176" s="215"/>
      <c r="D1176" s="210" t="s">
        <v>196</v>
      </c>
      <c r="E1176" s="216" t="s">
        <v>1</v>
      </c>
      <c r="F1176" s="217" t="s">
        <v>524</v>
      </c>
      <c r="G1176" s="215"/>
      <c r="H1176" s="216" t="s">
        <v>1</v>
      </c>
      <c r="I1176" s="218"/>
      <c r="J1176" s="215"/>
      <c r="K1176" s="215"/>
      <c r="L1176" s="219"/>
      <c r="M1176" s="220"/>
      <c r="N1176" s="221"/>
      <c r="O1176" s="221"/>
      <c r="P1176" s="221"/>
      <c r="Q1176" s="221"/>
      <c r="R1176" s="221"/>
      <c r="S1176" s="221"/>
      <c r="T1176" s="222"/>
      <c r="AT1176" s="223" t="s">
        <v>196</v>
      </c>
      <c r="AU1176" s="223" t="s">
        <v>113</v>
      </c>
      <c r="AV1176" s="12" t="s">
        <v>23</v>
      </c>
      <c r="AW1176" s="12" t="s">
        <v>48</v>
      </c>
      <c r="AX1176" s="12" t="s">
        <v>91</v>
      </c>
      <c r="AY1176" s="223" t="s">
        <v>183</v>
      </c>
    </row>
    <row r="1177" spans="2:65" s="13" customFormat="1" ht="10.199999999999999">
      <c r="B1177" s="224"/>
      <c r="C1177" s="225"/>
      <c r="D1177" s="210" t="s">
        <v>196</v>
      </c>
      <c r="E1177" s="226" t="s">
        <v>1</v>
      </c>
      <c r="F1177" s="227" t="s">
        <v>1474</v>
      </c>
      <c r="G1177" s="225"/>
      <c r="H1177" s="228">
        <v>15</v>
      </c>
      <c r="I1177" s="229"/>
      <c r="J1177" s="225"/>
      <c r="K1177" s="225"/>
      <c r="L1177" s="230"/>
      <c r="M1177" s="231"/>
      <c r="N1177" s="232"/>
      <c r="O1177" s="232"/>
      <c r="P1177" s="232"/>
      <c r="Q1177" s="232"/>
      <c r="R1177" s="232"/>
      <c r="S1177" s="232"/>
      <c r="T1177" s="233"/>
      <c r="AT1177" s="234" t="s">
        <v>196</v>
      </c>
      <c r="AU1177" s="234" t="s">
        <v>113</v>
      </c>
      <c r="AV1177" s="13" t="s">
        <v>98</v>
      </c>
      <c r="AW1177" s="13" t="s">
        <v>48</v>
      </c>
      <c r="AX1177" s="13" t="s">
        <v>91</v>
      </c>
      <c r="AY1177" s="234" t="s">
        <v>183</v>
      </c>
    </row>
    <row r="1178" spans="2:65" s="1" customFormat="1" ht="16.5" customHeight="1">
      <c r="B1178" s="35"/>
      <c r="C1178" s="197" t="s">
        <v>1475</v>
      </c>
      <c r="D1178" s="197" t="s">
        <v>186</v>
      </c>
      <c r="E1178" s="198" t="s">
        <v>1476</v>
      </c>
      <c r="F1178" s="199" t="s">
        <v>1477</v>
      </c>
      <c r="G1178" s="200" t="s">
        <v>248</v>
      </c>
      <c r="H1178" s="201">
        <v>0.45</v>
      </c>
      <c r="I1178" s="202"/>
      <c r="J1178" s="203">
        <f>ROUND(I1178*H1178,2)</f>
        <v>0</v>
      </c>
      <c r="K1178" s="199" t="s">
        <v>190</v>
      </c>
      <c r="L1178" s="39"/>
      <c r="M1178" s="204" t="s">
        <v>1</v>
      </c>
      <c r="N1178" s="205" t="s">
        <v>56</v>
      </c>
      <c r="O1178" s="67"/>
      <c r="P1178" s="206">
        <f>O1178*H1178</f>
        <v>0</v>
      </c>
      <c r="Q1178" s="206">
        <v>0</v>
      </c>
      <c r="R1178" s="206">
        <f>Q1178*H1178</f>
        <v>0</v>
      </c>
      <c r="S1178" s="206">
        <v>2.2000000000000002</v>
      </c>
      <c r="T1178" s="207">
        <f>S1178*H1178</f>
        <v>0.9900000000000001</v>
      </c>
      <c r="AR1178" s="208" t="s">
        <v>122</v>
      </c>
      <c r="AT1178" s="208" t="s">
        <v>186</v>
      </c>
      <c r="AU1178" s="208" t="s">
        <v>113</v>
      </c>
      <c r="AY1178" s="17" t="s">
        <v>183</v>
      </c>
      <c r="BE1178" s="209">
        <f>IF(N1178="základní",J1178,0)</f>
        <v>0</v>
      </c>
      <c r="BF1178" s="209">
        <f>IF(N1178="snížená",J1178,0)</f>
        <v>0</v>
      </c>
      <c r="BG1178" s="209">
        <f>IF(N1178="zákl. přenesená",J1178,0)</f>
        <v>0</v>
      </c>
      <c r="BH1178" s="209">
        <f>IF(N1178="sníž. přenesená",J1178,0)</f>
        <v>0</v>
      </c>
      <c r="BI1178" s="209">
        <f>IF(N1178="nulová",J1178,0)</f>
        <v>0</v>
      </c>
      <c r="BJ1178" s="17" t="s">
        <v>23</v>
      </c>
      <c r="BK1178" s="209">
        <f>ROUND(I1178*H1178,2)</f>
        <v>0</v>
      </c>
      <c r="BL1178" s="17" t="s">
        <v>122</v>
      </c>
      <c r="BM1178" s="208" t="s">
        <v>1478</v>
      </c>
    </row>
    <row r="1179" spans="2:65" s="1" customFormat="1" ht="10.199999999999999">
      <c r="B1179" s="35"/>
      <c r="C1179" s="36"/>
      <c r="D1179" s="210" t="s">
        <v>192</v>
      </c>
      <c r="E1179" s="36"/>
      <c r="F1179" s="211" t="s">
        <v>1479</v>
      </c>
      <c r="G1179" s="36"/>
      <c r="H1179" s="36"/>
      <c r="I1179" s="118"/>
      <c r="J1179" s="36"/>
      <c r="K1179" s="36"/>
      <c r="L1179" s="39"/>
      <c r="M1179" s="212"/>
      <c r="N1179" s="67"/>
      <c r="O1179" s="67"/>
      <c r="P1179" s="67"/>
      <c r="Q1179" s="67"/>
      <c r="R1179" s="67"/>
      <c r="S1179" s="67"/>
      <c r="T1179" s="68"/>
      <c r="AT1179" s="17" t="s">
        <v>192</v>
      </c>
      <c r="AU1179" s="17" t="s">
        <v>113</v>
      </c>
    </row>
    <row r="1180" spans="2:65" s="1" customFormat="1" ht="18">
      <c r="B1180" s="35"/>
      <c r="C1180" s="36"/>
      <c r="D1180" s="210" t="s">
        <v>194</v>
      </c>
      <c r="E1180" s="36"/>
      <c r="F1180" s="213" t="s">
        <v>1480</v>
      </c>
      <c r="G1180" s="36"/>
      <c r="H1180" s="36"/>
      <c r="I1180" s="118"/>
      <c r="J1180" s="36"/>
      <c r="K1180" s="36"/>
      <c r="L1180" s="39"/>
      <c r="M1180" s="212"/>
      <c r="N1180" s="67"/>
      <c r="O1180" s="67"/>
      <c r="P1180" s="67"/>
      <c r="Q1180" s="67"/>
      <c r="R1180" s="67"/>
      <c r="S1180" s="67"/>
      <c r="T1180" s="68"/>
      <c r="AT1180" s="17" t="s">
        <v>194</v>
      </c>
      <c r="AU1180" s="17" t="s">
        <v>113</v>
      </c>
    </row>
    <row r="1181" spans="2:65" s="12" customFormat="1" ht="10.199999999999999">
      <c r="B1181" s="214"/>
      <c r="C1181" s="215"/>
      <c r="D1181" s="210" t="s">
        <v>196</v>
      </c>
      <c r="E1181" s="216" t="s">
        <v>1</v>
      </c>
      <c r="F1181" s="217" t="s">
        <v>1481</v>
      </c>
      <c r="G1181" s="215"/>
      <c r="H1181" s="216" t="s">
        <v>1</v>
      </c>
      <c r="I1181" s="218"/>
      <c r="J1181" s="215"/>
      <c r="K1181" s="215"/>
      <c r="L1181" s="219"/>
      <c r="M1181" s="220"/>
      <c r="N1181" s="221"/>
      <c r="O1181" s="221"/>
      <c r="P1181" s="221"/>
      <c r="Q1181" s="221"/>
      <c r="R1181" s="221"/>
      <c r="S1181" s="221"/>
      <c r="T1181" s="222"/>
      <c r="AT1181" s="223" t="s">
        <v>196</v>
      </c>
      <c r="AU1181" s="223" t="s">
        <v>113</v>
      </c>
      <c r="AV1181" s="12" t="s">
        <v>23</v>
      </c>
      <c r="AW1181" s="12" t="s">
        <v>48</v>
      </c>
      <c r="AX1181" s="12" t="s">
        <v>91</v>
      </c>
      <c r="AY1181" s="223" t="s">
        <v>183</v>
      </c>
    </row>
    <row r="1182" spans="2:65" s="13" customFormat="1" ht="10.199999999999999">
      <c r="B1182" s="224"/>
      <c r="C1182" s="225"/>
      <c r="D1182" s="210" t="s">
        <v>196</v>
      </c>
      <c r="E1182" s="226" t="s">
        <v>1</v>
      </c>
      <c r="F1182" s="227" t="s">
        <v>1482</v>
      </c>
      <c r="G1182" s="225"/>
      <c r="H1182" s="228">
        <v>0.45</v>
      </c>
      <c r="I1182" s="229"/>
      <c r="J1182" s="225"/>
      <c r="K1182" s="225"/>
      <c r="L1182" s="230"/>
      <c r="M1182" s="231"/>
      <c r="N1182" s="232"/>
      <c r="O1182" s="232"/>
      <c r="P1182" s="232"/>
      <c r="Q1182" s="232"/>
      <c r="R1182" s="232"/>
      <c r="S1182" s="232"/>
      <c r="T1182" s="233"/>
      <c r="AT1182" s="234" t="s">
        <v>196</v>
      </c>
      <c r="AU1182" s="234" t="s">
        <v>113</v>
      </c>
      <c r="AV1182" s="13" t="s">
        <v>98</v>
      </c>
      <c r="AW1182" s="13" t="s">
        <v>48</v>
      </c>
      <c r="AX1182" s="13" t="s">
        <v>91</v>
      </c>
      <c r="AY1182" s="234" t="s">
        <v>183</v>
      </c>
    </row>
    <row r="1183" spans="2:65" s="1" customFormat="1" ht="16.5" customHeight="1">
      <c r="B1183" s="35"/>
      <c r="C1183" s="197" t="s">
        <v>1483</v>
      </c>
      <c r="D1183" s="197" t="s">
        <v>186</v>
      </c>
      <c r="E1183" s="198" t="s">
        <v>1484</v>
      </c>
      <c r="F1183" s="199" t="s">
        <v>1485</v>
      </c>
      <c r="G1183" s="200" t="s">
        <v>248</v>
      </c>
      <c r="H1183" s="201">
        <v>39.143999999999998</v>
      </c>
      <c r="I1183" s="202"/>
      <c r="J1183" s="203">
        <f>ROUND(I1183*H1183,2)</f>
        <v>0</v>
      </c>
      <c r="K1183" s="199" t="s">
        <v>190</v>
      </c>
      <c r="L1183" s="39"/>
      <c r="M1183" s="204" t="s">
        <v>1</v>
      </c>
      <c r="N1183" s="205" t="s">
        <v>56</v>
      </c>
      <c r="O1183" s="67"/>
      <c r="P1183" s="206">
        <f>O1183*H1183</f>
        <v>0</v>
      </c>
      <c r="Q1183" s="206">
        <v>0</v>
      </c>
      <c r="R1183" s="206">
        <f>Q1183*H1183</f>
        <v>0</v>
      </c>
      <c r="S1183" s="206">
        <v>2</v>
      </c>
      <c r="T1183" s="207">
        <f>S1183*H1183</f>
        <v>78.287999999999997</v>
      </c>
      <c r="AR1183" s="208" t="s">
        <v>122</v>
      </c>
      <c r="AT1183" s="208" t="s">
        <v>186</v>
      </c>
      <c r="AU1183" s="208" t="s">
        <v>113</v>
      </c>
      <c r="AY1183" s="17" t="s">
        <v>183</v>
      </c>
      <c r="BE1183" s="209">
        <f>IF(N1183="základní",J1183,0)</f>
        <v>0</v>
      </c>
      <c r="BF1183" s="209">
        <f>IF(N1183="snížená",J1183,0)</f>
        <v>0</v>
      </c>
      <c r="BG1183" s="209">
        <f>IF(N1183="zákl. přenesená",J1183,0)</f>
        <v>0</v>
      </c>
      <c r="BH1183" s="209">
        <f>IF(N1183="sníž. přenesená",J1183,0)</f>
        <v>0</v>
      </c>
      <c r="BI1183" s="209">
        <f>IF(N1183="nulová",J1183,0)</f>
        <v>0</v>
      </c>
      <c r="BJ1183" s="17" t="s">
        <v>23</v>
      </c>
      <c r="BK1183" s="209">
        <f>ROUND(I1183*H1183,2)</f>
        <v>0</v>
      </c>
      <c r="BL1183" s="17" t="s">
        <v>122</v>
      </c>
      <c r="BM1183" s="208" t="s">
        <v>1486</v>
      </c>
    </row>
    <row r="1184" spans="2:65" s="1" customFormat="1" ht="10.199999999999999">
      <c r="B1184" s="35"/>
      <c r="C1184" s="36"/>
      <c r="D1184" s="210" t="s">
        <v>192</v>
      </c>
      <c r="E1184" s="36"/>
      <c r="F1184" s="211" t="s">
        <v>1487</v>
      </c>
      <c r="G1184" s="36"/>
      <c r="H1184" s="36"/>
      <c r="I1184" s="118"/>
      <c r="J1184" s="36"/>
      <c r="K1184" s="36"/>
      <c r="L1184" s="39"/>
      <c r="M1184" s="212"/>
      <c r="N1184" s="67"/>
      <c r="O1184" s="67"/>
      <c r="P1184" s="67"/>
      <c r="Q1184" s="67"/>
      <c r="R1184" s="67"/>
      <c r="S1184" s="67"/>
      <c r="T1184" s="68"/>
      <c r="AT1184" s="17" t="s">
        <v>192</v>
      </c>
      <c r="AU1184" s="17" t="s">
        <v>113</v>
      </c>
    </row>
    <row r="1185" spans="2:65" s="12" customFormat="1" ht="10.199999999999999">
      <c r="B1185" s="214"/>
      <c r="C1185" s="215"/>
      <c r="D1185" s="210" t="s">
        <v>196</v>
      </c>
      <c r="E1185" s="216" t="s">
        <v>1</v>
      </c>
      <c r="F1185" s="217" t="s">
        <v>1481</v>
      </c>
      <c r="G1185" s="215"/>
      <c r="H1185" s="216" t="s">
        <v>1</v>
      </c>
      <c r="I1185" s="218"/>
      <c r="J1185" s="215"/>
      <c r="K1185" s="215"/>
      <c r="L1185" s="219"/>
      <c r="M1185" s="220"/>
      <c r="N1185" s="221"/>
      <c r="O1185" s="221"/>
      <c r="P1185" s="221"/>
      <c r="Q1185" s="221"/>
      <c r="R1185" s="221"/>
      <c r="S1185" s="221"/>
      <c r="T1185" s="222"/>
      <c r="AT1185" s="223" t="s">
        <v>196</v>
      </c>
      <c r="AU1185" s="223" t="s">
        <v>113</v>
      </c>
      <c r="AV1185" s="12" t="s">
        <v>23</v>
      </c>
      <c r="AW1185" s="12" t="s">
        <v>48</v>
      </c>
      <c r="AX1185" s="12" t="s">
        <v>91</v>
      </c>
      <c r="AY1185" s="223" t="s">
        <v>183</v>
      </c>
    </row>
    <row r="1186" spans="2:65" s="13" customFormat="1" ht="10.199999999999999">
      <c r="B1186" s="224"/>
      <c r="C1186" s="225"/>
      <c r="D1186" s="210" t="s">
        <v>196</v>
      </c>
      <c r="E1186" s="226" t="s">
        <v>1</v>
      </c>
      <c r="F1186" s="227" t="s">
        <v>1488</v>
      </c>
      <c r="G1186" s="225"/>
      <c r="H1186" s="228">
        <v>30.159999999999997</v>
      </c>
      <c r="I1186" s="229"/>
      <c r="J1186" s="225"/>
      <c r="K1186" s="225"/>
      <c r="L1186" s="230"/>
      <c r="M1186" s="231"/>
      <c r="N1186" s="232"/>
      <c r="O1186" s="232"/>
      <c r="P1186" s="232"/>
      <c r="Q1186" s="232"/>
      <c r="R1186" s="232"/>
      <c r="S1186" s="232"/>
      <c r="T1186" s="233"/>
      <c r="AT1186" s="234" t="s">
        <v>196</v>
      </c>
      <c r="AU1186" s="234" t="s">
        <v>113</v>
      </c>
      <c r="AV1186" s="13" t="s">
        <v>98</v>
      </c>
      <c r="AW1186" s="13" t="s">
        <v>48</v>
      </c>
      <c r="AX1186" s="13" t="s">
        <v>91</v>
      </c>
      <c r="AY1186" s="234" t="s">
        <v>183</v>
      </c>
    </row>
    <row r="1187" spans="2:65" s="12" customFormat="1" ht="10.199999999999999">
      <c r="B1187" s="214"/>
      <c r="C1187" s="215"/>
      <c r="D1187" s="210" t="s">
        <v>196</v>
      </c>
      <c r="E1187" s="216" t="s">
        <v>1</v>
      </c>
      <c r="F1187" s="217" t="s">
        <v>1489</v>
      </c>
      <c r="G1187" s="215"/>
      <c r="H1187" s="216" t="s">
        <v>1</v>
      </c>
      <c r="I1187" s="218"/>
      <c r="J1187" s="215"/>
      <c r="K1187" s="215"/>
      <c r="L1187" s="219"/>
      <c r="M1187" s="220"/>
      <c r="N1187" s="221"/>
      <c r="O1187" s="221"/>
      <c r="P1187" s="221"/>
      <c r="Q1187" s="221"/>
      <c r="R1187" s="221"/>
      <c r="S1187" s="221"/>
      <c r="T1187" s="222"/>
      <c r="AT1187" s="223" t="s">
        <v>196</v>
      </c>
      <c r="AU1187" s="223" t="s">
        <v>113</v>
      </c>
      <c r="AV1187" s="12" t="s">
        <v>23</v>
      </c>
      <c r="AW1187" s="12" t="s">
        <v>48</v>
      </c>
      <c r="AX1187" s="12" t="s">
        <v>91</v>
      </c>
      <c r="AY1187" s="223" t="s">
        <v>183</v>
      </c>
    </row>
    <row r="1188" spans="2:65" s="13" customFormat="1" ht="10.199999999999999">
      <c r="B1188" s="224"/>
      <c r="C1188" s="225"/>
      <c r="D1188" s="210" t="s">
        <v>196</v>
      </c>
      <c r="E1188" s="226" t="s">
        <v>1</v>
      </c>
      <c r="F1188" s="227" t="s">
        <v>1490</v>
      </c>
      <c r="G1188" s="225"/>
      <c r="H1188" s="228">
        <v>0.28800000000000003</v>
      </c>
      <c r="I1188" s="229"/>
      <c r="J1188" s="225"/>
      <c r="K1188" s="225"/>
      <c r="L1188" s="230"/>
      <c r="M1188" s="231"/>
      <c r="N1188" s="232"/>
      <c r="O1188" s="232"/>
      <c r="P1188" s="232"/>
      <c r="Q1188" s="232"/>
      <c r="R1188" s="232"/>
      <c r="S1188" s="232"/>
      <c r="T1188" s="233"/>
      <c r="AT1188" s="234" t="s">
        <v>196</v>
      </c>
      <c r="AU1188" s="234" t="s">
        <v>113</v>
      </c>
      <c r="AV1188" s="13" t="s">
        <v>98</v>
      </c>
      <c r="AW1188" s="13" t="s">
        <v>48</v>
      </c>
      <c r="AX1188" s="13" t="s">
        <v>91</v>
      </c>
      <c r="AY1188" s="234" t="s">
        <v>183</v>
      </c>
    </row>
    <row r="1189" spans="2:65" s="12" customFormat="1" ht="10.199999999999999">
      <c r="B1189" s="214"/>
      <c r="C1189" s="215"/>
      <c r="D1189" s="210" t="s">
        <v>196</v>
      </c>
      <c r="E1189" s="216" t="s">
        <v>1</v>
      </c>
      <c r="F1189" s="217" t="s">
        <v>262</v>
      </c>
      <c r="G1189" s="215"/>
      <c r="H1189" s="216" t="s">
        <v>1</v>
      </c>
      <c r="I1189" s="218"/>
      <c r="J1189" s="215"/>
      <c r="K1189" s="215"/>
      <c r="L1189" s="219"/>
      <c r="M1189" s="220"/>
      <c r="N1189" s="221"/>
      <c r="O1189" s="221"/>
      <c r="P1189" s="221"/>
      <c r="Q1189" s="221"/>
      <c r="R1189" s="221"/>
      <c r="S1189" s="221"/>
      <c r="T1189" s="222"/>
      <c r="AT1189" s="223" t="s">
        <v>196</v>
      </c>
      <c r="AU1189" s="223" t="s">
        <v>113</v>
      </c>
      <c r="AV1189" s="12" t="s">
        <v>23</v>
      </c>
      <c r="AW1189" s="12" t="s">
        <v>48</v>
      </c>
      <c r="AX1189" s="12" t="s">
        <v>91</v>
      </c>
      <c r="AY1189" s="223" t="s">
        <v>183</v>
      </c>
    </row>
    <row r="1190" spans="2:65" s="13" customFormat="1" ht="10.199999999999999">
      <c r="B1190" s="224"/>
      <c r="C1190" s="225"/>
      <c r="D1190" s="210" t="s">
        <v>196</v>
      </c>
      <c r="E1190" s="226" t="s">
        <v>1</v>
      </c>
      <c r="F1190" s="227" t="s">
        <v>1491</v>
      </c>
      <c r="G1190" s="225"/>
      <c r="H1190" s="228">
        <v>7.88</v>
      </c>
      <c r="I1190" s="229"/>
      <c r="J1190" s="225"/>
      <c r="K1190" s="225"/>
      <c r="L1190" s="230"/>
      <c r="M1190" s="231"/>
      <c r="N1190" s="232"/>
      <c r="O1190" s="232"/>
      <c r="P1190" s="232"/>
      <c r="Q1190" s="232"/>
      <c r="R1190" s="232"/>
      <c r="S1190" s="232"/>
      <c r="T1190" s="233"/>
      <c r="AT1190" s="234" t="s">
        <v>196</v>
      </c>
      <c r="AU1190" s="234" t="s">
        <v>113</v>
      </c>
      <c r="AV1190" s="13" t="s">
        <v>98</v>
      </c>
      <c r="AW1190" s="13" t="s">
        <v>48</v>
      </c>
      <c r="AX1190" s="13" t="s">
        <v>91</v>
      </c>
      <c r="AY1190" s="234" t="s">
        <v>183</v>
      </c>
    </row>
    <row r="1191" spans="2:65" s="12" customFormat="1" ht="10.199999999999999">
      <c r="B1191" s="214"/>
      <c r="C1191" s="215"/>
      <c r="D1191" s="210" t="s">
        <v>196</v>
      </c>
      <c r="E1191" s="216" t="s">
        <v>1</v>
      </c>
      <c r="F1191" s="217" t="s">
        <v>1232</v>
      </c>
      <c r="G1191" s="215"/>
      <c r="H1191" s="216" t="s">
        <v>1</v>
      </c>
      <c r="I1191" s="218"/>
      <c r="J1191" s="215"/>
      <c r="K1191" s="215"/>
      <c r="L1191" s="219"/>
      <c r="M1191" s="220"/>
      <c r="N1191" s="221"/>
      <c r="O1191" s="221"/>
      <c r="P1191" s="221"/>
      <c r="Q1191" s="221"/>
      <c r="R1191" s="221"/>
      <c r="S1191" s="221"/>
      <c r="T1191" s="222"/>
      <c r="AT1191" s="223" t="s">
        <v>196</v>
      </c>
      <c r="AU1191" s="223" t="s">
        <v>113</v>
      </c>
      <c r="AV1191" s="12" t="s">
        <v>23</v>
      </c>
      <c r="AW1191" s="12" t="s">
        <v>48</v>
      </c>
      <c r="AX1191" s="12" t="s">
        <v>91</v>
      </c>
      <c r="AY1191" s="223" t="s">
        <v>183</v>
      </c>
    </row>
    <row r="1192" spans="2:65" s="13" customFormat="1" ht="10.199999999999999">
      <c r="B1192" s="224"/>
      <c r="C1192" s="225"/>
      <c r="D1192" s="210" t="s">
        <v>196</v>
      </c>
      <c r="E1192" s="226" t="s">
        <v>1</v>
      </c>
      <c r="F1192" s="227" t="s">
        <v>1233</v>
      </c>
      <c r="G1192" s="225"/>
      <c r="H1192" s="228">
        <v>0.38400000000000006</v>
      </c>
      <c r="I1192" s="229"/>
      <c r="J1192" s="225"/>
      <c r="K1192" s="225"/>
      <c r="L1192" s="230"/>
      <c r="M1192" s="231"/>
      <c r="N1192" s="232"/>
      <c r="O1192" s="232"/>
      <c r="P1192" s="232"/>
      <c r="Q1192" s="232"/>
      <c r="R1192" s="232"/>
      <c r="S1192" s="232"/>
      <c r="T1192" s="233"/>
      <c r="AT1192" s="234" t="s">
        <v>196</v>
      </c>
      <c r="AU1192" s="234" t="s">
        <v>113</v>
      </c>
      <c r="AV1192" s="13" t="s">
        <v>98</v>
      </c>
      <c r="AW1192" s="13" t="s">
        <v>48</v>
      </c>
      <c r="AX1192" s="13" t="s">
        <v>91</v>
      </c>
      <c r="AY1192" s="234" t="s">
        <v>183</v>
      </c>
    </row>
    <row r="1193" spans="2:65" s="12" customFormat="1" ht="10.199999999999999">
      <c r="B1193" s="214"/>
      <c r="C1193" s="215"/>
      <c r="D1193" s="210" t="s">
        <v>196</v>
      </c>
      <c r="E1193" s="216" t="s">
        <v>1</v>
      </c>
      <c r="F1193" s="217" t="s">
        <v>1235</v>
      </c>
      <c r="G1193" s="215"/>
      <c r="H1193" s="216" t="s">
        <v>1</v>
      </c>
      <c r="I1193" s="218"/>
      <c r="J1193" s="215"/>
      <c r="K1193" s="215"/>
      <c r="L1193" s="219"/>
      <c r="M1193" s="220"/>
      <c r="N1193" s="221"/>
      <c r="O1193" s="221"/>
      <c r="P1193" s="221"/>
      <c r="Q1193" s="221"/>
      <c r="R1193" s="221"/>
      <c r="S1193" s="221"/>
      <c r="T1193" s="222"/>
      <c r="AT1193" s="223" t="s">
        <v>196</v>
      </c>
      <c r="AU1193" s="223" t="s">
        <v>113</v>
      </c>
      <c r="AV1193" s="12" t="s">
        <v>23</v>
      </c>
      <c r="AW1193" s="12" t="s">
        <v>48</v>
      </c>
      <c r="AX1193" s="12" t="s">
        <v>91</v>
      </c>
      <c r="AY1193" s="223" t="s">
        <v>183</v>
      </c>
    </row>
    <row r="1194" spans="2:65" s="13" customFormat="1" ht="10.199999999999999">
      <c r="B1194" s="224"/>
      <c r="C1194" s="225"/>
      <c r="D1194" s="210" t="s">
        <v>196</v>
      </c>
      <c r="E1194" s="226" t="s">
        <v>1</v>
      </c>
      <c r="F1194" s="227" t="s">
        <v>1492</v>
      </c>
      <c r="G1194" s="225"/>
      <c r="H1194" s="228">
        <v>0.216</v>
      </c>
      <c r="I1194" s="229"/>
      <c r="J1194" s="225"/>
      <c r="K1194" s="225"/>
      <c r="L1194" s="230"/>
      <c r="M1194" s="231"/>
      <c r="N1194" s="232"/>
      <c r="O1194" s="232"/>
      <c r="P1194" s="232"/>
      <c r="Q1194" s="232"/>
      <c r="R1194" s="232"/>
      <c r="S1194" s="232"/>
      <c r="T1194" s="233"/>
      <c r="AT1194" s="234" t="s">
        <v>196</v>
      </c>
      <c r="AU1194" s="234" t="s">
        <v>113</v>
      </c>
      <c r="AV1194" s="13" t="s">
        <v>98</v>
      </c>
      <c r="AW1194" s="13" t="s">
        <v>48</v>
      </c>
      <c r="AX1194" s="13" t="s">
        <v>91</v>
      </c>
      <c r="AY1194" s="234" t="s">
        <v>183</v>
      </c>
    </row>
    <row r="1195" spans="2:65" s="12" customFormat="1" ht="10.199999999999999">
      <c r="B1195" s="214"/>
      <c r="C1195" s="215"/>
      <c r="D1195" s="210" t="s">
        <v>196</v>
      </c>
      <c r="E1195" s="216" t="s">
        <v>1</v>
      </c>
      <c r="F1195" s="217" t="s">
        <v>1493</v>
      </c>
      <c r="G1195" s="215"/>
      <c r="H1195" s="216" t="s">
        <v>1</v>
      </c>
      <c r="I1195" s="218"/>
      <c r="J1195" s="215"/>
      <c r="K1195" s="215"/>
      <c r="L1195" s="219"/>
      <c r="M1195" s="220"/>
      <c r="N1195" s="221"/>
      <c r="O1195" s="221"/>
      <c r="P1195" s="221"/>
      <c r="Q1195" s="221"/>
      <c r="R1195" s="221"/>
      <c r="S1195" s="221"/>
      <c r="T1195" s="222"/>
      <c r="AT1195" s="223" t="s">
        <v>196</v>
      </c>
      <c r="AU1195" s="223" t="s">
        <v>113</v>
      </c>
      <c r="AV1195" s="12" t="s">
        <v>23</v>
      </c>
      <c r="AW1195" s="12" t="s">
        <v>48</v>
      </c>
      <c r="AX1195" s="12" t="s">
        <v>91</v>
      </c>
      <c r="AY1195" s="223" t="s">
        <v>183</v>
      </c>
    </row>
    <row r="1196" spans="2:65" s="13" customFormat="1" ht="10.199999999999999">
      <c r="B1196" s="224"/>
      <c r="C1196" s="225"/>
      <c r="D1196" s="210" t="s">
        <v>196</v>
      </c>
      <c r="E1196" s="226" t="s">
        <v>1</v>
      </c>
      <c r="F1196" s="227" t="s">
        <v>1492</v>
      </c>
      <c r="G1196" s="225"/>
      <c r="H1196" s="228">
        <v>0.216</v>
      </c>
      <c r="I1196" s="229"/>
      <c r="J1196" s="225"/>
      <c r="K1196" s="225"/>
      <c r="L1196" s="230"/>
      <c r="M1196" s="231"/>
      <c r="N1196" s="232"/>
      <c r="O1196" s="232"/>
      <c r="P1196" s="232"/>
      <c r="Q1196" s="232"/>
      <c r="R1196" s="232"/>
      <c r="S1196" s="232"/>
      <c r="T1196" s="233"/>
      <c r="AT1196" s="234" t="s">
        <v>196</v>
      </c>
      <c r="AU1196" s="234" t="s">
        <v>113</v>
      </c>
      <c r="AV1196" s="13" t="s">
        <v>98</v>
      </c>
      <c r="AW1196" s="13" t="s">
        <v>48</v>
      </c>
      <c r="AX1196" s="13" t="s">
        <v>91</v>
      </c>
      <c r="AY1196" s="234" t="s">
        <v>183</v>
      </c>
    </row>
    <row r="1197" spans="2:65" s="1" customFormat="1" ht="16.5" customHeight="1">
      <c r="B1197" s="35"/>
      <c r="C1197" s="197" t="s">
        <v>1494</v>
      </c>
      <c r="D1197" s="197" t="s">
        <v>186</v>
      </c>
      <c r="E1197" s="198" t="s">
        <v>1495</v>
      </c>
      <c r="F1197" s="199" t="s">
        <v>1496</v>
      </c>
      <c r="G1197" s="200" t="s">
        <v>189</v>
      </c>
      <c r="H1197" s="201">
        <v>706</v>
      </c>
      <c r="I1197" s="202"/>
      <c r="J1197" s="203">
        <f>ROUND(I1197*H1197,2)</f>
        <v>0</v>
      </c>
      <c r="K1197" s="199" t="s">
        <v>190</v>
      </c>
      <c r="L1197" s="39"/>
      <c r="M1197" s="204" t="s">
        <v>1</v>
      </c>
      <c r="N1197" s="205" t="s">
        <v>56</v>
      </c>
      <c r="O1197" s="67"/>
      <c r="P1197" s="206">
        <f>O1197*H1197</f>
        <v>0</v>
      </c>
      <c r="Q1197" s="206">
        <v>0</v>
      </c>
      <c r="R1197" s="206">
        <f>Q1197*H1197</f>
        <v>0</v>
      </c>
      <c r="S1197" s="206">
        <v>0</v>
      </c>
      <c r="T1197" s="207">
        <f>S1197*H1197</f>
        <v>0</v>
      </c>
      <c r="AR1197" s="208" t="s">
        <v>122</v>
      </c>
      <c r="AT1197" s="208" t="s">
        <v>186</v>
      </c>
      <c r="AU1197" s="208" t="s">
        <v>113</v>
      </c>
      <c r="AY1197" s="17" t="s">
        <v>183</v>
      </c>
      <c r="BE1197" s="209">
        <f>IF(N1197="základní",J1197,0)</f>
        <v>0</v>
      </c>
      <c r="BF1197" s="209">
        <f>IF(N1197="snížená",J1197,0)</f>
        <v>0</v>
      </c>
      <c r="BG1197" s="209">
        <f>IF(N1197="zákl. přenesená",J1197,0)</f>
        <v>0</v>
      </c>
      <c r="BH1197" s="209">
        <f>IF(N1197="sníž. přenesená",J1197,0)</f>
        <v>0</v>
      </c>
      <c r="BI1197" s="209">
        <f>IF(N1197="nulová",J1197,0)</f>
        <v>0</v>
      </c>
      <c r="BJ1197" s="17" t="s">
        <v>23</v>
      </c>
      <c r="BK1197" s="209">
        <f>ROUND(I1197*H1197,2)</f>
        <v>0</v>
      </c>
      <c r="BL1197" s="17" t="s">
        <v>122</v>
      </c>
      <c r="BM1197" s="208" t="s">
        <v>1497</v>
      </c>
    </row>
    <row r="1198" spans="2:65" s="1" customFormat="1" ht="17.399999999999999">
      <c r="B1198" s="35"/>
      <c r="C1198" s="36"/>
      <c r="D1198" s="210" t="s">
        <v>192</v>
      </c>
      <c r="E1198" s="36"/>
      <c r="F1198" s="211" t="s">
        <v>1498</v>
      </c>
      <c r="G1198" s="36"/>
      <c r="H1198" s="36"/>
      <c r="I1198" s="118"/>
      <c r="J1198" s="36"/>
      <c r="K1198" s="36"/>
      <c r="L1198" s="39"/>
      <c r="M1198" s="212"/>
      <c r="N1198" s="67"/>
      <c r="O1198" s="67"/>
      <c r="P1198" s="67"/>
      <c r="Q1198" s="67"/>
      <c r="R1198" s="67"/>
      <c r="S1198" s="67"/>
      <c r="T1198" s="68"/>
      <c r="AT1198" s="17" t="s">
        <v>192</v>
      </c>
      <c r="AU1198" s="17" t="s">
        <v>113</v>
      </c>
    </row>
    <row r="1199" spans="2:65" s="1" customFormat="1" ht="36">
      <c r="B1199" s="35"/>
      <c r="C1199" s="36"/>
      <c r="D1199" s="210" t="s">
        <v>194</v>
      </c>
      <c r="E1199" s="36"/>
      <c r="F1199" s="213" t="s">
        <v>1499</v>
      </c>
      <c r="G1199" s="36"/>
      <c r="H1199" s="36"/>
      <c r="I1199" s="118"/>
      <c r="J1199" s="36"/>
      <c r="K1199" s="36"/>
      <c r="L1199" s="39"/>
      <c r="M1199" s="212"/>
      <c r="N1199" s="67"/>
      <c r="O1199" s="67"/>
      <c r="P1199" s="67"/>
      <c r="Q1199" s="67"/>
      <c r="R1199" s="67"/>
      <c r="S1199" s="67"/>
      <c r="T1199" s="68"/>
      <c r="AT1199" s="17" t="s">
        <v>194</v>
      </c>
      <c r="AU1199" s="17" t="s">
        <v>113</v>
      </c>
    </row>
    <row r="1200" spans="2:65" s="12" customFormat="1" ht="10.199999999999999">
      <c r="B1200" s="214"/>
      <c r="C1200" s="215"/>
      <c r="D1200" s="210" t="s">
        <v>196</v>
      </c>
      <c r="E1200" s="216" t="s">
        <v>1</v>
      </c>
      <c r="F1200" s="217" t="s">
        <v>1421</v>
      </c>
      <c r="G1200" s="215"/>
      <c r="H1200" s="216" t="s">
        <v>1</v>
      </c>
      <c r="I1200" s="218"/>
      <c r="J1200" s="215"/>
      <c r="K1200" s="215"/>
      <c r="L1200" s="219"/>
      <c r="M1200" s="220"/>
      <c r="N1200" s="221"/>
      <c r="O1200" s="221"/>
      <c r="P1200" s="221"/>
      <c r="Q1200" s="221"/>
      <c r="R1200" s="221"/>
      <c r="S1200" s="221"/>
      <c r="T1200" s="222"/>
      <c r="AT1200" s="223" t="s">
        <v>196</v>
      </c>
      <c r="AU1200" s="223" t="s">
        <v>113</v>
      </c>
      <c r="AV1200" s="12" t="s">
        <v>23</v>
      </c>
      <c r="AW1200" s="12" t="s">
        <v>48</v>
      </c>
      <c r="AX1200" s="12" t="s">
        <v>91</v>
      </c>
      <c r="AY1200" s="223" t="s">
        <v>183</v>
      </c>
    </row>
    <row r="1201" spans="2:65" s="13" customFormat="1" ht="10.199999999999999">
      <c r="B1201" s="224"/>
      <c r="C1201" s="225"/>
      <c r="D1201" s="210" t="s">
        <v>196</v>
      </c>
      <c r="E1201" s="226" t="s">
        <v>1</v>
      </c>
      <c r="F1201" s="227" t="s">
        <v>1422</v>
      </c>
      <c r="G1201" s="225"/>
      <c r="H1201" s="228">
        <v>706</v>
      </c>
      <c r="I1201" s="229"/>
      <c r="J1201" s="225"/>
      <c r="K1201" s="225"/>
      <c r="L1201" s="230"/>
      <c r="M1201" s="231"/>
      <c r="N1201" s="232"/>
      <c r="O1201" s="232"/>
      <c r="P1201" s="232"/>
      <c r="Q1201" s="232"/>
      <c r="R1201" s="232"/>
      <c r="S1201" s="232"/>
      <c r="T1201" s="233"/>
      <c r="AT1201" s="234" t="s">
        <v>196</v>
      </c>
      <c r="AU1201" s="234" t="s">
        <v>113</v>
      </c>
      <c r="AV1201" s="13" t="s">
        <v>98</v>
      </c>
      <c r="AW1201" s="13" t="s">
        <v>48</v>
      </c>
      <c r="AX1201" s="13" t="s">
        <v>91</v>
      </c>
      <c r="AY1201" s="234" t="s">
        <v>183</v>
      </c>
    </row>
    <row r="1202" spans="2:65" s="1" customFormat="1" ht="16.5" customHeight="1">
      <c r="B1202" s="35"/>
      <c r="C1202" s="197" t="s">
        <v>1500</v>
      </c>
      <c r="D1202" s="197" t="s">
        <v>186</v>
      </c>
      <c r="E1202" s="198" t="s">
        <v>1501</v>
      </c>
      <c r="F1202" s="199" t="s">
        <v>1502</v>
      </c>
      <c r="G1202" s="200" t="s">
        <v>189</v>
      </c>
      <c r="H1202" s="201">
        <v>140</v>
      </c>
      <c r="I1202" s="202"/>
      <c r="J1202" s="203">
        <f>ROUND(I1202*H1202,2)</f>
        <v>0</v>
      </c>
      <c r="K1202" s="199" t="s">
        <v>190</v>
      </c>
      <c r="L1202" s="39"/>
      <c r="M1202" s="204" t="s">
        <v>1</v>
      </c>
      <c r="N1202" s="205" t="s">
        <v>56</v>
      </c>
      <c r="O1202" s="67"/>
      <c r="P1202" s="206">
        <f>O1202*H1202</f>
        <v>0</v>
      </c>
      <c r="Q1202" s="206">
        <v>0</v>
      </c>
      <c r="R1202" s="206">
        <f>Q1202*H1202</f>
        <v>0</v>
      </c>
      <c r="S1202" s="206">
        <v>0</v>
      </c>
      <c r="T1202" s="207">
        <f>S1202*H1202</f>
        <v>0</v>
      </c>
      <c r="AR1202" s="208" t="s">
        <v>122</v>
      </c>
      <c r="AT1202" s="208" t="s">
        <v>186</v>
      </c>
      <c r="AU1202" s="208" t="s">
        <v>113</v>
      </c>
      <c r="AY1202" s="17" t="s">
        <v>183</v>
      </c>
      <c r="BE1202" s="209">
        <f>IF(N1202="základní",J1202,0)</f>
        <v>0</v>
      </c>
      <c r="BF1202" s="209">
        <f>IF(N1202="snížená",J1202,0)</f>
        <v>0</v>
      </c>
      <c r="BG1202" s="209">
        <f>IF(N1202="zákl. přenesená",J1202,0)</f>
        <v>0</v>
      </c>
      <c r="BH1202" s="209">
        <f>IF(N1202="sníž. přenesená",J1202,0)</f>
        <v>0</v>
      </c>
      <c r="BI1202" s="209">
        <f>IF(N1202="nulová",J1202,0)</f>
        <v>0</v>
      </c>
      <c r="BJ1202" s="17" t="s">
        <v>23</v>
      </c>
      <c r="BK1202" s="209">
        <f>ROUND(I1202*H1202,2)</f>
        <v>0</v>
      </c>
      <c r="BL1202" s="17" t="s">
        <v>122</v>
      </c>
      <c r="BM1202" s="208" t="s">
        <v>1503</v>
      </c>
    </row>
    <row r="1203" spans="2:65" s="1" customFormat="1" ht="26.1">
      <c r="B1203" s="35"/>
      <c r="C1203" s="36"/>
      <c r="D1203" s="210" t="s">
        <v>192</v>
      </c>
      <c r="E1203" s="36"/>
      <c r="F1203" s="211" t="s">
        <v>1504</v>
      </c>
      <c r="G1203" s="36"/>
      <c r="H1203" s="36"/>
      <c r="I1203" s="118"/>
      <c r="J1203" s="36"/>
      <c r="K1203" s="36"/>
      <c r="L1203" s="39"/>
      <c r="M1203" s="212"/>
      <c r="N1203" s="67"/>
      <c r="O1203" s="67"/>
      <c r="P1203" s="67"/>
      <c r="Q1203" s="67"/>
      <c r="R1203" s="67"/>
      <c r="S1203" s="67"/>
      <c r="T1203" s="68"/>
      <c r="AT1203" s="17" t="s">
        <v>192</v>
      </c>
      <c r="AU1203" s="17" t="s">
        <v>113</v>
      </c>
    </row>
    <row r="1204" spans="2:65" s="1" customFormat="1" ht="27">
      <c r="B1204" s="35"/>
      <c r="C1204" s="36"/>
      <c r="D1204" s="210" t="s">
        <v>194</v>
      </c>
      <c r="E1204" s="36"/>
      <c r="F1204" s="213" t="s">
        <v>1505</v>
      </c>
      <c r="G1204" s="36"/>
      <c r="H1204" s="36"/>
      <c r="I1204" s="118"/>
      <c r="J1204" s="36"/>
      <c r="K1204" s="36"/>
      <c r="L1204" s="39"/>
      <c r="M1204" s="212"/>
      <c r="N1204" s="67"/>
      <c r="O1204" s="67"/>
      <c r="P1204" s="67"/>
      <c r="Q1204" s="67"/>
      <c r="R1204" s="67"/>
      <c r="S1204" s="67"/>
      <c r="T1204" s="68"/>
      <c r="AT1204" s="17" t="s">
        <v>194</v>
      </c>
      <c r="AU1204" s="17" t="s">
        <v>113</v>
      </c>
    </row>
    <row r="1205" spans="2:65" s="12" customFormat="1" ht="10.199999999999999">
      <c r="B1205" s="214"/>
      <c r="C1205" s="215"/>
      <c r="D1205" s="210" t="s">
        <v>196</v>
      </c>
      <c r="E1205" s="216" t="s">
        <v>1</v>
      </c>
      <c r="F1205" s="217" t="s">
        <v>1445</v>
      </c>
      <c r="G1205" s="215"/>
      <c r="H1205" s="216" t="s">
        <v>1</v>
      </c>
      <c r="I1205" s="218"/>
      <c r="J1205" s="215"/>
      <c r="K1205" s="215"/>
      <c r="L1205" s="219"/>
      <c r="M1205" s="220"/>
      <c r="N1205" s="221"/>
      <c r="O1205" s="221"/>
      <c r="P1205" s="221"/>
      <c r="Q1205" s="221"/>
      <c r="R1205" s="221"/>
      <c r="S1205" s="221"/>
      <c r="T1205" s="222"/>
      <c r="AT1205" s="223" t="s">
        <v>196</v>
      </c>
      <c r="AU1205" s="223" t="s">
        <v>113</v>
      </c>
      <c r="AV1205" s="12" t="s">
        <v>23</v>
      </c>
      <c r="AW1205" s="12" t="s">
        <v>48</v>
      </c>
      <c r="AX1205" s="12" t="s">
        <v>91</v>
      </c>
      <c r="AY1205" s="223" t="s">
        <v>183</v>
      </c>
    </row>
    <row r="1206" spans="2:65" s="13" customFormat="1" ht="10.199999999999999">
      <c r="B1206" s="224"/>
      <c r="C1206" s="225"/>
      <c r="D1206" s="210" t="s">
        <v>196</v>
      </c>
      <c r="E1206" s="226" t="s">
        <v>1</v>
      </c>
      <c r="F1206" s="227" t="s">
        <v>1111</v>
      </c>
      <c r="G1206" s="225"/>
      <c r="H1206" s="228">
        <v>140</v>
      </c>
      <c r="I1206" s="229"/>
      <c r="J1206" s="225"/>
      <c r="K1206" s="225"/>
      <c r="L1206" s="230"/>
      <c r="M1206" s="231"/>
      <c r="N1206" s="232"/>
      <c r="O1206" s="232"/>
      <c r="P1206" s="232"/>
      <c r="Q1206" s="232"/>
      <c r="R1206" s="232"/>
      <c r="S1206" s="232"/>
      <c r="T1206" s="233"/>
      <c r="AT1206" s="234" t="s">
        <v>196</v>
      </c>
      <c r="AU1206" s="234" t="s">
        <v>113</v>
      </c>
      <c r="AV1206" s="13" t="s">
        <v>98</v>
      </c>
      <c r="AW1206" s="13" t="s">
        <v>48</v>
      </c>
      <c r="AX1206" s="13" t="s">
        <v>91</v>
      </c>
      <c r="AY1206" s="234" t="s">
        <v>183</v>
      </c>
    </row>
    <row r="1207" spans="2:65" s="1" customFormat="1" ht="16.5" customHeight="1">
      <c r="B1207" s="35"/>
      <c r="C1207" s="197" t="s">
        <v>1506</v>
      </c>
      <c r="D1207" s="197" t="s">
        <v>186</v>
      </c>
      <c r="E1207" s="198" t="s">
        <v>1507</v>
      </c>
      <c r="F1207" s="199" t="s">
        <v>1508</v>
      </c>
      <c r="G1207" s="200" t="s">
        <v>189</v>
      </c>
      <c r="H1207" s="201">
        <v>248</v>
      </c>
      <c r="I1207" s="202"/>
      <c r="J1207" s="203">
        <f>ROUND(I1207*H1207,2)</f>
        <v>0</v>
      </c>
      <c r="K1207" s="199" t="s">
        <v>190</v>
      </c>
      <c r="L1207" s="39"/>
      <c r="M1207" s="204" t="s">
        <v>1</v>
      </c>
      <c r="N1207" s="205" t="s">
        <v>56</v>
      </c>
      <c r="O1207" s="67"/>
      <c r="P1207" s="206">
        <f>O1207*H1207</f>
        <v>0</v>
      </c>
      <c r="Q1207" s="206">
        <v>0</v>
      </c>
      <c r="R1207" s="206">
        <f>Q1207*H1207</f>
        <v>0</v>
      </c>
      <c r="S1207" s="206">
        <v>0</v>
      </c>
      <c r="T1207" s="207">
        <f>S1207*H1207</f>
        <v>0</v>
      </c>
      <c r="AR1207" s="208" t="s">
        <v>122</v>
      </c>
      <c r="AT1207" s="208" t="s">
        <v>186</v>
      </c>
      <c r="AU1207" s="208" t="s">
        <v>113</v>
      </c>
      <c r="AY1207" s="17" t="s">
        <v>183</v>
      </c>
      <c r="BE1207" s="209">
        <f>IF(N1207="základní",J1207,0)</f>
        <v>0</v>
      </c>
      <c r="BF1207" s="209">
        <f>IF(N1207="snížená",J1207,0)</f>
        <v>0</v>
      </c>
      <c r="BG1207" s="209">
        <f>IF(N1207="zákl. přenesená",J1207,0)</f>
        <v>0</v>
      </c>
      <c r="BH1207" s="209">
        <f>IF(N1207="sníž. přenesená",J1207,0)</f>
        <v>0</v>
      </c>
      <c r="BI1207" s="209">
        <f>IF(N1207="nulová",J1207,0)</f>
        <v>0</v>
      </c>
      <c r="BJ1207" s="17" t="s">
        <v>23</v>
      </c>
      <c r="BK1207" s="209">
        <f>ROUND(I1207*H1207,2)</f>
        <v>0</v>
      </c>
      <c r="BL1207" s="17" t="s">
        <v>122</v>
      </c>
      <c r="BM1207" s="208" t="s">
        <v>1509</v>
      </c>
    </row>
    <row r="1208" spans="2:65" s="1" customFormat="1" ht="17.399999999999999">
      <c r="B1208" s="35"/>
      <c r="C1208" s="36"/>
      <c r="D1208" s="210" t="s">
        <v>192</v>
      </c>
      <c r="E1208" s="36"/>
      <c r="F1208" s="211" t="s">
        <v>1510</v>
      </c>
      <c r="G1208" s="36"/>
      <c r="H1208" s="36"/>
      <c r="I1208" s="118"/>
      <c r="J1208" s="36"/>
      <c r="K1208" s="36"/>
      <c r="L1208" s="39"/>
      <c r="M1208" s="212"/>
      <c r="N1208" s="67"/>
      <c r="O1208" s="67"/>
      <c r="P1208" s="67"/>
      <c r="Q1208" s="67"/>
      <c r="R1208" s="67"/>
      <c r="S1208" s="67"/>
      <c r="T1208" s="68"/>
      <c r="AT1208" s="17" t="s">
        <v>192</v>
      </c>
      <c r="AU1208" s="17" t="s">
        <v>113</v>
      </c>
    </row>
    <row r="1209" spans="2:65" s="1" customFormat="1" ht="27">
      <c r="B1209" s="35"/>
      <c r="C1209" s="36"/>
      <c r="D1209" s="210" t="s">
        <v>194</v>
      </c>
      <c r="E1209" s="36"/>
      <c r="F1209" s="213" t="s">
        <v>1505</v>
      </c>
      <c r="G1209" s="36"/>
      <c r="H1209" s="36"/>
      <c r="I1209" s="118"/>
      <c r="J1209" s="36"/>
      <c r="K1209" s="36"/>
      <c r="L1209" s="39"/>
      <c r="M1209" s="212"/>
      <c r="N1209" s="67"/>
      <c r="O1209" s="67"/>
      <c r="P1209" s="67"/>
      <c r="Q1209" s="67"/>
      <c r="R1209" s="67"/>
      <c r="S1209" s="67"/>
      <c r="T1209" s="68"/>
      <c r="AT1209" s="17" t="s">
        <v>194</v>
      </c>
      <c r="AU1209" s="17" t="s">
        <v>113</v>
      </c>
    </row>
    <row r="1210" spans="2:65" s="12" customFormat="1" ht="10.199999999999999">
      <c r="B1210" s="214"/>
      <c r="C1210" s="215"/>
      <c r="D1210" s="210" t="s">
        <v>196</v>
      </c>
      <c r="E1210" s="216" t="s">
        <v>1</v>
      </c>
      <c r="F1210" s="217" t="s">
        <v>1451</v>
      </c>
      <c r="G1210" s="215"/>
      <c r="H1210" s="216" t="s">
        <v>1</v>
      </c>
      <c r="I1210" s="218"/>
      <c r="J1210" s="215"/>
      <c r="K1210" s="215"/>
      <c r="L1210" s="219"/>
      <c r="M1210" s="220"/>
      <c r="N1210" s="221"/>
      <c r="O1210" s="221"/>
      <c r="P1210" s="221"/>
      <c r="Q1210" s="221"/>
      <c r="R1210" s="221"/>
      <c r="S1210" s="221"/>
      <c r="T1210" s="222"/>
      <c r="AT1210" s="223" t="s">
        <v>196</v>
      </c>
      <c r="AU1210" s="223" t="s">
        <v>113</v>
      </c>
      <c r="AV1210" s="12" t="s">
        <v>23</v>
      </c>
      <c r="AW1210" s="12" t="s">
        <v>48</v>
      </c>
      <c r="AX1210" s="12" t="s">
        <v>91</v>
      </c>
      <c r="AY1210" s="223" t="s">
        <v>183</v>
      </c>
    </row>
    <row r="1211" spans="2:65" s="13" customFormat="1" ht="10.199999999999999">
      <c r="B1211" s="224"/>
      <c r="C1211" s="225"/>
      <c r="D1211" s="210" t="s">
        <v>196</v>
      </c>
      <c r="E1211" s="226" t="s">
        <v>1</v>
      </c>
      <c r="F1211" s="227" t="s">
        <v>744</v>
      </c>
      <c r="G1211" s="225"/>
      <c r="H1211" s="228">
        <v>248</v>
      </c>
      <c r="I1211" s="229"/>
      <c r="J1211" s="225"/>
      <c r="K1211" s="225"/>
      <c r="L1211" s="230"/>
      <c r="M1211" s="231"/>
      <c r="N1211" s="232"/>
      <c r="O1211" s="232"/>
      <c r="P1211" s="232"/>
      <c r="Q1211" s="232"/>
      <c r="R1211" s="232"/>
      <c r="S1211" s="232"/>
      <c r="T1211" s="233"/>
      <c r="AT1211" s="234" t="s">
        <v>196</v>
      </c>
      <c r="AU1211" s="234" t="s">
        <v>113</v>
      </c>
      <c r="AV1211" s="13" t="s">
        <v>98</v>
      </c>
      <c r="AW1211" s="13" t="s">
        <v>48</v>
      </c>
      <c r="AX1211" s="13" t="s">
        <v>91</v>
      </c>
      <c r="AY1211" s="234" t="s">
        <v>183</v>
      </c>
    </row>
    <row r="1212" spans="2:65" s="1" customFormat="1" ht="16.5" customHeight="1">
      <c r="B1212" s="35"/>
      <c r="C1212" s="197" t="s">
        <v>1511</v>
      </c>
      <c r="D1212" s="197" t="s">
        <v>186</v>
      </c>
      <c r="E1212" s="198" t="s">
        <v>1512</v>
      </c>
      <c r="F1212" s="199" t="s">
        <v>1513</v>
      </c>
      <c r="G1212" s="200" t="s">
        <v>313</v>
      </c>
      <c r="H1212" s="201">
        <v>503.38400000000001</v>
      </c>
      <c r="I1212" s="202"/>
      <c r="J1212" s="203">
        <f>ROUND(I1212*H1212,2)</f>
        <v>0</v>
      </c>
      <c r="K1212" s="199" t="s">
        <v>190</v>
      </c>
      <c r="L1212" s="39"/>
      <c r="M1212" s="204" t="s">
        <v>1</v>
      </c>
      <c r="N1212" s="205" t="s">
        <v>56</v>
      </c>
      <c r="O1212" s="67"/>
      <c r="P1212" s="206">
        <f>O1212*H1212</f>
        <v>0</v>
      </c>
      <c r="Q1212" s="206">
        <v>0</v>
      </c>
      <c r="R1212" s="206">
        <f>Q1212*H1212</f>
        <v>0</v>
      </c>
      <c r="S1212" s="206">
        <v>0</v>
      </c>
      <c r="T1212" s="207">
        <f>S1212*H1212</f>
        <v>0</v>
      </c>
      <c r="AR1212" s="208" t="s">
        <v>122</v>
      </c>
      <c r="AT1212" s="208" t="s">
        <v>186</v>
      </c>
      <c r="AU1212" s="208" t="s">
        <v>113</v>
      </c>
      <c r="AY1212" s="17" t="s">
        <v>183</v>
      </c>
      <c r="BE1212" s="209">
        <f>IF(N1212="základní",J1212,0)</f>
        <v>0</v>
      </c>
      <c r="BF1212" s="209">
        <f>IF(N1212="snížená",J1212,0)</f>
        <v>0</v>
      </c>
      <c r="BG1212" s="209">
        <f>IF(N1212="zákl. přenesená",J1212,0)</f>
        <v>0</v>
      </c>
      <c r="BH1212" s="209">
        <f>IF(N1212="sníž. přenesená",J1212,0)</f>
        <v>0</v>
      </c>
      <c r="BI1212" s="209">
        <f>IF(N1212="nulová",J1212,0)</f>
        <v>0</v>
      </c>
      <c r="BJ1212" s="17" t="s">
        <v>23</v>
      </c>
      <c r="BK1212" s="209">
        <f>ROUND(I1212*H1212,2)</f>
        <v>0</v>
      </c>
      <c r="BL1212" s="17" t="s">
        <v>122</v>
      </c>
      <c r="BM1212" s="208" t="s">
        <v>1514</v>
      </c>
    </row>
    <row r="1213" spans="2:65" s="1" customFormat="1" ht="10.199999999999999">
      <c r="B1213" s="35"/>
      <c r="C1213" s="36"/>
      <c r="D1213" s="210" t="s">
        <v>192</v>
      </c>
      <c r="E1213" s="36"/>
      <c r="F1213" s="211" t="s">
        <v>1515</v>
      </c>
      <c r="G1213" s="36"/>
      <c r="H1213" s="36"/>
      <c r="I1213" s="118"/>
      <c r="J1213" s="36"/>
      <c r="K1213" s="36"/>
      <c r="L1213" s="39"/>
      <c r="M1213" s="212"/>
      <c r="N1213" s="67"/>
      <c r="O1213" s="67"/>
      <c r="P1213" s="67"/>
      <c r="Q1213" s="67"/>
      <c r="R1213" s="67"/>
      <c r="S1213" s="67"/>
      <c r="T1213" s="68"/>
      <c r="AT1213" s="17" t="s">
        <v>192</v>
      </c>
      <c r="AU1213" s="17" t="s">
        <v>113</v>
      </c>
    </row>
    <row r="1214" spans="2:65" s="1" customFormat="1" ht="27">
      <c r="B1214" s="35"/>
      <c r="C1214" s="36"/>
      <c r="D1214" s="210" t="s">
        <v>194</v>
      </c>
      <c r="E1214" s="36"/>
      <c r="F1214" s="213" t="s">
        <v>1516</v>
      </c>
      <c r="G1214" s="36"/>
      <c r="H1214" s="36"/>
      <c r="I1214" s="118"/>
      <c r="J1214" s="36"/>
      <c r="K1214" s="36"/>
      <c r="L1214" s="39"/>
      <c r="M1214" s="212"/>
      <c r="N1214" s="67"/>
      <c r="O1214" s="67"/>
      <c r="P1214" s="67"/>
      <c r="Q1214" s="67"/>
      <c r="R1214" s="67"/>
      <c r="S1214" s="67"/>
      <c r="T1214" s="68"/>
      <c r="AT1214" s="17" t="s">
        <v>194</v>
      </c>
      <c r="AU1214" s="17" t="s">
        <v>113</v>
      </c>
    </row>
    <row r="1215" spans="2:65" s="12" customFormat="1" ht="10.199999999999999">
      <c r="B1215" s="214"/>
      <c r="C1215" s="215"/>
      <c r="D1215" s="210" t="s">
        <v>196</v>
      </c>
      <c r="E1215" s="216" t="s">
        <v>1</v>
      </c>
      <c r="F1215" s="217" t="s">
        <v>1481</v>
      </c>
      <c r="G1215" s="215"/>
      <c r="H1215" s="216" t="s">
        <v>1</v>
      </c>
      <c r="I1215" s="218"/>
      <c r="J1215" s="215"/>
      <c r="K1215" s="215"/>
      <c r="L1215" s="219"/>
      <c r="M1215" s="220"/>
      <c r="N1215" s="221"/>
      <c r="O1215" s="221"/>
      <c r="P1215" s="221"/>
      <c r="Q1215" s="221"/>
      <c r="R1215" s="221"/>
      <c r="S1215" s="221"/>
      <c r="T1215" s="222"/>
      <c r="AT1215" s="223" t="s">
        <v>196</v>
      </c>
      <c r="AU1215" s="223" t="s">
        <v>113</v>
      </c>
      <c r="AV1215" s="12" t="s">
        <v>23</v>
      </c>
      <c r="AW1215" s="12" t="s">
        <v>48</v>
      </c>
      <c r="AX1215" s="12" t="s">
        <v>91</v>
      </c>
      <c r="AY1215" s="223" t="s">
        <v>183</v>
      </c>
    </row>
    <row r="1216" spans="2:65" s="13" customFormat="1" ht="10.199999999999999">
      <c r="B1216" s="224"/>
      <c r="C1216" s="225"/>
      <c r="D1216" s="210" t="s">
        <v>196</v>
      </c>
      <c r="E1216" s="226" t="s">
        <v>1</v>
      </c>
      <c r="F1216" s="227" t="s">
        <v>1517</v>
      </c>
      <c r="G1216" s="225"/>
      <c r="H1216" s="228">
        <v>0.9900000000000001</v>
      </c>
      <c r="I1216" s="229"/>
      <c r="J1216" s="225"/>
      <c r="K1216" s="225"/>
      <c r="L1216" s="230"/>
      <c r="M1216" s="231"/>
      <c r="N1216" s="232"/>
      <c r="O1216" s="232"/>
      <c r="P1216" s="232"/>
      <c r="Q1216" s="232"/>
      <c r="R1216" s="232"/>
      <c r="S1216" s="232"/>
      <c r="T1216" s="233"/>
      <c r="AT1216" s="234" t="s">
        <v>196</v>
      </c>
      <c r="AU1216" s="234" t="s">
        <v>113</v>
      </c>
      <c r="AV1216" s="13" t="s">
        <v>98</v>
      </c>
      <c r="AW1216" s="13" t="s">
        <v>48</v>
      </c>
      <c r="AX1216" s="13" t="s">
        <v>91</v>
      </c>
      <c r="AY1216" s="234" t="s">
        <v>183</v>
      </c>
    </row>
    <row r="1217" spans="2:51" s="13" customFormat="1" ht="10.199999999999999">
      <c r="B1217" s="224"/>
      <c r="C1217" s="225"/>
      <c r="D1217" s="210" t="s">
        <v>196</v>
      </c>
      <c r="E1217" s="226" t="s">
        <v>1</v>
      </c>
      <c r="F1217" s="227" t="s">
        <v>1518</v>
      </c>
      <c r="G1217" s="225"/>
      <c r="H1217" s="228">
        <v>60.319999999999993</v>
      </c>
      <c r="I1217" s="229"/>
      <c r="J1217" s="225"/>
      <c r="K1217" s="225"/>
      <c r="L1217" s="230"/>
      <c r="M1217" s="231"/>
      <c r="N1217" s="232"/>
      <c r="O1217" s="232"/>
      <c r="P1217" s="232"/>
      <c r="Q1217" s="232"/>
      <c r="R1217" s="232"/>
      <c r="S1217" s="232"/>
      <c r="T1217" s="233"/>
      <c r="AT1217" s="234" t="s">
        <v>196</v>
      </c>
      <c r="AU1217" s="234" t="s">
        <v>113</v>
      </c>
      <c r="AV1217" s="13" t="s">
        <v>98</v>
      </c>
      <c r="AW1217" s="13" t="s">
        <v>48</v>
      </c>
      <c r="AX1217" s="13" t="s">
        <v>91</v>
      </c>
      <c r="AY1217" s="234" t="s">
        <v>183</v>
      </c>
    </row>
    <row r="1218" spans="2:51" s="12" customFormat="1" ht="10.199999999999999">
      <c r="B1218" s="214"/>
      <c r="C1218" s="215"/>
      <c r="D1218" s="210" t="s">
        <v>196</v>
      </c>
      <c r="E1218" s="216" t="s">
        <v>1</v>
      </c>
      <c r="F1218" s="217" t="s">
        <v>1468</v>
      </c>
      <c r="G1218" s="215"/>
      <c r="H1218" s="216" t="s">
        <v>1</v>
      </c>
      <c r="I1218" s="218"/>
      <c r="J1218" s="215"/>
      <c r="K1218" s="215"/>
      <c r="L1218" s="219"/>
      <c r="M1218" s="220"/>
      <c r="N1218" s="221"/>
      <c r="O1218" s="221"/>
      <c r="P1218" s="221"/>
      <c r="Q1218" s="221"/>
      <c r="R1218" s="221"/>
      <c r="S1218" s="221"/>
      <c r="T1218" s="222"/>
      <c r="AT1218" s="223" t="s">
        <v>196</v>
      </c>
      <c r="AU1218" s="223" t="s">
        <v>113</v>
      </c>
      <c r="AV1218" s="12" t="s">
        <v>23</v>
      </c>
      <c r="AW1218" s="12" t="s">
        <v>48</v>
      </c>
      <c r="AX1218" s="12" t="s">
        <v>91</v>
      </c>
      <c r="AY1218" s="223" t="s">
        <v>183</v>
      </c>
    </row>
    <row r="1219" spans="2:51" s="13" customFormat="1" ht="10.199999999999999">
      <c r="B1219" s="224"/>
      <c r="C1219" s="225"/>
      <c r="D1219" s="210" t="s">
        <v>196</v>
      </c>
      <c r="E1219" s="226" t="s">
        <v>1</v>
      </c>
      <c r="F1219" s="227" t="s">
        <v>1519</v>
      </c>
      <c r="G1219" s="225"/>
      <c r="H1219" s="228">
        <v>1.2000000000000002</v>
      </c>
      <c r="I1219" s="229"/>
      <c r="J1219" s="225"/>
      <c r="K1219" s="225"/>
      <c r="L1219" s="230"/>
      <c r="M1219" s="231"/>
      <c r="N1219" s="232"/>
      <c r="O1219" s="232"/>
      <c r="P1219" s="232"/>
      <c r="Q1219" s="232"/>
      <c r="R1219" s="232"/>
      <c r="S1219" s="232"/>
      <c r="T1219" s="233"/>
      <c r="AT1219" s="234" t="s">
        <v>196</v>
      </c>
      <c r="AU1219" s="234" t="s">
        <v>113</v>
      </c>
      <c r="AV1219" s="13" t="s">
        <v>98</v>
      </c>
      <c r="AW1219" s="13" t="s">
        <v>48</v>
      </c>
      <c r="AX1219" s="13" t="s">
        <v>91</v>
      </c>
      <c r="AY1219" s="234" t="s">
        <v>183</v>
      </c>
    </row>
    <row r="1220" spans="2:51" s="12" customFormat="1" ht="10.199999999999999">
      <c r="B1220" s="214"/>
      <c r="C1220" s="215"/>
      <c r="D1220" s="210" t="s">
        <v>196</v>
      </c>
      <c r="E1220" s="216" t="s">
        <v>1</v>
      </c>
      <c r="F1220" s="217" t="s">
        <v>524</v>
      </c>
      <c r="G1220" s="215"/>
      <c r="H1220" s="216" t="s">
        <v>1</v>
      </c>
      <c r="I1220" s="218"/>
      <c r="J1220" s="215"/>
      <c r="K1220" s="215"/>
      <c r="L1220" s="219"/>
      <c r="M1220" s="220"/>
      <c r="N1220" s="221"/>
      <c r="O1220" s="221"/>
      <c r="P1220" s="221"/>
      <c r="Q1220" s="221"/>
      <c r="R1220" s="221"/>
      <c r="S1220" s="221"/>
      <c r="T1220" s="222"/>
      <c r="AT1220" s="223" t="s">
        <v>196</v>
      </c>
      <c r="AU1220" s="223" t="s">
        <v>113</v>
      </c>
      <c r="AV1220" s="12" t="s">
        <v>23</v>
      </c>
      <c r="AW1220" s="12" t="s">
        <v>48</v>
      </c>
      <c r="AX1220" s="12" t="s">
        <v>91</v>
      </c>
      <c r="AY1220" s="223" t="s">
        <v>183</v>
      </c>
    </row>
    <row r="1221" spans="2:51" s="13" customFormat="1" ht="10.199999999999999">
      <c r="B1221" s="224"/>
      <c r="C1221" s="225"/>
      <c r="D1221" s="210" t="s">
        <v>196</v>
      </c>
      <c r="E1221" s="226" t="s">
        <v>1</v>
      </c>
      <c r="F1221" s="227" t="s">
        <v>1520</v>
      </c>
      <c r="G1221" s="225"/>
      <c r="H1221" s="228">
        <v>0.94500000000000006</v>
      </c>
      <c r="I1221" s="229"/>
      <c r="J1221" s="225"/>
      <c r="K1221" s="225"/>
      <c r="L1221" s="230"/>
      <c r="M1221" s="231"/>
      <c r="N1221" s="232"/>
      <c r="O1221" s="232"/>
      <c r="P1221" s="232"/>
      <c r="Q1221" s="232"/>
      <c r="R1221" s="232"/>
      <c r="S1221" s="232"/>
      <c r="T1221" s="233"/>
      <c r="AT1221" s="234" t="s">
        <v>196</v>
      </c>
      <c r="AU1221" s="234" t="s">
        <v>113</v>
      </c>
      <c r="AV1221" s="13" t="s">
        <v>98</v>
      </c>
      <c r="AW1221" s="13" t="s">
        <v>48</v>
      </c>
      <c r="AX1221" s="13" t="s">
        <v>91</v>
      </c>
      <c r="AY1221" s="234" t="s">
        <v>183</v>
      </c>
    </row>
    <row r="1222" spans="2:51" s="12" customFormat="1" ht="10.199999999999999">
      <c r="B1222" s="214"/>
      <c r="C1222" s="215"/>
      <c r="D1222" s="210" t="s">
        <v>196</v>
      </c>
      <c r="E1222" s="216" t="s">
        <v>1</v>
      </c>
      <c r="F1222" s="217" t="s">
        <v>1489</v>
      </c>
      <c r="G1222" s="215"/>
      <c r="H1222" s="216" t="s">
        <v>1</v>
      </c>
      <c r="I1222" s="218"/>
      <c r="J1222" s="215"/>
      <c r="K1222" s="215"/>
      <c r="L1222" s="219"/>
      <c r="M1222" s="220"/>
      <c r="N1222" s="221"/>
      <c r="O1222" s="221"/>
      <c r="P1222" s="221"/>
      <c r="Q1222" s="221"/>
      <c r="R1222" s="221"/>
      <c r="S1222" s="221"/>
      <c r="T1222" s="222"/>
      <c r="AT1222" s="223" t="s">
        <v>196</v>
      </c>
      <c r="AU1222" s="223" t="s">
        <v>113</v>
      </c>
      <c r="AV1222" s="12" t="s">
        <v>23</v>
      </c>
      <c r="AW1222" s="12" t="s">
        <v>48</v>
      </c>
      <c r="AX1222" s="12" t="s">
        <v>91</v>
      </c>
      <c r="AY1222" s="223" t="s">
        <v>183</v>
      </c>
    </row>
    <row r="1223" spans="2:51" s="13" customFormat="1" ht="10.199999999999999">
      <c r="B1223" s="224"/>
      <c r="C1223" s="225"/>
      <c r="D1223" s="210" t="s">
        <v>196</v>
      </c>
      <c r="E1223" s="226" t="s">
        <v>1</v>
      </c>
      <c r="F1223" s="227" t="s">
        <v>1521</v>
      </c>
      <c r="G1223" s="225"/>
      <c r="H1223" s="228">
        <v>0.57600000000000007</v>
      </c>
      <c r="I1223" s="229"/>
      <c r="J1223" s="225"/>
      <c r="K1223" s="225"/>
      <c r="L1223" s="230"/>
      <c r="M1223" s="231"/>
      <c r="N1223" s="232"/>
      <c r="O1223" s="232"/>
      <c r="P1223" s="232"/>
      <c r="Q1223" s="232"/>
      <c r="R1223" s="232"/>
      <c r="S1223" s="232"/>
      <c r="T1223" s="233"/>
      <c r="AT1223" s="234" t="s">
        <v>196</v>
      </c>
      <c r="AU1223" s="234" t="s">
        <v>113</v>
      </c>
      <c r="AV1223" s="13" t="s">
        <v>98</v>
      </c>
      <c r="AW1223" s="13" t="s">
        <v>48</v>
      </c>
      <c r="AX1223" s="13" t="s">
        <v>91</v>
      </c>
      <c r="AY1223" s="234" t="s">
        <v>183</v>
      </c>
    </row>
    <row r="1224" spans="2:51" s="12" customFormat="1" ht="10.199999999999999">
      <c r="B1224" s="214"/>
      <c r="C1224" s="215"/>
      <c r="D1224" s="210" t="s">
        <v>196</v>
      </c>
      <c r="E1224" s="216" t="s">
        <v>1</v>
      </c>
      <c r="F1224" s="217" t="s">
        <v>262</v>
      </c>
      <c r="G1224" s="215"/>
      <c r="H1224" s="216" t="s">
        <v>1</v>
      </c>
      <c r="I1224" s="218"/>
      <c r="J1224" s="215"/>
      <c r="K1224" s="215"/>
      <c r="L1224" s="219"/>
      <c r="M1224" s="220"/>
      <c r="N1224" s="221"/>
      <c r="O1224" s="221"/>
      <c r="P1224" s="221"/>
      <c r="Q1224" s="221"/>
      <c r="R1224" s="221"/>
      <c r="S1224" s="221"/>
      <c r="T1224" s="222"/>
      <c r="AT1224" s="223" t="s">
        <v>196</v>
      </c>
      <c r="AU1224" s="223" t="s">
        <v>113</v>
      </c>
      <c r="AV1224" s="12" t="s">
        <v>23</v>
      </c>
      <c r="AW1224" s="12" t="s">
        <v>48</v>
      </c>
      <c r="AX1224" s="12" t="s">
        <v>91</v>
      </c>
      <c r="AY1224" s="223" t="s">
        <v>183</v>
      </c>
    </row>
    <row r="1225" spans="2:51" s="13" customFormat="1" ht="10.199999999999999">
      <c r="B1225" s="224"/>
      <c r="C1225" s="225"/>
      <c r="D1225" s="210" t="s">
        <v>196</v>
      </c>
      <c r="E1225" s="226" t="s">
        <v>1</v>
      </c>
      <c r="F1225" s="227" t="s">
        <v>1522</v>
      </c>
      <c r="G1225" s="225"/>
      <c r="H1225" s="228">
        <v>15.76</v>
      </c>
      <c r="I1225" s="229"/>
      <c r="J1225" s="225"/>
      <c r="K1225" s="225"/>
      <c r="L1225" s="230"/>
      <c r="M1225" s="231"/>
      <c r="N1225" s="232"/>
      <c r="O1225" s="232"/>
      <c r="P1225" s="232"/>
      <c r="Q1225" s="232"/>
      <c r="R1225" s="232"/>
      <c r="S1225" s="232"/>
      <c r="T1225" s="233"/>
      <c r="AT1225" s="234" t="s">
        <v>196</v>
      </c>
      <c r="AU1225" s="234" t="s">
        <v>113</v>
      </c>
      <c r="AV1225" s="13" t="s">
        <v>98</v>
      </c>
      <c r="AW1225" s="13" t="s">
        <v>48</v>
      </c>
      <c r="AX1225" s="13" t="s">
        <v>91</v>
      </c>
      <c r="AY1225" s="234" t="s">
        <v>183</v>
      </c>
    </row>
    <row r="1226" spans="2:51" s="12" customFormat="1" ht="10.199999999999999">
      <c r="B1226" s="214"/>
      <c r="C1226" s="215"/>
      <c r="D1226" s="210" t="s">
        <v>196</v>
      </c>
      <c r="E1226" s="216" t="s">
        <v>1</v>
      </c>
      <c r="F1226" s="217" t="s">
        <v>1232</v>
      </c>
      <c r="G1226" s="215"/>
      <c r="H1226" s="216" t="s">
        <v>1</v>
      </c>
      <c r="I1226" s="218"/>
      <c r="J1226" s="215"/>
      <c r="K1226" s="215"/>
      <c r="L1226" s="219"/>
      <c r="M1226" s="220"/>
      <c r="N1226" s="221"/>
      <c r="O1226" s="221"/>
      <c r="P1226" s="221"/>
      <c r="Q1226" s="221"/>
      <c r="R1226" s="221"/>
      <c r="S1226" s="221"/>
      <c r="T1226" s="222"/>
      <c r="AT1226" s="223" t="s">
        <v>196</v>
      </c>
      <c r="AU1226" s="223" t="s">
        <v>113</v>
      </c>
      <c r="AV1226" s="12" t="s">
        <v>23</v>
      </c>
      <c r="AW1226" s="12" t="s">
        <v>48</v>
      </c>
      <c r="AX1226" s="12" t="s">
        <v>91</v>
      </c>
      <c r="AY1226" s="223" t="s">
        <v>183</v>
      </c>
    </row>
    <row r="1227" spans="2:51" s="13" customFormat="1" ht="10.199999999999999">
      <c r="B1227" s="224"/>
      <c r="C1227" s="225"/>
      <c r="D1227" s="210" t="s">
        <v>196</v>
      </c>
      <c r="E1227" s="226" t="s">
        <v>1</v>
      </c>
      <c r="F1227" s="227" t="s">
        <v>1523</v>
      </c>
      <c r="G1227" s="225"/>
      <c r="H1227" s="228">
        <v>0.76800000000000013</v>
      </c>
      <c r="I1227" s="229"/>
      <c r="J1227" s="225"/>
      <c r="K1227" s="225"/>
      <c r="L1227" s="230"/>
      <c r="M1227" s="231"/>
      <c r="N1227" s="232"/>
      <c r="O1227" s="232"/>
      <c r="P1227" s="232"/>
      <c r="Q1227" s="232"/>
      <c r="R1227" s="232"/>
      <c r="S1227" s="232"/>
      <c r="T1227" s="233"/>
      <c r="AT1227" s="234" t="s">
        <v>196</v>
      </c>
      <c r="AU1227" s="234" t="s">
        <v>113</v>
      </c>
      <c r="AV1227" s="13" t="s">
        <v>98</v>
      </c>
      <c r="AW1227" s="13" t="s">
        <v>48</v>
      </c>
      <c r="AX1227" s="13" t="s">
        <v>91</v>
      </c>
      <c r="AY1227" s="234" t="s">
        <v>183</v>
      </c>
    </row>
    <row r="1228" spans="2:51" s="12" customFormat="1" ht="10.199999999999999">
      <c r="B1228" s="214"/>
      <c r="C1228" s="215"/>
      <c r="D1228" s="210" t="s">
        <v>196</v>
      </c>
      <c r="E1228" s="216" t="s">
        <v>1</v>
      </c>
      <c r="F1228" s="217" t="s">
        <v>1428</v>
      </c>
      <c r="G1228" s="215"/>
      <c r="H1228" s="216" t="s">
        <v>1</v>
      </c>
      <c r="I1228" s="218"/>
      <c r="J1228" s="215"/>
      <c r="K1228" s="215"/>
      <c r="L1228" s="219"/>
      <c r="M1228" s="220"/>
      <c r="N1228" s="221"/>
      <c r="O1228" s="221"/>
      <c r="P1228" s="221"/>
      <c r="Q1228" s="221"/>
      <c r="R1228" s="221"/>
      <c r="S1228" s="221"/>
      <c r="T1228" s="222"/>
      <c r="AT1228" s="223" t="s">
        <v>196</v>
      </c>
      <c r="AU1228" s="223" t="s">
        <v>113</v>
      </c>
      <c r="AV1228" s="12" t="s">
        <v>23</v>
      </c>
      <c r="AW1228" s="12" t="s">
        <v>48</v>
      </c>
      <c r="AX1228" s="12" t="s">
        <v>91</v>
      </c>
      <c r="AY1228" s="223" t="s">
        <v>183</v>
      </c>
    </row>
    <row r="1229" spans="2:51" s="13" customFormat="1" ht="10.199999999999999">
      <c r="B1229" s="224"/>
      <c r="C1229" s="225"/>
      <c r="D1229" s="210" t="s">
        <v>196</v>
      </c>
      <c r="E1229" s="226" t="s">
        <v>1</v>
      </c>
      <c r="F1229" s="227" t="s">
        <v>1524</v>
      </c>
      <c r="G1229" s="225"/>
      <c r="H1229" s="228">
        <v>5.0505000000000004</v>
      </c>
      <c r="I1229" s="229"/>
      <c r="J1229" s="225"/>
      <c r="K1229" s="225"/>
      <c r="L1229" s="230"/>
      <c r="M1229" s="231"/>
      <c r="N1229" s="232"/>
      <c r="O1229" s="232"/>
      <c r="P1229" s="232"/>
      <c r="Q1229" s="232"/>
      <c r="R1229" s="232"/>
      <c r="S1229" s="232"/>
      <c r="T1229" s="233"/>
      <c r="AT1229" s="234" t="s">
        <v>196</v>
      </c>
      <c r="AU1229" s="234" t="s">
        <v>113</v>
      </c>
      <c r="AV1229" s="13" t="s">
        <v>98</v>
      </c>
      <c r="AW1229" s="13" t="s">
        <v>48</v>
      </c>
      <c r="AX1229" s="13" t="s">
        <v>91</v>
      </c>
      <c r="AY1229" s="234" t="s">
        <v>183</v>
      </c>
    </row>
    <row r="1230" spans="2:51" s="13" customFormat="1" ht="10.199999999999999">
      <c r="B1230" s="224"/>
      <c r="C1230" s="225"/>
      <c r="D1230" s="210" t="s">
        <v>196</v>
      </c>
      <c r="E1230" s="226" t="s">
        <v>1</v>
      </c>
      <c r="F1230" s="227" t="s">
        <v>1525</v>
      </c>
      <c r="G1230" s="225"/>
      <c r="H1230" s="228">
        <v>13.32</v>
      </c>
      <c r="I1230" s="229"/>
      <c r="J1230" s="225"/>
      <c r="K1230" s="225"/>
      <c r="L1230" s="230"/>
      <c r="M1230" s="231"/>
      <c r="N1230" s="232"/>
      <c r="O1230" s="232"/>
      <c r="P1230" s="232"/>
      <c r="Q1230" s="232"/>
      <c r="R1230" s="232"/>
      <c r="S1230" s="232"/>
      <c r="T1230" s="233"/>
      <c r="AT1230" s="234" t="s">
        <v>196</v>
      </c>
      <c r="AU1230" s="234" t="s">
        <v>113</v>
      </c>
      <c r="AV1230" s="13" t="s">
        <v>98</v>
      </c>
      <c r="AW1230" s="13" t="s">
        <v>48</v>
      </c>
      <c r="AX1230" s="13" t="s">
        <v>91</v>
      </c>
      <c r="AY1230" s="234" t="s">
        <v>183</v>
      </c>
    </row>
    <row r="1231" spans="2:51" s="12" customFormat="1" ht="10.199999999999999">
      <c r="B1231" s="214"/>
      <c r="C1231" s="215"/>
      <c r="D1231" s="210" t="s">
        <v>196</v>
      </c>
      <c r="E1231" s="216" t="s">
        <v>1</v>
      </c>
      <c r="F1231" s="217" t="s">
        <v>1526</v>
      </c>
      <c r="G1231" s="215"/>
      <c r="H1231" s="216" t="s">
        <v>1</v>
      </c>
      <c r="I1231" s="218"/>
      <c r="J1231" s="215"/>
      <c r="K1231" s="215"/>
      <c r="L1231" s="219"/>
      <c r="M1231" s="220"/>
      <c r="N1231" s="221"/>
      <c r="O1231" s="221"/>
      <c r="P1231" s="221"/>
      <c r="Q1231" s="221"/>
      <c r="R1231" s="221"/>
      <c r="S1231" s="221"/>
      <c r="T1231" s="222"/>
      <c r="AT1231" s="223" t="s">
        <v>196</v>
      </c>
      <c r="AU1231" s="223" t="s">
        <v>113</v>
      </c>
      <c r="AV1231" s="12" t="s">
        <v>23</v>
      </c>
      <c r="AW1231" s="12" t="s">
        <v>48</v>
      </c>
      <c r="AX1231" s="12" t="s">
        <v>91</v>
      </c>
      <c r="AY1231" s="223" t="s">
        <v>183</v>
      </c>
    </row>
    <row r="1232" spans="2:51" s="13" customFormat="1" ht="10.199999999999999">
      <c r="B1232" s="224"/>
      <c r="C1232" s="225"/>
      <c r="D1232" s="210" t="s">
        <v>196</v>
      </c>
      <c r="E1232" s="226" t="s">
        <v>1</v>
      </c>
      <c r="F1232" s="227" t="s">
        <v>1527</v>
      </c>
      <c r="G1232" s="225"/>
      <c r="H1232" s="228">
        <v>12.498749999999999</v>
      </c>
      <c r="I1232" s="229"/>
      <c r="J1232" s="225"/>
      <c r="K1232" s="225"/>
      <c r="L1232" s="230"/>
      <c r="M1232" s="231"/>
      <c r="N1232" s="232"/>
      <c r="O1232" s="232"/>
      <c r="P1232" s="232"/>
      <c r="Q1232" s="232"/>
      <c r="R1232" s="232"/>
      <c r="S1232" s="232"/>
      <c r="T1232" s="233"/>
      <c r="AT1232" s="234" t="s">
        <v>196</v>
      </c>
      <c r="AU1232" s="234" t="s">
        <v>113</v>
      </c>
      <c r="AV1232" s="13" t="s">
        <v>98</v>
      </c>
      <c r="AW1232" s="13" t="s">
        <v>48</v>
      </c>
      <c r="AX1232" s="13" t="s">
        <v>91</v>
      </c>
      <c r="AY1232" s="234" t="s">
        <v>183</v>
      </c>
    </row>
    <row r="1233" spans="2:65" s="12" customFormat="1" ht="10.199999999999999">
      <c r="B1233" s="214"/>
      <c r="C1233" s="215"/>
      <c r="D1233" s="210" t="s">
        <v>196</v>
      </c>
      <c r="E1233" s="216" t="s">
        <v>1</v>
      </c>
      <c r="F1233" s="217" t="s">
        <v>1431</v>
      </c>
      <c r="G1233" s="215"/>
      <c r="H1233" s="216" t="s">
        <v>1</v>
      </c>
      <c r="I1233" s="218"/>
      <c r="J1233" s="215"/>
      <c r="K1233" s="215"/>
      <c r="L1233" s="219"/>
      <c r="M1233" s="220"/>
      <c r="N1233" s="221"/>
      <c r="O1233" s="221"/>
      <c r="P1233" s="221"/>
      <c r="Q1233" s="221"/>
      <c r="R1233" s="221"/>
      <c r="S1233" s="221"/>
      <c r="T1233" s="222"/>
      <c r="AT1233" s="223" t="s">
        <v>196</v>
      </c>
      <c r="AU1233" s="223" t="s">
        <v>113</v>
      </c>
      <c r="AV1233" s="12" t="s">
        <v>23</v>
      </c>
      <c r="AW1233" s="12" t="s">
        <v>48</v>
      </c>
      <c r="AX1233" s="12" t="s">
        <v>91</v>
      </c>
      <c r="AY1233" s="223" t="s">
        <v>183</v>
      </c>
    </row>
    <row r="1234" spans="2:65" s="13" customFormat="1" ht="10.199999999999999">
      <c r="B1234" s="224"/>
      <c r="C1234" s="225"/>
      <c r="D1234" s="210" t="s">
        <v>196</v>
      </c>
      <c r="E1234" s="226" t="s">
        <v>1</v>
      </c>
      <c r="F1234" s="227" t="s">
        <v>1528</v>
      </c>
      <c r="G1234" s="225"/>
      <c r="H1234" s="228">
        <v>10.988999999999999</v>
      </c>
      <c r="I1234" s="229"/>
      <c r="J1234" s="225"/>
      <c r="K1234" s="225"/>
      <c r="L1234" s="230"/>
      <c r="M1234" s="231"/>
      <c r="N1234" s="232"/>
      <c r="O1234" s="232"/>
      <c r="P1234" s="232"/>
      <c r="Q1234" s="232"/>
      <c r="R1234" s="232"/>
      <c r="S1234" s="232"/>
      <c r="T1234" s="233"/>
      <c r="AT1234" s="234" t="s">
        <v>196</v>
      </c>
      <c r="AU1234" s="234" t="s">
        <v>113</v>
      </c>
      <c r="AV1234" s="13" t="s">
        <v>98</v>
      </c>
      <c r="AW1234" s="13" t="s">
        <v>48</v>
      </c>
      <c r="AX1234" s="13" t="s">
        <v>91</v>
      </c>
      <c r="AY1234" s="234" t="s">
        <v>183</v>
      </c>
    </row>
    <row r="1235" spans="2:65" s="13" customFormat="1" ht="10.199999999999999">
      <c r="B1235" s="224"/>
      <c r="C1235" s="225"/>
      <c r="D1235" s="210" t="s">
        <v>196</v>
      </c>
      <c r="E1235" s="226" t="s">
        <v>1</v>
      </c>
      <c r="F1235" s="227" t="s">
        <v>1529</v>
      </c>
      <c r="G1235" s="225"/>
      <c r="H1235" s="228">
        <v>38.279999999999994</v>
      </c>
      <c r="I1235" s="229"/>
      <c r="J1235" s="225"/>
      <c r="K1235" s="225"/>
      <c r="L1235" s="230"/>
      <c r="M1235" s="231"/>
      <c r="N1235" s="232"/>
      <c r="O1235" s="232"/>
      <c r="P1235" s="232"/>
      <c r="Q1235" s="232"/>
      <c r="R1235" s="232"/>
      <c r="S1235" s="232"/>
      <c r="T1235" s="233"/>
      <c r="AT1235" s="234" t="s">
        <v>196</v>
      </c>
      <c r="AU1235" s="234" t="s">
        <v>113</v>
      </c>
      <c r="AV1235" s="13" t="s">
        <v>98</v>
      </c>
      <c r="AW1235" s="13" t="s">
        <v>48</v>
      </c>
      <c r="AX1235" s="13" t="s">
        <v>91</v>
      </c>
      <c r="AY1235" s="234" t="s">
        <v>183</v>
      </c>
    </row>
    <row r="1236" spans="2:65" s="12" customFormat="1" ht="10.199999999999999">
      <c r="B1236" s="214"/>
      <c r="C1236" s="215"/>
      <c r="D1236" s="210" t="s">
        <v>196</v>
      </c>
      <c r="E1236" s="216" t="s">
        <v>1</v>
      </c>
      <c r="F1236" s="217" t="s">
        <v>1421</v>
      </c>
      <c r="G1236" s="215"/>
      <c r="H1236" s="216" t="s">
        <v>1</v>
      </c>
      <c r="I1236" s="218"/>
      <c r="J1236" s="215"/>
      <c r="K1236" s="215"/>
      <c r="L1236" s="219"/>
      <c r="M1236" s="220"/>
      <c r="N1236" s="221"/>
      <c r="O1236" s="221"/>
      <c r="P1236" s="221"/>
      <c r="Q1236" s="221"/>
      <c r="R1236" s="221"/>
      <c r="S1236" s="221"/>
      <c r="T1236" s="222"/>
      <c r="AT1236" s="223" t="s">
        <v>196</v>
      </c>
      <c r="AU1236" s="223" t="s">
        <v>113</v>
      </c>
      <c r="AV1236" s="12" t="s">
        <v>23</v>
      </c>
      <c r="AW1236" s="12" t="s">
        <v>48</v>
      </c>
      <c r="AX1236" s="12" t="s">
        <v>91</v>
      </c>
      <c r="AY1236" s="223" t="s">
        <v>183</v>
      </c>
    </row>
    <row r="1237" spans="2:65" s="13" customFormat="1" ht="10.199999999999999">
      <c r="B1237" s="224"/>
      <c r="C1237" s="225"/>
      <c r="D1237" s="210" t="s">
        <v>196</v>
      </c>
      <c r="E1237" s="226" t="s">
        <v>1</v>
      </c>
      <c r="F1237" s="227" t="s">
        <v>1530</v>
      </c>
      <c r="G1237" s="225"/>
      <c r="H1237" s="228">
        <v>208.26999999999998</v>
      </c>
      <c r="I1237" s="229"/>
      <c r="J1237" s="225"/>
      <c r="K1237" s="225"/>
      <c r="L1237" s="230"/>
      <c r="M1237" s="231"/>
      <c r="N1237" s="232"/>
      <c r="O1237" s="232"/>
      <c r="P1237" s="232"/>
      <c r="Q1237" s="232"/>
      <c r="R1237" s="232"/>
      <c r="S1237" s="232"/>
      <c r="T1237" s="233"/>
      <c r="AT1237" s="234" t="s">
        <v>196</v>
      </c>
      <c r="AU1237" s="234" t="s">
        <v>113</v>
      </c>
      <c r="AV1237" s="13" t="s">
        <v>98</v>
      </c>
      <c r="AW1237" s="13" t="s">
        <v>48</v>
      </c>
      <c r="AX1237" s="13" t="s">
        <v>91</v>
      </c>
      <c r="AY1237" s="234" t="s">
        <v>183</v>
      </c>
    </row>
    <row r="1238" spans="2:65" s="12" customFormat="1" ht="10.199999999999999">
      <c r="B1238" s="214"/>
      <c r="C1238" s="215"/>
      <c r="D1238" s="210" t="s">
        <v>196</v>
      </c>
      <c r="E1238" s="216" t="s">
        <v>1</v>
      </c>
      <c r="F1238" s="217" t="s">
        <v>1451</v>
      </c>
      <c r="G1238" s="215"/>
      <c r="H1238" s="216" t="s">
        <v>1</v>
      </c>
      <c r="I1238" s="218"/>
      <c r="J1238" s="215"/>
      <c r="K1238" s="215"/>
      <c r="L1238" s="219"/>
      <c r="M1238" s="220"/>
      <c r="N1238" s="221"/>
      <c r="O1238" s="221"/>
      <c r="P1238" s="221"/>
      <c r="Q1238" s="221"/>
      <c r="R1238" s="221"/>
      <c r="S1238" s="221"/>
      <c r="T1238" s="222"/>
      <c r="AT1238" s="223" t="s">
        <v>196</v>
      </c>
      <c r="AU1238" s="223" t="s">
        <v>113</v>
      </c>
      <c r="AV1238" s="12" t="s">
        <v>23</v>
      </c>
      <c r="AW1238" s="12" t="s">
        <v>48</v>
      </c>
      <c r="AX1238" s="12" t="s">
        <v>91</v>
      </c>
      <c r="AY1238" s="223" t="s">
        <v>183</v>
      </c>
    </row>
    <row r="1239" spans="2:65" s="13" customFormat="1" ht="10.199999999999999">
      <c r="B1239" s="224"/>
      <c r="C1239" s="225"/>
      <c r="D1239" s="210" t="s">
        <v>196</v>
      </c>
      <c r="E1239" s="226" t="s">
        <v>1</v>
      </c>
      <c r="F1239" s="227" t="s">
        <v>1531</v>
      </c>
      <c r="G1239" s="225"/>
      <c r="H1239" s="228">
        <v>79.36</v>
      </c>
      <c r="I1239" s="229"/>
      <c r="J1239" s="225"/>
      <c r="K1239" s="225"/>
      <c r="L1239" s="230"/>
      <c r="M1239" s="231"/>
      <c r="N1239" s="232"/>
      <c r="O1239" s="232"/>
      <c r="P1239" s="232"/>
      <c r="Q1239" s="232"/>
      <c r="R1239" s="232"/>
      <c r="S1239" s="232"/>
      <c r="T1239" s="233"/>
      <c r="AT1239" s="234" t="s">
        <v>196</v>
      </c>
      <c r="AU1239" s="234" t="s">
        <v>113</v>
      </c>
      <c r="AV1239" s="13" t="s">
        <v>98</v>
      </c>
      <c r="AW1239" s="13" t="s">
        <v>48</v>
      </c>
      <c r="AX1239" s="13" t="s">
        <v>91</v>
      </c>
      <c r="AY1239" s="234" t="s">
        <v>183</v>
      </c>
    </row>
    <row r="1240" spans="2:65" s="12" customFormat="1" ht="10.199999999999999">
      <c r="B1240" s="214"/>
      <c r="C1240" s="215"/>
      <c r="D1240" s="210" t="s">
        <v>196</v>
      </c>
      <c r="E1240" s="216" t="s">
        <v>1</v>
      </c>
      <c r="F1240" s="217" t="s">
        <v>1445</v>
      </c>
      <c r="G1240" s="215"/>
      <c r="H1240" s="216" t="s">
        <v>1</v>
      </c>
      <c r="I1240" s="218"/>
      <c r="J1240" s="215"/>
      <c r="K1240" s="215"/>
      <c r="L1240" s="219"/>
      <c r="M1240" s="220"/>
      <c r="N1240" s="221"/>
      <c r="O1240" s="221"/>
      <c r="P1240" s="221"/>
      <c r="Q1240" s="221"/>
      <c r="R1240" s="221"/>
      <c r="S1240" s="221"/>
      <c r="T1240" s="222"/>
      <c r="AT1240" s="223" t="s">
        <v>196</v>
      </c>
      <c r="AU1240" s="223" t="s">
        <v>113</v>
      </c>
      <c r="AV1240" s="12" t="s">
        <v>23</v>
      </c>
      <c r="AW1240" s="12" t="s">
        <v>48</v>
      </c>
      <c r="AX1240" s="12" t="s">
        <v>91</v>
      </c>
      <c r="AY1240" s="223" t="s">
        <v>183</v>
      </c>
    </row>
    <row r="1241" spans="2:65" s="13" customFormat="1" ht="10.199999999999999">
      <c r="B1241" s="224"/>
      <c r="C1241" s="225"/>
      <c r="D1241" s="210" t="s">
        <v>196</v>
      </c>
      <c r="E1241" s="226" t="s">
        <v>1</v>
      </c>
      <c r="F1241" s="227" t="s">
        <v>1532</v>
      </c>
      <c r="G1241" s="225"/>
      <c r="H1241" s="228">
        <v>39.340000000000003</v>
      </c>
      <c r="I1241" s="229"/>
      <c r="J1241" s="225"/>
      <c r="K1241" s="225"/>
      <c r="L1241" s="230"/>
      <c r="M1241" s="231"/>
      <c r="N1241" s="232"/>
      <c r="O1241" s="232"/>
      <c r="P1241" s="232"/>
      <c r="Q1241" s="232"/>
      <c r="R1241" s="232"/>
      <c r="S1241" s="232"/>
      <c r="T1241" s="233"/>
      <c r="AT1241" s="234" t="s">
        <v>196</v>
      </c>
      <c r="AU1241" s="234" t="s">
        <v>113</v>
      </c>
      <c r="AV1241" s="13" t="s">
        <v>98</v>
      </c>
      <c r="AW1241" s="13" t="s">
        <v>48</v>
      </c>
      <c r="AX1241" s="13" t="s">
        <v>91</v>
      </c>
      <c r="AY1241" s="234" t="s">
        <v>183</v>
      </c>
    </row>
    <row r="1242" spans="2:65" s="12" customFormat="1" ht="10.199999999999999">
      <c r="B1242" s="214"/>
      <c r="C1242" s="215"/>
      <c r="D1242" s="210" t="s">
        <v>196</v>
      </c>
      <c r="E1242" s="216" t="s">
        <v>1</v>
      </c>
      <c r="F1242" s="217" t="s">
        <v>1415</v>
      </c>
      <c r="G1242" s="215"/>
      <c r="H1242" s="216" t="s">
        <v>1</v>
      </c>
      <c r="I1242" s="218"/>
      <c r="J1242" s="215"/>
      <c r="K1242" s="215"/>
      <c r="L1242" s="219"/>
      <c r="M1242" s="220"/>
      <c r="N1242" s="221"/>
      <c r="O1242" s="221"/>
      <c r="P1242" s="221"/>
      <c r="Q1242" s="221"/>
      <c r="R1242" s="221"/>
      <c r="S1242" s="221"/>
      <c r="T1242" s="222"/>
      <c r="AT1242" s="223" t="s">
        <v>196</v>
      </c>
      <c r="AU1242" s="223" t="s">
        <v>113</v>
      </c>
      <c r="AV1242" s="12" t="s">
        <v>23</v>
      </c>
      <c r="AW1242" s="12" t="s">
        <v>48</v>
      </c>
      <c r="AX1242" s="12" t="s">
        <v>91</v>
      </c>
      <c r="AY1242" s="223" t="s">
        <v>183</v>
      </c>
    </row>
    <row r="1243" spans="2:65" s="13" customFormat="1" ht="10.199999999999999">
      <c r="B1243" s="224"/>
      <c r="C1243" s="225"/>
      <c r="D1243" s="210" t="s">
        <v>196</v>
      </c>
      <c r="E1243" s="226" t="s">
        <v>1</v>
      </c>
      <c r="F1243" s="227" t="s">
        <v>1533</v>
      </c>
      <c r="G1243" s="225"/>
      <c r="H1243" s="228">
        <v>10.965</v>
      </c>
      <c r="I1243" s="229"/>
      <c r="J1243" s="225"/>
      <c r="K1243" s="225"/>
      <c r="L1243" s="230"/>
      <c r="M1243" s="231"/>
      <c r="N1243" s="232"/>
      <c r="O1243" s="232"/>
      <c r="P1243" s="232"/>
      <c r="Q1243" s="232"/>
      <c r="R1243" s="232"/>
      <c r="S1243" s="232"/>
      <c r="T1243" s="233"/>
      <c r="AT1243" s="234" t="s">
        <v>196</v>
      </c>
      <c r="AU1243" s="234" t="s">
        <v>113</v>
      </c>
      <c r="AV1243" s="13" t="s">
        <v>98</v>
      </c>
      <c r="AW1243" s="13" t="s">
        <v>48</v>
      </c>
      <c r="AX1243" s="13" t="s">
        <v>91</v>
      </c>
      <c r="AY1243" s="234" t="s">
        <v>183</v>
      </c>
    </row>
    <row r="1244" spans="2:65" s="12" customFormat="1" ht="10.199999999999999">
      <c r="B1244" s="214"/>
      <c r="C1244" s="215"/>
      <c r="D1244" s="210" t="s">
        <v>196</v>
      </c>
      <c r="E1244" s="216" t="s">
        <v>1</v>
      </c>
      <c r="F1244" s="217" t="s">
        <v>1235</v>
      </c>
      <c r="G1244" s="215"/>
      <c r="H1244" s="216" t="s">
        <v>1</v>
      </c>
      <c r="I1244" s="218"/>
      <c r="J1244" s="215"/>
      <c r="K1244" s="215"/>
      <c r="L1244" s="219"/>
      <c r="M1244" s="220"/>
      <c r="N1244" s="221"/>
      <c r="O1244" s="221"/>
      <c r="P1244" s="221"/>
      <c r="Q1244" s="221"/>
      <c r="R1244" s="221"/>
      <c r="S1244" s="221"/>
      <c r="T1244" s="222"/>
      <c r="AT1244" s="223" t="s">
        <v>196</v>
      </c>
      <c r="AU1244" s="223" t="s">
        <v>113</v>
      </c>
      <c r="AV1244" s="12" t="s">
        <v>23</v>
      </c>
      <c r="AW1244" s="12" t="s">
        <v>48</v>
      </c>
      <c r="AX1244" s="12" t="s">
        <v>91</v>
      </c>
      <c r="AY1244" s="223" t="s">
        <v>183</v>
      </c>
    </row>
    <row r="1245" spans="2:65" s="13" customFormat="1" ht="10.199999999999999">
      <c r="B1245" s="224"/>
      <c r="C1245" s="225"/>
      <c r="D1245" s="210" t="s">
        <v>196</v>
      </c>
      <c r="E1245" s="226" t="s">
        <v>1</v>
      </c>
      <c r="F1245" s="227" t="s">
        <v>1534</v>
      </c>
      <c r="G1245" s="225"/>
      <c r="H1245" s="228">
        <v>0.432</v>
      </c>
      <c r="I1245" s="229"/>
      <c r="J1245" s="225"/>
      <c r="K1245" s="225"/>
      <c r="L1245" s="230"/>
      <c r="M1245" s="231"/>
      <c r="N1245" s="232"/>
      <c r="O1245" s="232"/>
      <c r="P1245" s="232"/>
      <c r="Q1245" s="232"/>
      <c r="R1245" s="232"/>
      <c r="S1245" s="232"/>
      <c r="T1245" s="233"/>
      <c r="AT1245" s="234" t="s">
        <v>196</v>
      </c>
      <c r="AU1245" s="234" t="s">
        <v>113</v>
      </c>
      <c r="AV1245" s="13" t="s">
        <v>98</v>
      </c>
      <c r="AW1245" s="13" t="s">
        <v>48</v>
      </c>
      <c r="AX1245" s="13" t="s">
        <v>91</v>
      </c>
      <c r="AY1245" s="234" t="s">
        <v>183</v>
      </c>
    </row>
    <row r="1246" spans="2:65" s="12" customFormat="1" ht="10.199999999999999">
      <c r="B1246" s="214"/>
      <c r="C1246" s="215"/>
      <c r="D1246" s="210" t="s">
        <v>196</v>
      </c>
      <c r="E1246" s="216" t="s">
        <v>1</v>
      </c>
      <c r="F1246" s="217" t="s">
        <v>1493</v>
      </c>
      <c r="G1246" s="215"/>
      <c r="H1246" s="216" t="s">
        <v>1</v>
      </c>
      <c r="I1246" s="218"/>
      <c r="J1246" s="215"/>
      <c r="K1246" s="215"/>
      <c r="L1246" s="219"/>
      <c r="M1246" s="220"/>
      <c r="N1246" s="221"/>
      <c r="O1246" s="221"/>
      <c r="P1246" s="221"/>
      <c r="Q1246" s="221"/>
      <c r="R1246" s="221"/>
      <c r="S1246" s="221"/>
      <c r="T1246" s="222"/>
      <c r="AT1246" s="223" t="s">
        <v>196</v>
      </c>
      <c r="AU1246" s="223" t="s">
        <v>113</v>
      </c>
      <c r="AV1246" s="12" t="s">
        <v>23</v>
      </c>
      <c r="AW1246" s="12" t="s">
        <v>48</v>
      </c>
      <c r="AX1246" s="12" t="s">
        <v>91</v>
      </c>
      <c r="AY1246" s="223" t="s">
        <v>183</v>
      </c>
    </row>
    <row r="1247" spans="2:65" s="13" customFormat="1" ht="10.199999999999999">
      <c r="B1247" s="224"/>
      <c r="C1247" s="225"/>
      <c r="D1247" s="210" t="s">
        <v>196</v>
      </c>
      <c r="E1247" s="226" t="s">
        <v>1</v>
      </c>
      <c r="F1247" s="227" t="s">
        <v>1535</v>
      </c>
      <c r="G1247" s="225"/>
      <c r="H1247" s="228">
        <v>4.32</v>
      </c>
      <c r="I1247" s="229"/>
      <c r="J1247" s="225"/>
      <c r="K1247" s="225"/>
      <c r="L1247" s="230"/>
      <c r="M1247" s="231"/>
      <c r="N1247" s="232"/>
      <c r="O1247" s="232"/>
      <c r="P1247" s="232"/>
      <c r="Q1247" s="232"/>
      <c r="R1247" s="232"/>
      <c r="S1247" s="232"/>
      <c r="T1247" s="233"/>
      <c r="AT1247" s="234" t="s">
        <v>196</v>
      </c>
      <c r="AU1247" s="234" t="s">
        <v>113</v>
      </c>
      <c r="AV1247" s="13" t="s">
        <v>98</v>
      </c>
      <c r="AW1247" s="13" t="s">
        <v>48</v>
      </c>
      <c r="AX1247" s="13" t="s">
        <v>91</v>
      </c>
      <c r="AY1247" s="234" t="s">
        <v>183</v>
      </c>
    </row>
    <row r="1248" spans="2:65" s="1" customFormat="1" ht="16.5" customHeight="1">
      <c r="B1248" s="35"/>
      <c r="C1248" s="197" t="s">
        <v>1536</v>
      </c>
      <c r="D1248" s="197" t="s">
        <v>186</v>
      </c>
      <c r="E1248" s="198" t="s">
        <v>1537</v>
      </c>
      <c r="F1248" s="199" t="s">
        <v>1538</v>
      </c>
      <c r="G1248" s="200" t="s">
        <v>313</v>
      </c>
      <c r="H1248" s="201">
        <v>503.38400000000001</v>
      </c>
      <c r="I1248" s="202"/>
      <c r="J1248" s="203">
        <f>ROUND(I1248*H1248,2)</f>
        <v>0</v>
      </c>
      <c r="K1248" s="199" t="s">
        <v>190</v>
      </c>
      <c r="L1248" s="39"/>
      <c r="M1248" s="204" t="s">
        <v>1</v>
      </c>
      <c r="N1248" s="205" t="s">
        <v>56</v>
      </c>
      <c r="O1248" s="67"/>
      <c r="P1248" s="206">
        <f>O1248*H1248</f>
        <v>0</v>
      </c>
      <c r="Q1248" s="206">
        <v>0</v>
      </c>
      <c r="R1248" s="206">
        <f>Q1248*H1248</f>
        <v>0</v>
      </c>
      <c r="S1248" s="206">
        <v>0</v>
      </c>
      <c r="T1248" s="207">
        <f>S1248*H1248</f>
        <v>0</v>
      </c>
      <c r="AR1248" s="208" t="s">
        <v>122</v>
      </c>
      <c r="AT1248" s="208" t="s">
        <v>186</v>
      </c>
      <c r="AU1248" s="208" t="s">
        <v>113</v>
      </c>
      <c r="AY1248" s="17" t="s">
        <v>183</v>
      </c>
      <c r="BE1248" s="209">
        <f>IF(N1248="základní",J1248,0)</f>
        <v>0</v>
      </c>
      <c r="BF1248" s="209">
        <f>IF(N1248="snížená",J1248,0)</f>
        <v>0</v>
      </c>
      <c r="BG1248" s="209">
        <f>IF(N1248="zákl. přenesená",J1248,0)</f>
        <v>0</v>
      </c>
      <c r="BH1248" s="209">
        <f>IF(N1248="sníž. přenesená",J1248,0)</f>
        <v>0</v>
      </c>
      <c r="BI1248" s="209">
        <f>IF(N1248="nulová",J1248,0)</f>
        <v>0</v>
      </c>
      <c r="BJ1248" s="17" t="s">
        <v>23</v>
      </c>
      <c r="BK1248" s="209">
        <f>ROUND(I1248*H1248,2)</f>
        <v>0</v>
      </c>
      <c r="BL1248" s="17" t="s">
        <v>122</v>
      </c>
      <c r="BM1248" s="208" t="s">
        <v>1539</v>
      </c>
    </row>
    <row r="1249" spans="2:51" s="1" customFormat="1" ht="10.199999999999999">
      <c r="B1249" s="35"/>
      <c r="C1249" s="36"/>
      <c r="D1249" s="210" t="s">
        <v>192</v>
      </c>
      <c r="E1249" s="36"/>
      <c r="F1249" s="211" t="s">
        <v>1540</v>
      </c>
      <c r="G1249" s="36"/>
      <c r="H1249" s="36"/>
      <c r="I1249" s="118"/>
      <c r="J1249" s="36"/>
      <c r="K1249" s="36"/>
      <c r="L1249" s="39"/>
      <c r="M1249" s="212"/>
      <c r="N1249" s="67"/>
      <c r="O1249" s="67"/>
      <c r="P1249" s="67"/>
      <c r="Q1249" s="67"/>
      <c r="R1249" s="67"/>
      <c r="S1249" s="67"/>
      <c r="T1249" s="68"/>
      <c r="AT1249" s="17" t="s">
        <v>192</v>
      </c>
      <c r="AU1249" s="17" t="s">
        <v>113</v>
      </c>
    </row>
    <row r="1250" spans="2:51" s="1" customFormat="1" ht="45">
      <c r="B1250" s="35"/>
      <c r="C1250" s="36"/>
      <c r="D1250" s="210" t="s">
        <v>194</v>
      </c>
      <c r="E1250" s="36"/>
      <c r="F1250" s="213" t="s">
        <v>1395</v>
      </c>
      <c r="G1250" s="36"/>
      <c r="H1250" s="36"/>
      <c r="I1250" s="118"/>
      <c r="J1250" s="36"/>
      <c r="K1250" s="36"/>
      <c r="L1250" s="39"/>
      <c r="M1250" s="212"/>
      <c r="N1250" s="67"/>
      <c r="O1250" s="67"/>
      <c r="P1250" s="67"/>
      <c r="Q1250" s="67"/>
      <c r="R1250" s="67"/>
      <c r="S1250" s="67"/>
      <c r="T1250" s="68"/>
      <c r="AT1250" s="17" t="s">
        <v>194</v>
      </c>
      <c r="AU1250" s="17" t="s">
        <v>113</v>
      </c>
    </row>
    <row r="1251" spans="2:51" s="12" customFormat="1" ht="10.199999999999999">
      <c r="B1251" s="214"/>
      <c r="C1251" s="215"/>
      <c r="D1251" s="210" t="s">
        <v>196</v>
      </c>
      <c r="E1251" s="216" t="s">
        <v>1</v>
      </c>
      <c r="F1251" s="217" t="s">
        <v>1481</v>
      </c>
      <c r="G1251" s="215"/>
      <c r="H1251" s="216" t="s">
        <v>1</v>
      </c>
      <c r="I1251" s="218"/>
      <c r="J1251" s="215"/>
      <c r="K1251" s="215"/>
      <c r="L1251" s="219"/>
      <c r="M1251" s="220"/>
      <c r="N1251" s="221"/>
      <c r="O1251" s="221"/>
      <c r="P1251" s="221"/>
      <c r="Q1251" s="221"/>
      <c r="R1251" s="221"/>
      <c r="S1251" s="221"/>
      <c r="T1251" s="222"/>
      <c r="AT1251" s="223" t="s">
        <v>196</v>
      </c>
      <c r="AU1251" s="223" t="s">
        <v>113</v>
      </c>
      <c r="AV1251" s="12" t="s">
        <v>23</v>
      </c>
      <c r="AW1251" s="12" t="s">
        <v>48</v>
      </c>
      <c r="AX1251" s="12" t="s">
        <v>91</v>
      </c>
      <c r="AY1251" s="223" t="s">
        <v>183</v>
      </c>
    </row>
    <row r="1252" spans="2:51" s="13" customFormat="1" ht="10.199999999999999">
      <c r="B1252" s="224"/>
      <c r="C1252" s="225"/>
      <c r="D1252" s="210" t="s">
        <v>196</v>
      </c>
      <c r="E1252" s="226" t="s">
        <v>1</v>
      </c>
      <c r="F1252" s="227" t="s">
        <v>1517</v>
      </c>
      <c r="G1252" s="225"/>
      <c r="H1252" s="228">
        <v>0.9900000000000001</v>
      </c>
      <c r="I1252" s="229"/>
      <c r="J1252" s="225"/>
      <c r="K1252" s="225"/>
      <c r="L1252" s="230"/>
      <c r="M1252" s="231"/>
      <c r="N1252" s="232"/>
      <c r="O1252" s="232"/>
      <c r="P1252" s="232"/>
      <c r="Q1252" s="232"/>
      <c r="R1252" s="232"/>
      <c r="S1252" s="232"/>
      <c r="T1252" s="233"/>
      <c r="AT1252" s="234" t="s">
        <v>196</v>
      </c>
      <c r="AU1252" s="234" t="s">
        <v>113</v>
      </c>
      <c r="AV1252" s="13" t="s">
        <v>98</v>
      </c>
      <c r="AW1252" s="13" t="s">
        <v>48</v>
      </c>
      <c r="AX1252" s="13" t="s">
        <v>91</v>
      </c>
      <c r="AY1252" s="234" t="s">
        <v>183</v>
      </c>
    </row>
    <row r="1253" spans="2:51" s="13" customFormat="1" ht="10.199999999999999">
      <c r="B1253" s="224"/>
      <c r="C1253" s="225"/>
      <c r="D1253" s="210" t="s">
        <v>196</v>
      </c>
      <c r="E1253" s="226" t="s">
        <v>1</v>
      </c>
      <c r="F1253" s="227" t="s">
        <v>1518</v>
      </c>
      <c r="G1253" s="225"/>
      <c r="H1253" s="228">
        <v>60.319999999999993</v>
      </c>
      <c r="I1253" s="229"/>
      <c r="J1253" s="225"/>
      <c r="K1253" s="225"/>
      <c r="L1253" s="230"/>
      <c r="M1253" s="231"/>
      <c r="N1253" s="232"/>
      <c r="O1253" s="232"/>
      <c r="P1253" s="232"/>
      <c r="Q1253" s="232"/>
      <c r="R1253" s="232"/>
      <c r="S1253" s="232"/>
      <c r="T1253" s="233"/>
      <c r="AT1253" s="234" t="s">
        <v>196</v>
      </c>
      <c r="AU1253" s="234" t="s">
        <v>113</v>
      </c>
      <c r="AV1253" s="13" t="s">
        <v>98</v>
      </c>
      <c r="AW1253" s="13" t="s">
        <v>48</v>
      </c>
      <c r="AX1253" s="13" t="s">
        <v>91</v>
      </c>
      <c r="AY1253" s="234" t="s">
        <v>183</v>
      </c>
    </row>
    <row r="1254" spans="2:51" s="12" customFormat="1" ht="10.199999999999999">
      <c r="B1254" s="214"/>
      <c r="C1254" s="215"/>
      <c r="D1254" s="210" t="s">
        <v>196</v>
      </c>
      <c r="E1254" s="216" t="s">
        <v>1</v>
      </c>
      <c r="F1254" s="217" t="s">
        <v>1468</v>
      </c>
      <c r="G1254" s="215"/>
      <c r="H1254" s="216" t="s">
        <v>1</v>
      </c>
      <c r="I1254" s="218"/>
      <c r="J1254" s="215"/>
      <c r="K1254" s="215"/>
      <c r="L1254" s="219"/>
      <c r="M1254" s="220"/>
      <c r="N1254" s="221"/>
      <c r="O1254" s="221"/>
      <c r="P1254" s="221"/>
      <c r="Q1254" s="221"/>
      <c r="R1254" s="221"/>
      <c r="S1254" s="221"/>
      <c r="T1254" s="222"/>
      <c r="AT1254" s="223" t="s">
        <v>196</v>
      </c>
      <c r="AU1254" s="223" t="s">
        <v>113</v>
      </c>
      <c r="AV1254" s="12" t="s">
        <v>23</v>
      </c>
      <c r="AW1254" s="12" t="s">
        <v>48</v>
      </c>
      <c r="AX1254" s="12" t="s">
        <v>91</v>
      </c>
      <c r="AY1254" s="223" t="s">
        <v>183</v>
      </c>
    </row>
    <row r="1255" spans="2:51" s="13" customFormat="1" ht="10.199999999999999">
      <c r="B1255" s="224"/>
      <c r="C1255" s="225"/>
      <c r="D1255" s="210" t="s">
        <v>196</v>
      </c>
      <c r="E1255" s="226" t="s">
        <v>1</v>
      </c>
      <c r="F1255" s="227" t="s">
        <v>1519</v>
      </c>
      <c r="G1255" s="225"/>
      <c r="H1255" s="228">
        <v>1.2000000000000002</v>
      </c>
      <c r="I1255" s="229"/>
      <c r="J1255" s="225"/>
      <c r="K1255" s="225"/>
      <c r="L1255" s="230"/>
      <c r="M1255" s="231"/>
      <c r="N1255" s="232"/>
      <c r="O1255" s="232"/>
      <c r="P1255" s="232"/>
      <c r="Q1255" s="232"/>
      <c r="R1255" s="232"/>
      <c r="S1255" s="232"/>
      <c r="T1255" s="233"/>
      <c r="AT1255" s="234" t="s">
        <v>196</v>
      </c>
      <c r="AU1255" s="234" t="s">
        <v>113</v>
      </c>
      <c r="AV1255" s="13" t="s">
        <v>98</v>
      </c>
      <c r="AW1255" s="13" t="s">
        <v>48</v>
      </c>
      <c r="AX1255" s="13" t="s">
        <v>91</v>
      </c>
      <c r="AY1255" s="234" t="s">
        <v>183</v>
      </c>
    </row>
    <row r="1256" spans="2:51" s="12" customFormat="1" ht="10.199999999999999">
      <c r="B1256" s="214"/>
      <c r="C1256" s="215"/>
      <c r="D1256" s="210" t="s">
        <v>196</v>
      </c>
      <c r="E1256" s="216" t="s">
        <v>1</v>
      </c>
      <c r="F1256" s="217" t="s">
        <v>524</v>
      </c>
      <c r="G1256" s="215"/>
      <c r="H1256" s="216" t="s">
        <v>1</v>
      </c>
      <c r="I1256" s="218"/>
      <c r="J1256" s="215"/>
      <c r="K1256" s="215"/>
      <c r="L1256" s="219"/>
      <c r="M1256" s="220"/>
      <c r="N1256" s="221"/>
      <c r="O1256" s="221"/>
      <c r="P1256" s="221"/>
      <c r="Q1256" s="221"/>
      <c r="R1256" s="221"/>
      <c r="S1256" s="221"/>
      <c r="T1256" s="222"/>
      <c r="AT1256" s="223" t="s">
        <v>196</v>
      </c>
      <c r="AU1256" s="223" t="s">
        <v>113</v>
      </c>
      <c r="AV1256" s="12" t="s">
        <v>23</v>
      </c>
      <c r="AW1256" s="12" t="s">
        <v>48</v>
      </c>
      <c r="AX1256" s="12" t="s">
        <v>91</v>
      </c>
      <c r="AY1256" s="223" t="s">
        <v>183</v>
      </c>
    </row>
    <row r="1257" spans="2:51" s="13" customFormat="1" ht="10.199999999999999">
      <c r="B1257" s="224"/>
      <c r="C1257" s="225"/>
      <c r="D1257" s="210" t="s">
        <v>196</v>
      </c>
      <c r="E1257" s="226" t="s">
        <v>1</v>
      </c>
      <c r="F1257" s="227" t="s">
        <v>1520</v>
      </c>
      <c r="G1257" s="225"/>
      <c r="H1257" s="228">
        <v>0.94500000000000006</v>
      </c>
      <c r="I1257" s="229"/>
      <c r="J1257" s="225"/>
      <c r="K1257" s="225"/>
      <c r="L1257" s="230"/>
      <c r="M1257" s="231"/>
      <c r="N1257" s="232"/>
      <c r="O1257" s="232"/>
      <c r="P1257" s="232"/>
      <c r="Q1257" s="232"/>
      <c r="R1257" s="232"/>
      <c r="S1257" s="232"/>
      <c r="T1257" s="233"/>
      <c r="AT1257" s="234" t="s">
        <v>196</v>
      </c>
      <c r="AU1257" s="234" t="s">
        <v>113</v>
      </c>
      <c r="AV1257" s="13" t="s">
        <v>98</v>
      </c>
      <c r="AW1257" s="13" t="s">
        <v>48</v>
      </c>
      <c r="AX1257" s="13" t="s">
        <v>91</v>
      </c>
      <c r="AY1257" s="234" t="s">
        <v>183</v>
      </c>
    </row>
    <row r="1258" spans="2:51" s="12" customFormat="1" ht="10.199999999999999">
      <c r="B1258" s="214"/>
      <c r="C1258" s="215"/>
      <c r="D1258" s="210" t="s">
        <v>196</v>
      </c>
      <c r="E1258" s="216" t="s">
        <v>1</v>
      </c>
      <c r="F1258" s="217" t="s">
        <v>1489</v>
      </c>
      <c r="G1258" s="215"/>
      <c r="H1258" s="216" t="s">
        <v>1</v>
      </c>
      <c r="I1258" s="218"/>
      <c r="J1258" s="215"/>
      <c r="K1258" s="215"/>
      <c r="L1258" s="219"/>
      <c r="M1258" s="220"/>
      <c r="N1258" s="221"/>
      <c r="O1258" s="221"/>
      <c r="P1258" s="221"/>
      <c r="Q1258" s="221"/>
      <c r="R1258" s="221"/>
      <c r="S1258" s="221"/>
      <c r="T1258" s="222"/>
      <c r="AT1258" s="223" t="s">
        <v>196</v>
      </c>
      <c r="AU1258" s="223" t="s">
        <v>113</v>
      </c>
      <c r="AV1258" s="12" t="s">
        <v>23</v>
      </c>
      <c r="AW1258" s="12" t="s">
        <v>48</v>
      </c>
      <c r="AX1258" s="12" t="s">
        <v>91</v>
      </c>
      <c r="AY1258" s="223" t="s">
        <v>183</v>
      </c>
    </row>
    <row r="1259" spans="2:51" s="13" customFormat="1" ht="10.199999999999999">
      <c r="B1259" s="224"/>
      <c r="C1259" s="225"/>
      <c r="D1259" s="210" t="s">
        <v>196</v>
      </c>
      <c r="E1259" s="226" t="s">
        <v>1</v>
      </c>
      <c r="F1259" s="227" t="s">
        <v>1521</v>
      </c>
      <c r="G1259" s="225"/>
      <c r="H1259" s="228">
        <v>0.57600000000000007</v>
      </c>
      <c r="I1259" s="229"/>
      <c r="J1259" s="225"/>
      <c r="K1259" s="225"/>
      <c r="L1259" s="230"/>
      <c r="M1259" s="231"/>
      <c r="N1259" s="232"/>
      <c r="O1259" s="232"/>
      <c r="P1259" s="232"/>
      <c r="Q1259" s="232"/>
      <c r="R1259" s="232"/>
      <c r="S1259" s="232"/>
      <c r="T1259" s="233"/>
      <c r="AT1259" s="234" t="s">
        <v>196</v>
      </c>
      <c r="AU1259" s="234" t="s">
        <v>113</v>
      </c>
      <c r="AV1259" s="13" t="s">
        <v>98</v>
      </c>
      <c r="AW1259" s="13" t="s">
        <v>48</v>
      </c>
      <c r="AX1259" s="13" t="s">
        <v>91</v>
      </c>
      <c r="AY1259" s="234" t="s">
        <v>183</v>
      </c>
    </row>
    <row r="1260" spans="2:51" s="12" customFormat="1" ht="10.199999999999999">
      <c r="B1260" s="214"/>
      <c r="C1260" s="215"/>
      <c r="D1260" s="210" t="s">
        <v>196</v>
      </c>
      <c r="E1260" s="216" t="s">
        <v>1</v>
      </c>
      <c r="F1260" s="217" t="s">
        <v>262</v>
      </c>
      <c r="G1260" s="215"/>
      <c r="H1260" s="216" t="s">
        <v>1</v>
      </c>
      <c r="I1260" s="218"/>
      <c r="J1260" s="215"/>
      <c r="K1260" s="215"/>
      <c r="L1260" s="219"/>
      <c r="M1260" s="220"/>
      <c r="N1260" s="221"/>
      <c r="O1260" s="221"/>
      <c r="P1260" s="221"/>
      <c r="Q1260" s="221"/>
      <c r="R1260" s="221"/>
      <c r="S1260" s="221"/>
      <c r="T1260" s="222"/>
      <c r="AT1260" s="223" t="s">
        <v>196</v>
      </c>
      <c r="AU1260" s="223" t="s">
        <v>113</v>
      </c>
      <c r="AV1260" s="12" t="s">
        <v>23</v>
      </c>
      <c r="AW1260" s="12" t="s">
        <v>48</v>
      </c>
      <c r="AX1260" s="12" t="s">
        <v>91</v>
      </c>
      <c r="AY1260" s="223" t="s">
        <v>183</v>
      </c>
    </row>
    <row r="1261" spans="2:51" s="13" customFormat="1" ht="10.199999999999999">
      <c r="B1261" s="224"/>
      <c r="C1261" s="225"/>
      <c r="D1261" s="210" t="s">
        <v>196</v>
      </c>
      <c r="E1261" s="226" t="s">
        <v>1</v>
      </c>
      <c r="F1261" s="227" t="s">
        <v>1522</v>
      </c>
      <c r="G1261" s="225"/>
      <c r="H1261" s="228">
        <v>15.76</v>
      </c>
      <c r="I1261" s="229"/>
      <c r="J1261" s="225"/>
      <c r="K1261" s="225"/>
      <c r="L1261" s="230"/>
      <c r="M1261" s="231"/>
      <c r="N1261" s="232"/>
      <c r="O1261" s="232"/>
      <c r="P1261" s="232"/>
      <c r="Q1261" s="232"/>
      <c r="R1261" s="232"/>
      <c r="S1261" s="232"/>
      <c r="T1261" s="233"/>
      <c r="AT1261" s="234" t="s">
        <v>196</v>
      </c>
      <c r="AU1261" s="234" t="s">
        <v>113</v>
      </c>
      <c r="AV1261" s="13" t="s">
        <v>98</v>
      </c>
      <c r="AW1261" s="13" t="s">
        <v>48</v>
      </c>
      <c r="AX1261" s="13" t="s">
        <v>91</v>
      </c>
      <c r="AY1261" s="234" t="s">
        <v>183</v>
      </c>
    </row>
    <row r="1262" spans="2:51" s="12" customFormat="1" ht="10.199999999999999">
      <c r="B1262" s="214"/>
      <c r="C1262" s="215"/>
      <c r="D1262" s="210" t="s">
        <v>196</v>
      </c>
      <c r="E1262" s="216" t="s">
        <v>1</v>
      </c>
      <c r="F1262" s="217" t="s">
        <v>1232</v>
      </c>
      <c r="G1262" s="215"/>
      <c r="H1262" s="216" t="s">
        <v>1</v>
      </c>
      <c r="I1262" s="218"/>
      <c r="J1262" s="215"/>
      <c r="K1262" s="215"/>
      <c r="L1262" s="219"/>
      <c r="M1262" s="220"/>
      <c r="N1262" s="221"/>
      <c r="O1262" s="221"/>
      <c r="P1262" s="221"/>
      <c r="Q1262" s="221"/>
      <c r="R1262" s="221"/>
      <c r="S1262" s="221"/>
      <c r="T1262" s="222"/>
      <c r="AT1262" s="223" t="s">
        <v>196</v>
      </c>
      <c r="AU1262" s="223" t="s">
        <v>113</v>
      </c>
      <c r="AV1262" s="12" t="s">
        <v>23</v>
      </c>
      <c r="AW1262" s="12" t="s">
        <v>48</v>
      </c>
      <c r="AX1262" s="12" t="s">
        <v>91</v>
      </c>
      <c r="AY1262" s="223" t="s">
        <v>183</v>
      </c>
    </row>
    <row r="1263" spans="2:51" s="13" customFormat="1" ht="10.199999999999999">
      <c r="B1263" s="224"/>
      <c r="C1263" s="225"/>
      <c r="D1263" s="210" t="s">
        <v>196</v>
      </c>
      <c r="E1263" s="226" t="s">
        <v>1</v>
      </c>
      <c r="F1263" s="227" t="s">
        <v>1523</v>
      </c>
      <c r="G1263" s="225"/>
      <c r="H1263" s="228">
        <v>0.76800000000000013</v>
      </c>
      <c r="I1263" s="229"/>
      <c r="J1263" s="225"/>
      <c r="K1263" s="225"/>
      <c r="L1263" s="230"/>
      <c r="M1263" s="231"/>
      <c r="N1263" s="232"/>
      <c r="O1263" s="232"/>
      <c r="P1263" s="232"/>
      <c r="Q1263" s="232"/>
      <c r="R1263" s="232"/>
      <c r="S1263" s="232"/>
      <c r="T1263" s="233"/>
      <c r="AT1263" s="234" t="s">
        <v>196</v>
      </c>
      <c r="AU1263" s="234" t="s">
        <v>113</v>
      </c>
      <c r="AV1263" s="13" t="s">
        <v>98</v>
      </c>
      <c r="AW1263" s="13" t="s">
        <v>48</v>
      </c>
      <c r="AX1263" s="13" t="s">
        <v>91</v>
      </c>
      <c r="AY1263" s="234" t="s">
        <v>183</v>
      </c>
    </row>
    <row r="1264" spans="2:51" s="12" customFormat="1" ht="10.199999999999999">
      <c r="B1264" s="214"/>
      <c r="C1264" s="215"/>
      <c r="D1264" s="210" t="s">
        <v>196</v>
      </c>
      <c r="E1264" s="216" t="s">
        <v>1</v>
      </c>
      <c r="F1264" s="217" t="s">
        <v>1428</v>
      </c>
      <c r="G1264" s="215"/>
      <c r="H1264" s="216" t="s">
        <v>1</v>
      </c>
      <c r="I1264" s="218"/>
      <c r="J1264" s="215"/>
      <c r="K1264" s="215"/>
      <c r="L1264" s="219"/>
      <c r="M1264" s="220"/>
      <c r="N1264" s="221"/>
      <c r="O1264" s="221"/>
      <c r="P1264" s="221"/>
      <c r="Q1264" s="221"/>
      <c r="R1264" s="221"/>
      <c r="S1264" s="221"/>
      <c r="T1264" s="222"/>
      <c r="AT1264" s="223" t="s">
        <v>196</v>
      </c>
      <c r="AU1264" s="223" t="s">
        <v>113</v>
      </c>
      <c r="AV1264" s="12" t="s">
        <v>23</v>
      </c>
      <c r="AW1264" s="12" t="s">
        <v>48</v>
      </c>
      <c r="AX1264" s="12" t="s">
        <v>91</v>
      </c>
      <c r="AY1264" s="223" t="s">
        <v>183</v>
      </c>
    </row>
    <row r="1265" spans="2:51" s="13" customFormat="1" ht="10.199999999999999">
      <c r="B1265" s="224"/>
      <c r="C1265" s="225"/>
      <c r="D1265" s="210" t="s">
        <v>196</v>
      </c>
      <c r="E1265" s="226" t="s">
        <v>1</v>
      </c>
      <c r="F1265" s="227" t="s">
        <v>1524</v>
      </c>
      <c r="G1265" s="225"/>
      <c r="H1265" s="228">
        <v>5.0505000000000004</v>
      </c>
      <c r="I1265" s="229"/>
      <c r="J1265" s="225"/>
      <c r="K1265" s="225"/>
      <c r="L1265" s="230"/>
      <c r="M1265" s="231"/>
      <c r="N1265" s="232"/>
      <c r="O1265" s="232"/>
      <c r="P1265" s="232"/>
      <c r="Q1265" s="232"/>
      <c r="R1265" s="232"/>
      <c r="S1265" s="232"/>
      <c r="T1265" s="233"/>
      <c r="AT1265" s="234" t="s">
        <v>196</v>
      </c>
      <c r="AU1265" s="234" t="s">
        <v>113</v>
      </c>
      <c r="AV1265" s="13" t="s">
        <v>98</v>
      </c>
      <c r="AW1265" s="13" t="s">
        <v>48</v>
      </c>
      <c r="AX1265" s="13" t="s">
        <v>91</v>
      </c>
      <c r="AY1265" s="234" t="s">
        <v>183</v>
      </c>
    </row>
    <row r="1266" spans="2:51" s="13" customFormat="1" ht="10.199999999999999">
      <c r="B1266" s="224"/>
      <c r="C1266" s="225"/>
      <c r="D1266" s="210" t="s">
        <v>196</v>
      </c>
      <c r="E1266" s="226" t="s">
        <v>1</v>
      </c>
      <c r="F1266" s="227" t="s">
        <v>1525</v>
      </c>
      <c r="G1266" s="225"/>
      <c r="H1266" s="228">
        <v>13.32</v>
      </c>
      <c r="I1266" s="229"/>
      <c r="J1266" s="225"/>
      <c r="K1266" s="225"/>
      <c r="L1266" s="230"/>
      <c r="M1266" s="231"/>
      <c r="N1266" s="232"/>
      <c r="O1266" s="232"/>
      <c r="P1266" s="232"/>
      <c r="Q1266" s="232"/>
      <c r="R1266" s="232"/>
      <c r="S1266" s="232"/>
      <c r="T1266" s="233"/>
      <c r="AT1266" s="234" t="s">
        <v>196</v>
      </c>
      <c r="AU1266" s="234" t="s">
        <v>113</v>
      </c>
      <c r="AV1266" s="13" t="s">
        <v>98</v>
      </c>
      <c r="AW1266" s="13" t="s">
        <v>48</v>
      </c>
      <c r="AX1266" s="13" t="s">
        <v>91</v>
      </c>
      <c r="AY1266" s="234" t="s">
        <v>183</v>
      </c>
    </row>
    <row r="1267" spans="2:51" s="12" customFormat="1" ht="10.199999999999999">
      <c r="B1267" s="214"/>
      <c r="C1267" s="215"/>
      <c r="D1267" s="210" t="s">
        <v>196</v>
      </c>
      <c r="E1267" s="216" t="s">
        <v>1</v>
      </c>
      <c r="F1267" s="217" t="s">
        <v>1526</v>
      </c>
      <c r="G1267" s="215"/>
      <c r="H1267" s="216" t="s">
        <v>1</v>
      </c>
      <c r="I1267" s="218"/>
      <c r="J1267" s="215"/>
      <c r="K1267" s="215"/>
      <c r="L1267" s="219"/>
      <c r="M1267" s="220"/>
      <c r="N1267" s="221"/>
      <c r="O1267" s="221"/>
      <c r="P1267" s="221"/>
      <c r="Q1267" s="221"/>
      <c r="R1267" s="221"/>
      <c r="S1267" s="221"/>
      <c r="T1267" s="222"/>
      <c r="AT1267" s="223" t="s">
        <v>196</v>
      </c>
      <c r="AU1267" s="223" t="s">
        <v>113</v>
      </c>
      <c r="AV1267" s="12" t="s">
        <v>23</v>
      </c>
      <c r="AW1267" s="12" t="s">
        <v>48</v>
      </c>
      <c r="AX1267" s="12" t="s">
        <v>91</v>
      </c>
      <c r="AY1267" s="223" t="s">
        <v>183</v>
      </c>
    </row>
    <row r="1268" spans="2:51" s="13" customFormat="1" ht="10.199999999999999">
      <c r="B1268" s="224"/>
      <c r="C1268" s="225"/>
      <c r="D1268" s="210" t="s">
        <v>196</v>
      </c>
      <c r="E1268" s="226" t="s">
        <v>1</v>
      </c>
      <c r="F1268" s="227" t="s">
        <v>1527</v>
      </c>
      <c r="G1268" s="225"/>
      <c r="H1268" s="228">
        <v>12.498749999999999</v>
      </c>
      <c r="I1268" s="229"/>
      <c r="J1268" s="225"/>
      <c r="K1268" s="225"/>
      <c r="L1268" s="230"/>
      <c r="M1268" s="231"/>
      <c r="N1268" s="232"/>
      <c r="O1268" s="232"/>
      <c r="P1268" s="232"/>
      <c r="Q1268" s="232"/>
      <c r="R1268" s="232"/>
      <c r="S1268" s="232"/>
      <c r="T1268" s="233"/>
      <c r="AT1268" s="234" t="s">
        <v>196</v>
      </c>
      <c r="AU1268" s="234" t="s">
        <v>113</v>
      </c>
      <c r="AV1268" s="13" t="s">
        <v>98</v>
      </c>
      <c r="AW1268" s="13" t="s">
        <v>48</v>
      </c>
      <c r="AX1268" s="13" t="s">
        <v>91</v>
      </c>
      <c r="AY1268" s="234" t="s">
        <v>183</v>
      </c>
    </row>
    <row r="1269" spans="2:51" s="12" customFormat="1" ht="10.199999999999999">
      <c r="B1269" s="214"/>
      <c r="C1269" s="215"/>
      <c r="D1269" s="210" t="s">
        <v>196</v>
      </c>
      <c r="E1269" s="216" t="s">
        <v>1</v>
      </c>
      <c r="F1269" s="217" t="s">
        <v>1431</v>
      </c>
      <c r="G1269" s="215"/>
      <c r="H1269" s="216" t="s">
        <v>1</v>
      </c>
      <c r="I1269" s="218"/>
      <c r="J1269" s="215"/>
      <c r="K1269" s="215"/>
      <c r="L1269" s="219"/>
      <c r="M1269" s="220"/>
      <c r="N1269" s="221"/>
      <c r="O1269" s="221"/>
      <c r="P1269" s="221"/>
      <c r="Q1269" s="221"/>
      <c r="R1269" s="221"/>
      <c r="S1269" s="221"/>
      <c r="T1269" s="222"/>
      <c r="AT1269" s="223" t="s">
        <v>196</v>
      </c>
      <c r="AU1269" s="223" t="s">
        <v>113</v>
      </c>
      <c r="AV1269" s="12" t="s">
        <v>23</v>
      </c>
      <c r="AW1269" s="12" t="s">
        <v>48</v>
      </c>
      <c r="AX1269" s="12" t="s">
        <v>91</v>
      </c>
      <c r="AY1269" s="223" t="s">
        <v>183</v>
      </c>
    </row>
    <row r="1270" spans="2:51" s="13" customFormat="1" ht="10.199999999999999">
      <c r="B1270" s="224"/>
      <c r="C1270" s="225"/>
      <c r="D1270" s="210" t="s">
        <v>196</v>
      </c>
      <c r="E1270" s="226" t="s">
        <v>1</v>
      </c>
      <c r="F1270" s="227" t="s">
        <v>1528</v>
      </c>
      <c r="G1270" s="225"/>
      <c r="H1270" s="228">
        <v>10.988999999999999</v>
      </c>
      <c r="I1270" s="229"/>
      <c r="J1270" s="225"/>
      <c r="K1270" s="225"/>
      <c r="L1270" s="230"/>
      <c r="M1270" s="231"/>
      <c r="N1270" s="232"/>
      <c r="O1270" s="232"/>
      <c r="P1270" s="232"/>
      <c r="Q1270" s="232"/>
      <c r="R1270" s="232"/>
      <c r="S1270" s="232"/>
      <c r="T1270" s="233"/>
      <c r="AT1270" s="234" t="s">
        <v>196</v>
      </c>
      <c r="AU1270" s="234" t="s">
        <v>113</v>
      </c>
      <c r="AV1270" s="13" t="s">
        <v>98</v>
      </c>
      <c r="AW1270" s="13" t="s">
        <v>48</v>
      </c>
      <c r="AX1270" s="13" t="s">
        <v>91</v>
      </c>
      <c r="AY1270" s="234" t="s">
        <v>183</v>
      </c>
    </row>
    <row r="1271" spans="2:51" s="13" customFormat="1" ht="10.199999999999999">
      <c r="B1271" s="224"/>
      <c r="C1271" s="225"/>
      <c r="D1271" s="210" t="s">
        <v>196</v>
      </c>
      <c r="E1271" s="226" t="s">
        <v>1</v>
      </c>
      <c r="F1271" s="227" t="s">
        <v>1529</v>
      </c>
      <c r="G1271" s="225"/>
      <c r="H1271" s="228">
        <v>38.279999999999994</v>
      </c>
      <c r="I1271" s="229"/>
      <c r="J1271" s="225"/>
      <c r="K1271" s="225"/>
      <c r="L1271" s="230"/>
      <c r="M1271" s="231"/>
      <c r="N1271" s="232"/>
      <c r="O1271" s="232"/>
      <c r="P1271" s="232"/>
      <c r="Q1271" s="232"/>
      <c r="R1271" s="232"/>
      <c r="S1271" s="232"/>
      <c r="T1271" s="233"/>
      <c r="AT1271" s="234" t="s">
        <v>196</v>
      </c>
      <c r="AU1271" s="234" t="s">
        <v>113</v>
      </c>
      <c r="AV1271" s="13" t="s">
        <v>98</v>
      </c>
      <c r="AW1271" s="13" t="s">
        <v>48</v>
      </c>
      <c r="AX1271" s="13" t="s">
        <v>91</v>
      </c>
      <c r="AY1271" s="234" t="s">
        <v>183</v>
      </c>
    </row>
    <row r="1272" spans="2:51" s="12" customFormat="1" ht="10.199999999999999">
      <c r="B1272" s="214"/>
      <c r="C1272" s="215"/>
      <c r="D1272" s="210" t="s">
        <v>196</v>
      </c>
      <c r="E1272" s="216" t="s">
        <v>1</v>
      </c>
      <c r="F1272" s="217" t="s">
        <v>1421</v>
      </c>
      <c r="G1272" s="215"/>
      <c r="H1272" s="216" t="s">
        <v>1</v>
      </c>
      <c r="I1272" s="218"/>
      <c r="J1272" s="215"/>
      <c r="K1272" s="215"/>
      <c r="L1272" s="219"/>
      <c r="M1272" s="220"/>
      <c r="N1272" s="221"/>
      <c r="O1272" s="221"/>
      <c r="P1272" s="221"/>
      <c r="Q1272" s="221"/>
      <c r="R1272" s="221"/>
      <c r="S1272" s="221"/>
      <c r="T1272" s="222"/>
      <c r="AT1272" s="223" t="s">
        <v>196</v>
      </c>
      <c r="AU1272" s="223" t="s">
        <v>113</v>
      </c>
      <c r="AV1272" s="12" t="s">
        <v>23</v>
      </c>
      <c r="AW1272" s="12" t="s">
        <v>48</v>
      </c>
      <c r="AX1272" s="12" t="s">
        <v>91</v>
      </c>
      <c r="AY1272" s="223" t="s">
        <v>183</v>
      </c>
    </row>
    <row r="1273" spans="2:51" s="13" customFormat="1" ht="10.199999999999999">
      <c r="B1273" s="224"/>
      <c r="C1273" s="225"/>
      <c r="D1273" s="210" t="s">
        <v>196</v>
      </c>
      <c r="E1273" s="226" t="s">
        <v>1</v>
      </c>
      <c r="F1273" s="227" t="s">
        <v>1530</v>
      </c>
      <c r="G1273" s="225"/>
      <c r="H1273" s="228">
        <v>208.26999999999998</v>
      </c>
      <c r="I1273" s="229"/>
      <c r="J1273" s="225"/>
      <c r="K1273" s="225"/>
      <c r="L1273" s="230"/>
      <c r="M1273" s="231"/>
      <c r="N1273" s="232"/>
      <c r="O1273" s="232"/>
      <c r="P1273" s="232"/>
      <c r="Q1273" s="232"/>
      <c r="R1273" s="232"/>
      <c r="S1273" s="232"/>
      <c r="T1273" s="233"/>
      <c r="AT1273" s="234" t="s">
        <v>196</v>
      </c>
      <c r="AU1273" s="234" t="s">
        <v>113</v>
      </c>
      <c r="AV1273" s="13" t="s">
        <v>98</v>
      </c>
      <c r="AW1273" s="13" t="s">
        <v>48</v>
      </c>
      <c r="AX1273" s="13" t="s">
        <v>91</v>
      </c>
      <c r="AY1273" s="234" t="s">
        <v>183</v>
      </c>
    </row>
    <row r="1274" spans="2:51" s="12" customFormat="1" ht="10.199999999999999">
      <c r="B1274" s="214"/>
      <c r="C1274" s="215"/>
      <c r="D1274" s="210" t="s">
        <v>196</v>
      </c>
      <c r="E1274" s="216" t="s">
        <v>1</v>
      </c>
      <c r="F1274" s="217" t="s">
        <v>1451</v>
      </c>
      <c r="G1274" s="215"/>
      <c r="H1274" s="216" t="s">
        <v>1</v>
      </c>
      <c r="I1274" s="218"/>
      <c r="J1274" s="215"/>
      <c r="K1274" s="215"/>
      <c r="L1274" s="219"/>
      <c r="M1274" s="220"/>
      <c r="N1274" s="221"/>
      <c r="O1274" s="221"/>
      <c r="P1274" s="221"/>
      <c r="Q1274" s="221"/>
      <c r="R1274" s="221"/>
      <c r="S1274" s="221"/>
      <c r="T1274" s="222"/>
      <c r="AT1274" s="223" t="s">
        <v>196</v>
      </c>
      <c r="AU1274" s="223" t="s">
        <v>113</v>
      </c>
      <c r="AV1274" s="12" t="s">
        <v>23</v>
      </c>
      <c r="AW1274" s="12" t="s">
        <v>48</v>
      </c>
      <c r="AX1274" s="12" t="s">
        <v>91</v>
      </c>
      <c r="AY1274" s="223" t="s">
        <v>183</v>
      </c>
    </row>
    <row r="1275" spans="2:51" s="13" customFormat="1" ht="10.199999999999999">
      <c r="B1275" s="224"/>
      <c r="C1275" s="225"/>
      <c r="D1275" s="210" t="s">
        <v>196</v>
      </c>
      <c r="E1275" s="226" t="s">
        <v>1</v>
      </c>
      <c r="F1275" s="227" t="s">
        <v>1531</v>
      </c>
      <c r="G1275" s="225"/>
      <c r="H1275" s="228">
        <v>79.36</v>
      </c>
      <c r="I1275" s="229"/>
      <c r="J1275" s="225"/>
      <c r="K1275" s="225"/>
      <c r="L1275" s="230"/>
      <c r="M1275" s="231"/>
      <c r="N1275" s="232"/>
      <c r="O1275" s="232"/>
      <c r="P1275" s="232"/>
      <c r="Q1275" s="232"/>
      <c r="R1275" s="232"/>
      <c r="S1275" s="232"/>
      <c r="T1275" s="233"/>
      <c r="AT1275" s="234" t="s">
        <v>196</v>
      </c>
      <c r="AU1275" s="234" t="s">
        <v>113</v>
      </c>
      <c r="AV1275" s="13" t="s">
        <v>98</v>
      </c>
      <c r="AW1275" s="13" t="s">
        <v>48</v>
      </c>
      <c r="AX1275" s="13" t="s">
        <v>91</v>
      </c>
      <c r="AY1275" s="234" t="s">
        <v>183</v>
      </c>
    </row>
    <row r="1276" spans="2:51" s="12" customFormat="1" ht="10.199999999999999">
      <c r="B1276" s="214"/>
      <c r="C1276" s="215"/>
      <c r="D1276" s="210" t="s">
        <v>196</v>
      </c>
      <c r="E1276" s="216" t="s">
        <v>1</v>
      </c>
      <c r="F1276" s="217" t="s">
        <v>1445</v>
      </c>
      <c r="G1276" s="215"/>
      <c r="H1276" s="216" t="s">
        <v>1</v>
      </c>
      <c r="I1276" s="218"/>
      <c r="J1276" s="215"/>
      <c r="K1276" s="215"/>
      <c r="L1276" s="219"/>
      <c r="M1276" s="220"/>
      <c r="N1276" s="221"/>
      <c r="O1276" s="221"/>
      <c r="P1276" s="221"/>
      <c r="Q1276" s="221"/>
      <c r="R1276" s="221"/>
      <c r="S1276" s="221"/>
      <c r="T1276" s="222"/>
      <c r="AT1276" s="223" t="s">
        <v>196</v>
      </c>
      <c r="AU1276" s="223" t="s">
        <v>113</v>
      </c>
      <c r="AV1276" s="12" t="s">
        <v>23</v>
      </c>
      <c r="AW1276" s="12" t="s">
        <v>48</v>
      </c>
      <c r="AX1276" s="12" t="s">
        <v>91</v>
      </c>
      <c r="AY1276" s="223" t="s">
        <v>183</v>
      </c>
    </row>
    <row r="1277" spans="2:51" s="13" customFormat="1" ht="10.199999999999999">
      <c r="B1277" s="224"/>
      <c r="C1277" s="225"/>
      <c r="D1277" s="210" t="s">
        <v>196</v>
      </c>
      <c r="E1277" s="226" t="s">
        <v>1</v>
      </c>
      <c r="F1277" s="227" t="s">
        <v>1532</v>
      </c>
      <c r="G1277" s="225"/>
      <c r="H1277" s="228">
        <v>39.340000000000003</v>
      </c>
      <c r="I1277" s="229"/>
      <c r="J1277" s="225"/>
      <c r="K1277" s="225"/>
      <c r="L1277" s="230"/>
      <c r="M1277" s="231"/>
      <c r="N1277" s="232"/>
      <c r="O1277" s="232"/>
      <c r="P1277" s="232"/>
      <c r="Q1277" s="232"/>
      <c r="R1277" s="232"/>
      <c r="S1277" s="232"/>
      <c r="T1277" s="233"/>
      <c r="AT1277" s="234" t="s">
        <v>196</v>
      </c>
      <c r="AU1277" s="234" t="s">
        <v>113</v>
      </c>
      <c r="AV1277" s="13" t="s">
        <v>98</v>
      </c>
      <c r="AW1277" s="13" t="s">
        <v>48</v>
      </c>
      <c r="AX1277" s="13" t="s">
        <v>91</v>
      </c>
      <c r="AY1277" s="234" t="s">
        <v>183</v>
      </c>
    </row>
    <row r="1278" spans="2:51" s="12" customFormat="1" ht="10.199999999999999">
      <c r="B1278" s="214"/>
      <c r="C1278" s="215"/>
      <c r="D1278" s="210" t="s">
        <v>196</v>
      </c>
      <c r="E1278" s="216" t="s">
        <v>1</v>
      </c>
      <c r="F1278" s="217" t="s">
        <v>1415</v>
      </c>
      <c r="G1278" s="215"/>
      <c r="H1278" s="216" t="s">
        <v>1</v>
      </c>
      <c r="I1278" s="218"/>
      <c r="J1278" s="215"/>
      <c r="K1278" s="215"/>
      <c r="L1278" s="219"/>
      <c r="M1278" s="220"/>
      <c r="N1278" s="221"/>
      <c r="O1278" s="221"/>
      <c r="P1278" s="221"/>
      <c r="Q1278" s="221"/>
      <c r="R1278" s="221"/>
      <c r="S1278" s="221"/>
      <c r="T1278" s="222"/>
      <c r="AT1278" s="223" t="s">
        <v>196</v>
      </c>
      <c r="AU1278" s="223" t="s">
        <v>113</v>
      </c>
      <c r="AV1278" s="12" t="s">
        <v>23</v>
      </c>
      <c r="AW1278" s="12" t="s">
        <v>48</v>
      </c>
      <c r="AX1278" s="12" t="s">
        <v>91</v>
      </c>
      <c r="AY1278" s="223" t="s">
        <v>183</v>
      </c>
    </row>
    <row r="1279" spans="2:51" s="13" customFormat="1" ht="10.199999999999999">
      <c r="B1279" s="224"/>
      <c r="C1279" s="225"/>
      <c r="D1279" s="210" t="s">
        <v>196</v>
      </c>
      <c r="E1279" s="226" t="s">
        <v>1</v>
      </c>
      <c r="F1279" s="227" t="s">
        <v>1533</v>
      </c>
      <c r="G1279" s="225"/>
      <c r="H1279" s="228">
        <v>10.965</v>
      </c>
      <c r="I1279" s="229"/>
      <c r="J1279" s="225"/>
      <c r="K1279" s="225"/>
      <c r="L1279" s="230"/>
      <c r="M1279" s="231"/>
      <c r="N1279" s="232"/>
      <c r="O1279" s="232"/>
      <c r="P1279" s="232"/>
      <c r="Q1279" s="232"/>
      <c r="R1279" s="232"/>
      <c r="S1279" s="232"/>
      <c r="T1279" s="233"/>
      <c r="AT1279" s="234" t="s">
        <v>196</v>
      </c>
      <c r="AU1279" s="234" t="s">
        <v>113</v>
      </c>
      <c r="AV1279" s="13" t="s">
        <v>98</v>
      </c>
      <c r="AW1279" s="13" t="s">
        <v>48</v>
      </c>
      <c r="AX1279" s="13" t="s">
        <v>91</v>
      </c>
      <c r="AY1279" s="234" t="s">
        <v>183</v>
      </c>
    </row>
    <row r="1280" spans="2:51" s="12" customFormat="1" ht="10.199999999999999">
      <c r="B1280" s="214"/>
      <c r="C1280" s="215"/>
      <c r="D1280" s="210" t="s">
        <v>196</v>
      </c>
      <c r="E1280" s="216" t="s">
        <v>1</v>
      </c>
      <c r="F1280" s="217" t="s">
        <v>1235</v>
      </c>
      <c r="G1280" s="215"/>
      <c r="H1280" s="216" t="s">
        <v>1</v>
      </c>
      <c r="I1280" s="218"/>
      <c r="J1280" s="215"/>
      <c r="K1280" s="215"/>
      <c r="L1280" s="219"/>
      <c r="M1280" s="220"/>
      <c r="N1280" s="221"/>
      <c r="O1280" s="221"/>
      <c r="P1280" s="221"/>
      <c r="Q1280" s="221"/>
      <c r="R1280" s="221"/>
      <c r="S1280" s="221"/>
      <c r="T1280" s="222"/>
      <c r="AT1280" s="223" t="s">
        <v>196</v>
      </c>
      <c r="AU1280" s="223" t="s">
        <v>113</v>
      </c>
      <c r="AV1280" s="12" t="s">
        <v>23</v>
      </c>
      <c r="AW1280" s="12" t="s">
        <v>48</v>
      </c>
      <c r="AX1280" s="12" t="s">
        <v>91</v>
      </c>
      <c r="AY1280" s="223" t="s">
        <v>183</v>
      </c>
    </row>
    <row r="1281" spans="2:65" s="13" customFormat="1" ht="10.199999999999999">
      <c r="B1281" s="224"/>
      <c r="C1281" s="225"/>
      <c r="D1281" s="210" t="s">
        <v>196</v>
      </c>
      <c r="E1281" s="226" t="s">
        <v>1</v>
      </c>
      <c r="F1281" s="227" t="s">
        <v>1534</v>
      </c>
      <c r="G1281" s="225"/>
      <c r="H1281" s="228">
        <v>0.432</v>
      </c>
      <c r="I1281" s="229"/>
      <c r="J1281" s="225"/>
      <c r="K1281" s="225"/>
      <c r="L1281" s="230"/>
      <c r="M1281" s="231"/>
      <c r="N1281" s="232"/>
      <c r="O1281" s="232"/>
      <c r="P1281" s="232"/>
      <c r="Q1281" s="232"/>
      <c r="R1281" s="232"/>
      <c r="S1281" s="232"/>
      <c r="T1281" s="233"/>
      <c r="AT1281" s="234" t="s">
        <v>196</v>
      </c>
      <c r="AU1281" s="234" t="s">
        <v>113</v>
      </c>
      <c r="AV1281" s="13" t="s">
        <v>98</v>
      </c>
      <c r="AW1281" s="13" t="s">
        <v>48</v>
      </c>
      <c r="AX1281" s="13" t="s">
        <v>91</v>
      </c>
      <c r="AY1281" s="234" t="s">
        <v>183</v>
      </c>
    </row>
    <row r="1282" spans="2:65" s="12" customFormat="1" ht="10.199999999999999">
      <c r="B1282" s="214"/>
      <c r="C1282" s="215"/>
      <c r="D1282" s="210" t="s">
        <v>196</v>
      </c>
      <c r="E1282" s="216" t="s">
        <v>1</v>
      </c>
      <c r="F1282" s="217" t="s">
        <v>1493</v>
      </c>
      <c r="G1282" s="215"/>
      <c r="H1282" s="216" t="s">
        <v>1</v>
      </c>
      <c r="I1282" s="218"/>
      <c r="J1282" s="215"/>
      <c r="K1282" s="215"/>
      <c r="L1282" s="219"/>
      <c r="M1282" s="220"/>
      <c r="N1282" s="221"/>
      <c r="O1282" s="221"/>
      <c r="P1282" s="221"/>
      <c r="Q1282" s="221"/>
      <c r="R1282" s="221"/>
      <c r="S1282" s="221"/>
      <c r="T1282" s="222"/>
      <c r="AT1282" s="223" t="s">
        <v>196</v>
      </c>
      <c r="AU1282" s="223" t="s">
        <v>113</v>
      </c>
      <c r="AV1282" s="12" t="s">
        <v>23</v>
      </c>
      <c r="AW1282" s="12" t="s">
        <v>48</v>
      </c>
      <c r="AX1282" s="12" t="s">
        <v>91</v>
      </c>
      <c r="AY1282" s="223" t="s">
        <v>183</v>
      </c>
    </row>
    <row r="1283" spans="2:65" s="13" customFormat="1" ht="10.199999999999999">
      <c r="B1283" s="224"/>
      <c r="C1283" s="225"/>
      <c r="D1283" s="210" t="s">
        <v>196</v>
      </c>
      <c r="E1283" s="226" t="s">
        <v>1</v>
      </c>
      <c r="F1283" s="227" t="s">
        <v>1535</v>
      </c>
      <c r="G1283" s="225"/>
      <c r="H1283" s="228">
        <v>4.32</v>
      </c>
      <c r="I1283" s="229"/>
      <c r="J1283" s="225"/>
      <c r="K1283" s="225"/>
      <c r="L1283" s="230"/>
      <c r="M1283" s="231"/>
      <c r="N1283" s="232"/>
      <c r="O1283" s="232"/>
      <c r="P1283" s="232"/>
      <c r="Q1283" s="232"/>
      <c r="R1283" s="232"/>
      <c r="S1283" s="232"/>
      <c r="T1283" s="233"/>
      <c r="AT1283" s="234" t="s">
        <v>196</v>
      </c>
      <c r="AU1283" s="234" t="s">
        <v>113</v>
      </c>
      <c r="AV1283" s="13" t="s">
        <v>98</v>
      </c>
      <c r="AW1283" s="13" t="s">
        <v>48</v>
      </c>
      <c r="AX1283" s="13" t="s">
        <v>91</v>
      </c>
      <c r="AY1283" s="234" t="s">
        <v>183</v>
      </c>
    </row>
    <row r="1284" spans="2:65" s="1" customFormat="1" ht="16.5" customHeight="1">
      <c r="B1284" s="35"/>
      <c r="C1284" s="197" t="s">
        <v>1541</v>
      </c>
      <c r="D1284" s="197" t="s">
        <v>186</v>
      </c>
      <c r="E1284" s="198" t="s">
        <v>1542</v>
      </c>
      <c r="F1284" s="199" t="s">
        <v>1543</v>
      </c>
      <c r="G1284" s="200" t="s">
        <v>313</v>
      </c>
      <c r="H1284" s="201">
        <v>3685.2179999999998</v>
      </c>
      <c r="I1284" s="202"/>
      <c r="J1284" s="203">
        <f>ROUND(I1284*H1284,2)</f>
        <v>0</v>
      </c>
      <c r="K1284" s="199" t="s">
        <v>190</v>
      </c>
      <c r="L1284" s="39"/>
      <c r="M1284" s="204" t="s">
        <v>1</v>
      </c>
      <c r="N1284" s="205" t="s">
        <v>56</v>
      </c>
      <c r="O1284" s="67"/>
      <c r="P1284" s="206">
        <f>O1284*H1284</f>
        <v>0</v>
      </c>
      <c r="Q1284" s="206">
        <v>0</v>
      </c>
      <c r="R1284" s="206">
        <f>Q1284*H1284</f>
        <v>0</v>
      </c>
      <c r="S1284" s="206">
        <v>0</v>
      </c>
      <c r="T1284" s="207">
        <f>S1284*H1284</f>
        <v>0</v>
      </c>
      <c r="AR1284" s="208" t="s">
        <v>122</v>
      </c>
      <c r="AT1284" s="208" t="s">
        <v>186</v>
      </c>
      <c r="AU1284" s="208" t="s">
        <v>113</v>
      </c>
      <c r="AY1284" s="17" t="s">
        <v>183</v>
      </c>
      <c r="BE1284" s="209">
        <f>IF(N1284="základní",J1284,0)</f>
        <v>0</v>
      </c>
      <c r="BF1284" s="209">
        <f>IF(N1284="snížená",J1284,0)</f>
        <v>0</v>
      </c>
      <c r="BG1284" s="209">
        <f>IF(N1284="zákl. přenesená",J1284,0)</f>
        <v>0</v>
      </c>
      <c r="BH1284" s="209">
        <f>IF(N1284="sníž. přenesená",J1284,0)</f>
        <v>0</v>
      </c>
      <c r="BI1284" s="209">
        <f>IF(N1284="nulová",J1284,0)</f>
        <v>0</v>
      </c>
      <c r="BJ1284" s="17" t="s">
        <v>23</v>
      </c>
      <c r="BK1284" s="209">
        <f>ROUND(I1284*H1284,2)</f>
        <v>0</v>
      </c>
      <c r="BL1284" s="17" t="s">
        <v>122</v>
      </c>
      <c r="BM1284" s="208" t="s">
        <v>1544</v>
      </c>
    </row>
    <row r="1285" spans="2:65" s="1" customFormat="1" ht="10.199999999999999">
      <c r="B1285" s="35"/>
      <c r="C1285" s="36"/>
      <c r="D1285" s="210" t="s">
        <v>192</v>
      </c>
      <c r="E1285" s="36"/>
      <c r="F1285" s="211" t="s">
        <v>1403</v>
      </c>
      <c r="G1285" s="36"/>
      <c r="H1285" s="36"/>
      <c r="I1285" s="118"/>
      <c r="J1285" s="36"/>
      <c r="K1285" s="36"/>
      <c r="L1285" s="39"/>
      <c r="M1285" s="212"/>
      <c r="N1285" s="67"/>
      <c r="O1285" s="67"/>
      <c r="P1285" s="67"/>
      <c r="Q1285" s="67"/>
      <c r="R1285" s="67"/>
      <c r="S1285" s="67"/>
      <c r="T1285" s="68"/>
      <c r="AT1285" s="17" t="s">
        <v>192</v>
      </c>
      <c r="AU1285" s="17" t="s">
        <v>113</v>
      </c>
    </row>
    <row r="1286" spans="2:65" s="1" customFormat="1" ht="45">
      <c r="B1286" s="35"/>
      <c r="C1286" s="36"/>
      <c r="D1286" s="210" t="s">
        <v>194</v>
      </c>
      <c r="E1286" s="36"/>
      <c r="F1286" s="213" t="s">
        <v>1395</v>
      </c>
      <c r="G1286" s="36"/>
      <c r="H1286" s="36"/>
      <c r="I1286" s="118"/>
      <c r="J1286" s="36"/>
      <c r="K1286" s="36"/>
      <c r="L1286" s="39"/>
      <c r="M1286" s="212"/>
      <c r="N1286" s="67"/>
      <c r="O1286" s="67"/>
      <c r="P1286" s="67"/>
      <c r="Q1286" s="67"/>
      <c r="R1286" s="67"/>
      <c r="S1286" s="67"/>
      <c r="T1286" s="68"/>
      <c r="AT1286" s="17" t="s">
        <v>194</v>
      </c>
      <c r="AU1286" s="17" t="s">
        <v>113</v>
      </c>
    </row>
    <row r="1287" spans="2:65" s="12" customFormat="1" ht="10.199999999999999">
      <c r="B1287" s="214"/>
      <c r="C1287" s="215"/>
      <c r="D1287" s="210" t="s">
        <v>196</v>
      </c>
      <c r="E1287" s="216" t="s">
        <v>1</v>
      </c>
      <c r="F1287" s="217" t="s">
        <v>1545</v>
      </c>
      <c r="G1287" s="215"/>
      <c r="H1287" s="216" t="s">
        <v>1</v>
      </c>
      <c r="I1287" s="218"/>
      <c r="J1287" s="215"/>
      <c r="K1287" s="215"/>
      <c r="L1287" s="219"/>
      <c r="M1287" s="220"/>
      <c r="N1287" s="221"/>
      <c r="O1287" s="221"/>
      <c r="P1287" s="221"/>
      <c r="Q1287" s="221"/>
      <c r="R1287" s="221"/>
      <c r="S1287" s="221"/>
      <c r="T1287" s="222"/>
      <c r="AT1287" s="223" t="s">
        <v>196</v>
      </c>
      <c r="AU1287" s="223" t="s">
        <v>113</v>
      </c>
      <c r="AV1287" s="12" t="s">
        <v>23</v>
      </c>
      <c r="AW1287" s="12" t="s">
        <v>48</v>
      </c>
      <c r="AX1287" s="12" t="s">
        <v>91</v>
      </c>
      <c r="AY1287" s="223" t="s">
        <v>183</v>
      </c>
    </row>
    <row r="1288" spans="2:65" s="12" customFormat="1" ht="10.199999999999999">
      <c r="B1288" s="214"/>
      <c r="C1288" s="215"/>
      <c r="D1288" s="210" t="s">
        <v>196</v>
      </c>
      <c r="E1288" s="216" t="s">
        <v>1</v>
      </c>
      <c r="F1288" s="217" t="s">
        <v>1431</v>
      </c>
      <c r="G1288" s="215"/>
      <c r="H1288" s="216" t="s">
        <v>1</v>
      </c>
      <c r="I1288" s="218"/>
      <c r="J1288" s="215"/>
      <c r="K1288" s="215"/>
      <c r="L1288" s="219"/>
      <c r="M1288" s="220"/>
      <c r="N1288" s="221"/>
      <c r="O1288" s="221"/>
      <c r="P1288" s="221"/>
      <c r="Q1288" s="221"/>
      <c r="R1288" s="221"/>
      <c r="S1288" s="221"/>
      <c r="T1288" s="222"/>
      <c r="AT1288" s="223" t="s">
        <v>196</v>
      </c>
      <c r="AU1288" s="223" t="s">
        <v>113</v>
      </c>
      <c r="AV1288" s="12" t="s">
        <v>23</v>
      </c>
      <c r="AW1288" s="12" t="s">
        <v>48</v>
      </c>
      <c r="AX1288" s="12" t="s">
        <v>91</v>
      </c>
      <c r="AY1288" s="223" t="s">
        <v>183</v>
      </c>
    </row>
    <row r="1289" spans="2:65" s="13" customFormat="1" ht="10.199999999999999">
      <c r="B1289" s="224"/>
      <c r="C1289" s="225"/>
      <c r="D1289" s="210" t="s">
        <v>196</v>
      </c>
      <c r="E1289" s="226" t="s">
        <v>1</v>
      </c>
      <c r="F1289" s="227" t="s">
        <v>1529</v>
      </c>
      <c r="G1289" s="225"/>
      <c r="H1289" s="228">
        <v>38.279999999999994</v>
      </c>
      <c r="I1289" s="229"/>
      <c r="J1289" s="225"/>
      <c r="K1289" s="225"/>
      <c r="L1289" s="230"/>
      <c r="M1289" s="231"/>
      <c r="N1289" s="232"/>
      <c r="O1289" s="232"/>
      <c r="P1289" s="232"/>
      <c r="Q1289" s="232"/>
      <c r="R1289" s="232"/>
      <c r="S1289" s="232"/>
      <c r="T1289" s="233"/>
      <c r="AT1289" s="234" t="s">
        <v>196</v>
      </c>
      <c r="AU1289" s="234" t="s">
        <v>113</v>
      </c>
      <c r="AV1289" s="13" t="s">
        <v>98</v>
      </c>
      <c r="AW1289" s="13" t="s">
        <v>48</v>
      </c>
      <c r="AX1289" s="13" t="s">
        <v>91</v>
      </c>
      <c r="AY1289" s="234" t="s">
        <v>183</v>
      </c>
    </row>
    <row r="1290" spans="2:65" s="12" customFormat="1" ht="10.199999999999999">
      <c r="B1290" s="214"/>
      <c r="C1290" s="215"/>
      <c r="D1290" s="210" t="s">
        <v>196</v>
      </c>
      <c r="E1290" s="216" t="s">
        <v>1</v>
      </c>
      <c r="F1290" s="217" t="s">
        <v>1421</v>
      </c>
      <c r="G1290" s="215"/>
      <c r="H1290" s="216" t="s">
        <v>1</v>
      </c>
      <c r="I1290" s="218"/>
      <c r="J1290" s="215"/>
      <c r="K1290" s="215"/>
      <c r="L1290" s="219"/>
      <c r="M1290" s="220"/>
      <c r="N1290" s="221"/>
      <c r="O1290" s="221"/>
      <c r="P1290" s="221"/>
      <c r="Q1290" s="221"/>
      <c r="R1290" s="221"/>
      <c r="S1290" s="221"/>
      <c r="T1290" s="222"/>
      <c r="AT1290" s="223" t="s">
        <v>196</v>
      </c>
      <c r="AU1290" s="223" t="s">
        <v>113</v>
      </c>
      <c r="AV1290" s="12" t="s">
        <v>23</v>
      </c>
      <c r="AW1290" s="12" t="s">
        <v>48</v>
      </c>
      <c r="AX1290" s="12" t="s">
        <v>91</v>
      </c>
      <c r="AY1290" s="223" t="s">
        <v>183</v>
      </c>
    </row>
    <row r="1291" spans="2:65" s="13" customFormat="1" ht="10.199999999999999">
      <c r="B1291" s="224"/>
      <c r="C1291" s="225"/>
      <c r="D1291" s="210" t="s">
        <v>196</v>
      </c>
      <c r="E1291" s="226" t="s">
        <v>1</v>
      </c>
      <c r="F1291" s="227" t="s">
        <v>1530</v>
      </c>
      <c r="G1291" s="225"/>
      <c r="H1291" s="228">
        <v>208.26999999999998</v>
      </c>
      <c r="I1291" s="229"/>
      <c r="J1291" s="225"/>
      <c r="K1291" s="225"/>
      <c r="L1291" s="230"/>
      <c r="M1291" s="231"/>
      <c r="N1291" s="232"/>
      <c r="O1291" s="232"/>
      <c r="P1291" s="232"/>
      <c r="Q1291" s="232"/>
      <c r="R1291" s="232"/>
      <c r="S1291" s="232"/>
      <c r="T1291" s="233"/>
      <c r="AT1291" s="234" t="s">
        <v>196</v>
      </c>
      <c r="AU1291" s="234" t="s">
        <v>113</v>
      </c>
      <c r="AV1291" s="13" t="s">
        <v>98</v>
      </c>
      <c r="AW1291" s="13" t="s">
        <v>48</v>
      </c>
      <c r="AX1291" s="13" t="s">
        <v>91</v>
      </c>
      <c r="AY1291" s="234" t="s">
        <v>183</v>
      </c>
    </row>
    <row r="1292" spans="2:65" s="12" customFormat="1" ht="10.199999999999999">
      <c r="B1292" s="214"/>
      <c r="C1292" s="215"/>
      <c r="D1292" s="210" t="s">
        <v>196</v>
      </c>
      <c r="E1292" s="216" t="s">
        <v>1</v>
      </c>
      <c r="F1292" s="217" t="s">
        <v>1451</v>
      </c>
      <c r="G1292" s="215"/>
      <c r="H1292" s="216" t="s">
        <v>1</v>
      </c>
      <c r="I1292" s="218"/>
      <c r="J1292" s="215"/>
      <c r="K1292" s="215"/>
      <c r="L1292" s="219"/>
      <c r="M1292" s="220"/>
      <c r="N1292" s="221"/>
      <c r="O1292" s="221"/>
      <c r="P1292" s="221"/>
      <c r="Q1292" s="221"/>
      <c r="R1292" s="221"/>
      <c r="S1292" s="221"/>
      <c r="T1292" s="222"/>
      <c r="AT1292" s="223" t="s">
        <v>196</v>
      </c>
      <c r="AU1292" s="223" t="s">
        <v>113</v>
      </c>
      <c r="AV1292" s="12" t="s">
        <v>23</v>
      </c>
      <c r="AW1292" s="12" t="s">
        <v>48</v>
      </c>
      <c r="AX1292" s="12" t="s">
        <v>91</v>
      </c>
      <c r="AY1292" s="223" t="s">
        <v>183</v>
      </c>
    </row>
    <row r="1293" spans="2:65" s="13" customFormat="1" ht="10.199999999999999">
      <c r="B1293" s="224"/>
      <c r="C1293" s="225"/>
      <c r="D1293" s="210" t="s">
        <v>196</v>
      </c>
      <c r="E1293" s="226" t="s">
        <v>1</v>
      </c>
      <c r="F1293" s="227" t="s">
        <v>1531</v>
      </c>
      <c r="G1293" s="225"/>
      <c r="H1293" s="228">
        <v>79.36</v>
      </c>
      <c r="I1293" s="229"/>
      <c r="J1293" s="225"/>
      <c r="K1293" s="225"/>
      <c r="L1293" s="230"/>
      <c r="M1293" s="231"/>
      <c r="N1293" s="232"/>
      <c r="O1293" s="232"/>
      <c r="P1293" s="232"/>
      <c r="Q1293" s="232"/>
      <c r="R1293" s="232"/>
      <c r="S1293" s="232"/>
      <c r="T1293" s="233"/>
      <c r="AT1293" s="234" t="s">
        <v>196</v>
      </c>
      <c r="AU1293" s="234" t="s">
        <v>113</v>
      </c>
      <c r="AV1293" s="13" t="s">
        <v>98</v>
      </c>
      <c r="AW1293" s="13" t="s">
        <v>48</v>
      </c>
      <c r="AX1293" s="13" t="s">
        <v>91</v>
      </c>
      <c r="AY1293" s="234" t="s">
        <v>183</v>
      </c>
    </row>
    <row r="1294" spans="2:65" s="12" customFormat="1" ht="10.199999999999999">
      <c r="B1294" s="214"/>
      <c r="C1294" s="215"/>
      <c r="D1294" s="210" t="s">
        <v>196</v>
      </c>
      <c r="E1294" s="216" t="s">
        <v>1</v>
      </c>
      <c r="F1294" s="217" t="s">
        <v>1445</v>
      </c>
      <c r="G1294" s="215"/>
      <c r="H1294" s="216" t="s">
        <v>1</v>
      </c>
      <c r="I1294" s="218"/>
      <c r="J1294" s="215"/>
      <c r="K1294" s="215"/>
      <c r="L1294" s="219"/>
      <c r="M1294" s="220"/>
      <c r="N1294" s="221"/>
      <c r="O1294" s="221"/>
      <c r="P1294" s="221"/>
      <c r="Q1294" s="221"/>
      <c r="R1294" s="221"/>
      <c r="S1294" s="221"/>
      <c r="T1294" s="222"/>
      <c r="AT1294" s="223" t="s">
        <v>196</v>
      </c>
      <c r="AU1294" s="223" t="s">
        <v>113</v>
      </c>
      <c r="AV1294" s="12" t="s">
        <v>23</v>
      </c>
      <c r="AW1294" s="12" t="s">
        <v>48</v>
      </c>
      <c r="AX1294" s="12" t="s">
        <v>91</v>
      </c>
      <c r="AY1294" s="223" t="s">
        <v>183</v>
      </c>
    </row>
    <row r="1295" spans="2:65" s="13" customFormat="1" ht="10.199999999999999">
      <c r="B1295" s="224"/>
      <c r="C1295" s="225"/>
      <c r="D1295" s="210" t="s">
        <v>196</v>
      </c>
      <c r="E1295" s="226" t="s">
        <v>1</v>
      </c>
      <c r="F1295" s="227" t="s">
        <v>1532</v>
      </c>
      <c r="G1295" s="225"/>
      <c r="H1295" s="228">
        <v>39.340000000000003</v>
      </c>
      <c r="I1295" s="229"/>
      <c r="J1295" s="225"/>
      <c r="K1295" s="225"/>
      <c r="L1295" s="230"/>
      <c r="M1295" s="231"/>
      <c r="N1295" s="232"/>
      <c r="O1295" s="232"/>
      <c r="P1295" s="232"/>
      <c r="Q1295" s="232"/>
      <c r="R1295" s="232"/>
      <c r="S1295" s="232"/>
      <c r="T1295" s="233"/>
      <c r="AT1295" s="234" t="s">
        <v>196</v>
      </c>
      <c r="AU1295" s="234" t="s">
        <v>113</v>
      </c>
      <c r="AV1295" s="13" t="s">
        <v>98</v>
      </c>
      <c r="AW1295" s="13" t="s">
        <v>48</v>
      </c>
      <c r="AX1295" s="13" t="s">
        <v>91</v>
      </c>
      <c r="AY1295" s="234" t="s">
        <v>183</v>
      </c>
    </row>
    <row r="1296" spans="2:65" s="12" customFormat="1" ht="10.199999999999999">
      <c r="B1296" s="214"/>
      <c r="C1296" s="215"/>
      <c r="D1296" s="210" t="s">
        <v>196</v>
      </c>
      <c r="E1296" s="216" t="s">
        <v>1</v>
      </c>
      <c r="F1296" s="217" t="s">
        <v>1235</v>
      </c>
      <c r="G1296" s="215"/>
      <c r="H1296" s="216" t="s">
        <v>1</v>
      </c>
      <c r="I1296" s="218"/>
      <c r="J1296" s="215"/>
      <c r="K1296" s="215"/>
      <c r="L1296" s="219"/>
      <c r="M1296" s="220"/>
      <c r="N1296" s="221"/>
      <c r="O1296" s="221"/>
      <c r="P1296" s="221"/>
      <c r="Q1296" s="221"/>
      <c r="R1296" s="221"/>
      <c r="S1296" s="221"/>
      <c r="T1296" s="222"/>
      <c r="AT1296" s="223" t="s">
        <v>196</v>
      </c>
      <c r="AU1296" s="223" t="s">
        <v>113</v>
      </c>
      <c r="AV1296" s="12" t="s">
        <v>23</v>
      </c>
      <c r="AW1296" s="12" t="s">
        <v>48</v>
      </c>
      <c r="AX1296" s="12" t="s">
        <v>91</v>
      </c>
      <c r="AY1296" s="223" t="s">
        <v>183</v>
      </c>
    </row>
    <row r="1297" spans="2:51" s="13" customFormat="1" ht="10.199999999999999">
      <c r="B1297" s="224"/>
      <c r="C1297" s="225"/>
      <c r="D1297" s="210" t="s">
        <v>196</v>
      </c>
      <c r="E1297" s="226" t="s">
        <v>1</v>
      </c>
      <c r="F1297" s="227" t="s">
        <v>1534</v>
      </c>
      <c r="G1297" s="225"/>
      <c r="H1297" s="228">
        <v>0.432</v>
      </c>
      <c r="I1297" s="229"/>
      <c r="J1297" s="225"/>
      <c r="K1297" s="225"/>
      <c r="L1297" s="230"/>
      <c r="M1297" s="231"/>
      <c r="N1297" s="232"/>
      <c r="O1297" s="232"/>
      <c r="P1297" s="232"/>
      <c r="Q1297" s="232"/>
      <c r="R1297" s="232"/>
      <c r="S1297" s="232"/>
      <c r="T1297" s="233"/>
      <c r="AT1297" s="234" t="s">
        <v>196</v>
      </c>
      <c r="AU1297" s="234" t="s">
        <v>113</v>
      </c>
      <c r="AV1297" s="13" t="s">
        <v>98</v>
      </c>
      <c r="AW1297" s="13" t="s">
        <v>48</v>
      </c>
      <c r="AX1297" s="13" t="s">
        <v>91</v>
      </c>
      <c r="AY1297" s="234" t="s">
        <v>183</v>
      </c>
    </row>
    <row r="1298" spans="2:51" s="12" customFormat="1" ht="10.199999999999999">
      <c r="B1298" s="214"/>
      <c r="C1298" s="215"/>
      <c r="D1298" s="210" t="s">
        <v>196</v>
      </c>
      <c r="E1298" s="216" t="s">
        <v>1</v>
      </c>
      <c r="F1298" s="217" t="s">
        <v>1493</v>
      </c>
      <c r="G1298" s="215"/>
      <c r="H1298" s="216" t="s">
        <v>1</v>
      </c>
      <c r="I1298" s="218"/>
      <c r="J1298" s="215"/>
      <c r="K1298" s="215"/>
      <c r="L1298" s="219"/>
      <c r="M1298" s="220"/>
      <c r="N1298" s="221"/>
      <c r="O1298" s="221"/>
      <c r="P1298" s="221"/>
      <c r="Q1298" s="221"/>
      <c r="R1298" s="221"/>
      <c r="S1298" s="221"/>
      <c r="T1298" s="222"/>
      <c r="AT1298" s="223" t="s">
        <v>196</v>
      </c>
      <c r="AU1298" s="223" t="s">
        <v>113</v>
      </c>
      <c r="AV1298" s="12" t="s">
        <v>23</v>
      </c>
      <c r="AW1298" s="12" t="s">
        <v>48</v>
      </c>
      <c r="AX1298" s="12" t="s">
        <v>91</v>
      </c>
      <c r="AY1298" s="223" t="s">
        <v>183</v>
      </c>
    </row>
    <row r="1299" spans="2:51" s="13" customFormat="1" ht="10.199999999999999">
      <c r="B1299" s="224"/>
      <c r="C1299" s="225"/>
      <c r="D1299" s="210" t="s">
        <v>196</v>
      </c>
      <c r="E1299" s="226" t="s">
        <v>1</v>
      </c>
      <c r="F1299" s="227" t="s">
        <v>1535</v>
      </c>
      <c r="G1299" s="225"/>
      <c r="H1299" s="228">
        <v>4.32</v>
      </c>
      <c r="I1299" s="229"/>
      <c r="J1299" s="225"/>
      <c r="K1299" s="225"/>
      <c r="L1299" s="230"/>
      <c r="M1299" s="231"/>
      <c r="N1299" s="232"/>
      <c r="O1299" s="232"/>
      <c r="P1299" s="232"/>
      <c r="Q1299" s="232"/>
      <c r="R1299" s="232"/>
      <c r="S1299" s="232"/>
      <c r="T1299" s="233"/>
      <c r="AT1299" s="234" t="s">
        <v>196</v>
      </c>
      <c r="AU1299" s="234" t="s">
        <v>113</v>
      </c>
      <c r="AV1299" s="13" t="s">
        <v>98</v>
      </c>
      <c r="AW1299" s="13" t="s">
        <v>48</v>
      </c>
      <c r="AX1299" s="13" t="s">
        <v>91</v>
      </c>
      <c r="AY1299" s="234" t="s">
        <v>183</v>
      </c>
    </row>
    <row r="1300" spans="2:51" s="14" customFormat="1" ht="10.199999999999999">
      <c r="B1300" s="235"/>
      <c r="C1300" s="236"/>
      <c r="D1300" s="210" t="s">
        <v>196</v>
      </c>
      <c r="E1300" s="237" t="s">
        <v>1</v>
      </c>
      <c r="F1300" s="238" t="s">
        <v>308</v>
      </c>
      <c r="G1300" s="236"/>
      <c r="H1300" s="239">
        <v>370.00200000000001</v>
      </c>
      <c r="I1300" s="240"/>
      <c r="J1300" s="236"/>
      <c r="K1300" s="236"/>
      <c r="L1300" s="241"/>
      <c r="M1300" s="242"/>
      <c r="N1300" s="243"/>
      <c r="O1300" s="243"/>
      <c r="P1300" s="243"/>
      <c r="Q1300" s="243"/>
      <c r="R1300" s="243"/>
      <c r="S1300" s="243"/>
      <c r="T1300" s="244"/>
      <c r="AT1300" s="245" t="s">
        <v>196</v>
      </c>
      <c r="AU1300" s="245" t="s">
        <v>113</v>
      </c>
      <c r="AV1300" s="14" t="s">
        <v>113</v>
      </c>
      <c r="AW1300" s="14" t="s">
        <v>48</v>
      </c>
      <c r="AX1300" s="14" t="s">
        <v>91</v>
      </c>
      <c r="AY1300" s="245" t="s">
        <v>183</v>
      </c>
    </row>
    <row r="1301" spans="2:51" s="12" customFormat="1" ht="10.199999999999999">
      <c r="B1301" s="214"/>
      <c r="C1301" s="215"/>
      <c r="D1301" s="210" t="s">
        <v>196</v>
      </c>
      <c r="E1301" s="216" t="s">
        <v>1</v>
      </c>
      <c r="F1301" s="217" t="s">
        <v>1406</v>
      </c>
      <c r="G1301" s="215"/>
      <c r="H1301" s="216" t="s">
        <v>1</v>
      </c>
      <c r="I1301" s="218"/>
      <c r="J1301" s="215"/>
      <c r="K1301" s="215"/>
      <c r="L1301" s="219"/>
      <c r="M1301" s="220"/>
      <c r="N1301" s="221"/>
      <c r="O1301" s="221"/>
      <c r="P1301" s="221"/>
      <c r="Q1301" s="221"/>
      <c r="R1301" s="221"/>
      <c r="S1301" s="221"/>
      <c r="T1301" s="222"/>
      <c r="AT1301" s="223" t="s">
        <v>196</v>
      </c>
      <c r="AU1301" s="223" t="s">
        <v>113</v>
      </c>
      <c r="AV1301" s="12" t="s">
        <v>23</v>
      </c>
      <c r="AW1301" s="12" t="s">
        <v>48</v>
      </c>
      <c r="AX1301" s="12" t="s">
        <v>91</v>
      </c>
      <c r="AY1301" s="223" t="s">
        <v>183</v>
      </c>
    </row>
    <row r="1302" spans="2:51" s="12" customFormat="1" ht="10.199999999999999">
      <c r="B1302" s="214"/>
      <c r="C1302" s="215"/>
      <c r="D1302" s="210" t="s">
        <v>196</v>
      </c>
      <c r="E1302" s="216" t="s">
        <v>1</v>
      </c>
      <c r="F1302" s="217" t="s">
        <v>1481</v>
      </c>
      <c r="G1302" s="215"/>
      <c r="H1302" s="216" t="s">
        <v>1</v>
      </c>
      <c r="I1302" s="218"/>
      <c r="J1302" s="215"/>
      <c r="K1302" s="215"/>
      <c r="L1302" s="219"/>
      <c r="M1302" s="220"/>
      <c r="N1302" s="221"/>
      <c r="O1302" s="221"/>
      <c r="P1302" s="221"/>
      <c r="Q1302" s="221"/>
      <c r="R1302" s="221"/>
      <c r="S1302" s="221"/>
      <c r="T1302" s="222"/>
      <c r="AT1302" s="223" t="s">
        <v>196</v>
      </c>
      <c r="AU1302" s="223" t="s">
        <v>113</v>
      </c>
      <c r="AV1302" s="12" t="s">
        <v>23</v>
      </c>
      <c r="AW1302" s="12" t="s">
        <v>48</v>
      </c>
      <c r="AX1302" s="12" t="s">
        <v>91</v>
      </c>
      <c r="AY1302" s="223" t="s">
        <v>183</v>
      </c>
    </row>
    <row r="1303" spans="2:51" s="13" customFormat="1" ht="10.199999999999999">
      <c r="B1303" s="224"/>
      <c r="C1303" s="225"/>
      <c r="D1303" s="210" t="s">
        <v>196</v>
      </c>
      <c r="E1303" s="226" t="s">
        <v>1</v>
      </c>
      <c r="F1303" s="227" t="s">
        <v>1517</v>
      </c>
      <c r="G1303" s="225"/>
      <c r="H1303" s="228">
        <v>0.9900000000000001</v>
      </c>
      <c r="I1303" s="229"/>
      <c r="J1303" s="225"/>
      <c r="K1303" s="225"/>
      <c r="L1303" s="230"/>
      <c r="M1303" s="231"/>
      <c r="N1303" s="232"/>
      <c r="O1303" s="232"/>
      <c r="P1303" s="232"/>
      <c r="Q1303" s="232"/>
      <c r="R1303" s="232"/>
      <c r="S1303" s="232"/>
      <c r="T1303" s="233"/>
      <c r="AT1303" s="234" t="s">
        <v>196</v>
      </c>
      <c r="AU1303" s="234" t="s">
        <v>113</v>
      </c>
      <c r="AV1303" s="13" t="s">
        <v>98</v>
      </c>
      <c r="AW1303" s="13" t="s">
        <v>48</v>
      </c>
      <c r="AX1303" s="13" t="s">
        <v>91</v>
      </c>
      <c r="AY1303" s="234" t="s">
        <v>183</v>
      </c>
    </row>
    <row r="1304" spans="2:51" s="13" customFormat="1" ht="10.199999999999999">
      <c r="B1304" s="224"/>
      <c r="C1304" s="225"/>
      <c r="D1304" s="210" t="s">
        <v>196</v>
      </c>
      <c r="E1304" s="226" t="s">
        <v>1</v>
      </c>
      <c r="F1304" s="227" t="s">
        <v>1518</v>
      </c>
      <c r="G1304" s="225"/>
      <c r="H1304" s="228">
        <v>60.319999999999993</v>
      </c>
      <c r="I1304" s="229"/>
      <c r="J1304" s="225"/>
      <c r="K1304" s="225"/>
      <c r="L1304" s="230"/>
      <c r="M1304" s="231"/>
      <c r="N1304" s="232"/>
      <c r="O1304" s="232"/>
      <c r="P1304" s="232"/>
      <c r="Q1304" s="232"/>
      <c r="R1304" s="232"/>
      <c r="S1304" s="232"/>
      <c r="T1304" s="233"/>
      <c r="AT1304" s="234" t="s">
        <v>196</v>
      </c>
      <c r="AU1304" s="234" t="s">
        <v>113</v>
      </c>
      <c r="AV1304" s="13" t="s">
        <v>98</v>
      </c>
      <c r="AW1304" s="13" t="s">
        <v>48</v>
      </c>
      <c r="AX1304" s="13" t="s">
        <v>91</v>
      </c>
      <c r="AY1304" s="234" t="s">
        <v>183</v>
      </c>
    </row>
    <row r="1305" spans="2:51" s="12" customFormat="1" ht="10.199999999999999">
      <c r="B1305" s="214"/>
      <c r="C1305" s="215"/>
      <c r="D1305" s="210" t="s">
        <v>196</v>
      </c>
      <c r="E1305" s="216" t="s">
        <v>1</v>
      </c>
      <c r="F1305" s="217" t="s">
        <v>1468</v>
      </c>
      <c r="G1305" s="215"/>
      <c r="H1305" s="216" t="s">
        <v>1</v>
      </c>
      <c r="I1305" s="218"/>
      <c r="J1305" s="215"/>
      <c r="K1305" s="215"/>
      <c r="L1305" s="219"/>
      <c r="M1305" s="220"/>
      <c r="N1305" s="221"/>
      <c r="O1305" s="221"/>
      <c r="P1305" s="221"/>
      <c r="Q1305" s="221"/>
      <c r="R1305" s="221"/>
      <c r="S1305" s="221"/>
      <c r="T1305" s="222"/>
      <c r="AT1305" s="223" t="s">
        <v>196</v>
      </c>
      <c r="AU1305" s="223" t="s">
        <v>113</v>
      </c>
      <c r="AV1305" s="12" t="s">
        <v>23</v>
      </c>
      <c r="AW1305" s="12" t="s">
        <v>48</v>
      </c>
      <c r="AX1305" s="12" t="s">
        <v>91</v>
      </c>
      <c r="AY1305" s="223" t="s">
        <v>183</v>
      </c>
    </row>
    <row r="1306" spans="2:51" s="13" customFormat="1" ht="10.199999999999999">
      <c r="B1306" s="224"/>
      <c r="C1306" s="225"/>
      <c r="D1306" s="210" t="s">
        <v>196</v>
      </c>
      <c r="E1306" s="226" t="s">
        <v>1</v>
      </c>
      <c r="F1306" s="227" t="s">
        <v>1519</v>
      </c>
      <c r="G1306" s="225"/>
      <c r="H1306" s="228">
        <v>1.2000000000000002</v>
      </c>
      <c r="I1306" s="229"/>
      <c r="J1306" s="225"/>
      <c r="K1306" s="225"/>
      <c r="L1306" s="230"/>
      <c r="M1306" s="231"/>
      <c r="N1306" s="232"/>
      <c r="O1306" s="232"/>
      <c r="P1306" s="232"/>
      <c r="Q1306" s="232"/>
      <c r="R1306" s="232"/>
      <c r="S1306" s="232"/>
      <c r="T1306" s="233"/>
      <c r="AT1306" s="234" t="s">
        <v>196</v>
      </c>
      <c r="AU1306" s="234" t="s">
        <v>113</v>
      </c>
      <c r="AV1306" s="13" t="s">
        <v>98</v>
      </c>
      <c r="AW1306" s="13" t="s">
        <v>48</v>
      </c>
      <c r="AX1306" s="13" t="s">
        <v>91</v>
      </c>
      <c r="AY1306" s="234" t="s">
        <v>183</v>
      </c>
    </row>
    <row r="1307" spans="2:51" s="12" customFormat="1" ht="10.199999999999999">
      <c r="B1307" s="214"/>
      <c r="C1307" s="215"/>
      <c r="D1307" s="210" t="s">
        <v>196</v>
      </c>
      <c r="E1307" s="216" t="s">
        <v>1</v>
      </c>
      <c r="F1307" s="217" t="s">
        <v>524</v>
      </c>
      <c r="G1307" s="215"/>
      <c r="H1307" s="216" t="s">
        <v>1</v>
      </c>
      <c r="I1307" s="218"/>
      <c r="J1307" s="215"/>
      <c r="K1307" s="215"/>
      <c r="L1307" s="219"/>
      <c r="M1307" s="220"/>
      <c r="N1307" s="221"/>
      <c r="O1307" s="221"/>
      <c r="P1307" s="221"/>
      <c r="Q1307" s="221"/>
      <c r="R1307" s="221"/>
      <c r="S1307" s="221"/>
      <c r="T1307" s="222"/>
      <c r="AT1307" s="223" t="s">
        <v>196</v>
      </c>
      <c r="AU1307" s="223" t="s">
        <v>113</v>
      </c>
      <c r="AV1307" s="12" t="s">
        <v>23</v>
      </c>
      <c r="AW1307" s="12" t="s">
        <v>48</v>
      </c>
      <c r="AX1307" s="12" t="s">
        <v>91</v>
      </c>
      <c r="AY1307" s="223" t="s">
        <v>183</v>
      </c>
    </row>
    <row r="1308" spans="2:51" s="13" customFormat="1" ht="10.199999999999999">
      <c r="B1308" s="224"/>
      <c r="C1308" s="225"/>
      <c r="D1308" s="210" t="s">
        <v>196</v>
      </c>
      <c r="E1308" s="226" t="s">
        <v>1</v>
      </c>
      <c r="F1308" s="227" t="s">
        <v>1520</v>
      </c>
      <c r="G1308" s="225"/>
      <c r="H1308" s="228">
        <v>0.94500000000000006</v>
      </c>
      <c r="I1308" s="229"/>
      <c r="J1308" s="225"/>
      <c r="K1308" s="225"/>
      <c r="L1308" s="230"/>
      <c r="M1308" s="231"/>
      <c r="N1308" s="232"/>
      <c r="O1308" s="232"/>
      <c r="P1308" s="232"/>
      <c r="Q1308" s="232"/>
      <c r="R1308" s="232"/>
      <c r="S1308" s="232"/>
      <c r="T1308" s="233"/>
      <c r="AT1308" s="234" t="s">
        <v>196</v>
      </c>
      <c r="AU1308" s="234" t="s">
        <v>113</v>
      </c>
      <c r="AV1308" s="13" t="s">
        <v>98</v>
      </c>
      <c r="AW1308" s="13" t="s">
        <v>48</v>
      </c>
      <c r="AX1308" s="13" t="s">
        <v>91</v>
      </c>
      <c r="AY1308" s="234" t="s">
        <v>183</v>
      </c>
    </row>
    <row r="1309" spans="2:51" s="12" customFormat="1" ht="10.199999999999999">
      <c r="B1309" s="214"/>
      <c r="C1309" s="215"/>
      <c r="D1309" s="210" t="s">
        <v>196</v>
      </c>
      <c r="E1309" s="216" t="s">
        <v>1</v>
      </c>
      <c r="F1309" s="217" t="s">
        <v>1489</v>
      </c>
      <c r="G1309" s="215"/>
      <c r="H1309" s="216" t="s">
        <v>1</v>
      </c>
      <c r="I1309" s="218"/>
      <c r="J1309" s="215"/>
      <c r="K1309" s="215"/>
      <c r="L1309" s="219"/>
      <c r="M1309" s="220"/>
      <c r="N1309" s="221"/>
      <c r="O1309" s="221"/>
      <c r="P1309" s="221"/>
      <c r="Q1309" s="221"/>
      <c r="R1309" s="221"/>
      <c r="S1309" s="221"/>
      <c r="T1309" s="222"/>
      <c r="AT1309" s="223" t="s">
        <v>196</v>
      </c>
      <c r="AU1309" s="223" t="s">
        <v>113</v>
      </c>
      <c r="AV1309" s="12" t="s">
        <v>23</v>
      </c>
      <c r="AW1309" s="12" t="s">
        <v>48</v>
      </c>
      <c r="AX1309" s="12" t="s">
        <v>91</v>
      </c>
      <c r="AY1309" s="223" t="s">
        <v>183</v>
      </c>
    </row>
    <row r="1310" spans="2:51" s="13" customFormat="1" ht="10.199999999999999">
      <c r="B1310" s="224"/>
      <c r="C1310" s="225"/>
      <c r="D1310" s="210" t="s">
        <v>196</v>
      </c>
      <c r="E1310" s="226" t="s">
        <v>1</v>
      </c>
      <c r="F1310" s="227" t="s">
        <v>1521</v>
      </c>
      <c r="G1310" s="225"/>
      <c r="H1310" s="228">
        <v>0.57600000000000007</v>
      </c>
      <c r="I1310" s="229"/>
      <c r="J1310" s="225"/>
      <c r="K1310" s="225"/>
      <c r="L1310" s="230"/>
      <c r="M1310" s="231"/>
      <c r="N1310" s="232"/>
      <c r="O1310" s="232"/>
      <c r="P1310" s="232"/>
      <c r="Q1310" s="232"/>
      <c r="R1310" s="232"/>
      <c r="S1310" s="232"/>
      <c r="T1310" s="233"/>
      <c r="AT1310" s="234" t="s">
        <v>196</v>
      </c>
      <c r="AU1310" s="234" t="s">
        <v>113</v>
      </c>
      <c r="AV1310" s="13" t="s">
        <v>98</v>
      </c>
      <c r="AW1310" s="13" t="s">
        <v>48</v>
      </c>
      <c r="AX1310" s="13" t="s">
        <v>91</v>
      </c>
      <c r="AY1310" s="234" t="s">
        <v>183</v>
      </c>
    </row>
    <row r="1311" spans="2:51" s="12" customFormat="1" ht="10.199999999999999">
      <c r="B1311" s="214"/>
      <c r="C1311" s="215"/>
      <c r="D1311" s="210" t="s">
        <v>196</v>
      </c>
      <c r="E1311" s="216" t="s">
        <v>1</v>
      </c>
      <c r="F1311" s="217" t="s">
        <v>262</v>
      </c>
      <c r="G1311" s="215"/>
      <c r="H1311" s="216" t="s">
        <v>1</v>
      </c>
      <c r="I1311" s="218"/>
      <c r="J1311" s="215"/>
      <c r="K1311" s="215"/>
      <c r="L1311" s="219"/>
      <c r="M1311" s="220"/>
      <c r="N1311" s="221"/>
      <c r="O1311" s="221"/>
      <c r="P1311" s="221"/>
      <c r="Q1311" s="221"/>
      <c r="R1311" s="221"/>
      <c r="S1311" s="221"/>
      <c r="T1311" s="222"/>
      <c r="AT1311" s="223" t="s">
        <v>196</v>
      </c>
      <c r="AU1311" s="223" t="s">
        <v>113</v>
      </c>
      <c r="AV1311" s="12" t="s">
        <v>23</v>
      </c>
      <c r="AW1311" s="12" t="s">
        <v>48</v>
      </c>
      <c r="AX1311" s="12" t="s">
        <v>91</v>
      </c>
      <c r="AY1311" s="223" t="s">
        <v>183</v>
      </c>
    </row>
    <row r="1312" spans="2:51" s="13" customFormat="1" ht="10.199999999999999">
      <c r="B1312" s="224"/>
      <c r="C1312" s="225"/>
      <c r="D1312" s="210" t="s">
        <v>196</v>
      </c>
      <c r="E1312" s="226" t="s">
        <v>1</v>
      </c>
      <c r="F1312" s="227" t="s">
        <v>1522</v>
      </c>
      <c r="G1312" s="225"/>
      <c r="H1312" s="228">
        <v>15.76</v>
      </c>
      <c r="I1312" s="229"/>
      <c r="J1312" s="225"/>
      <c r="K1312" s="225"/>
      <c r="L1312" s="230"/>
      <c r="M1312" s="231"/>
      <c r="N1312" s="232"/>
      <c r="O1312" s="232"/>
      <c r="P1312" s="232"/>
      <c r="Q1312" s="232"/>
      <c r="R1312" s="232"/>
      <c r="S1312" s="232"/>
      <c r="T1312" s="233"/>
      <c r="AT1312" s="234" t="s">
        <v>196</v>
      </c>
      <c r="AU1312" s="234" t="s">
        <v>113</v>
      </c>
      <c r="AV1312" s="13" t="s">
        <v>98</v>
      </c>
      <c r="AW1312" s="13" t="s">
        <v>48</v>
      </c>
      <c r="AX1312" s="13" t="s">
        <v>91</v>
      </c>
      <c r="AY1312" s="234" t="s">
        <v>183</v>
      </c>
    </row>
    <row r="1313" spans="2:51" s="12" customFormat="1" ht="10.199999999999999">
      <c r="B1313" s="214"/>
      <c r="C1313" s="215"/>
      <c r="D1313" s="210" t="s">
        <v>196</v>
      </c>
      <c r="E1313" s="216" t="s">
        <v>1</v>
      </c>
      <c r="F1313" s="217" t="s">
        <v>1232</v>
      </c>
      <c r="G1313" s="215"/>
      <c r="H1313" s="216" t="s">
        <v>1</v>
      </c>
      <c r="I1313" s="218"/>
      <c r="J1313" s="215"/>
      <c r="K1313" s="215"/>
      <c r="L1313" s="219"/>
      <c r="M1313" s="220"/>
      <c r="N1313" s="221"/>
      <c r="O1313" s="221"/>
      <c r="P1313" s="221"/>
      <c r="Q1313" s="221"/>
      <c r="R1313" s="221"/>
      <c r="S1313" s="221"/>
      <c r="T1313" s="222"/>
      <c r="AT1313" s="223" t="s">
        <v>196</v>
      </c>
      <c r="AU1313" s="223" t="s">
        <v>113</v>
      </c>
      <c r="AV1313" s="12" t="s">
        <v>23</v>
      </c>
      <c r="AW1313" s="12" t="s">
        <v>48</v>
      </c>
      <c r="AX1313" s="12" t="s">
        <v>91</v>
      </c>
      <c r="AY1313" s="223" t="s">
        <v>183</v>
      </c>
    </row>
    <row r="1314" spans="2:51" s="13" customFormat="1" ht="10.199999999999999">
      <c r="B1314" s="224"/>
      <c r="C1314" s="225"/>
      <c r="D1314" s="210" t="s">
        <v>196</v>
      </c>
      <c r="E1314" s="226" t="s">
        <v>1</v>
      </c>
      <c r="F1314" s="227" t="s">
        <v>1523</v>
      </c>
      <c r="G1314" s="225"/>
      <c r="H1314" s="228">
        <v>0.76800000000000013</v>
      </c>
      <c r="I1314" s="229"/>
      <c r="J1314" s="225"/>
      <c r="K1314" s="225"/>
      <c r="L1314" s="230"/>
      <c r="M1314" s="231"/>
      <c r="N1314" s="232"/>
      <c r="O1314" s="232"/>
      <c r="P1314" s="232"/>
      <c r="Q1314" s="232"/>
      <c r="R1314" s="232"/>
      <c r="S1314" s="232"/>
      <c r="T1314" s="233"/>
      <c r="AT1314" s="234" t="s">
        <v>196</v>
      </c>
      <c r="AU1314" s="234" t="s">
        <v>113</v>
      </c>
      <c r="AV1314" s="13" t="s">
        <v>98</v>
      </c>
      <c r="AW1314" s="13" t="s">
        <v>48</v>
      </c>
      <c r="AX1314" s="13" t="s">
        <v>91</v>
      </c>
      <c r="AY1314" s="234" t="s">
        <v>183</v>
      </c>
    </row>
    <row r="1315" spans="2:51" s="12" customFormat="1" ht="10.199999999999999">
      <c r="B1315" s="214"/>
      <c r="C1315" s="215"/>
      <c r="D1315" s="210" t="s">
        <v>196</v>
      </c>
      <c r="E1315" s="216" t="s">
        <v>1</v>
      </c>
      <c r="F1315" s="217" t="s">
        <v>1428</v>
      </c>
      <c r="G1315" s="215"/>
      <c r="H1315" s="216" t="s">
        <v>1</v>
      </c>
      <c r="I1315" s="218"/>
      <c r="J1315" s="215"/>
      <c r="K1315" s="215"/>
      <c r="L1315" s="219"/>
      <c r="M1315" s="220"/>
      <c r="N1315" s="221"/>
      <c r="O1315" s="221"/>
      <c r="P1315" s="221"/>
      <c r="Q1315" s="221"/>
      <c r="R1315" s="221"/>
      <c r="S1315" s="221"/>
      <c r="T1315" s="222"/>
      <c r="AT1315" s="223" t="s">
        <v>196</v>
      </c>
      <c r="AU1315" s="223" t="s">
        <v>113</v>
      </c>
      <c r="AV1315" s="12" t="s">
        <v>23</v>
      </c>
      <c r="AW1315" s="12" t="s">
        <v>48</v>
      </c>
      <c r="AX1315" s="12" t="s">
        <v>91</v>
      </c>
      <c r="AY1315" s="223" t="s">
        <v>183</v>
      </c>
    </row>
    <row r="1316" spans="2:51" s="13" customFormat="1" ht="10.199999999999999">
      <c r="B1316" s="224"/>
      <c r="C1316" s="225"/>
      <c r="D1316" s="210" t="s">
        <v>196</v>
      </c>
      <c r="E1316" s="226" t="s">
        <v>1</v>
      </c>
      <c r="F1316" s="227" t="s">
        <v>1524</v>
      </c>
      <c r="G1316" s="225"/>
      <c r="H1316" s="228">
        <v>5.0505000000000004</v>
      </c>
      <c r="I1316" s="229"/>
      <c r="J1316" s="225"/>
      <c r="K1316" s="225"/>
      <c r="L1316" s="230"/>
      <c r="M1316" s="231"/>
      <c r="N1316" s="232"/>
      <c r="O1316" s="232"/>
      <c r="P1316" s="232"/>
      <c r="Q1316" s="232"/>
      <c r="R1316" s="232"/>
      <c r="S1316" s="232"/>
      <c r="T1316" s="233"/>
      <c r="AT1316" s="234" t="s">
        <v>196</v>
      </c>
      <c r="AU1316" s="234" t="s">
        <v>113</v>
      </c>
      <c r="AV1316" s="13" t="s">
        <v>98</v>
      </c>
      <c r="AW1316" s="13" t="s">
        <v>48</v>
      </c>
      <c r="AX1316" s="13" t="s">
        <v>91</v>
      </c>
      <c r="AY1316" s="234" t="s">
        <v>183</v>
      </c>
    </row>
    <row r="1317" spans="2:51" s="13" customFormat="1" ht="10.199999999999999">
      <c r="B1317" s="224"/>
      <c r="C1317" s="225"/>
      <c r="D1317" s="210" t="s">
        <v>196</v>
      </c>
      <c r="E1317" s="226" t="s">
        <v>1</v>
      </c>
      <c r="F1317" s="227" t="s">
        <v>1525</v>
      </c>
      <c r="G1317" s="225"/>
      <c r="H1317" s="228">
        <v>13.32</v>
      </c>
      <c r="I1317" s="229"/>
      <c r="J1317" s="225"/>
      <c r="K1317" s="225"/>
      <c r="L1317" s="230"/>
      <c r="M1317" s="231"/>
      <c r="N1317" s="232"/>
      <c r="O1317" s="232"/>
      <c r="P1317" s="232"/>
      <c r="Q1317" s="232"/>
      <c r="R1317" s="232"/>
      <c r="S1317" s="232"/>
      <c r="T1317" s="233"/>
      <c r="AT1317" s="234" t="s">
        <v>196</v>
      </c>
      <c r="AU1317" s="234" t="s">
        <v>113</v>
      </c>
      <c r="AV1317" s="13" t="s">
        <v>98</v>
      </c>
      <c r="AW1317" s="13" t="s">
        <v>48</v>
      </c>
      <c r="AX1317" s="13" t="s">
        <v>91</v>
      </c>
      <c r="AY1317" s="234" t="s">
        <v>183</v>
      </c>
    </row>
    <row r="1318" spans="2:51" s="12" customFormat="1" ht="10.199999999999999">
      <c r="B1318" s="214"/>
      <c r="C1318" s="215"/>
      <c r="D1318" s="210" t="s">
        <v>196</v>
      </c>
      <c r="E1318" s="216" t="s">
        <v>1</v>
      </c>
      <c r="F1318" s="217" t="s">
        <v>1526</v>
      </c>
      <c r="G1318" s="215"/>
      <c r="H1318" s="216" t="s">
        <v>1</v>
      </c>
      <c r="I1318" s="218"/>
      <c r="J1318" s="215"/>
      <c r="K1318" s="215"/>
      <c r="L1318" s="219"/>
      <c r="M1318" s="220"/>
      <c r="N1318" s="221"/>
      <c r="O1318" s="221"/>
      <c r="P1318" s="221"/>
      <c r="Q1318" s="221"/>
      <c r="R1318" s="221"/>
      <c r="S1318" s="221"/>
      <c r="T1318" s="222"/>
      <c r="AT1318" s="223" t="s">
        <v>196</v>
      </c>
      <c r="AU1318" s="223" t="s">
        <v>113</v>
      </c>
      <c r="AV1318" s="12" t="s">
        <v>23</v>
      </c>
      <c r="AW1318" s="12" t="s">
        <v>48</v>
      </c>
      <c r="AX1318" s="12" t="s">
        <v>91</v>
      </c>
      <c r="AY1318" s="223" t="s">
        <v>183</v>
      </c>
    </row>
    <row r="1319" spans="2:51" s="13" customFormat="1" ht="10.199999999999999">
      <c r="B1319" s="224"/>
      <c r="C1319" s="225"/>
      <c r="D1319" s="210" t="s">
        <v>196</v>
      </c>
      <c r="E1319" s="226" t="s">
        <v>1</v>
      </c>
      <c r="F1319" s="227" t="s">
        <v>1527</v>
      </c>
      <c r="G1319" s="225"/>
      <c r="H1319" s="228">
        <v>12.498749999999999</v>
      </c>
      <c r="I1319" s="229"/>
      <c r="J1319" s="225"/>
      <c r="K1319" s="225"/>
      <c r="L1319" s="230"/>
      <c r="M1319" s="231"/>
      <c r="N1319" s="232"/>
      <c r="O1319" s="232"/>
      <c r="P1319" s="232"/>
      <c r="Q1319" s="232"/>
      <c r="R1319" s="232"/>
      <c r="S1319" s="232"/>
      <c r="T1319" s="233"/>
      <c r="AT1319" s="234" t="s">
        <v>196</v>
      </c>
      <c r="AU1319" s="234" t="s">
        <v>113</v>
      </c>
      <c r="AV1319" s="13" t="s">
        <v>98</v>
      </c>
      <c r="AW1319" s="13" t="s">
        <v>48</v>
      </c>
      <c r="AX1319" s="13" t="s">
        <v>91</v>
      </c>
      <c r="AY1319" s="234" t="s">
        <v>183</v>
      </c>
    </row>
    <row r="1320" spans="2:51" s="12" customFormat="1" ht="10.199999999999999">
      <c r="B1320" s="214"/>
      <c r="C1320" s="215"/>
      <c r="D1320" s="210" t="s">
        <v>196</v>
      </c>
      <c r="E1320" s="216" t="s">
        <v>1</v>
      </c>
      <c r="F1320" s="217" t="s">
        <v>1431</v>
      </c>
      <c r="G1320" s="215"/>
      <c r="H1320" s="216" t="s">
        <v>1</v>
      </c>
      <c r="I1320" s="218"/>
      <c r="J1320" s="215"/>
      <c r="K1320" s="215"/>
      <c r="L1320" s="219"/>
      <c r="M1320" s="220"/>
      <c r="N1320" s="221"/>
      <c r="O1320" s="221"/>
      <c r="P1320" s="221"/>
      <c r="Q1320" s="221"/>
      <c r="R1320" s="221"/>
      <c r="S1320" s="221"/>
      <c r="T1320" s="222"/>
      <c r="AT1320" s="223" t="s">
        <v>196</v>
      </c>
      <c r="AU1320" s="223" t="s">
        <v>113</v>
      </c>
      <c r="AV1320" s="12" t="s">
        <v>23</v>
      </c>
      <c r="AW1320" s="12" t="s">
        <v>48</v>
      </c>
      <c r="AX1320" s="12" t="s">
        <v>91</v>
      </c>
      <c r="AY1320" s="223" t="s">
        <v>183</v>
      </c>
    </row>
    <row r="1321" spans="2:51" s="13" customFormat="1" ht="10.199999999999999">
      <c r="B1321" s="224"/>
      <c r="C1321" s="225"/>
      <c r="D1321" s="210" t="s">
        <v>196</v>
      </c>
      <c r="E1321" s="226" t="s">
        <v>1</v>
      </c>
      <c r="F1321" s="227" t="s">
        <v>1528</v>
      </c>
      <c r="G1321" s="225"/>
      <c r="H1321" s="228">
        <v>10.988999999999999</v>
      </c>
      <c r="I1321" s="229"/>
      <c r="J1321" s="225"/>
      <c r="K1321" s="225"/>
      <c r="L1321" s="230"/>
      <c r="M1321" s="231"/>
      <c r="N1321" s="232"/>
      <c r="O1321" s="232"/>
      <c r="P1321" s="232"/>
      <c r="Q1321" s="232"/>
      <c r="R1321" s="232"/>
      <c r="S1321" s="232"/>
      <c r="T1321" s="233"/>
      <c r="AT1321" s="234" t="s">
        <v>196</v>
      </c>
      <c r="AU1321" s="234" t="s">
        <v>113</v>
      </c>
      <c r="AV1321" s="13" t="s">
        <v>98</v>
      </c>
      <c r="AW1321" s="13" t="s">
        <v>48</v>
      </c>
      <c r="AX1321" s="13" t="s">
        <v>91</v>
      </c>
      <c r="AY1321" s="234" t="s">
        <v>183</v>
      </c>
    </row>
    <row r="1322" spans="2:51" s="12" customFormat="1" ht="10.199999999999999">
      <c r="B1322" s="214"/>
      <c r="C1322" s="215"/>
      <c r="D1322" s="210" t="s">
        <v>196</v>
      </c>
      <c r="E1322" s="216" t="s">
        <v>1</v>
      </c>
      <c r="F1322" s="217" t="s">
        <v>1415</v>
      </c>
      <c r="G1322" s="215"/>
      <c r="H1322" s="216" t="s">
        <v>1</v>
      </c>
      <c r="I1322" s="218"/>
      <c r="J1322" s="215"/>
      <c r="K1322" s="215"/>
      <c r="L1322" s="219"/>
      <c r="M1322" s="220"/>
      <c r="N1322" s="221"/>
      <c r="O1322" s="221"/>
      <c r="P1322" s="221"/>
      <c r="Q1322" s="221"/>
      <c r="R1322" s="221"/>
      <c r="S1322" s="221"/>
      <c r="T1322" s="222"/>
      <c r="AT1322" s="223" t="s">
        <v>196</v>
      </c>
      <c r="AU1322" s="223" t="s">
        <v>113</v>
      </c>
      <c r="AV1322" s="12" t="s">
        <v>23</v>
      </c>
      <c r="AW1322" s="12" t="s">
        <v>48</v>
      </c>
      <c r="AX1322" s="12" t="s">
        <v>91</v>
      </c>
      <c r="AY1322" s="223" t="s">
        <v>183</v>
      </c>
    </row>
    <row r="1323" spans="2:51" s="13" customFormat="1" ht="10.199999999999999">
      <c r="B1323" s="224"/>
      <c r="C1323" s="225"/>
      <c r="D1323" s="210" t="s">
        <v>196</v>
      </c>
      <c r="E1323" s="226" t="s">
        <v>1</v>
      </c>
      <c r="F1323" s="227" t="s">
        <v>1533</v>
      </c>
      <c r="G1323" s="225"/>
      <c r="H1323" s="228">
        <v>10.965</v>
      </c>
      <c r="I1323" s="229"/>
      <c r="J1323" s="225"/>
      <c r="K1323" s="225"/>
      <c r="L1323" s="230"/>
      <c r="M1323" s="231"/>
      <c r="N1323" s="232"/>
      <c r="O1323" s="232"/>
      <c r="P1323" s="232"/>
      <c r="Q1323" s="232"/>
      <c r="R1323" s="232"/>
      <c r="S1323" s="232"/>
      <c r="T1323" s="233"/>
      <c r="AT1323" s="234" t="s">
        <v>196</v>
      </c>
      <c r="AU1323" s="234" t="s">
        <v>113</v>
      </c>
      <c r="AV1323" s="13" t="s">
        <v>98</v>
      </c>
      <c r="AW1323" s="13" t="s">
        <v>48</v>
      </c>
      <c r="AX1323" s="13" t="s">
        <v>91</v>
      </c>
      <c r="AY1323" s="234" t="s">
        <v>183</v>
      </c>
    </row>
    <row r="1324" spans="2:51" s="12" customFormat="1" ht="10.199999999999999">
      <c r="B1324" s="214"/>
      <c r="C1324" s="215"/>
      <c r="D1324" s="210" t="s">
        <v>196</v>
      </c>
      <c r="E1324" s="216" t="s">
        <v>1</v>
      </c>
      <c r="F1324" s="217" t="s">
        <v>1235</v>
      </c>
      <c r="G1324" s="215"/>
      <c r="H1324" s="216" t="s">
        <v>1</v>
      </c>
      <c r="I1324" s="218"/>
      <c r="J1324" s="215"/>
      <c r="K1324" s="215"/>
      <c r="L1324" s="219"/>
      <c r="M1324" s="220"/>
      <c r="N1324" s="221"/>
      <c r="O1324" s="221"/>
      <c r="P1324" s="221"/>
      <c r="Q1324" s="221"/>
      <c r="R1324" s="221"/>
      <c r="S1324" s="221"/>
      <c r="T1324" s="222"/>
      <c r="AT1324" s="223" t="s">
        <v>196</v>
      </c>
      <c r="AU1324" s="223" t="s">
        <v>113</v>
      </c>
      <c r="AV1324" s="12" t="s">
        <v>23</v>
      </c>
      <c r="AW1324" s="12" t="s">
        <v>48</v>
      </c>
      <c r="AX1324" s="12" t="s">
        <v>91</v>
      </c>
      <c r="AY1324" s="223" t="s">
        <v>183</v>
      </c>
    </row>
    <row r="1325" spans="2:51" s="13" customFormat="1" ht="10.199999999999999">
      <c r="B1325" s="224"/>
      <c r="C1325" s="225"/>
      <c r="D1325" s="210" t="s">
        <v>196</v>
      </c>
      <c r="E1325" s="226" t="s">
        <v>1</v>
      </c>
      <c r="F1325" s="227" t="s">
        <v>1534</v>
      </c>
      <c r="G1325" s="225"/>
      <c r="H1325" s="228">
        <v>0.432</v>
      </c>
      <c r="I1325" s="229"/>
      <c r="J1325" s="225"/>
      <c r="K1325" s="225"/>
      <c r="L1325" s="230"/>
      <c r="M1325" s="231"/>
      <c r="N1325" s="232"/>
      <c r="O1325" s="232"/>
      <c r="P1325" s="232"/>
      <c r="Q1325" s="232"/>
      <c r="R1325" s="232"/>
      <c r="S1325" s="232"/>
      <c r="T1325" s="233"/>
      <c r="AT1325" s="234" t="s">
        <v>196</v>
      </c>
      <c r="AU1325" s="234" t="s">
        <v>113</v>
      </c>
      <c r="AV1325" s="13" t="s">
        <v>98</v>
      </c>
      <c r="AW1325" s="13" t="s">
        <v>48</v>
      </c>
      <c r="AX1325" s="13" t="s">
        <v>91</v>
      </c>
      <c r="AY1325" s="234" t="s">
        <v>183</v>
      </c>
    </row>
    <row r="1326" spans="2:51" s="12" customFormat="1" ht="10.199999999999999">
      <c r="B1326" s="214"/>
      <c r="C1326" s="215"/>
      <c r="D1326" s="210" t="s">
        <v>196</v>
      </c>
      <c r="E1326" s="216" t="s">
        <v>1</v>
      </c>
      <c r="F1326" s="217" t="s">
        <v>1493</v>
      </c>
      <c r="G1326" s="215"/>
      <c r="H1326" s="216" t="s">
        <v>1</v>
      </c>
      <c r="I1326" s="218"/>
      <c r="J1326" s="215"/>
      <c r="K1326" s="215"/>
      <c r="L1326" s="219"/>
      <c r="M1326" s="220"/>
      <c r="N1326" s="221"/>
      <c r="O1326" s="221"/>
      <c r="P1326" s="221"/>
      <c r="Q1326" s="221"/>
      <c r="R1326" s="221"/>
      <c r="S1326" s="221"/>
      <c r="T1326" s="222"/>
      <c r="AT1326" s="223" t="s">
        <v>196</v>
      </c>
      <c r="AU1326" s="223" t="s">
        <v>113</v>
      </c>
      <c r="AV1326" s="12" t="s">
        <v>23</v>
      </c>
      <c r="AW1326" s="12" t="s">
        <v>48</v>
      </c>
      <c r="AX1326" s="12" t="s">
        <v>91</v>
      </c>
      <c r="AY1326" s="223" t="s">
        <v>183</v>
      </c>
    </row>
    <row r="1327" spans="2:51" s="13" customFormat="1" ht="10.199999999999999">
      <c r="B1327" s="224"/>
      <c r="C1327" s="225"/>
      <c r="D1327" s="210" t="s">
        <v>196</v>
      </c>
      <c r="E1327" s="226" t="s">
        <v>1</v>
      </c>
      <c r="F1327" s="227" t="s">
        <v>1535</v>
      </c>
      <c r="G1327" s="225"/>
      <c r="H1327" s="228">
        <v>4.32</v>
      </c>
      <c r="I1327" s="229"/>
      <c r="J1327" s="225"/>
      <c r="K1327" s="225"/>
      <c r="L1327" s="230"/>
      <c r="M1327" s="231"/>
      <c r="N1327" s="232"/>
      <c r="O1327" s="232"/>
      <c r="P1327" s="232"/>
      <c r="Q1327" s="232"/>
      <c r="R1327" s="232"/>
      <c r="S1327" s="232"/>
      <c r="T1327" s="233"/>
      <c r="AT1327" s="234" t="s">
        <v>196</v>
      </c>
      <c r="AU1327" s="234" t="s">
        <v>113</v>
      </c>
      <c r="AV1327" s="13" t="s">
        <v>98</v>
      </c>
      <c r="AW1327" s="13" t="s">
        <v>48</v>
      </c>
      <c r="AX1327" s="13" t="s">
        <v>91</v>
      </c>
      <c r="AY1327" s="234" t="s">
        <v>183</v>
      </c>
    </row>
    <row r="1328" spans="2:51" s="14" customFormat="1" ht="10.199999999999999">
      <c r="B1328" s="235"/>
      <c r="C1328" s="236"/>
      <c r="D1328" s="210" t="s">
        <v>196</v>
      </c>
      <c r="E1328" s="237" t="s">
        <v>1</v>
      </c>
      <c r="F1328" s="238" t="s">
        <v>308</v>
      </c>
      <c r="G1328" s="236"/>
      <c r="H1328" s="239">
        <v>138.13424999999998</v>
      </c>
      <c r="I1328" s="240"/>
      <c r="J1328" s="236"/>
      <c r="K1328" s="236"/>
      <c r="L1328" s="241"/>
      <c r="M1328" s="242"/>
      <c r="N1328" s="243"/>
      <c r="O1328" s="243"/>
      <c r="P1328" s="243"/>
      <c r="Q1328" s="243"/>
      <c r="R1328" s="243"/>
      <c r="S1328" s="243"/>
      <c r="T1328" s="244"/>
      <c r="AT1328" s="245" t="s">
        <v>196</v>
      </c>
      <c r="AU1328" s="245" t="s">
        <v>113</v>
      </c>
      <c r="AV1328" s="14" t="s">
        <v>113</v>
      </c>
      <c r="AW1328" s="14" t="s">
        <v>48</v>
      </c>
      <c r="AX1328" s="14" t="s">
        <v>91</v>
      </c>
      <c r="AY1328" s="245" t="s">
        <v>183</v>
      </c>
    </row>
    <row r="1329" spans="2:65" s="13" customFormat="1" ht="10.199999999999999">
      <c r="B1329" s="224"/>
      <c r="C1329" s="225"/>
      <c r="D1329" s="210" t="s">
        <v>196</v>
      </c>
      <c r="E1329" s="226" t="s">
        <v>1</v>
      </c>
      <c r="F1329" s="227" t="s">
        <v>1546</v>
      </c>
      <c r="G1329" s="225"/>
      <c r="H1329" s="228">
        <v>3315.2159999999994</v>
      </c>
      <c r="I1329" s="229"/>
      <c r="J1329" s="225"/>
      <c r="K1329" s="225"/>
      <c r="L1329" s="230"/>
      <c r="M1329" s="231"/>
      <c r="N1329" s="232"/>
      <c r="O1329" s="232"/>
      <c r="P1329" s="232"/>
      <c r="Q1329" s="232"/>
      <c r="R1329" s="232"/>
      <c r="S1329" s="232"/>
      <c r="T1329" s="233"/>
      <c r="AT1329" s="234" t="s">
        <v>196</v>
      </c>
      <c r="AU1329" s="234" t="s">
        <v>113</v>
      </c>
      <c r="AV1329" s="13" t="s">
        <v>98</v>
      </c>
      <c r="AW1329" s="13" t="s">
        <v>48</v>
      </c>
      <c r="AX1329" s="13" t="s">
        <v>91</v>
      </c>
      <c r="AY1329" s="234" t="s">
        <v>183</v>
      </c>
    </row>
    <row r="1330" spans="2:65" s="12" customFormat="1" ht="10.199999999999999">
      <c r="B1330" s="214"/>
      <c r="C1330" s="215"/>
      <c r="D1330" s="210" t="s">
        <v>196</v>
      </c>
      <c r="E1330" s="216" t="s">
        <v>1</v>
      </c>
      <c r="F1330" s="217" t="s">
        <v>1547</v>
      </c>
      <c r="G1330" s="215"/>
      <c r="H1330" s="216" t="s">
        <v>1</v>
      </c>
      <c r="I1330" s="218"/>
      <c r="J1330" s="215"/>
      <c r="K1330" s="215"/>
      <c r="L1330" s="219"/>
      <c r="M1330" s="220"/>
      <c r="N1330" s="221"/>
      <c r="O1330" s="221"/>
      <c r="P1330" s="221"/>
      <c r="Q1330" s="221"/>
      <c r="R1330" s="221"/>
      <c r="S1330" s="221"/>
      <c r="T1330" s="222"/>
      <c r="AT1330" s="223" t="s">
        <v>196</v>
      </c>
      <c r="AU1330" s="223" t="s">
        <v>113</v>
      </c>
      <c r="AV1330" s="12" t="s">
        <v>23</v>
      </c>
      <c r="AW1330" s="12" t="s">
        <v>48</v>
      </c>
      <c r="AX1330" s="12" t="s">
        <v>91</v>
      </c>
      <c r="AY1330" s="223" t="s">
        <v>183</v>
      </c>
    </row>
    <row r="1331" spans="2:65" s="13" customFormat="1" ht="10.199999999999999">
      <c r="B1331" s="224"/>
      <c r="C1331" s="225"/>
      <c r="D1331" s="210" t="s">
        <v>196</v>
      </c>
      <c r="E1331" s="226" t="s">
        <v>1</v>
      </c>
      <c r="F1331" s="227" t="s">
        <v>1548</v>
      </c>
      <c r="G1331" s="225"/>
      <c r="H1331" s="228">
        <v>3685.2179999999998</v>
      </c>
      <c r="I1331" s="229"/>
      <c r="J1331" s="225"/>
      <c r="K1331" s="225"/>
      <c r="L1331" s="230"/>
      <c r="M1331" s="231"/>
      <c r="N1331" s="232"/>
      <c r="O1331" s="232"/>
      <c r="P1331" s="232"/>
      <c r="Q1331" s="232"/>
      <c r="R1331" s="232"/>
      <c r="S1331" s="232"/>
      <c r="T1331" s="233"/>
      <c r="AT1331" s="234" t="s">
        <v>196</v>
      </c>
      <c r="AU1331" s="234" t="s">
        <v>113</v>
      </c>
      <c r="AV1331" s="13" t="s">
        <v>98</v>
      </c>
      <c r="AW1331" s="13" t="s">
        <v>48</v>
      </c>
      <c r="AX1331" s="13" t="s">
        <v>23</v>
      </c>
      <c r="AY1331" s="234" t="s">
        <v>183</v>
      </c>
    </row>
    <row r="1332" spans="2:65" s="1" customFormat="1" ht="16.5" customHeight="1">
      <c r="B1332" s="35"/>
      <c r="C1332" s="197" t="s">
        <v>1549</v>
      </c>
      <c r="D1332" s="197" t="s">
        <v>186</v>
      </c>
      <c r="E1332" s="198" t="s">
        <v>1550</v>
      </c>
      <c r="F1332" s="199" t="s">
        <v>1551</v>
      </c>
      <c r="G1332" s="200" t="s">
        <v>313</v>
      </c>
      <c r="H1332" s="201">
        <v>138.13399999999999</v>
      </c>
      <c r="I1332" s="202"/>
      <c r="J1332" s="203">
        <f>ROUND(I1332*H1332,2)</f>
        <v>0</v>
      </c>
      <c r="K1332" s="199" t="s">
        <v>190</v>
      </c>
      <c r="L1332" s="39"/>
      <c r="M1332" s="204" t="s">
        <v>1</v>
      </c>
      <c r="N1332" s="205" t="s">
        <v>56</v>
      </c>
      <c r="O1332" s="67"/>
      <c r="P1332" s="206">
        <f>O1332*H1332</f>
        <v>0</v>
      </c>
      <c r="Q1332" s="206">
        <v>0</v>
      </c>
      <c r="R1332" s="206">
        <f>Q1332*H1332</f>
        <v>0</v>
      </c>
      <c r="S1332" s="206">
        <v>0</v>
      </c>
      <c r="T1332" s="207">
        <f>S1332*H1332</f>
        <v>0</v>
      </c>
      <c r="AR1332" s="208" t="s">
        <v>122</v>
      </c>
      <c r="AT1332" s="208" t="s">
        <v>186</v>
      </c>
      <c r="AU1332" s="208" t="s">
        <v>113</v>
      </c>
      <c r="AY1332" s="17" t="s">
        <v>183</v>
      </c>
      <c r="BE1332" s="209">
        <f>IF(N1332="základní",J1332,0)</f>
        <v>0</v>
      </c>
      <c r="BF1332" s="209">
        <f>IF(N1332="snížená",J1332,0)</f>
        <v>0</v>
      </c>
      <c r="BG1332" s="209">
        <f>IF(N1332="zákl. přenesená",J1332,0)</f>
        <v>0</v>
      </c>
      <c r="BH1332" s="209">
        <f>IF(N1332="sníž. přenesená",J1332,0)</f>
        <v>0</v>
      </c>
      <c r="BI1332" s="209">
        <f>IF(N1332="nulová",J1332,0)</f>
        <v>0</v>
      </c>
      <c r="BJ1332" s="17" t="s">
        <v>23</v>
      </c>
      <c r="BK1332" s="209">
        <f>ROUND(I1332*H1332,2)</f>
        <v>0</v>
      </c>
      <c r="BL1332" s="17" t="s">
        <v>122</v>
      </c>
      <c r="BM1332" s="208" t="s">
        <v>1552</v>
      </c>
    </row>
    <row r="1333" spans="2:65" s="1" customFormat="1" ht="10.199999999999999">
      <c r="B1333" s="35"/>
      <c r="C1333" s="36"/>
      <c r="D1333" s="210" t="s">
        <v>192</v>
      </c>
      <c r="E1333" s="36"/>
      <c r="F1333" s="211" t="s">
        <v>1553</v>
      </c>
      <c r="G1333" s="36"/>
      <c r="H1333" s="36"/>
      <c r="I1333" s="118"/>
      <c r="J1333" s="36"/>
      <c r="K1333" s="36"/>
      <c r="L1333" s="39"/>
      <c r="M1333" s="212"/>
      <c r="N1333" s="67"/>
      <c r="O1333" s="67"/>
      <c r="P1333" s="67"/>
      <c r="Q1333" s="67"/>
      <c r="R1333" s="67"/>
      <c r="S1333" s="67"/>
      <c r="T1333" s="68"/>
      <c r="AT1333" s="17" t="s">
        <v>192</v>
      </c>
      <c r="AU1333" s="17" t="s">
        <v>113</v>
      </c>
    </row>
    <row r="1334" spans="2:65" s="1" customFormat="1" ht="36">
      <c r="B1334" s="35"/>
      <c r="C1334" s="36"/>
      <c r="D1334" s="210" t="s">
        <v>194</v>
      </c>
      <c r="E1334" s="36"/>
      <c r="F1334" s="213" t="s">
        <v>1554</v>
      </c>
      <c r="G1334" s="36"/>
      <c r="H1334" s="36"/>
      <c r="I1334" s="118"/>
      <c r="J1334" s="36"/>
      <c r="K1334" s="36"/>
      <c r="L1334" s="39"/>
      <c r="M1334" s="212"/>
      <c r="N1334" s="67"/>
      <c r="O1334" s="67"/>
      <c r="P1334" s="67"/>
      <c r="Q1334" s="67"/>
      <c r="R1334" s="67"/>
      <c r="S1334" s="67"/>
      <c r="T1334" s="68"/>
      <c r="AT1334" s="17" t="s">
        <v>194</v>
      </c>
      <c r="AU1334" s="17" t="s">
        <v>113</v>
      </c>
    </row>
    <row r="1335" spans="2:65" s="12" customFormat="1" ht="10.199999999999999">
      <c r="B1335" s="214"/>
      <c r="C1335" s="215"/>
      <c r="D1335" s="210" t="s">
        <v>196</v>
      </c>
      <c r="E1335" s="216" t="s">
        <v>1</v>
      </c>
      <c r="F1335" s="217" t="s">
        <v>1481</v>
      </c>
      <c r="G1335" s="215"/>
      <c r="H1335" s="216" t="s">
        <v>1</v>
      </c>
      <c r="I1335" s="218"/>
      <c r="J1335" s="215"/>
      <c r="K1335" s="215"/>
      <c r="L1335" s="219"/>
      <c r="M1335" s="220"/>
      <c r="N1335" s="221"/>
      <c r="O1335" s="221"/>
      <c r="P1335" s="221"/>
      <c r="Q1335" s="221"/>
      <c r="R1335" s="221"/>
      <c r="S1335" s="221"/>
      <c r="T1335" s="222"/>
      <c r="AT1335" s="223" t="s">
        <v>196</v>
      </c>
      <c r="AU1335" s="223" t="s">
        <v>113</v>
      </c>
      <c r="AV1335" s="12" t="s">
        <v>23</v>
      </c>
      <c r="AW1335" s="12" t="s">
        <v>48</v>
      </c>
      <c r="AX1335" s="12" t="s">
        <v>91</v>
      </c>
      <c r="AY1335" s="223" t="s">
        <v>183</v>
      </c>
    </row>
    <row r="1336" spans="2:65" s="13" customFormat="1" ht="10.199999999999999">
      <c r="B1336" s="224"/>
      <c r="C1336" s="225"/>
      <c r="D1336" s="210" t="s">
        <v>196</v>
      </c>
      <c r="E1336" s="226" t="s">
        <v>1</v>
      </c>
      <c r="F1336" s="227" t="s">
        <v>1517</v>
      </c>
      <c r="G1336" s="225"/>
      <c r="H1336" s="228">
        <v>0.9900000000000001</v>
      </c>
      <c r="I1336" s="229"/>
      <c r="J1336" s="225"/>
      <c r="K1336" s="225"/>
      <c r="L1336" s="230"/>
      <c r="M1336" s="231"/>
      <c r="N1336" s="232"/>
      <c r="O1336" s="232"/>
      <c r="P1336" s="232"/>
      <c r="Q1336" s="232"/>
      <c r="R1336" s="232"/>
      <c r="S1336" s="232"/>
      <c r="T1336" s="233"/>
      <c r="AT1336" s="234" t="s">
        <v>196</v>
      </c>
      <c r="AU1336" s="234" t="s">
        <v>113</v>
      </c>
      <c r="AV1336" s="13" t="s">
        <v>98</v>
      </c>
      <c r="AW1336" s="13" t="s">
        <v>48</v>
      </c>
      <c r="AX1336" s="13" t="s">
        <v>91</v>
      </c>
      <c r="AY1336" s="234" t="s">
        <v>183</v>
      </c>
    </row>
    <row r="1337" spans="2:65" s="13" customFormat="1" ht="10.199999999999999">
      <c r="B1337" s="224"/>
      <c r="C1337" s="225"/>
      <c r="D1337" s="210" t="s">
        <v>196</v>
      </c>
      <c r="E1337" s="226" t="s">
        <v>1</v>
      </c>
      <c r="F1337" s="227" t="s">
        <v>1518</v>
      </c>
      <c r="G1337" s="225"/>
      <c r="H1337" s="228">
        <v>60.319999999999993</v>
      </c>
      <c r="I1337" s="229"/>
      <c r="J1337" s="225"/>
      <c r="K1337" s="225"/>
      <c r="L1337" s="230"/>
      <c r="M1337" s="231"/>
      <c r="N1337" s="232"/>
      <c r="O1337" s="232"/>
      <c r="P1337" s="232"/>
      <c r="Q1337" s="232"/>
      <c r="R1337" s="232"/>
      <c r="S1337" s="232"/>
      <c r="T1337" s="233"/>
      <c r="AT1337" s="234" t="s">
        <v>196</v>
      </c>
      <c r="AU1337" s="234" t="s">
        <v>113</v>
      </c>
      <c r="AV1337" s="13" t="s">
        <v>98</v>
      </c>
      <c r="AW1337" s="13" t="s">
        <v>48</v>
      </c>
      <c r="AX1337" s="13" t="s">
        <v>91</v>
      </c>
      <c r="AY1337" s="234" t="s">
        <v>183</v>
      </c>
    </row>
    <row r="1338" spans="2:65" s="12" customFormat="1" ht="10.199999999999999">
      <c r="B1338" s="214"/>
      <c r="C1338" s="215"/>
      <c r="D1338" s="210" t="s">
        <v>196</v>
      </c>
      <c r="E1338" s="216" t="s">
        <v>1</v>
      </c>
      <c r="F1338" s="217" t="s">
        <v>1468</v>
      </c>
      <c r="G1338" s="215"/>
      <c r="H1338" s="216" t="s">
        <v>1</v>
      </c>
      <c r="I1338" s="218"/>
      <c r="J1338" s="215"/>
      <c r="K1338" s="215"/>
      <c r="L1338" s="219"/>
      <c r="M1338" s="220"/>
      <c r="N1338" s="221"/>
      <c r="O1338" s="221"/>
      <c r="P1338" s="221"/>
      <c r="Q1338" s="221"/>
      <c r="R1338" s="221"/>
      <c r="S1338" s="221"/>
      <c r="T1338" s="222"/>
      <c r="AT1338" s="223" t="s">
        <v>196</v>
      </c>
      <c r="AU1338" s="223" t="s">
        <v>113</v>
      </c>
      <c r="AV1338" s="12" t="s">
        <v>23</v>
      </c>
      <c r="AW1338" s="12" t="s">
        <v>48</v>
      </c>
      <c r="AX1338" s="12" t="s">
        <v>91</v>
      </c>
      <c r="AY1338" s="223" t="s">
        <v>183</v>
      </c>
    </row>
    <row r="1339" spans="2:65" s="13" customFormat="1" ht="10.199999999999999">
      <c r="B1339" s="224"/>
      <c r="C1339" s="225"/>
      <c r="D1339" s="210" t="s">
        <v>196</v>
      </c>
      <c r="E1339" s="226" t="s">
        <v>1</v>
      </c>
      <c r="F1339" s="227" t="s">
        <v>1519</v>
      </c>
      <c r="G1339" s="225"/>
      <c r="H1339" s="228">
        <v>1.2000000000000002</v>
      </c>
      <c r="I1339" s="229"/>
      <c r="J1339" s="225"/>
      <c r="K1339" s="225"/>
      <c r="L1339" s="230"/>
      <c r="M1339" s="231"/>
      <c r="N1339" s="232"/>
      <c r="O1339" s="232"/>
      <c r="P1339" s="232"/>
      <c r="Q1339" s="232"/>
      <c r="R1339" s="232"/>
      <c r="S1339" s="232"/>
      <c r="T1339" s="233"/>
      <c r="AT1339" s="234" t="s">
        <v>196</v>
      </c>
      <c r="AU1339" s="234" t="s">
        <v>113</v>
      </c>
      <c r="AV1339" s="13" t="s">
        <v>98</v>
      </c>
      <c r="AW1339" s="13" t="s">
        <v>48</v>
      </c>
      <c r="AX1339" s="13" t="s">
        <v>91</v>
      </c>
      <c r="AY1339" s="234" t="s">
        <v>183</v>
      </c>
    </row>
    <row r="1340" spans="2:65" s="12" customFormat="1" ht="10.199999999999999">
      <c r="B1340" s="214"/>
      <c r="C1340" s="215"/>
      <c r="D1340" s="210" t="s">
        <v>196</v>
      </c>
      <c r="E1340" s="216" t="s">
        <v>1</v>
      </c>
      <c r="F1340" s="217" t="s">
        <v>524</v>
      </c>
      <c r="G1340" s="215"/>
      <c r="H1340" s="216" t="s">
        <v>1</v>
      </c>
      <c r="I1340" s="218"/>
      <c r="J1340" s="215"/>
      <c r="K1340" s="215"/>
      <c r="L1340" s="219"/>
      <c r="M1340" s="220"/>
      <c r="N1340" s="221"/>
      <c r="O1340" s="221"/>
      <c r="P1340" s="221"/>
      <c r="Q1340" s="221"/>
      <c r="R1340" s="221"/>
      <c r="S1340" s="221"/>
      <c r="T1340" s="222"/>
      <c r="AT1340" s="223" t="s">
        <v>196</v>
      </c>
      <c r="AU1340" s="223" t="s">
        <v>113</v>
      </c>
      <c r="AV1340" s="12" t="s">
        <v>23</v>
      </c>
      <c r="AW1340" s="12" t="s">
        <v>48</v>
      </c>
      <c r="AX1340" s="12" t="s">
        <v>91</v>
      </c>
      <c r="AY1340" s="223" t="s">
        <v>183</v>
      </c>
    </row>
    <row r="1341" spans="2:65" s="13" customFormat="1" ht="10.199999999999999">
      <c r="B1341" s="224"/>
      <c r="C1341" s="225"/>
      <c r="D1341" s="210" t="s">
        <v>196</v>
      </c>
      <c r="E1341" s="226" t="s">
        <v>1</v>
      </c>
      <c r="F1341" s="227" t="s">
        <v>1520</v>
      </c>
      <c r="G1341" s="225"/>
      <c r="H1341" s="228">
        <v>0.94500000000000006</v>
      </c>
      <c r="I1341" s="229"/>
      <c r="J1341" s="225"/>
      <c r="K1341" s="225"/>
      <c r="L1341" s="230"/>
      <c r="M1341" s="231"/>
      <c r="N1341" s="232"/>
      <c r="O1341" s="232"/>
      <c r="P1341" s="232"/>
      <c r="Q1341" s="232"/>
      <c r="R1341" s="232"/>
      <c r="S1341" s="232"/>
      <c r="T1341" s="233"/>
      <c r="AT1341" s="234" t="s">
        <v>196</v>
      </c>
      <c r="AU1341" s="234" t="s">
        <v>113</v>
      </c>
      <c r="AV1341" s="13" t="s">
        <v>98</v>
      </c>
      <c r="AW1341" s="13" t="s">
        <v>48</v>
      </c>
      <c r="AX1341" s="13" t="s">
        <v>91</v>
      </c>
      <c r="AY1341" s="234" t="s">
        <v>183</v>
      </c>
    </row>
    <row r="1342" spans="2:65" s="12" customFormat="1" ht="10.199999999999999">
      <c r="B1342" s="214"/>
      <c r="C1342" s="215"/>
      <c r="D1342" s="210" t="s">
        <v>196</v>
      </c>
      <c r="E1342" s="216" t="s">
        <v>1</v>
      </c>
      <c r="F1342" s="217" t="s">
        <v>1489</v>
      </c>
      <c r="G1342" s="215"/>
      <c r="H1342" s="216" t="s">
        <v>1</v>
      </c>
      <c r="I1342" s="218"/>
      <c r="J1342" s="215"/>
      <c r="K1342" s="215"/>
      <c r="L1342" s="219"/>
      <c r="M1342" s="220"/>
      <c r="N1342" s="221"/>
      <c r="O1342" s="221"/>
      <c r="P1342" s="221"/>
      <c r="Q1342" s="221"/>
      <c r="R1342" s="221"/>
      <c r="S1342" s="221"/>
      <c r="T1342" s="222"/>
      <c r="AT1342" s="223" t="s">
        <v>196</v>
      </c>
      <c r="AU1342" s="223" t="s">
        <v>113</v>
      </c>
      <c r="AV1342" s="12" t="s">
        <v>23</v>
      </c>
      <c r="AW1342" s="12" t="s">
        <v>48</v>
      </c>
      <c r="AX1342" s="12" t="s">
        <v>91</v>
      </c>
      <c r="AY1342" s="223" t="s">
        <v>183</v>
      </c>
    </row>
    <row r="1343" spans="2:65" s="13" customFormat="1" ht="10.199999999999999">
      <c r="B1343" s="224"/>
      <c r="C1343" s="225"/>
      <c r="D1343" s="210" t="s">
        <v>196</v>
      </c>
      <c r="E1343" s="226" t="s">
        <v>1</v>
      </c>
      <c r="F1343" s="227" t="s">
        <v>1521</v>
      </c>
      <c r="G1343" s="225"/>
      <c r="H1343" s="228">
        <v>0.57600000000000007</v>
      </c>
      <c r="I1343" s="229"/>
      <c r="J1343" s="225"/>
      <c r="K1343" s="225"/>
      <c r="L1343" s="230"/>
      <c r="M1343" s="231"/>
      <c r="N1343" s="232"/>
      <c r="O1343" s="232"/>
      <c r="P1343" s="232"/>
      <c r="Q1343" s="232"/>
      <c r="R1343" s="232"/>
      <c r="S1343" s="232"/>
      <c r="T1343" s="233"/>
      <c r="AT1343" s="234" t="s">
        <v>196</v>
      </c>
      <c r="AU1343" s="234" t="s">
        <v>113</v>
      </c>
      <c r="AV1343" s="13" t="s">
        <v>98</v>
      </c>
      <c r="AW1343" s="13" t="s">
        <v>48</v>
      </c>
      <c r="AX1343" s="13" t="s">
        <v>91</v>
      </c>
      <c r="AY1343" s="234" t="s">
        <v>183</v>
      </c>
    </row>
    <row r="1344" spans="2:65" s="12" customFormat="1" ht="10.199999999999999">
      <c r="B1344" s="214"/>
      <c r="C1344" s="215"/>
      <c r="D1344" s="210" t="s">
        <v>196</v>
      </c>
      <c r="E1344" s="216" t="s">
        <v>1</v>
      </c>
      <c r="F1344" s="217" t="s">
        <v>262</v>
      </c>
      <c r="G1344" s="215"/>
      <c r="H1344" s="216" t="s">
        <v>1</v>
      </c>
      <c r="I1344" s="218"/>
      <c r="J1344" s="215"/>
      <c r="K1344" s="215"/>
      <c r="L1344" s="219"/>
      <c r="M1344" s="220"/>
      <c r="N1344" s="221"/>
      <c r="O1344" s="221"/>
      <c r="P1344" s="221"/>
      <c r="Q1344" s="221"/>
      <c r="R1344" s="221"/>
      <c r="S1344" s="221"/>
      <c r="T1344" s="222"/>
      <c r="AT1344" s="223" t="s">
        <v>196</v>
      </c>
      <c r="AU1344" s="223" t="s">
        <v>113</v>
      </c>
      <c r="AV1344" s="12" t="s">
        <v>23</v>
      </c>
      <c r="AW1344" s="12" t="s">
        <v>48</v>
      </c>
      <c r="AX1344" s="12" t="s">
        <v>91</v>
      </c>
      <c r="AY1344" s="223" t="s">
        <v>183</v>
      </c>
    </row>
    <row r="1345" spans="2:51" s="13" customFormat="1" ht="10.199999999999999">
      <c r="B1345" s="224"/>
      <c r="C1345" s="225"/>
      <c r="D1345" s="210" t="s">
        <v>196</v>
      </c>
      <c r="E1345" s="226" t="s">
        <v>1</v>
      </c>
      <c r="F1345" s="227" t="s">
        <v>1522</v>
      </c>
      <c r="G1345" s="225"/>
      <c r="H1345" s="228">
        <v>15.76</v>
      </c>
      <c r="I1345" s="229"/>
      <c r="J1345" s="225"/>
      <c r="K1345" s="225"/>
      <c r="L1345" s="230"/>
      <c r="M1345" s="231"/>
      <c r="N1345" s="232"/>
      <c r="O1345" s="232"/>
      <c r="P1345" s="232"/>
      <c r="Q1345" s="232"/>
      <c r="R1345" s="232"/>
      <c r="S1345" s="232"/>
      <c r="T1345" s="233"/>
      <c r="AT1345" s="234" t="s">
        <v>196</v>
      </c>
      <c r="AU1345" s="234" t="s">
        <v>113</v>
      </c>
      <c r="AV1345" s="13" t="s">
        <v>98</v>
      </c>
      <c r="AW1345" s="13" t="s">
        <v>48</v>
      </c>
      <c r="AX1345" s="13" t="s">
        <v>91</v>
      </c>
      <c r="AY1345" s="234" t="s">
        <v>183</v>
      </c>
    </row>
    <row r="1346" spans="2:51" s="12" customFormat="1" ht="10.199999999999999">
      <c r="B1346" s="214"/>
      <c r="C1346" s="215"/>
      <c r="D1346" s="210" t="s">
        <v>196</v>
      </c>
      <c r="E1346" s="216" t="s">
        <v>1</v>
      </c>
      <c r="F1346" s="217" t="s">
        <v>1232</v>
      </c>
      <c r="G1346" s="215"/>
      <c r="H1346" s="216" t="s">
        <v>1</v>
      </c>
      <c r="I1346" s="218"/>
      <c r="J1346" s="215"/>
      <c r="K1346" s="215"/>
      <c r="L1346" s="219"/>
      <c r="M1346" s="220"/>
      <c r="N1346" s="221"/>
      <c r="O1346" s="221"/>
      <c r="P1346" s="221"/>
      <c r="Q1346" s="221"/>
      <c r="R1346" s="221"/>
      <c r="S1346" s="221"/>
      <c r="T1346" s="222"/>
      <c r="AT1346" s="223" t="s">
        <v>196</v>
      </c>
      <c r="AU1346" s="223" t="s">
        <v>113</v>
      </c>
      <c r="AV1346" s="12" t="s">
        <v>23</v>
      </c>
      <c r="AW1346" s="12" t="s">
        <v>48</v>
      </c>
      <c r="AX1346" s="12" t="s">
        <v>91</v>
      </c>
      <c r="AY1346" s="223" t="s">
        <v>183</v>
      </c>
    </row>
    <row r="1347" spans="2:51" s="13" customFormat="1" ht="10.199999999999999">
      <c r="B1347" s="224"/>
      <c r="C1347" s="225"/>
      <c r="D1347" s="210" t="s">
        <v>196</v>
      </c>
      <c r="E1347" s="226" t="s">
        <v>1</v>
      </c>
      <c r="F1347" s="227" t="s">
        <v>1523</v>
      </c>
      <c r="G1347" s="225"/>
      <c r="H1347" s="228">
        <v>0.76800000000000013</v>
      </c>
      <c r="I1347" s="229"/>
      <c r="J1347" s="225"/>
      <c r="K1347" s="225"/>
      <c r="L1347" s="230"/>
      <c r="M1347" s="231"/>
      <c r="N1347" s="232"/>
      <c r="O1347" s="232"/>
      <c r="P1347" s="232"/>
      <c r="Q1347" s="232"/>
      <c r="R1347" s="232"/>
      <c r="S1347" s="232"/>
      <c r="T1347" s="233"/>
      <c r="AT1347" s="234" t="s">
        <v>196</v>
      </c>
      <c r="AU1347" s="234" t="s">
        <v>113</v>
      </c>
      <c r="AV1347" s="13" t="s">
        <v>98</v>
      </c>
      <c r="AW1347" s="13" t="s">
        <v>48</v>
      </c>
      <c r="AX1347" s="13" t="s">
        <v>91</v>
      </c>
      <c r="AY1347" s="234" t="s">
        <v>183</v>
      </c>
    </row>
    <row r="1348" spans="2:51" s="12" customFormat="1" ht="10.199999999999999">
      <c r="B1348" s="214"/>
      <c r="C1348" s="215"/>
      <c r="D1348" s="210" t="s">
        <v>196</v>
      </c>
      <c r="E1348" s="216" t="s">
        <v>1</v>
      </c>
      <c r="F1348" s="217" t="s">
        <v>1428</v>
      </c>
      <c r="G1348" s="215"/>
      <c r="H1348" s="216" t="s">
        <v>1</v>
      </c>
      <c r="I1348" s="218"/>
      <c r="J1348" s="215"/>
      <c r="K1348" s="215"/>
      <c r="L1348" s="219"/>
      <c r="M1348" s="220"/>
      <c r="N1348" s="221"/>
      <c r="O1348" s="221"/>
      <c r="P1348" s="221"/>
      <c r="Q1348" s="221"/>
      <c r="R1348" s="221"/>
      <c r="S1348" s="221"/>
      <c r="T1348" s="222"/>
      <c r="AT1348" s="223" t="s">
        <v>196</v>
      </c>
      <c r="AU1348" s="223" t="s">
        <v>113</v>
      </c>
      <c r="AV1348" s="12" t="s">
        <v>23</v>
      </c>
      <c r="AW1348" s="12" t="s">
        <v>48</v>
      </c>
      <c r="AX1348" s="12" t="s">
        <v>91</v>
      </c>
      <c r="AY1348" s="223" t="s">
        <v>183</v>
      </c>
    </row>
    <row r="1349" spans="2:51" s="13" customFormat="1" ht="10.199999999999999">
      <c r="B1349" s="224"/>
      <c r="C1349" s="225"/>
      <c r="D1349" s="210" t="s">
        <v>196</v>
      </c>
      <c r="E1349" s="226" t="s">
        <v>1</v>
      </c>
      <c r="F1349" s="227" t="s">
        <v>1524</v>
      </c>
      <c r="G1349" s="225"/>
      <c r="H1349" s="228">
        <v>5.0505000000000004</v>
      </c>
      <c r="I1349" s="229"/>
      <c r="J1349" s="225"/>
      <c r="K1349" s="225"/>
      <c r="L1349" s="230"/>
      <c r="M1349" s="231"/>
      <c r="N1349" s="232"/>
      <c r="O1349" s="232"/>
      <c r="P1349" s="232"/>
      <c r="Q1349" s="232"/>
      <c r="R1349" s="232"/>
      <c r="S1349" s="232"/>
      <c r="T1349" s="233"/>
      <c r="AT1349" s="234" t="s">
        <v>196</v>
      </c>
      <c r="AU1349" s="234" t="s">
        <v>113</v>
      </c>
      <c r="AV1349" s="13" t="s">
        <v>98</v>
      </c>
      <c r="AW1349" s="13" t="s">
        <v>48</v>
      </c>
      <c r="AX1349" s="13" t="s">
        <v>91</v>
      </c>
      <c r="AY1349" s="234" t="s">
        <v>183</v>
      </c>
    </row>
    <row r="1350" spans="2:51" s="13" customFormat="1" ht="10.199999999999999">
      <c r="B1350" s="224"/>
      <c r="C1350" s="225"/>
      <c r="D1350" s="210" t="s">
        <v>196</v>
      </c>
      <c r="E1350" s="226" t="s">
        <v>1</v>
      </c>
      <c r="F1350" s="227" t="s">
        <v>1525</v>
      </c>
      <c r="G1350" s="225"/>
      <c r="H1350" s="228">
        <v>13.32</v>
      </c>
      <c r="I1350" s="229"/>
      <c r="J1350" s="225"/>
      <c r="K1350" s="225"/>
      <c r="L1350" s="230"/>
      <c r="M1350" s="231"/>
      <c r="N1350" s="232"/>
      <c r="O1350" s="232"/>
      <c r="P1350" s="232"/>
      <c r="Q1350" s="232"/>
      <c r="R1350" s="232"/>
      <c r="S1350" s="232"/>
      <c r="T1350" s="233"/>
      <c r="AT1350" s="234" t="s">
        <v>196</v>
      </c>
      <c r="AU1350" s="234" t="s">
        <v>113</v>
      </c>
      <c r="AV1350" s="13" t="s">
        <v>98</v>
      </c>
      <c r="AW1350" s="13" t="s">
        <v>48</v>
      </c>
      <c r="AX1350" s="13" t="s">
        <v>91</v>
      </c>
      <c r="AY1350" s="234" t="s">
        <v>183</v>
      </c>
    </row>
    <row r="1351" spans="2:51" s="12" customFormat="1" ht="10.199999999999999">
      <c r="B1351" s="214"/>
      <c r="C1351" s="215"/>
      <c r="D1351" s="210" t="s">
        <v>196</v>
      </c>
      <c r="E1351" s="216" t="s">
        <v>1</v>
      </c>
      <c r="F1351" s="217" t="s">
        <v>1526</v>
      </c>
      <c r="G1351" s="215"/>
      <c r="H1351" s="216" t="s">
        <v>1</v>
      </c>
      <c r="I1351" s="218"/>
      <c r="J1351" s="215"/>
      <c r="K1351" s="215"/>
      <c r="L1351" s="219"/>
      <c r="M1351" s="220"/>
      <c r="N1351" s="221"/>
      <c r="O1351" s="221"/>
      <c r="P1351" s="221"/>
      <c r="Q1351" s="221"/>
      <c r="R1351" s="221"/>
      <c r="S1351" s="221"/>
      <c r="T1351" s="222"/>
      <c r="AT1351" s="223" t="s">
        <v>196</v>
      </c>
      <c r="AU1351" s="223" t="s">
        <v>113</v>
      </c>
      <c r="AV1351" s="12" t="s">
        <v>23</v>
      </c>
      <c r="AW1351" s="12" t="s">
        <v>48</v>
      </c>
      <c r="AX1351" s="12" t="s">
        <v>91</v>
      </c>
      <c r="AY1351" s="223" t="s">
        <v>183</v>
      </c>
    </row>
    <row r="1352" spans="2:51" s="13" customFormat="1" ht="10.199999999999999">
      <c r="B1352" s="224"/>
      <c r="C1352" s="225"/>
      <c r="D1352" s="210" t="s">
        <v>196</v>
      </c>
      <c r="E1352" s="226" t="s">
        <v>1</v>
      </c>
      <c r="F1352" s="227" t="s">
        <v>1527</v>
      </c>
      <c r="G1352" s="225"/>
      <c r="H1352" s="228">
        <v>12.498749999999999</v>
      </c>
      <c r="I1352" s="229"/>
      <c r="J1352" s="225"/>
      <c r="K1352" s="225"/>
      <c r="L1352" s="230"/>
      <c r="M1352" s="231"/>
      <c r="N1352" s="232"/>
      <c r="O1352" s="232"/>
      <c r="P1352" s="232"/>
      <c r="Q1352" s="232"/>
      <c r="R1352" s="232"/>
      <c r="S1352" s="232"/>
      <c r="T1352" s="233"/>
      <c r="AT1352" s="234" t="s">
        <v>196</v>
      </c>
      <c r="AU1352" s="234" t="s">
        <v>113</v>
      </c>
      <c r="AV1352" s="13" t="s">
        <v>98</v>
      </c>
      <c r="AW1352" s="13" t="s">
        <v>48</v>
      </c>
      <c r="AX1352" s="13" t="s">
        <v>91</v>
      </c>
      <c r="AY1352" s="234" t="s">
        <v>183</v>
      </c>
    </row>
    <row r="1353" spans="2:51" s="12" customFormat="1" ht="10.199999999999999">
      <c r="B1353" s="214"/>
      <c r="C1353" s="215"/>
      <c r="D1353" s="210" t="s">
        <v>196</v>
      </c>
      <c r="E1353" s="216" t="s">
        <v>1</v>
      </c>
      <c r="F1353" s="217" t="s">
        <v>1431</v>
      </c>
      <c r="G1353" s="215"/>
      <c r="H1353" s="216" t="s">
        <v>1</v>
      </c>
      <c r="I1353" s="218"/>
      <c r="J1353" s="215"/>
      <c r="K1353" s="215"/>
      <c r="L1353" s="219"/>
      <c r="M1353" s="220"/>
      <c r="N1353" s="221"/>
      <c r="O1353" s="221"/>
      <c r="P1353" s="221"/>
      <c r="Q1353" s="221"/>
      <c r="R1353" s="221"/>
      <c r="S1353" s="221"/>
      <c r="T1353" s="222"/>
      <c r="AT1353" s="223" t="s">
        <v>196</v>
      </c>
      <c r="AU1353" s="223" t="s">
        <v>113</v>
      </c>
      <c r="AV1353" s="12" t="s">
        <v>23</v>
      </c>
      <c r="AW1353" s="12" t="s">
        <v>48</v>
      </c>
      <c r="AX1353" s="12" t="s">
        <v>91</v>
      </c>
      <c r="AY1353" s="223" t="s">
        <v>183</v>
      </c>
    </row>
    <row r="1354" spans="2:51" s="13" customFormat="1" ht="10.199999999999999">
      <c r="B1354" s="224"/>
      <c r="C1354" s="225"/>
      <c r="D1354" s="210" t="s">
        <v>196</v>
      </c>
      <c r="E1354" s="226" t="s">
        <v>1</v>
      </c>
      <c r="F1354" s="227" t="s">
        <v>1528</v>
      </c>
      <c r="G1354" s="225"/>
      <c r="H1354" s="228">
        <v>10.988999999999999</v>
      </c>
      <c r="I1354" s="229"/>
      <c r="J1354" s="225"/>
      <c r="K1354" s="225"/>
      <c r="L1354" s="230"/>
      <c r="M1354" s="231"/>
      <c r="N1354" s="232"/>
      <c r="O1354" s="232"/>
      <c r="P1354" s="232"/>
      <c r="Q1354" s="232"/>
      <c r="R1354" s="232"/>
      <c r="S1354" s="232"/>
      <c r="T1354" s="233"/>
      <c r="AT1354" s="234" t="s">
        <v>196</v>
      </c>
      <c r="AU1354" s="234" t="s">
        <v>113</v>
      </c>
      <c r="AV1354" s="13" t="s">
        <v>98</v>
      </c>
      <c r="AW1354" s="13" t="s">
        <v>48</v>
      </c>
      <c r="AX1354" s="13" t="s">
        <v>91</v>
      </c>
      <c r="AY1354" s="234" t="s">
        <v>183</v>
      </c>
    </row>
    <row r="1355" spans="2:51" s="12" customFormat="1" ht="10.199999999999999">
      <c r="B1355" s="214"/>
      <c r="C1355" s="215"/>
      <c r="D1355" s="210" t="s">
        <v>196</v>
      </c>
      <c r="E1355" s="216" t="s">
        <v>1</v>
      </c>
      <c r="F1355" s="217" t="s">
        <v>1415</v>
      </c>
      <c r="G1355" s="215"/>
      <c r="H1355" s="216" t="s">
        <v>1</v>
      </c>
      <c r="I1355" s="218"/>
      <c r="J1355" s="215"/>
      <c r="K1355" s="215"/>
      <c r="L1355" s="219"/>
      <c r="M1355" s="220"/>
      <c r="N1355" s="221"/>
      <c r="O1355" s="221"/>
      <c r="P1355" s="221"/>
      <c r="Q1355" s="221"/>
      <c r="R1355" s="221"/>
      <c r="S1355" s="221"/>
      <c r="T1355" s="222"/>
      <c r="AT1355" s="223" t="s">
        <v>196</v>
      </c>
      <c r="AU1355" s="223" t="s">
        <v>113</v>
      </c>
      <c r="AV1355" s="12" t="s">
        <v>23</v>
      </c>
      <c r="AW1355" s="12" t="s">
        <v>48</v>
      </c>
      <c r="AX1355" s="12" t="s">
        <v>91</v>
      </c>
      <c r="AY1355" s="223" t="s">
        <v>183</v>
      </c>
    </row>
    <row r="1356" spans="2:51" s="13" customFormat="1" ht="10.199999999999999">
      <c r="B1356" s="224"/>
      <c r="C1356" s="225"/>
      <c r="D1356" s="210" t="s">
        <v>196</v>
      </c>
      <c r="E1356" s="226" t="s">
        <v>1</v>
      </c>
      <c r="F1356" s="227" t="s">
        <v>1533</v>
      </c>
      <c r="G1356" s="225"/>
      <c r="H1356" s="228">
        <v>10.965</v>
      </c>
      <c r="I1356" s="229"/>
      <c r="J1356" s="225"/>
      <c r="K1356" s="225"/>
      <c r="L1356" s="230"/>
      <c r="M1356" s="231"/>
      <c r="N1356" s="232"/>
      <c r="O1356" s="232"/>
      <c r="P1356" s="232"/>
      <c r="Q1356" s="232"/>
      <c r="R1356" s="232"/>
      <c r="S1356" s="232"/>
      <c r="T1356" s="233"/>
      <c r="AT1356" s="234" t="s">
        <v>196</v>
      </c>
      <c r="AU1356" s="234" t="s">
        <v>113</v>
      </c>
      <c r="AV1356" s="13" t="s">
        <v>98</v>
      </c>
      <c r="AW1356" s="13" t="s">
        <v>48</v>
      </c>
      <c r="AX1356" s="13" t="s">
        <v>91</v>
      </c>
      <c r="AY1356" s="234" t="s">
        <v>183</v>
      </c>
    </row>
    <row r="1357" spans="2:51" s="12" customFormat="1" ht="10.199999999999999">
      <c r="B1357" s="214"/>
      <c r="C1357" s="215"/>
      <c r="D1357" s="210" t="s">
        <v>196</v>
      </c>
      <c r="E1357" s="216" t="s">
        <v>1</v>
      </c>
      <c r="F1357" s="217" t="s">
        <v>1235</v>
      </c>
      <c r="G1357" s="215"/>
      <c r="H1357" s="216" t="s">
        <v>1</v>
      </c>
      <c r="I1357" s="218"/>
      <c r="J1357" s="215"/>
      <c r="K1357" s="215"/>
      <c r="L1357" s="219"/>
      <c r="M1357" s="220"/>
      <c r="N1357" s="221"/>
      <c r="O1357" s="221"/>
      <c r="P1357" s="221"/>
      <c r="Q1357" s="221"/>
      <c r="R1357" s="221"/>
      <c r="S1357" s="221"/>
      <c r="T1357" s="222"/>
      <c r="AT1357" s="223" t="s">
        <v>196</v>
      </c>
      <c r="AU1357" s="223" t="s">
        <v>113</v>
      </c>
      <c r="AV1357" s="12" t="s">
        <v>23</v>
      </c>
      <c r="AW1357" s="12" t="s">
        <v>48</v>
      </c>
      <c r="AX1357" s="12" t="s">
        <v>91</v>
      </c>
      <c r="AY1357" s="223" t="s">
        <v>183</v>
      </c>
    </row>
    <row r="1358" spans="2:51" s="13" customFormat="1" ht="10.199999999999999">
      <c r="B1358" s="224"/>
      <c r="C1358" s="225"/>
      <c r="D1358" s="210" t="s">
        <v>196</v>
      </c>
      <c r="E1358" s="226" t="s">
        <v>1</v>
      </c>
      <c r="F1358" s="227" t="s">
        <v>1534</v>
      </c>
      <c r="G1358" s="225"/>
      <c r="H1358" s="228">
        <v>0.432</v>
      </c>
      <c r="I1358" s="229"/>
      <c r="J1358" s="225"/>
      <c r="K1358" s="225"/>
      <c r="L1358" s="230"/>
      <c r="M1358" s="231"/>
      <c r="N1358" s="232"/>
      <c r="O1358" s="232"/>
      <c r="P1358" s="232"/>
      <c r="Q1358" s="232"/>
      <c r="R1358" s="232"/>
      <c r="S1358" s="232"/>
      <c r="T1358" s="233"/>
      <c r="AT1358" s="234" t="s">
        <v>196</v>
      </c>
      <c r="AU1358" s="234" t="s">
        <v>113</v>
      </c>
      <c r="AV1358" s="13" t="s">
        <v>98</v>
      </c>
      <c r="AW1358" s="13" t="s">
        <v>48</v>
      </c>
      <c r="AX1358" s="13" t="s">
        <v>91</v>
      </c>
      <c r="AY1358" s="234" t="s">
        <v>183</v>
      </c>
    </row>
    <row r="1359" spans="2:51" s="12" customFormat="1" ht="10.199999999999999">
      <c r="B1359" s="214"/>
      <c r="C1359" s="215"/>
      <c r="D1359" s="210" t="s">
        <v>196</v>
      </c>
      <c r="E1359" s="216" t="s">
        <v>1</v>
      </c>
      <c r="F1359" s="217" t="s">
        <v>1493</v>
      </c>
      <c r="G1359" s="215"/>
      <c r="H1359" s="216" t="s">
        <v>1</v>
      </c>
      <c r="I1359" s="218"/>
      <c r="J1359" s="215"/>
      <c r="K1359" s="215"/>
      <c r="L1359" s="219"/>
      <c r="M1359" s="220"/>
      <c r="N1359" s="221"/>
      <c r="O1359" s="221"/>
      <c r="P1359" s="221"/>
      <c r="Q1359" s="221"/>
      <c r="R1359" s="221"/>
      <c r="S1359" s="221"/>
      <c r="T1359" s="222"/>
      <c r="AT1359" s="223" t="s">
        <v>196</v>
      </c>
      <c r="AU1359" s="223" t="s">
        <v>113</v>
      </c>
      <c r="AV1359" s="12" t="s">
        <v>23</v>
      </c>
      <c r="AW1359" s="12" t="s">
        <v>48</v>
      </c>
      <c r="AX1359" s="12" t="s">
        <v>91</v>
      </c>
      <c r="AY1359" s="223" t="s">
        <v>183</v>
      </c>
    </row>
    <row r="1360" spans="2:51" s="13" customFormat="1" ht="10.199999999999999">
      <c r="B1360" s="224"/>
      <c r="C1360" s="225"/>
      <c r="D1360" s="210" t="s">
        <v>196</v>
      </c>
      <c r="E1360" s="226" t="s">
        <v>1</v>
      </c>
      <c r="F1360" s="227" t="s">
        <v>1535</v>
      </c>
      <c r="G1360" s="225"/>
      <c r="H1360" s="228">
        <v>4.32</v>
      </c>
      <c r="I1360" s="229"/>
      <c r="J1360" s="225"/>
      <c r="K1360" s="225"/>
      <c r="L1360" s="230"/>
      <c r="M1360" s="231"/>
      <c r="N1360" s="232"/>
      <c r="O1360" s="232"/>
      <c r="P1360" s="232"/>
      <c r="Q1360" s="232"/>
      <c r="R1360" s="232"/>
      <c r="S1360" s="232"/>
      <c r="T1360" s="233"/>
      <c r="AT1360" s="234" t="s">
        <v>196</v>
      </c>
      <c r="AU1360" s="234" t="s">
        <v>113</v>
      </c>
      <c r="AV1360" s="13" t="s">
        <v>98</v>
      </c>
      <c r="AW1360" s="13" t="s">
        <v>48</v>
      </c>
      <c r="AX1360" s="13" t="s">
        <v>91</v>
      </c>
      <c r="AY1360" s="234" t="s">
        <v>183</v>
      </c>
    </row>
    <row r="1361" spans="2:65" s="1" customFormat="1" ht="16.5" customHeight="1">
      <c r="B1361" s="35"/>
      <c r="C1361" s="197" t="s">
        <v>1555</v>
      </c>
      <c r="D1361" s="197" t="s">
        <v>186</v>
      </c>
      <c r="E1361" s="198" t="s">
        <v>1556</v>
      </c>
      <c r="F1361" s="199" t="s">
        <v>1557</v>
      </c>
      <c r="G1361" s="200" t="s">
        <v>313</v>
      </c>
      <c r="H1361" s="201">
        <v>370.94400000000002</v>
      </c>
      <c r="I1361" s="202"/>
      <c r="J1361" s="203">
        <f>ROUND(I1361*H1361,2)</f>
        <v>0</v>
      </c>
      <c r="K1361" s="199" t="s">
        <v>190</v>
      </c>
      <c r="L1361" s="39"/>
      <c r="M1361" s="204" t="s">
        <v>1</v>
      </c>
      <c r="N1361" s="205" t="s">
        <v>56</v>
      </c>
      <c r="O1361" s="67"/>
      <c r="P1361" s="206">
        <f>O1361*H1361</f>
        <v>0</v>
      </c>
      <c r="Q1361" s="206">
        <v>0</v>
      </c>
      <c r="R1361" s="206">
        <f>Q1361*H1361</f>
        <v>0</v>
      </c>
      <c r="S1361" s="206">
        <v>0</v>
      </c>
      <c r="T1361" s="207">
        <f>S1361*H1361</f>
        <v>0</v>
      </c>
      <c r="AR1361" s="208" t="s">
        <v>122</v>
      </c>
      <c r="AT1361" s="208" t="s">
        <v>186</v>
      </c>
      <c r="AU1361" s="208" t="s">
        <v>113</v>
      </c>
      <c r="AY1361" s="17" t="s">
        <v>183</v>
      </c>
      <c r="BE1361" s="209">
        <f>IF(N1361="základní",J1361,0)</f>
        <v>0</v>
      </c>
      <c r="BF1361" s="209">
        <f>IF(N1361="snížená",J1361,0)</f>
        <v>0</v>
      </c>
      <c r="BG1361" s="209">
        <f>IF(N1361="zákl. přenesená",J1361,0)</f>
        <v>0</v>
      </c>
      <c r="BH1361" s="209">
        <f>IF(N1361="sníž. přenesená",J1361,0)</f>
        <v>0</v>
      </c>
      <c r="BI1361" s="209">
        <f>IF(N1361="nulová",J1361,0)</f>
        <v>0</v>
      </c>
      <c r="BJ1361" s="17" t="s">
        <v>23</v>
      </c>
      <c r="BK1361" s="209">
        <f>ROUND(I1361*H1361,2)</f>
        <v>0</v>
      </c>
      <c r="BL1361" s="17" t="s">
        <v>122</v>
      </c>
      <c r="BM1361" s="208" t="s">
        <v>1558</v>
      </c>
    </row>
    <row r="1362" spans="2:65" s="1" customFormat="1" ht="10.199999999999999">
      <c r="B1362" s="35"/>
      <c r="C1362" s="36"/>
      <c r="D1362" s="210" t="s">
        <v>192</v>
      </c>
      <c r="E1362" s="36"/>
      <c r="F1362" s="211" t="s">
        <v>1559</v>
      </c>
      <c r="G1362" s="36"/>
      <c r="H1362" s="36"/>
      <c r="I1362" s="118"/>
      <c r="J1362" s="36"/>
      <c r="K1362" s="36"/>
      <c r="L1362" s="39"/>
      <c r="M1362" s="212"/>
      <c r="N1362" s="67"/>
      <c r="O1362" s="67"/>
      <c r="P1362" s="67"/>
      <c r="Q1362" s="67"/>
      <c r="R1362" s="67"/>
      <c r="S1362" s="67"/>
      <c r="T1362" s="68"/>
      <c r="AT1362" s="17" t="s">
        <v>192</v>
      </c>
      <c r="AU1362" s="17" t="s">
        <v>113</v>
      </c>
    </row>
    <row r="1363" spans="2:65" s="1" customFormat="1" ht="36">
      <c r="B1363" s="35"/>
      <c r="C1363" s="36"/>
      <c r="D1363" s="210" t="s">
        <v>194</v>
      </c>
      <c r="E1363" s="36"/>
      <c r="F1363" s="213" t="s">
        <v>1560</v>
      </c>
      <c r="G1363" s="36"/>
      <c r="H1363" s="36"/>
      <c r="I1363" s="118"/>
      <c r="J1363" s="36"/>
      <c r="K1363" s="36"/>
      <c r="L1363" s="39"/>
      <c r="M1363" s="212"/>
      <c r="N1363" s="67"/>
      <c r="O1363" s="67"/>
      <c r="P1363" s="67"/>
      <c r="Q1363" s="67"/>
      <c r="R1363" s="67"/>
      <c r="S1363" s="67"/>
      <c r="T1363" s="68"/>
      <c r="AT1363" s="17" t="s">
        <v>194</v>
      </c>
      <c r="AU1363" s="17" t="s">
        <v>113</v>
      </c>
    </row>
    <row r="1364" spans="2:65" s="12" customFormat="1" ht="10.199999999999999">
      <c r="B1364" s="214"/>
      <c r="C1364" s="215"/>
      <c r="D1364" s="210" t="s">
        <v>196</v>
      </c>
      <c r="E1364" s="216" t="s">
        <v>1</v>
      </c>
      <c r="F1364" s="217" t="s">
        <v>1374</v>
      </c>
      <c r="G1364" s="215"/>
      <c r="H1364" s="216" t="s">
        <v>1</v>
      </c>
      <c r="I1364" s="218"/>
      <c r="J1364" s="215"/>
      <c r="K1364" s="215"/>
      <c r="L1364" s="219"/>
      <c r="M1364" s="220"/>
      <c r="N1364" s="221"/>
      <c r="O1364" s="221"/>
      <c r="P1364" s="221"/>
      <c r="Q1364" s="221"/>
      <c r="R1364" s="221"/>
      <c r="S1364" s="221"/>
      <c r="T1364" s="222"/>
      <c r="AT1364" s="223" t="s">
        <v>196</v>
      </c>
      <c r="AU1364" s="223" t="s">
        <v>113</v>
      </c>
      <c r="AV1364" s="12" t="s">
        <v>23</v>
      </c>
      <c r="AW1364" s="12" t="s">
        <v>48</v>
      </c>
      <c r="AX1364" s="12" t="s">
        <v>91</v>
      </c>
      <c r="AY1364" s="223" t="s">
        <v>183</v>
      </c>
    </row>
    <row r="1365" spans="2:65" s="13" customFormat="1" ht="10.199999999999999">
      <c r="B1365" s="224"/>
      <c r="C1365" s="225"/>
      <c r="D1365" s="210" t="s">
        <v>196</v>
      </c>
      <c r="E1365" s="226" t="s">
        <v>1</v>
      </c>
      <c r="F1365" s="227" t="s">
        <v>1396</v>
      </c>
      <c r="G1365" s="225"/>
      <c r="H1365" s="228">
        <v>335.36</v>
      </c>
      <c r="I1365" s="229"/>
      <c r="J1365" s="225"/>
      <c r="K1365" s="225"/>
      <c r="L1365" s="230"/>
      <c r="M1365" s="231"/>
      <c r="N1365" s="232"/>
      <c r="O1365" s="232"/>
      <c r="P1365" s="232"/>
      <c r="Q1365" s="232"/>
      <c r="R1365" s="232"/>
      <c r="S1365" s="232"/>
      <c r="T1365" s="233"/>
      <c r="AT1365" s="234" t="s">
        <v>196</v>
      </c>
      <c r="AU1365" s="234" t="s">
        <v>113</v>
      </c>
      <c r="AV1365" s="13" t="s">
        <v>98</v>
      </c>
      <c r="AW1365" s="13" t="s">
        <v>48</v>
      </c>
      <c r="AX1365" s="13" t="s">
        <v>91</v>
      </c>
      <c r="AY1365" s="234" t="s">
        <v>183</v>
      </c>
    </row>
    <row r="1366" spans="2:65" s="12" customFormat="1" ht="10.199999999999999">
      <c r="B1366" s="214"/>
      <c r="C1366" s="215"/>
      <c r="D1366" s="210" t="s">
        <v>196</v>
      </c>
      <c r="E1366" s="216" t="s">
        <v>1</v>
      </c>
      <c r="F1366" s="217" t="s">
        <v>1381</v>
      </c>
      <c r="G1366" s="215"/>
      <c r="H1366" s="216" t="s">
        <v>1</v>
      </c>
      <c r="I1366" s="218"/>
      <c r="J1366" s="215"/>
      <c r="K1366" s="215"/>
      <c r="L1366" s="219"/>
      <c r="M1366" s="220"/>
      <c r="N1366" s="221"/>
      <c r="O1366" s="221"/>
      <c r="P1366" s="221"/>
      <c r="Q1366" s="221"/>
      <c r="R1366" s="221"/>
      <c r="S1366" s="221"/>
      <c r="T1366" s="222"/>
      <c r="AT1366" s="223" t="s">
        <v>196</v>
      </c>
      <c r="AU1366" s="223" t="s">
        <v>113</v>
      </c>
      <c r="AV1366" s="12" t="s">
        <v>23</v>
      </c>
      <c r="AW1366" s="12" t="s">
        <v>48</v>
      </c>
      <c r="AX1366" s="12" t="s">
        <v>91</v>
      </c>
      <c r="AY1366" s="223" t="s">
        <v>183</v>
      </c>
    </row>
    <row r="1367" spans="2:65" s="13" customFormat="1" ht="10.199999999999999">
      <c r="B1367" s="224"/>
      <c r="C1367" s="225"/>
      <c r="D1367" s="210" t="s">
        <v>196</v>
      </c>
      <c r="E1367" s="226" t="s">
        <v>1</v>
      </c>
      <c r="F1367" s="227" t="s">
        <v>1397</v>
      </c>
      <c r="G1367" s="225"/>
      <c r="H1367" s="228">
        <v>35.584000000000003</v>
      </c>
      <c r="I1367" s="229"/>
      <c r="J1367" s="225"/>
      <c r="K1367" s="225"/>
      <c r="L1367" s="230"/>
      <c r="M1367" s="231"/>
      <c r="N1367" s="232"/>
      <c r="O1367" s="232"/>
      <c r="P1367" s="232"/>
      <c r="Q1367" s="232"/>
      <c r="R1367" s="232"/>
      <c r="S1367" s="232"/>
      <c r="T1367" s="233"/>
      <c r="AT1367" s="234" t="s">
        <v>196</v>
      </c>
      <c r="AU1367" s="234" t="s">
        <v>113</v>
      </c>
      <c r="AV1367" s="13" t="s">
        <v>98</v>
      </c>
      <c r="AW1367" s="13" t="s">
        <v>48</v>
      </c>
      <c r="AX1367" s="13" t="s">
        <v>91</v>
      </c>
      <c r="AY1367" s="234" t="s">
        <v>183</v>
      </c>
    </row>
    <row r="1368" spans="2:65" s="1" customFormat="1" ht="16.5" customHeight="1">
      <c r="B1368" s="35"/>
      <c r="C1368" s="197" t="s">
        <v>1561</v>
      </c>
      <c r="D1368" s="197" t="s">
        <v>186</v>
      </c>
      <c r="E1368" s="198" t="s">
        <v>1562</v>
      </c>
      <c r="F1368" s="199" t="s">
        <v>1563</v>
      </c>
      <c r="G1368" s="200" t="s">
        <v>205</v>
      </c>
      <c r="H1368" s="201">
        <v>3</v>
      </c>
      <c r="I1368" s="202"/>
      <c r="J1368" s="203">
        <f>ROUND(I1368*H1368,2)</f>
        <v>0</v>
      </c>
      <c r="K1368" s="199" t="s">
        <v>1</v>
      </c>
      <c r="L1368" s="39"/>
      <c r="M1368" s="204" t="s">
        <v>1</v>
      </c>
      <c r="N1368" s="205" t="s">
        <v>56</v>
      </c>
      <c r="O1368" s="67"/>
      <c r="P1368" s="206">
        <f>O1368*H1368</f>
        <v>0</v>
      </c>
      <c r="Q1368" s="206">
        <v>1.0000000000000001E-5</v>
      </c>
      <c r="R1368" s="206">
        <f>Q1368*H1368</f>
        <v>3.0000000000000004E-5</v>
      </c>
      <c r="S1368" s="206">
        <v>0.38200000000000001</v>
      </c>
      <c r="T1368" s="207">
        <f>S1368*H1368</f>
        <v>1.1459999999999999</v>
      </c>
      <c r="AR1368" s="208" t="s">
        <v>122</v>
      </c>
      <c r="AT1368" s="208" t="s">
        <v>186</v>
      </c>
      <c r="AU1368" s="208" t="s">
        <v>113</v>
      </c>
      <c r="AY1368" s="17" t="s">
        <v>183</v>
      </c>
      <c r="BE1368" s="209">
        <f>IF(N1368="základní",J1368,0)</f>
        <v>0</v>
      </c>
      <c r="BF1368" s="209">
        <f>IF(N1368="snížená",J1368,0)</f>
        <v>0</v>
      </c>
      <c r="BG1368" s="209">
        <f>IF(N1368="zákl. přenesená",J1368,0)</f>
        <v>0</v>
      </c>
      <c r="BH1368" s="209">
        <f>IF(N1368="sníž. přenesená",J1368,0)</f>
        <v>0</v>
      </c>
      <c r="BI1368" s="209">
        <f>IF(N1368="nulová",J1368,0)</f>
        <v>0</v>
      </c>
      <c r="BJ1368" s="17" t="s">
        <v>23</v>
      </c>
      <c r="BK1368" s="209">
        <f>ROUND(I1368*H1368,2)</f>
        <v>0</v>
      </c>
      <c r="BL1368" s="17" t="s">
        <v>122</v>
      </c>
      <c r="BM1368" s="208" t="s">
        <v>1564</v>
      </c>
    </row>
    <row r="1369" spans="2:65" s="1" customFormat="1" ht="10.199999999999999">
      <c r="B1369" s="35"/>
      <c r="C1369" s="36"/>
      <c r="D1369" s="210" t="s">
        <v>192</v>
      </c>
      <c r="E1369" s="36"/>
      <c r="F1369" s="211" t="s">
        <v>1565</v>
      </c>
      <c r="G1369" s="36"/>
      <c r="H1369" s="36"/>
      <c r="I1369" s="118"/>
      <c r="J1369" s="36"/>
      <c r="K1369" s="36"/>
      <c r="L1369" s="39"/>
      <c r="M1369" s="212"/>
      <c r="N1369" s="67"/>
      <c r="O1369" s="67"/>
      <c r="P1369" s="67"/>
      <c r="Q1369" s="67"/>
      <c r="R1369" s="67"/>
      <c r="S1369" s="67"/>
      <c r="T1369" s="68"/>
      <c r="AT1369" s="17" t="s">
        <v>192</v>
      </c>
      <c r="AU1369" s="17" t="s">
        <v>113</v>
      </c>
    </row>
    <row r="1370" spans="2:65" s="12" customFormat="1" ht="10.199999999999999">
      <c r="B1370" s="214"/>
      <c r="C1370" s="215"/>
      <c r="D1370" s="210" t="s">
        <v>196</v>
      </c>
      <c r="E1370" s="216" t="s">
        <v>1</v>
      </c>
      <c r="F1370" s="217" t="s">
        <v>1566</v>
      </c>
      <c r="G1370" s="215"/>
      <c r="H1370" s="216" t="s">
        <v>1</v>
      </c>
      <c r="I1370" s="218"/>
      <c r="J1370" s="215"/>
      <c r="K1370" s="215"/>
      <c r="L1370" s="219"/>
      <c r="M1370" s="220"/>
      <c r="N1370" s="221"/>
      <c r="O1370" s="221"/>
      <c r="P1370" s="221"/>
      <c r="Q1370" s="221"/>
      <c r="R1370" s="221"/>
      <c r="S1370" s="221"/>
      <c r="T1370" s="222"/>
      <c r="AT1370" s="223" t="s">
        <v>196</v>
      </c>
      <c r="AU1370" s="223" t="s">
        <v>113</v>
      </c>
      <c r="AV1370" s="12" t="s">
        <v>23</v>
      </c>
      <c r="AW1370" s="12" t="s">
        <v>48</v>
      </c>
      <c r="AX1370" s="12" t="s">
        <v>91</v>
      </c>
      <c r="AY1370" s="223" t="s">
        <v>183</v>
      </c>
    </row>
    <row r="1371" spans="2:65" s="13" customFormat="1" ht="10.199999999999999">
      <c r="B1371" s="224"/>
      <c r="C1371" s="225"/>
      <c r="D1371" s="210" t="s">
        <v>196</v>
      </c>
      <c r="E1371" s="226" t="s">
        <v>1</v>
      </c>
      <c r="F1371" s="227" t="s">
        <v>113</v>
      </c>
      <c r="G1371" s="225"/>
      <c r="H1371" s="228">
        <v>3</v>
      </c>
      <c r="I1371" s="229"/>
      <c r="J1371" s="225"/>
      <c r="K1371" s="225"/>
      <c r="L1371" s="230"/>
      <c r="M1371" s="231"/>
      <c r="N1371" s="232"/>
      <c r="O1371" s="232"/>
      <c r="P1371" s="232"/>
      <c r="Q1371" s="232"/>
      <c r="R1371" s="232"/>
      <c r="S1371" s="232"/>
      <c r="T1371" s="233"/>
      <c r="AT1371" s="234" t="s">
        <v>196</v>
      </c>
      <c r="AU1371" s="234" t="s">
        <v>113</v>
      </c>
      <c r="AV1371" s="13" t="s">
        <v>98</v>
      </c>
      <c r="AW1371" s="13" t="s">
        <v>48</v>
      </c>
      <c r="AX1371" s="13" t="s">
        <v>91</v>
      </c>
      <c r="AY1371" s="234" t="s">
        <v>183</v>
      </c>
    </row>
    <row r="1372" spans="2:65" s="1" customFormat="1" ht="16.5" customHeight="1">
      <c r="B1372" s="35"/>
      <c r="C1372" s="197" t="s">
        <v>1567</v>
      </c>
      <c r="D1372" s="197" t="s">
        <v>186</v>
      </c>
      <c r="E1372" s="198" t="s">
        <v>1568</v>
      </c>
      <c r="F1372" s="199" t="s">
        <v>1569</v>
      </c>
      <c r="G1372" s="200" t="s">
        <v>205</v>
      </c>
      <c r="H1372" s="201">
        <v>1</v>
      </c>
      <c r="I1372" s="202"/>
      <c r="J1372" s="203">
        <f>ROUND(I1372*H1372,2)</f>
        <v>0</v>
      </c>
      <c r="K1372" s="199" t="s">
        <v>1</v>
      </c>
      <c r="L1372" s="39"/>
      <c r="M1372" s="204" t="s">
        <v>1</v>
      </c>
      <c r="N1372" s="205" t="s">
        <v>56</v>
      </c>
      <c r="O1372" s="67"/>
      <c r="P1372" s="206">
        <f>O1372*H1372</f>
        <v>0</v>
      </c>
      <c r="Q1372" s="206">
        <v>0</v>
      </c>
      <c r="R1372" s="206">
        <f>Q1372*H1372</f>
        <v>0</v>
      </c>
      <c r="S1372" s="206">
        <v>0.5</v>
      </c>
      <c r="T1372" s="207">
        <f>S1372*H1372</f>
        <v>0.5</v>
      </c>
      <c r="AR1372" s="208" t="s">
        <v>618</v>
      </c>
      <c r="AT1372" s="208" t="s">
        <v>186</v>
      </c>
      <c r="AU1372" s="208" t="s">
        <v>113</v>
      </c>
      <c r="AY1372" s="17" t="s">
        <v>183</v>
      </c>
      <c r="BE1372" s="209">
        <f>IF(N1372="základní",J1372,0)</f>
        <v>0</v>
      </c>
      <c r="BF1372" s="209">
        <f>IF(N1372="snížená",J1372,0)</f>
        <v>0</v>
      </c>
      <c r="BG1372" s="209">
        <f>IF(N1372="zákl. přenesená",J1372,0)</f>
        <v>0</v>
      </c>
      <c r="BH1372" s="209">
        <f>IF(N1372="sníž. přenesená",J1372,0)</f>
        <v>0</v>
      </c>
      <c r="BI1372" s="209">
        <f>IF(N1372="nulová",J1372,0)</f>
        <v>0</v>
      </c>
      <c r="BJ1372" s="17" t="s">
        <v>23</v>
      </c>
      <c r="BK1372" s="209">
        <f>ROUND(I1372*H1372,2)</f>
        <v>0</v>
      </c>
      <c r="BL1372" s="17" t="s">
        <v>618</v>
      </c>
      <c r="BM1372" s="208" t="s">
        <v>1570</v>
      </c>
    </row>
    <row r="1373" spans="2:65" s="1" customFormat="1" ht="10.199999999999999">
      <c r="B1373" s="35"/>
      <c r="C1373" s="36"/>
      <c r="D1373" s="210" t="s">
        <v>192</v>
      </c>
      <c r="E1373" s="36"/>
      <c r="F1373" s="211" t="s">
        <v>1571</v>
      </c>
      <c r="G1373" s="36"/>
      <c r="H1373" s="36"/>
      <c r="I1373" s="118"/>
      <c r="J1373" s="36"/>
      <c r="K1373" s="36"/>
      <c r="L1373" s="39"/>
      <c r="M1373" s="212"/>
      <c r="N1373" s="67"/>
      <c r="O1373" s="67"/>
      <c r="P1373" s="67"/>
      <c r="Q1373" s="67"/>
      <c r="R1373" s="67"/>
      <c r="S1373" s="67"/>
      <c r="T1373" s="68"/>
      <c r="AT1373" s="17" t="s">
        <v>192</v>
      </c>
      <c r="AU1373" s="17" t="s">
        <v>113</v>
      </c>
    </row>
    <row r="1374" spans="2:65" s="12" customFormat="1" ht="10.199999999999999">
      <c r="B1374" s="214"/>
      <c r="C1374" s="215"/>
      <c r="D1374" s="210" t="s">
        <v>196</v>
      </c>
      <c r="E1374" s="216" t="s">
        <v>1</v>
      </c>
      <c r="F1374" s="217" t="s">
        <v>1572</v>
      </c>
      <c r="G1374" s="215"/>
      <c r="H1374" s="216" t="s">
        <v>1</v>
      </c>
      <c r="I1374" s="218"/>
      <c r="J1374" s="215"/>
      <c r="K1374" s="215"/>
      <c r="L1374" s="219"/>
      <c r="M1374" s="220"/>
      <c r="N1374" s="221"/>
      <c r="O1374" s="221"/>
      <c r="P1374" s="221"/>
      <c r="Q1374" s="221"/>
      <c r="R1374" s="221"/>
      <c r="S1374" s="221"/>
      <c r="T1374" s="222"/>
      <c r="AT1374" s="223" t="s">
        <v>196</v>
      </c>
      <c r="AU1374" s="223" t="s">
        <v>113</v>
      </c>
      <c r="AV1374" s="12" t="s">
        <v>23</v>
      </c>
      <c r="AW1374" s="12" t="s">
        <v>48</v>
      </c>
      <c r="AX1374" s="12" t="s">
        <v>91</v>
      </c>
      <c r="AY1374" s="223" t="s">
        <v>183</v>
      </c>
    </row>
    <row r="1375" spans="2:65" s="13" customFormat="1" ht="10.199999999999999">
      <c r="B1375" s="224"/>
      <c r="C1375" s="225"/>
      <c r="D1375" s="210" t="s">
        <v>196</v>
      </c>
      <c r="E1375" s="226" t="s">
        <v>1</v>
      </c>
      <c r="F1375" s="227" t="s">
        <v>23</v>
      </c>
      <c r="G1375" s="225"/>
      <c r="H1375" s="228">
        <v>1</v>
      </c>
      <c r="I1375" s="229"/>
      <c r="J1375" s="225"/>
      <c r="K1375" s="225"/>
      <c r="L1375" s="230"/>
      <c r="M1375" s="231"/>
      <c r="N1375" s="232"/>
      <c r="O1375" s="232"/>
      <c r="P1375" s="232"/>
      <c r="Q1375" s="232"/>
      <c r="R1375" s="232"/>
      <c r="S1375" s="232"/>
      <c r="T1375" s="233"/>
      <c r="AT1375" s="234" t="s">
        <v>196</v>
      </c>
      <c r="AU1375" s="234" t="s">
        <v>113</v>
      </c>
      <c r="AV1375" s="13" t="s">
        <v>98</v>
      </c>
      <c r="AW1375" s="13" t="s">
        <v>48</v>
      </c>
      <c r="AX1375" s="13" t="s">
        <v>23</v>
      </c>
      <c r="AY1375" s="234" t="s">
        <v>183</v>
      </c>
    </row>
    <row r="1376" spans="2:65" s="1" customFormat="1" ht="16.5" customHeight="1">
      <c r="B1376" s="35"/>
      <c r="C1376" s="197" t="s">
        <v>1573</v>
      </c>
      <c r="D1376" s="197" t="s">
        <v>186</v>
      </c>
      <c r="E1376" s="198" t="s">
        <v>1574</v>
      </c>
      <c r="F1376" s="199" t="s">
        <v>1575</v>
      </c>
      <c r="G1376" s="200" t="s">
        <v>205</v>
      </c>
      <c r="H1376" s="201">
        <v>3</v>
      </c>
      <c r="I1376" s="202"/>
      <c r="J1376" s="203">
        <f>ROUND(I1376*H1376,2)</f>
        <v>0</v>
      </c>
      <c r="K1376" s="199" t="s">
        <v>190</v>
      </c>
      <c r="L1376" s="39"/>
      <c r="M1376" s="204" t="s">
        <v>1</v>
      </c>
      <c r="N1376" s="205" t="s">
        <v>56</v>
      </c>
      <c r="O1376" s="67"/>
      <c r="P1376" s="206">
        <f>O1376*H1376</f>
        <v>0</v>
      </c>
      <c r="Q1376" s="206">
        <v>0</v>
      </c>
      <c r="R1376" s="206">
        <f>Q1376*H1376</f>
        <v>0</v>
      </c>
      <c r="S1376" s="206">
        <v>0.108</v>
      </c>
      <c r="T1376" s="207">
        <f>S1376*H1376</f>
        <v>0.32400000000000001</v>
      </c>
      <c r="AR1376" s="208" t="s">
        <v>122</v>
      </c>
      <c r="AT1376" s="208" t="s">
        <v>186</v>
      </c>
      <c r="AU1376" s="208" t="s">
        <v>113</v>
      </c>
      <c r="AY1376" s="17" t="s">
        <v>183</v>
      </c>
      <c r="BE1376" s="209">
        <f>IF(N1376="základní",J1376,0)</f>
        <v>0</v>
      </c>
      <c r="BF1376" s="209">
        <f>IF(N1376="snížená",J1376,0)</f>
        <v>0</v>
      </c>
      <c r="BG1376" s="209">
        <f>IF(N1376="zákl. přenesená",J1376,0)</f>
        <v>0</v>
      </c>
      <c r="BH1376" s="209">
        <f>IF(N1376="sníž. přenesená",J1376,0)</f>
        <v>0</v>
      </c>
      <c r="BI1376" s="209">
        <f>IF(N1376="nulová",J1376,0)</f>
        <v>0</v>
      </c>
      <c r="BJ1376" s="17" t="s">
        <v>23</v>
      </c>
      <c r="BK1376" s="209">
        <f>ROUND(I1376*H1376,2)</f>
        <v>0</v>
      </c>
      <c r="BL1376" s="17" t="s">
        <v>122</v>
      </c>
      <c r="BM1376" s="208" t="s">
        <v>1576</v>
      </c>
    </row>
    <row r="1377" spans="2:65" s="1" customFormat="1" ht="10.199999999999999">
      <c r="B1377" s="35"/>
      <c r="C1377" s="36"/>
      <c r="D1377" s="210" t="s">
        <v>192</v>
      </c>
      <c r="E1377" s="36"/>
      <c r="F1377" s="211" t="s">
        <v>1577</v>
      </c>
      <c r="G1377" s="36"/>
      <c r="H1377" s="36"/>
      <c r="I1377" s="118"/>
      <c r="J1377" s="36"/>
      <c r="K1377" s="36"/>
      <c r="L1377" s="39"/>
      <c r="M1377" s="212"/>
      <c r="N1377" s="67"/>
      <c r="O1377" s="67"/>
      <c r="P1377" s="67"/>
      <c r="Q1377" s="67"/>
      <c r="R1377" s="67"/>
      <c r="S1377" s="67"/>
      <c r="T1377" s="68"/>
      <c r="AT1377" s="17" t="s">
        <v>192</v>
      </c>
      <c r="AU1377" s="17" t="s">
        <v>113</v>
      </c>
    </row>
    <row r="1378" spans="2:65" s="1" customFormat="1" ht="27">
      <c r="B1378" s="35"/>
      <c r="C1378" s="36"/>
      <c r="D1378" s="210" t="s">
        <v>194</v>
      </c>
      <c r="E1378" s="36"/>
      <c r="F1378" s="213" t="s">
        <v>1578</v>
      </c>
      <c r="G1378" s="36"/>
      <c r="H1378" s="36"/>
      <c r="I1378" s="118"/>
      <c r="J1378" s="36"/>
      <c r="K1378" s="36"/>
      <c r="L1378" s="39"/>
      <c r="M1378" s="212"/>
      <c r="N1378" s="67"/>
      <c r="O1378" s="67"/>
      <c r="P1378" s="67"/>
      <c r="Q1378" s="67"/>
      <c r="R1378" s="67"/>
      <c r="S1378" s="67"/>
      <c r="T1378" s="68"/>
      <c r="AT1378" s="17" t="s">
        <v>194</v>
      </c>
      <c r="AU1378" s="17" t="s">
        <v>113</v>
      </c>
    </row>
    <row r="1379" spans="2:65" s="12" customFormat="1" ht="10.199999999999999">
      <c r="B1379" s="214"/>
      <c r="C1379" s="215"/>
      <c r="D1379" s="210" t="s">
        <v>196</v>
      </c>
      <c r="E1379" s="216" t="s">
        <v>1</v>
      </c>
      <c r="F1379" s="217" t="s">
        <v>1489</v>
      </c>
      <c r="G1379" s="215"/>
      <c r="H1379" s="216" t="s">
        <v>1</v>
      </c>
      <c r="I1379" s="218"/>
      <c r="J1379" s="215"/>
      <c r="K1379" s="215"/>
      <c r="L1379" s="219"/>
      <c r="M1379" s="220"/>
      <c r="N1379" s="221"/>
      <c r="O1379" s="221"/>
      <c r="P1379" s="221"/>
      <c r="Q1379" s="221"/>
      <c r="R1379" s="221"/>
      <c r="S1379" s="221"/>
      <c r="T1379" s="222"/>
      <c r="AT1379" s="223" t="s">
        <v>196</v>
      </c>
      <c r="AU1379" s="223" t="s">
        <v>113</v>
      </c>
      <c r="AV1379" s="12" t="s">
        <v>23</v>
      </c>
      <c r="AW1379" s="12" t="s">
        <v>48</v>
      </c>
      <c r="AX1379" s="12" t="s">
        <v>91</v>
      </c>
      <c r="AY1379" s="223" t="s">
        <v>183</v>
      </c>
    </row>
    <row r="1380" spans="2:65" s="13" customFormat="1" ht="10.199999999999999">
      <c r="B1380" s="224"/>
      <c r="C1380" s="225"/>
      <c r="D1380" s="210" t="s">
        <v>196</v>
      </c>
      <c r="E1380" s="226" t="s">
        <v>1</v>
      </c>
      <c r="F1380" s="227" t="s">
        <v>113</v>
      </c>
      <c r="G1380" s="225"/>
      <c r="H1380" s="228">
        <v>3</v>
      </c>
      <c r="I1380" s="229"/>
      <c r="J1380" s="225"/>
      <c r="K1380" s="225"/>
      <c r="L1380" s="230"/>
      <c r="M1380" s="231"/>
      <c r="N1380" s="232"/>
      <c r="O1380" s="232"/>
      <c r="P1380" s="232"/>
      <c r="Q1380" s="232"/>
      <c r="R1380" s="232"/>
      <c r="S1380" s="232"/>
      <c r="T1380" s="233"/>
      <c r="AT1380" s="234" t="s">
        <v>196</v>
      </c>
      <c r="AU1380" s="234" t="s">
        <v>113</v>
      </c>
      <c r="AV1380" s="13" t="s">
        <v>98</v>
      </c>
      <c r="AW1380" s="13" t="s">
        <v>48</v>
      </c>
      <c r="AX1380" s="13" t="s">
        <v>91</v>
      </c>
      <c r="AY1380" s="234" t="s">
        <v>183</v>
      </c>
    </row>
    <row r="1381" spans="2:65" s="1" customFormat="1" ht="16.5" customHeight="1">
      <c r="B1381" s="35"/>
      <c r="C1381" s="197" t="s">
        <v>1579</v>
      </c>
      <c r="D1381" s="197" t="s">
        <v>186</v>
      </c>
      <c r="E1381" s="198" t="s">
        <v>1580</v>
      </c>
      <c r="F1381" s="199" t="s">
        <v>1581</v>
      </c>
      <c r="G1381" s="200" t="s">
        <v>205</v>
      </c>
      <c r="H1381" s="201">
        <v>1</v>
      </c>
      <c r="I1381" s="202"/>
      <c r="J1381" s="203">
        <f>ROUND(I1381*H1381,2)</f>
        <v>0</v>
      </c>
      <c r="K1381" s="199" t="s">
        <v>1</v>
      </c>
      <c r="L1381" s="39"/>
      <c r="M1381" s="204" t="s">
        <v>1</v>
      </c>
      <c r="N1381" s="205" t="s">
        <v>56</v>
      </c>
      <c r="O1381" s="67"/>
      <c r="P1381" s="206">
        <f>O1381*H1381</f>
        <v>0</v>
      </c>
      <c r="Q1381" s="206">
        <v>0</v>
      </c>
      <c r="R1381" s="206">
        <f>Q1381*H1381</f>
        <v>0</v>
      </c>
      <c r="S1381" s="206">
        <v>0.185</v>
      </c>
      <c r="T1381" s="207">
        <f>S1381*H1381</f>
        <v>0.185</v>
      </c>
      <c r="AR1381" s="208" t="s">
        <v>122</v>
      </c>
      <c r="AT1381" s="208" t="s">
        <v>186</v>
      </c>
      <c r="AU1381" s="208" t="s">
        <v>113</v>
      </c>
      <c r="AY1381" s="17" t="s">
        <v>183</v>
      </c>
      <c r="BE1381" s="209">
        <f>IF(N1381="základní",J1381,0)</f>
        <v>0</v>
      </c>
      <c r="BF1381" s="209">
        <f>IF(N1381="snížená",J1381,0)</f>
        <v>0</v>
      </c>
      <c r="BG1381" s="209">
        <f>IF(N1381="zákl. přenesená",J1381,0)</f>
        <v>0</v>
      </c>
      <c r="BH1381" s="209">
        <f>IF(N1381="sníž. přenesená",J1381,0)</f>
        <v>0</v>
      </c>
      <c r="BI1381" s="209">
        <f>IF(N1381="nulová",J1381,0)</f>
        <v>0</v>
      </c>
      <c r="BJ1381" s="17" t="s">
        <v>23</v>
      </c>
      <c r="BK1381" s="209">
        <f>ROUND(I1381*H1381,2)</f>
        <v>0</v>
      </c>
      <c r="BL1381" s="17" t="s">
        <v>122</v>
      </c>
      <c r="BM1381" s="208" t="s">
        <v>1582</v>
      </c>
    </row>
    <row r="1382" spans="2:65" s="1" customFormat="1" ht="10.199999999999999">
      <c r="B1382" s="35"/>
      <c r="C1382" s="36"/>
      <c r="D1382" s="210" t="s">
        <v>192</v>
      </c>
      <c r="E1382" s="36"/>
      <c r="F1382" s="211" t="s">
        <v>1581</v>
      </c>
      <c r="G1382" s="36"/>
      <c r="H1382" s="36"/>
      <c r="I1382" s="118"/>
      <c r="J1382" s="36"/>
      <c r="K1382" s="36"/>
      <c r="L1382" s="39"/>
      <c r="M1382" s="212"/>
      <c r="N1382" s="67"/>
      <c r="O1382" s="67"/>
      <c r="P1382" s="67"/>
      <c r="Q1382" s="67"/>
      <c r="R1382" s="67"/>
      <c r="S1382" s="67"/>
      <c r="T1382" s="68"/>
      <c r="AT1382" s="17" t="s">
        <v>192</v>
      </c>
      <c r="AU1382" s="17" t="s">
        <v>113</v>
      </c>
    </row>
    <row r="1383" spans="2:65" s="12" customFormat="1" ht="10.199999999999999">
      <c r="B1383" s="214"/>
      <c r="C1383" s="215"/>
      <c r="D1383" s="210" t="s">
        <v>196</v>
      </c>
      <c r="E1383" s="216" t="s">
        <v>1</v>
      </c>
      <c r="F1383" s="217" t="s">
        <v>1583</v>
      </c>
      <c r="G1383" s="215"/>
      <c r="H1383" s="216" t="s">
        <v>1</v>
      </c>
      <c r="I1383" s="218"/>
      <c r="J1383" s="215"/>
      <c r="K1383" s="215"/>
      <c r="L1383" s="219"/>
      <c r="M1383" s="220"/>
      <c r="N1383" s="221"/>
      <c r="O1383" s="221"/>
      <c r="P1383" s="221"/>
      <c r="Q1383" s="221"/>
      <c r="R1383" s="221"/>
      <c r="S1383" s="221"/>
      <c r="T1383" s="222"/>
      <c r="AT1383" s="223" t="s">
        <v>196</v>
      </c>
      <c r="AU1383" s="223" t="s">
        <v>113</v>
      </c>
      <c r="AV1383" s="12" t="s">
        <v>23</v>
      </c>
      <c r="AW1383" s="12" t="s">
        <v>48</v>
      </c>
      <c r="AX1383" s="12" t="s">
        <v>91</v>
      </c>
      <c r="AY1383" s="223" t="s">
        <v>183</v>
      </c>
    </row>
    <row r="1384" spans="2:65" s="13" customFormat="1" ht="10.199999999999999">
      <c r="B1384" s="224"/>
      <c r="C1384" s="225"/>
      <c r="D1384" s="210" t="s">
        <v>196</v>
      </c>
      <c r="E1384" s="226" t="s">
        <v>1</v>
      </c>
      <c r="F1384" s="227" t="s">
        <v>23</v>
      </c>
      <c r="G1384" s="225"/>
      <c r="H1384" s="228">
        <v>1</v>
      </c>
      <c r="I1384" s="229"/>
      <c r="J1384" s="225"/>
      <c r="K1384" s="225"/>
      <c r="L1384" s="230"/>
      <c r="M1384" s="231"/>
      <c r="N1384" s="232"/>
      <c r="O1384" s="232"/>
      <c r="P1384" s="232"/>
      <c r="Q1384" s="232"/>
      <c r="R1384" s="232"/>
      <c r="S1384" s="232"/>
      <c r="T1384" s="233"/>
      <c r="AT1384" s="234" t="s">
        <v>196</v>
      </c>
      <c r="AU1384" s="234" t="s">
        <v>113</v>
      </c>
      <c r="AV1384" s="13" t="s">
        <v>98</v>
      </c>
      <c r="AW1384" s="13" t="s">
        <v>48</v>
      </c>
      <c r="AX1384" s="13" t="s">
        <v>91</v>
      </c>
      <c r="AY1384" s="234" t="s">
        <v>183</v>
      </c>
    </row>
    <row r="1385" spans="2:65" s="1" customFormat="1" ht="16.5" customHeight="1">
      <c r="B1385" s="35"/>
      <c r="C1385" s="197" t="s">
        <v>1584</v>
      </c>
      <c r="D1385" s="197" t="s">
        <v>186</v>
      </c>
      <c r="E1385" s="198" t="s">
        <v>1585</v>
      </c>
      <c r="F1385" s="199" t="s">
        <v>1586</v>
      </c>
      <c r="G1385" s="200" t="s">
        <v>205</v>
      </c>
      <c r="H1385" s="201">
        <v>5</v>
      </c>
      <c r="I1385" s="202"/>
      <c r="J1385" s="203">
        <f>ROUND(I1385*H1385,2)</f>
        <v>0</v>
      </c>
      <c r="K1385" s="199" t="s">
        <v>190</v>
      </c>
      <c r="L1385" s="39"/>
      <c r="M1385" s="204" t="s">
        <v>1</v>
      </c>
      <c r="N1385" s="205" t="s">
        <v>56</v>
      </c>
      <c r="O1385" s="67"/>
      <c r="P1385" s="206">
        <f>O1385*H1385</f>
        <v>0</v>
      </c>
      <c r="Q1385" s="206">
        <v>0</v>
      </c>
      <c r="R1385" s="206">
        <f>Q1385*H1385</f>
        <v>0</v>
      </c>
      <c r="S1385" s="206">
        <v>8.2000000000000003E-2</v>
      </c>
      <c r="T1385" s="207">
        <f>S1385*H1385</f>
        <v>0.41000000000000003</v>
      </c>
      <c r="AR1385" s="208" t="s">
        <v>122</v>
      </c>
      <c r="AT1385" s="208" t="s">
        <v>186</v>
      </c>
      <c r="AU1385" s="208" t="s">
        <v>113</v>
      </c>
      <c r="AY1385" s="17" t="s">
        <v>183</v>
      </c>
      <c r="BE1385" s="209">
        <f>IF(N1385="základní",J1385,0)</f>
        <v>0</v>
      </c>
      <c r="BF1385" s="209">
        <f>IF(N1385="snížená",J1385,0)</f>
        <v>0</v>
      </c>
      <c r="BG1385" s="209">
        <f>IF(N1385="zákl. přenesená",J1385,0)</f>
        <v>0</v>
      </c>
      <c r="BH1385" s="209">
        <f>IF(N1385="sníž. přenesená",J1385,0)</f>
        <v>0</v>
      </c>
      <c r="BI1385" s="209">
        <f>IF(N1385="nulová",J1385,0)</f>
        <v>0</v>
      </c>
      <c r="BJ1385" s="17" t="s">
        <v>23</v>
      </c>
      <c r="BK1385" s="209">
        <f>ROUND(I1385*H1385,2)</f>
        <v>0</v>
      </c>
      <c r="BL1385" s="17" t="s">
        <v>122</v>
      </c>
      <c r="BM1385" s="208" t="s">
        <v>1587</v>
      </c>
    </row>
    <row r="1386" spans="2:65" s="1" customFormat="1" ht="17.399999999999999">
      <c r="B1386" s="35"/>
      <c r="C1386" s="36"/>
      <c r="D1386" s="210" t="s">
        <v>192</v>
      </c>
      <c r="E1386" s="36"/>
      <c r="F1386" s="211" t="s">
        <v>1588</v>
      </c>
      <c r="G1386" s="36"/>
      <c r="H1386" s="36"/>
      <c r="I1386" s="118"/>
      <c r="J1386" s="36"/>
      <c r="K1386" s="36"/>
      <c r="L1386" s="39"/>
      <c r="M1386" s="212"/>
      <c r="N1386" s="67"/>
      <c r="O1386" s="67"/>
      <c r="P1386" s="67"/>
      <c r="Q1386" s="67"/>
      <c r="R1386" s="67"/>
      <c r="S1386" s="67"/>
      <c r="T1386" s="68"/>
      <c r="AT1386" s="17" t="s">
        <v>192</v>
      </c>
      <c r="AU1386" s="17" t="s">
        <v>113</v>
      </c>
    </row>
    <row r="1387" spans="2:65" s="1" customFormat="1" ht="36">
      <c r="B1387" s="35"/>
      <c r="C1387" s="36"/>
      <c r="D1387" s="210" t="s">
        <v>194</v>
      </c>
      <c r="E1387" s="36"/>
      <c r="F1387" s="213" t="s">
        <v>1589</v>
      </c>
      <c r="G1387" s="36"/>
      <c r="H1387" s="36"/>
      <c r="I1387" s="118"/>
      <c r="J1387" s="36"/>
      <c r="K1387" s="36"/>
      <c r="L1387" s="39"/>
      <c r="M1387" s="212"/>
      <c r="N1387" s="67"/>
      <c r="O1387" s="67"/>
      <c r="P1387" s="67"/>
      <c r="Q1387" s="67"/>
      <c r="R1387" s="67"/>
      <c r="S1387" s="67"/>
      <c r="T1387" s="68"/>
      <c r="AT1387" s="17" t="s">
        <v>194</v>
      </c>
      <c r="AU1387" s="17" t="s">
        <v>113</v>
      </c>
    </row>
    <row r="1388" spans="2:65" s="12" customFormat="1" ht="10.199999999999999">
      <c r="B1388" s="214"/>
      <c r="C1388" s="215"/>
      <c r="D1388" s="210" t="s">
        <v>196</v>
      </c>
      <c r="E1388" s="216" t="s">
        <v>1</v>
      </c>
      <c r="F1388" s="217" t="s">
        <v>1590</v>
      </c>
      <c r="G1388" s="215"/>
      <c r="H1388" s="216" t="s">
        <v>1</v>
      </c>
      <c r="I1388" s="218"/>
      <c r="J1388" s="215"/>
      <c r="K1388" s="215"/>
      <c r="L1388" s="219"/>
      <c r="M1388" s="220"/>
      <c r="N1388" s="221"/>
      <c r="O1388" s="221"/>
      <c r="P1388" s="221"/>
      <c r="Q1388" s="221"/>
      <c r="R1388" s="221"/>
      <c r="S1388" s="221"/>
      <c r="T1388" s="222"/>
      <c r="AT1388" s="223" t="s">
        <v>196</v>
      </c>
      <c r="AU1388" s="223" t="s">
        <v>113</v>
      </c>
      <c r="AV1388" s="12" t="s">
        <v>23</v>
      </c>
      <c r="AW1388" s="12" t="s">
        <v>48</v>
      </c>
      <c r="AX1388" s="12" t="s">
        <v>91</v>
      </c>
      <c r="AY1388" s="223" t="s">
        <v>183</v>
      </c>
    </row>
    <row r="1389" spans="2:65" s="13" customFormat="1" ht="10.199999999999999">
      <c r="B1389" s="224"/>
      <c r="C1389" s="225"/>
      <c r="D1389" s="210" t="s">
        <v>196</v>
      </c>
      <c r="E1389" s="226" t="s">
        <v>1</v>
      </c>
      <c r="F1389" s="227" t="s">
        <v>1591</v>
      </c>
      <c r="G1389" s="225"/>
      <c r="H1389" s="228">
        <v>5</v>
      </c>
      <c r="I1389" s="229"/>
      <c r="J1389" s="225"/>
      <c r="K1389" s="225"/>
      <c r="L1389" s="230"/>
      <c r="M1389" s="231"/>
      <c r="N1389" s="232"/>
      <c r="O1389" s="232"/>
      <c r="P1389" s="232"/>
      <c r="Q1389" s="232"/>
      <c r="R1389" s="232"/>
      <c r="S1389" s="232"/>
      <c r="T1389" s="233"/>
      <c r="AT1389" s="234" t="s">
        <v>196</v>
      </c>
      <c r="AU1389" s="234" t="s">
        <v>113</v>
      </c>
      <c r="AV1389" s="13" t="s">
        <v>98</v>
      </c>
      <c r="AW1389" s="13" t="s">
        <v>48</v>
      </c>
      <c r="AX1389" s="13" t="s">
        <v>91</v>
      </c>
      <c r="AY1389" s="234" t="s">
        <v>183</v>
      </c>
    </row>
    <row r="1390" spans="2:65" s="1" customFormat="1" ht="16.5" customHeight="1">
      <c r="B1390" s="35"/>
      <c r="C1390" s="197" t="s">
        <v>1592</v>
      </c>
      <c r="D1390" s="197" t="s">
        <v>186</v>
      </c>
      <c r="E1390" s="198" t="s">
        <v>1593</v>
      </c>
      <c r="F1390" s="199" t="s">
        <v>1594</v>
      </c>
      <c r="G1390" s="200" t="s">
        <v>205</v>
      </c>
      <c r="H1390" s="201">
        <v>2</v>
      </c>
      <c r="I1390" s="202"/>
      <c r="J1390" s="203">
        <f>ROUND(I1390*H1390,2)</f>
        <v>0</v>
      </c>
      <c r="K1390" s="199" t="s">
        <v>190</v>
      </c>
      <c r="L1390" s="39"/>
      <c r="M1390" s="204" t="s">
        <v>1</v>
      </c>
      <c r="N1390" s="205" t="s">
        <v>56</v>
      </c>
      <c r="O1390" s="67"/>
      <c r="P1390" s="206">
        <f>O1390*H1390</f>
        <v>0</v>
      </c>
      <c r="Q1390" s="206">
        <v>0</v>
      </c>
      <c r="R1390" s="206">
        <f>Q1390*H1390</f>
        <v>0</v>
      </c>
      <c r="S1390" s="206">
        <v>0.48199999999999998</v>
      </c>
      <c r="T1390" s="207">
        <f>S1390*H1390</f>
        <v>0.96399999999999997</v>
      </c>
      <c r="AR1390" s="208" t="s">
        <v>122</v>
      </c>
      <c r="AT1390" s="208" t="s">
        <v>186</v>
      </c>
      <c r="AU1390" s="208" t="s">
        <v>113</v>
      </c>
      <c r="AY1390" s="17" t="s">
        <v>183</v>
      </c>
      <c r="BE1390" s="209">
        <f>IF(N1390="základní",J1390,0)</f>
        <v>0</v>
      </c>
      <c r="BF1390" s="209">
        <f>IF(N1390="snížená",J1390,0)</f>
        <v>0</v>
      </c>
      <c r="BG1390" s="209">
        <f>IF(N1390="zákl. přenesená",J1390,0)</f>
        <v>0</v>
      </c>
      <c r="BH1390" s="209">
        <f>IF(N1390="sníž. přenesená",J1390,0)</f>
        <v>0</v>
      </c>
      <c r="BI1390" s="209">
        <f>IF(N1390="nulová",J1390,0)</f>
        <v>0</v>
      </c>
      <c r="BJ1390" s="17" t="s">
        <v>23</v>
      </c>
      <c r="BK1390" s="209">
        <f>ROUND(I1390*H1390,2)</f>
        <v>0</v>
      </c>
      <c r="BL1390" s="17" t="s">
        <v>122</v>
      </c>
      <c r="BM1390" s="208" t="s">
        <v>1595</v>
      </c>
    </row>
    <row r="1391" spans="2:65" s="1" customFormat="1" ht="10.199999999999999">
      <c r="B1391" s="35"/>
      <c r="C1391" s="36"/>
      <c r="D1391" s="210" t="s">
        <v>192</v>
      </c>
      <c r="E1391" s="36"/>
      <c r="F1391" s="211" t="s">
        <v>1565</v>
      </c>
      <c r="G1391" s="36"/>
      <c r="H1391" s="36"/>
      <c r="I1391" s="118"/>
      <c r="J1391" s="36"/>
      <c r="K1391" s="36"/>
      <c r="L1391" s="39"/>
      <c r="M1391" s="212"/>
      <c r="N1391" s="67"/>
      <c r="O1391" s="67"/>
      <c r="P1391" s="67"/>
      <c r="Q1391" s="67"/>
      <c r="R1391" s="67"/>
      <c r="S1391" s="67"/>
      <c r="T1391" s="68"/>
      <c r="AT1391" s="17" t="s">
        <v>192</v>
      </c>
      <c r="AU1391" s="17" t="s">
        <v>113</v>
      </c>
    </row>
    <row r="1392" spans="2:65" s="1" customFormat="1" ht="36">
      <c r="B1392" s="35"/>
      <c r="C1392" s="36"/>
      <c r="D1392" s="210" t="s">
        <v>194</v>
      </c>
      <c r="E1392" s="36"/>
      <c r="F1392" s="213" t="s">
        <v>1596</v>
      </c>
      <c r="G1392" s="36"/>
      <c r="H1392" s="36"/>
      <c r="I1392" s="118"/>
      <c r="J1392" s="36"/>
      <c r="K1392" s="36"/>
      <c r="L1392" s="39"/>
      <c r="M1392" s="212"/>
      <c r="N1392" s="67"/>
      <c r="O1392" s="67"/>
      <c r="P1392" s="67"/>
      <c r="Q1392" s="67"/>
      <c r="R1392" s="67"/>
      <c r="S1392" s="67"/>
      <c r="T1392" s="68"/>
      <c r="AT1392" s="17" t="s">
        <v>194</v>
      </c>
      <c r="AU1392" s="17" t="s">
        <v>113</v>
      </c>
    </row>
    <row r="1393" spans="2:65" s="12" customFormat="1" ht="10.199999999999999">
      <c r="B1393" s="214"/>
      <c r="C1393" s="215"/>
      <c r="D1393" s="210" t="s">
        <v>196</v>
      </c>
      <c r="E1393" s="216" t="s">
        <v>1</v>
      </c>
      <c r="F1393" s="217" t="s">
        <v>1337</v>
      </c>
      <c r="G1393" s="215"/>
      <c r="H1393" s="216" t="s">
        <v>1</v>
      </c>
      <c r="I1393" s="218"/>
      <c r="J1393" s="215"/>
      <c r="K1393" s="215"/>
      <c r="L1393" s="219"/>
      <c r="M1393" s="220"/>
      <c r="N1393" s="221"/>
      <c r="O1393" s="221"/>
      <c r="P1393" s="221"/>
      <c r="Q1393" s="221"/>
      <c r="R1393" s="221"/>
      <c r="S1393" s="221"/>
      <c r="T1393" s="222"/>
      <c r="AT1393" s="223" t="s">
        <v>196</v>
      </c>
      <c r="AU1393" s="223" t="s">
        <v>113</v>
      </c>
      <c r="AV1393" s="12" t="s">
        <v>23</v>
      </c>
      <c r="AW1393" s="12" t="s">
        <v>48</v>
      </c>
      <c r="AX1393" s="12" t="s">
        <v>91</v>
      </c>
      <c r="AY1393" s="223" t="s">
        <v>183</v>
      </c>
    </row>
    <row r="1394" spans="2:65" s="13" customFormat="1" ht="10.199999999999999">
      <c r="B1394" s="224"/>
      <c r="C1394" s="225"/>
      <c r="D1394" s="210" t="s">
        <v>196</v>
      </c>
      <c r="E1394" s="226" t="s">
        <v>1</v>
      </c>
      <c r="F1394" s="227" t="s">
        <v>98</v>
      </c>
      <c r="G1394" s="225"/>
      <c r="H1394" s="228">
        <v>2</v>
      </c>
      <c r="I1394" s="229"/>
      <c r="J1394" s="225"/>
      <c r="K1394" s="225"/>
      <c r="L1394" s="230"/>
      <c r="M1394" s="231"/>
      <c r="N1394" s="232"/>
      <c r="O1394" s="232"/>
      <c r="P1394" s="232"/>
      <c r="Q1394" s="232"/>
      <c r="R1394" s="232"/>
      <c r="S1394" s="232"/>
      <c r="T1394" s="233"/>
      <c r="AT1394" s="234" t="s">
        <v>196</v>
      </c>
      <c r="AU1394" s="234" t="s">
        <v>113</v>
      </c>
      <c r="AV1394" s="13" t="s">
        <v>98</v>
      </c>
      <c r="AW1394" s="13" t="s">
        <v>48</v>
      </c>
      <c r="AX1394" s="13" t="s">
        <v>91</v>
      </c>
      <c r="AY1394" s="234" t="s">
        <v>183</v>
      </c>
    </row>
    <row r="1395" spans="2:65" s="1" customFormat="1" ht="16.5" customHeight="1">
      <c r="B1395" s="35"/>
      <c r="C1395" s="197" t="s">
        <v>1597</v>
      </c>
      <c r="D1395" s="197" t="s">
        <v>186</v>
      </c>
      <c r="E1395" s="198" t="s">
        <v>1598</v>
      </c>
      <c r="F1395" s="199" t="s">
        <v>1599</v>
      </c>
      <c r="G1395" s="200" t="s">
        <v>205</v>
      </c>
      <c r="H1395" s="201">
        <v>4</v>
      </c>
      <c r="I1395" s="202"/>
      <c r="J1395" s="203">
        <f>ROUND(I1395*H1395,2)</f>
        <v>0</v>
      </c>
      <c r="K1395" s="199" t="s">
        <v>190</v>
      </c>
      <c r="L1395" s="39"/>
      <c r="M1395" s="204" t="s">
        <v>1</v>
      </c>
      <c r="N1395" s="205" t="s">
        <v>56</v>
      </c>
      <c r="O1395" s="67"/>
      <c r="P1395" s="206">
        <f>O1395*H1395</f>
        <v>0</v>
      </c>
      <c r="Q1395" s="206">
        <v>0</v>
      </c>
      <c r="R1395" s="206">
        <f>Q1395*H1395</f>
        <v>0</v>
      </c>
      <c r="S1395" s="206">
        <v>4.0000000000000001E-3</v>
      </c>
      <c r="T1395" s="207">
        <f>S1395*H1395</f>
        <v>1.6E-2</v>
      </c>
      <c r="AR1395" s="208" t="s">
        <v>122</v>
      </c>
      <c r="AT1395" s="208" t="s">
        <v>186</v>
      </c>
      <c r="AU1395" s="208" t="s">
        <v>113</v>
      </c>
      <c r="AY1395" s="17" t="s">
        <v>183</v>
      </c>
      <c r="BE1395" s="209">
        <f>IF(N1395="základní",J1395,0)</f>
        <v>0</v>
      </c>
      <c r="BF1395" s="209">
        <f>IF(N1395="snížená",J1395,0)</f>
        <v>0</v>
      </c>
      <c r="BG1395" s="209">
        <f>IF(N1395="zákl. přenesená",J1395,0)</f>
        <v>0</v>
      </c>
      <c r="BH1395" s="209">
        <f>IF(N1395="sníž. přenesená",J1395,0)</f>
        <v>0</v>
      </c>
      <c r="BI1395" s="209">
        <f>IF(N1395="nulová",J1395,0)</f>
        <v>0</v>
      </c>
      <c r="BJ1395" s="17" t="s">
        <v>23</v>
      </c>
      <c r="BK1395" s="209">
        <f>ROUND(I1395*H1395,2)</f>
        <v>0</v>
      </c>
      <c r="BL1395" s="17" t="s">
        <v>122</v>
      </c>
      <c r="BM1395" s="208" t="s">
        <v>1600</v>
      </c>
    </row>
    <row r="1396" spans="2:65" s="1" customFormat="1" ht="17.399999999999999">
      <c r="B1396" s="35"/>
      <c r="C1396" s="36"/>
      <c r="D1396" s="210" t="s">
        <v>192</v>
      </c>
      <c r="E1396" s="36"/>
      <c r="F1396" s="211" t="s">
        <v>1601</v>
      </c>
      <c r="G1396" s="36"/>
      <c r="H1396" s="36"/>
      <c r="I1396" s="118"/>
      <c r="J1396" s="36"/>
      <c r="K1396" s="36"/>
      <c r="L1396" s="39"/>
      <c r="M1396" s="212"/>
      <c r="N1396" s="67"/>
      <c r="O1396" s="67"/>
      <c r="P1396" s="67"/>
      <c r="Q1396" s="67"/>
      <c r="R1396" s="67"/>
      <c r="S1396" s="67"/>
      <c r="T1396" s="68"/>
      <c r="AT1396" s="17" t="s">
        <v>192</v>
      </c>
      <c r="AU1396" s="17" t="s">
        <v>113</v>
      </c>
    </row>
    <row r="1397" spans="2:65" s="1" customFormat="1" ht="27">
      <c r="B1397" s="35"/>
      <c r="C1397" s="36"/>
      <c r="D1397" s="210" t="s">
        <v>194</v>
      </c>
      <c r="E1397" s="36"/>
      <c r="F1397" s="213" t="s">
        <v>1602</v>
      </c>
      <c r="G1397" s="36"/>
      <c r="H1397" s="36"/>
      <c r="I1397" s="118"/>
      <c r="J1397" s="36"/>
      <c r="K1397" s="36"/>
      <c r="L1397" s="39"/>
      <c r="M1397" s="212"/>
      <c r="N1397" s="67"/>
      <c r="O1397" s="67"/>
      <c r="P1397" s="67"/>
      <c r="Q1397" s="67"/>
      <c r="R1397" s="67"/>
      <c r="S1397" s="67"/>
      <c r="T1397" s="68"/>
      <c r="AT1397" s="17" t="s">
        <v>194</v>
      </c>
      <c r="AU1397" s="17" t="s">
        <v>113</v>
      </c>
    </row>
    <row r="1398" spans="2:65" s="12" customFormat="1" ht="10.199999999999999">
      <c r="B1398" s="214"/>
      <c r="C1398" s="215"/>
      <c r="D1398" s="210" t="s">
        <v>196</v>
      </c>
      <c r="E1398" s="216" t="s">
        <v>1</v>
      </c>
      <c r="F1398" s="217" t="s">
        <v>1235</v>
      </c>
      <c r="G1398" s="215"/>
      <c r="H1398" s="216" t="s">
        <v>1</v>
      </c>
      <c r="I1398" s="218"/>
      <c r="J1398" s="215"/>
      <c r="K1398" s="215"/>
      <c r="L1398" s="219"/>
      <c r="M1398" s="220"/>
      <c r="N1398" s="221"/>
      <c r="O1398" s="221"/>
      <c r="P1398" s="221"/>
      <c r="Q1398" s="221"/>
      <c r="R1398" s="221"/>
      <c r="S1398" s="221"/>
      <c r="T1398" s="222"/>
      <c r="AT1398" s="223" t="s">
        <v>196</v>
      </c>
      <c r="AU1398" s="223" t="s">
        <v>113</v>
      </c>
      <c r="AV1398" s="12" t="s">
        <v>23</v>
      </c>
      <c r="AW1398" s="12" t="s">
        <v>48</v>
      </c>
      <c r="AX1398" s="12" t="s">
        <v>91</v>
      </c>
      <c r="AY1398" s="223" t="s">
        <v>183</v>
      </c>
    </row>
    <row r="1399" spans="2:65" s="13" customFormat="1" ht="10.199999999999999">
      <c r="B1399" s="224"/>
      <c r="C1399" s="225"/>
      <c r="D1399" s="210" t="s">
        <v>196</v>
      </c>
      <c r="E1399" s="226" t="s">
        <v>1</v>
      </c>
      <c r="F1399" s="227" t="s">
        <v>1603</v>
      </c>
      <c r="G1399" s="225"/>
      <c r="H1399" s="228">
        <v>4</v>
      </c>
      <c r="I1399" s="229"/>
      <c r="J1399" s="225"/>
      <c r="K1399" s="225"/>
      <c r="L1399" s="230"/>
      <c r="M1399" s="231"/>
      <c r="N1399" s="232"/>
      <c r="O1399" s="232"/>
      <c r="P1399" s="232"/>
      <c r="Q1399" s="232"/>
      <c r="R1399" s="232"/>
      <c r="S1399" s="232"/>
      <c r="T1399" s="233"/>
      <c r="AT1399" s="234" t="s">
        <v>196</v>
      </c>
      <c r="AU1399" s="234" t="s">
        <v>113</v>
      </c>
      <c r="AV1399" s="13" t="s">
        <v>98</v>
      </c>
      <c r="AW1399" s="13" t="s">
        <v>48</v>
      </c>
      <c r="AX1399" s="13" t="s">
        <v>91</v>
      </c>
      <c r="AY1399" s="234" t="s">
        <v>183</v>
      </c>
    </row>
    <row r="1400" spans="2:65" s="1" customFormat="1" ht="16.5" customHeight="1">
      <c r="B1400" s="35"/>
      <c r="C1400" s="197" t="s">
        <v>1604</v>
      </c>
      <c r="D1400" s="197" t="s">
        <v>186</v>
      </c>
      <c r="E1400" s="198" t="s">
        <v>1605</v>
      </c>
      <c r="F1400" s="199" t="s">
        <v>1606</v>
      </c>
      <c r="G1400" s="200" t="s">
        <v>205</v>
      </c>
      <c r="H1400" s="201">
        <v>31</v>
      </c>
      <c r="I1400" s="202"/>
      <c r="J1400" s="203">
        <f>ROUND(I1400*H1400,2)</f>
        <v>0</v>
      </c>
      <c r="K1400" s="199" t="s">
        <v>190</v>
      </c>
      <c r="L1400" s="39"/>
      <c r="M1400" s="204" t="s">
        <v>1</v>
      </c>
      <c r="N1400" s="205" t="s">
        <v>56</v>
      </c>
      <c r="O1400" s="67"/>
      <c r="P1400" s="206">
        <f>O1400*H1400</f>
        <v>0</v>
      </c>
      <c r="Q1400" s="206">
        <v>0</v>
      </c>
      <c r="R1400" s="206">
        <f>Q1400*H1400</f>
        <v>0</v>
      </c>
      <c r="S1400" s="206">
        <v>6.5699999999999995E-2</v>
      </c>
      <c r="T1400" s="207">
        <f>S1400*H1400</f>
        <v>2.0366999999999997</v>
      </c>
      <c r="AR1400" s="208" t="s">
        <v>122</v>
      </c>
      <c r="AT1400" s="208" t="s">
        <v>186</v>
      </c>
      <c r="AU1400" s="208" t="s">
        <v>113</v>
      </c>
      <c r="AY1400" s="17" t="s">
        <v>183</v>
      </c>
      <c r="BE1400" s="209">
        <f>IF(N1400="základní",J1400,0)</f>
        <v>0</v>
      </c>
      <c r="BF1400" s="209">
        <f>IF(N1400="snížená",J1400,0)</f>
        <v>0</v>
      </c>
      <c r="BG1400" s="209">
        <f>IF(N1400="zákl. přenesená",J1400,0)</f>
        <v>0</v>
      </c>
      <c r="BH1400" s="209">
        <f>IF(N1400="sníž. přenesená",J1400,0)</f>
        <v>0</v>
      </c>
      <c r="BI1400" s="209">
        <f>IF(N1400="nulová",J1400,0)</f>
        <v>0</v>
      </c>
      <c r="BJ1400" s="17" t="s">
        <v>23</v>
      </c>
      <c r="BK1400" s="209">
        <f>ROUND(I1400*H1400,2)</f>
        <v>0</v>
      </c>
      <c r="BL1400" s="17" t="s">
        <v>122</v>
      </c>
      <c r="BM1400" s="208" t="s">
        <v>1607</v>
      </c>
    </row>
    <row r="1401" spans="2:65" s="1" customFormat="1" ht="10.199999999999999">
      <c r="B1401" s="35"/>
      <c r="C1401" s="36"/>
      <c r="D1401" s="210" t="s">
        <v>192</v>
      </c>
      <c r="E1401" s="36"/>
      <c r="F1401" s="211" t="s">
        <v>1608</v>
      </c>
      <c r="G1401" s="36"/>
      <c r="H1401" s="36"/>
      <c r="I1401" s="118"/>
      <c r="J1401" s="36"/>
      <c r="K1401" s="36"/>
      <c r="L1401" s="39"/>
      <c r="M1401" s="212"/>
      <c r="N1401" s="67"/>
      <c r="O1401" s="67"/>
      <c r="P1401" s="67"/>
      <c r="Q1401" s="67"/>
      <c r="R1401" s="67"/>
      <c r="S1401" s="67"/>
      <c r="T1401" s="68"/>
      <c r="AT1401" s="17" t="s">
        <v>192</v>
      </c>
      <c r="AU1401" s="17" t="s">
        <v>113</v>
      </c>
    </row>
    <row r="1402" spans="2:65" s="12" customFormat="1" ht="10.199999999999999">
      <c r="B1402" s="214"/>
      <c r="C1402" s="215"/>
      <c r="D1402" s="210" t="s">
        <v>196</v>
      </c>
      <c r="E1402" s="216" t="s">
        <v>1</v>
      </c>
      <c r="F1402" s="217" t="s">
        <v>1583</v>
      </c>
      <c r="G1402" s="215"/>
      <c r="H1402" s="216" t="s">
        <v>1</v>
      </c>
      <c r="I1402" s="218"/>
      <c r="J1402" s="215"/>
      <c r="K1402" s="215"/>
      <c r="L1402" s="219"/>
      <c r="M1402" s="220"/>
      <c r="N1402" s="221"/>
      <c r="O1402" s="221"/>
      <c r="P1402" s="221"/>
      <c r="Q1402" s="221"/>
      <c r="R1402" s="221"/>
      <c r="S1402" s="221"/>
      <c r="T1402" s="222"/>
      <c r="AT1402" s="223" t="s">
        <v>196</v>
      </c>
      <c r="AU1402" s="223" t="s">
        <v>113</v>
      </c>
      <c r="AV1402" s="12" t="s">
        <v>23</v>
      </c>
      <c r="AW1402" s="12" t="s">
        <v>48</v>
      </c>
      <c r="AX1402" s="12" t="s">
        <v>91</v>
      </c>
      <c r="AY1402" s="223" t="s">
        <v>183</v>
      </c>
    </row>
    <row r="1403" spans="2:65" s="13" customFormat="1" ht="10.199999999999999">
      <c r="B1403" s="224"/>
      <c r="C1403" s="225"/>
      <c r="D1403" s="210" t="s">
        <v>196</v>
      </c>
      <c r="E1403" s="226" t="s">
        <v>1</v>
      </c>
      <c r="F1403" s="227" t="s">
        <v>396</v>
      </c>
      <c r="G1403" s="225"/>
      <c r="H1403" s="228">
        <v>31</v>
      </c>
      <c r="I1403" s="229"/>
      <c r="J1403" s="225"/>
      <c r="K1403" s="225"/>
      <c r="L1403" s="230"/>
      <c r="M1403" s="231"/>
      <c r="N1403" s="232"/>
      <c r="O1403" s="232"/>
      <c r="P1403" s="232"/>
      <c r="Q1403" s="232"/>
      <c r="R1403" s="232"/>
      <c r="S1403" s="232"/>
      <c r="T1403" s="233"/>
      <c r="AT1403" s="234" t="s">
        <v>196</v>
      </c>
      <c r="AU1403" s="234" t="s">
        <v>113</v>
      </c>
      <c r="AV1403" s="13" t="s">
        <v>98</v>
      </c>
      <c r="AW1403" s="13" t="s">
        <v>48</v>
      </c>
      <c r="AX1403" s="13" t="s">
        <v>91</v>
      </c>
      <c r="AY1403" s="234" t="s">
        <v>183</v>
      </c>
    </row>
    <row r="1404" spans="2:65" s="1" customFormat="1" ht="16.5" customHeight="1">
      <c r="B1404" s="35"/>
      <c r="C1404" s="197" t="s">
        <v>1609</v>
      </c>
      <c r="D1404" s="197" t="s">
        <v>186</v>
      </c>
      <c r="E1404" s="198" t="s">
        <v>1610</v>
      </c>
      <c r="F1404" s="199" t="s">
        <v>1611</v>
      </c>
      <c r="G1404" s="200" t="s">
        <v>205</v>
      </c>
      <c r="H1404" s="201">
        <v>1</v>
      </c>
      <c r="I1404" s="202"/>
      <c r="J1404" s="203">
        <f>ROUND(I1404*H1404,2)</f>
        <v>0</v>
      </c>
      <c r="K1404" s="199" t="s">
        <v>190</v>
      </c>
      <c r="L1404" s="39"/>
      <c r="M1404" s="204" t="s">
        <v>1</v>
      </c>
      <c r="N1404" s="205" t="s">
        <v>56</v>
      </c>
      <c r="O1404" s="67"/>
      <c r="P1404" s="206">
        <f>O1404*H1404</f>
        <v>0</v>
      </c>
      <c r="Q1404" s="206">
        <v>0</v>
      </c>
      <c r="R1404" s="206">
        <f>Q1404*H1404</f>
        <v>0</v>
      </c>
      <c r="S1404" s="206">
        <v>0.28499999999999998</v>
      </c>
      <c r="T1404" s="207">
        <f>S1404*H1404</f>
        <v>0.28499999999999998</v>
      </c>
      <c r="AR1404" s="208" t="s">
        <v>122</v>
      </c>
      <c r="AT1404" s="208" t="s">
        <v>186</v>
      </c>
      <c r="AU1404" s="208" t="s">
        <v>113</v>
      </c>
      <c r="AY1404" s="17" t="s">
        <v>183</v>
      </c>
      <c r="BE1404" s="209">
        <f>IF(N1404="základní",J1404,0)</f>
        <v>0</v>
      </c>
      <c r="BF1404" s="209">
        <f>IF(N1404="snížená",J1404,0)</f>
        <v>0</v>
      </c>
      <c r="BG1404" s="209">
        <f>IF(N1404="zákl. přenesená",J1404,0)</f>
        <v>0</v>
      </c>
      <c r="BH1404" s="209">
        <f>IF(N1404="sníž. přenesená",J1404,0)</f>
        <v>0</v>
      </c>
      <c r="BI1404" s="209">
        <f>IF(N1404="nulová",J1404,0)</f>
        <v>0</v>
      </c>
      <c r="BJ1404" s="17" t="s">
        <v>23</v>
      </c>
      <c r="BK1404" s="209">
        <f>ROUND(I1404*H1404,2)</f>
        <v>0</v>
      </c>
      <c r="BL1404" s="17" t="s">
        <v>122</v>
      </c>
      <c r="BM1404" s="208" t="s">
        <v>1612</v>
      </c>
    </row>
    <row r="1405" spans="2:65" s="1" customFormat="1" ht="10.199999999999999">
      <c r="B1405" s="35"/>
      <c r="C1405" s="36"/>
      <c r="D1405" s="210" t="s">
        <v>192</v>
      </c>
      <c r="E1405" s="36"/>
      <c r="F1405" s="211" t="s">
        <v>1613</v>
      </c>
      <c r="G1405" s="36"/>
      <c r="H1405" s="36"/>
      <c r="I1405" s="118"/>
      <c r="J1405" s="36"/>
      <c r="K1405" s="36"/>
      <c r="L1405" s="39"/>
      <c r="M1405" s="212"/>
      <c r="N1405" s="67"/>
      <c r="O1405" s="67"/>
      <c r="P1405" s="67"/>
      <c r="Q1405" s="67"/>
      <c r="R1405" s="67"/>
      <c r="S1405" s="67"/>
      <c r="T1405" s="68"/>
      <c r="AT1405" s="17" t="s">
        <v>192</v>
      </c>
      <c r="AU1405" s="17" t="s">
        <v>113</v>
      </c>
    </row>
    <row r="1406" spans="2:65" s="12" customFormat="1" ht="10.199999999999999">
      <c r="B1406" s="214"/>
      <c r="C1406" s="215"/>
      <c r="D1406" s="210" t="s">
        <v>196</v>
      </c>
      <c r="E1406" s="216" t="s">
        <v>1</v>
      </c>
      <c r="F1406" s="217" t="s">
        <v>1583</v>
      </c>
      <c r="G1406" s="215"/>
      <c r="H1406" s="216" t="s">
        <v>1</v>
      </c>
      <c r="I1406" s="218"/>
      <c r="J1406" s="215"/>
      <c r="K1406" s="215"/>
      <c r="L1406" s="219"/>
      <c r="M1406" s="220"/>
      <c r="N1406" s="221"/>
      <c r="O1406" s="221"/>
      <c r="P1406" s="221"/>
      <c r="Q1406" s="221"/>
      <c r="R1406" s="221"/>
      <c r="S1406" s="221"/>
      <c r="T1406" s="222"/>
      <c r="AT1406" s="223" t="s">
        <v>196</v>
      </c>
      <c r="AU1406" s="223" t="s">
        <v>113</v>
      </c>
      <c r="AV1406" s="12" t="s">
        <v>23</v>
      </c>
      <c r="AW1406" s="12" t="s">
        <v>48</v>
      </c>
      <c r="AX1406" s="12" t="s">
        <v>91</v>
      </c>
      <c r="AY1406" s="223" t="s">
        <v>183</v>
      </c>
    </row>
    <row r="1407" spans="2:65" s="13" customFormat="1" ht="10.199999999999999">
      <c r="B1407" s="224"/>
      <c r="C1407" s="225"/>
      <c r="D1407" s="210" t="s">
        <v>196</v>
      </c>
      <c r="E1407" s="226" t="s">
        <v>1</v>
      </c>
      <c r="F1407" s="227" t="s">
        <v>23</v>
      </c>
      <c r="G1407" s="225"/>
      <c r="H1407" s="228">
        <v>1</v>
      </c>
      <c r="I1407" s="229"/>
      <c r="J1407" s="225"/>
      <c r="K1407" s="225"/>
      <c r="L1407" s="230"/>
      <c r="M1407" s="231"/>
      <c r="N1407" s="232"/>
      <c r="O1407" s="232"/>
      <c r="P1407" s="232"/>
      <c r="Q1407" s="232"/>
      <c r="R1407" s="232"/>
      <c r="S1407" s="232"/>
      <c r="T1407" s="233"/>
      <c r="AT1407" s="234" t="s">
        <v>196</v>
      </c>
      <c r="AU1407" s="234" t="s">
        <v>113</v>
      </c>
      <c r="AV1407" s="13" t="s">
        <v>98</v>
      </c>
      <c r="AW1407" s="13" t="s">
        <v>48</v>
      </c>
      <c r="AX1407" s="13" t="s">
        <v>91</v>
      </c>
      <c r="AY1407" s="234" t="s">
        <v>183</v>
      </c>
    </row>
    <row r="1408" spans="2:65" s="1" customFormat="1" ht="16.5" customHeight="1">
      <c r="B1408" s="35"/>
      <c r="C1408" s="197" t="s">
        <v>1614</v>
      </c>
      <c r="D1408" s="197" t="s">
        <v>186</v>
      </c>
      <c r="E1408" s="198" t="s">
        <v>1615</v>
      </c>
      <c r="F1408" s="199" t="s">
        <v>1616</v>
      </c>
      <c r="G1408" s="200" t="s">
        <v>711</v>
      </c>
      <c r="H1408" s="201">
        <v>63.5</v>
      </c>
      <c r="I1408" s="202"/>
      <c r="J1408" s="203">
        <f>ROUND(I1408*H1408,2)</f>
        <v>0</v>
      </c>
      <c r="K1408" s="199" t="s">
        <v>190</v>
      </c>
      <c r="L1408" s="39"/>
      <c r="M1408" s="204" t="s">
        <v>1</v>
      </c>
      <c r="N1408" s="205" t="s">
        <v>56</v>
      </c>
      <c r="O1408" s="67"/>
      <c r="P1408" s="206">
        <f>O1408*H1408</f>
        <v>0</v>
      </c>
      <c r="Q1408" s="206">
        <v>0</v>
      </c>
      <c r="R1408" s="206">
        <f>Q1408*H1408</f>
        <v>0</v>
      </c>
      <c r="S1408" s="206">
        <v>2.48E-3</v>
      </c>
      <c r="T1408" s="207">
        <f>S1408*H1408</f>
        <v>0.15748000000000001</v>
      </c>
      <c r="AR1408" s="208" t="s">
        <v>122</v>
      </c>
      <c r="AT1408" s="208" t="s">
        <v>186</v>
      </c>
      <c r="AU1408" s="208" t="s">
        <v>113</v>
      </c>
      <c r="AY1408" s="17" t="s">
        <v>183</v>
      </c>
      <c r="BE1408" s="209">
        <f>IF(N1408="základní",J1408,0)</f>
        <v>0</v>
      </c>
      <c r="BF1408" s="209">
        <f>IF(N1408="snížená",J1408,0)</f>
        <v>0</v>
      </c>
      <c r="BG1408" s="209">
        <f>IF(N1408="zákl. přenesená",J1408,0)</f>
        <v>0</v>
      </c>
      <c r="BH1408" s="209">
        <f>IF(N1408="sníž. přenesená",J1408,0)</f>
        <v>0</v>
      </c>
      <c r="BI1408" s="209">
        <f>IF(N1408="nulová",J1408,0)</f>
        <v>0</v>
      </c>
      <c r="BJ1408" s="17" t="s">
        <v>23</v>
      </c>
      <c r="BK1408" s="209">
        <f>ROUND(I1408*H1408,2)</f>
        <v>0</v>
      </c>
      <c r="BL1408" s="17" t="s">
        <v>122</v>
      </c>
      <c r="BM1408" s="208" t="s">
        <v>1617</v>
      </c>
    </row>
    <row r="1409" spans="2:65" s="1" customFormat="1" ht="10.199999999999999">
      <c r="B1409" s="35"/>
      <c r="C1409" s="36"/>
      <c r="D1409" s="210" t="s">
        <v>192</v>
      </c>
      <c r="E1409" s="36"/>
      <c r="F1409" s="211" t="s">
        <v>1618</v>
      </c>
      <c r="G1409" s="36"/>
      <c r="H1409" s="36"/>
      <c r="I1409" s="118"/>
      <c r="J1409" s="36"/>
      <c r="K1409" s="36"/>
      <c r="L1409" s="39"/>
      <c r="M1409" s="212"/>
      <c r="N1409" s="67"/>
      <c r="O1409" s="67"/>
      <c r="P1409" s="67"/>
      <c r="Q1409" s="67"/>
      <c r="R1409" s="67"/>
      <c r="S1409" s="67"/>
      <c r="T1409" s="68"/>
      <c r="AT1409" s="17" t="s">
        <v>192</v>
      </c>
      <c r="AU1409" s="17" t="s">
        <v>113</v>
      </c>
    </row>
    <row r="1410" spans="2:65" s="1" customFormat="1" ht="18">
      <c r="B1410" s="35"/>
      <c r="C1410" s="36"/>
      <c r="D1410" s="210" t="s">
        <v>194</v>
      </c>
      <c r="E1410" s="36"/>
      <c r="F1410" s="213" t="s">
        <v>1619</v>
      </c>
      <c r="G1410" s="36"/>
      <c r="H1410" s="36"/>
      <c r="I1410" s="118"/>
      <c r="J1410" s="36"/>
      <c r="K1410" s="36"/>
      <c r="L1410" s="39"/>
      <c r="M1410" s="212"/>
      <c r="N1410" s="67"/>
      <c r="O1410" s="67"/>
      <c r="P1410" s="67"/>
      <c r="Q1410" s="67"/>
      <c r="R1410" s="67"/>
      <c r="S1410" s="67"/>
      <c r="T1410" s="68"/>
      <c r="AT1410" s="17" t="s">
        <v>194</v>
      </c>
      <c r="AU1410" s="17" t="s">
        <v>113</v>
      </c>
    </row>
    <row r="1411" spans="2:65" s="12" customFormat="1" ht="10.199999999999999">
      <c r="B1411" s="214"/>
      <c r="C1411" s="215"/>
      <c r="D1411" s="210" t="s">
        <v>196</v>
      </c>
      <c r="E1411" s="216" t="s">
        <v>1</v>
      </c>
      <c r="F1411" s="217" t="s">
        <v>1583</v>
      </c>
      <c r="G1411" s="215"/>
      <c r="H1411" s="216" t="s">
        <v>1</v>
      </c>
      <c r="I1411" s="218"/>
      <c r="J1411" s="215"/>
      <c r="K1411" s="215"/>
      <c r="L1411" s="219"/>
      <c r="M1411" s="220"/>
      <c r="N1411" s="221"/>
      <c r="O1411" s="221"/>
      <c r="P1411" s="221"/>
      <c r="Q1411" s="221"/>
      <c r="R1411" s="221"/>
      <c r="S1411" s="221"/>
      <c r="T1411" s="222"/>
      <c r="AT1411" s="223" t="s">
        <v>196</v>
      </c>
      <c r="AU1411" s="223" t="s">
        <v>113</v>
      </c>
      <c r="AV1411" s="12" t="s">
        <v>23</v>
      </c>
      <c r="AW1411" s="12" t="s">
        <v>48</v>
      </c>
      <c r="AX1411" s="12" t="s">
        <v>91</v>
      </c>
      <c r="AY1411" s="223" t="s">
        <v>183</v>
      </c>
    </row>
    <row r="1412" spans="2:65" s="13" customFormat="1" ht="10.199999999999999">
      <c r="B1412" s="224"/>
      <c r="C1412" s="225"/>
      <c r="D1412" s="210" t="s">
        <v>196</v>
      </c>
      <c r="E1412" s="226" t="s">
        <v>1</v>
      </c>
      <c r="F1412" s="227" t="s">
        <v>1620</v>
      </c>
      <c r="G1412" s="225"/>
      <c r="H1412" s="228">
        <v>63.5</v>
      </c>
      <c r="I1412" s="229"/>
      <c r="J1412" s="225"/>
      <c r="K1412" s="225"/>
      <c r="L1412" s="230"/>
      <c r="M1412" s="231"/>
      <c r="N1412" s="232"/>
      <c r="O1412" s="232"/>
      <c r="P1412" s="232"/>
      <c r="Q1412" s="232"/>
      <c r="R1412" s="232"/>
      <c r="S1412" s="232"/>
      <c r="T1412" s="233"/>
      <c r="AT1412" s="234" t="s">
        <v>196</v>
      </c>
      <c r="AU1412" s="234" t="s">
        <v>113</v>
      </c>
      <c r="AV1412" s="13" t="s">
        <v>98</v>
      </c>
      <c r="AW1412" s="13" t="s">
        <v>48</v>
      </c>
      <c r="AX1412" s="13" t="s">
        <v>91</v>
      </c>
      <c r="AY1412" s="234" t="s">
        <v>183</v>
      </c>
    </row>
    <row r="1413" spans="2:65" s="1" customFormat="1" ht="16.5" customHeight="1">
      <c r="B1413" s="35"/>
      <c r="C1413" s="197" t="s">
        <v>1621</v>
      </c>
      <c r="D1413" s="197" t="s">
        <v>186</v>
      </c>
      <c r="E1413" s="198" t="s">
        <v>1622</v>
      </c>
      <c r="F1413" s="199" t="s">
        <v>1623</v>
      </c>
      <c r="G1413" s="200" t="s">
        <v>205</v>
      </c>
      <c r="H1413" s="201">
        <v>4</v>
      </c>
      <c r="I1413" s="202"/>
      <c r="J1413" s="203">
        <f>ROUND(I1413*H1413,2)</f>
        <v>0</v>
      </c>
      <c r="K1413" s="199" t="s">
        <v>190</v>
      </c>
      <c r="L1413" s="39"/>
      <c r="M1413" s="204" t="s">
        <v>1</v>
      </c>
      <c r="N1413" s="205" t="s">
        <v>56</v>
      </c>
      <c r="O1413" s="67"/>
      <c r="P1413" s="206">
        <f>O1413*H1413</f>
        <v>0</v>
      </c>
      <c r="Q1413" s="206">
        <v>0</v>
      </c>
      <c r="R1413" s="206">
        <f>Q1413*H1413</f>
        <v>0</v>
      </c>
      <c r="S1413" s="206">
        <v>0.48</v>
      </c>
      <c r="T1413" s="207">
        <f>S1413*H1413</f>
        <v>1.92</v>
      </c>
      <c r="AR1413" s="208" t="s">
        <v>122</v>
      </c>
      <c r="AT1413" s="208" t="s">
        <v>186</v>
      </c>
      <c r="AU1413" s="208" t="s">
        <v>113</v>
      </c>
      <c r="AY1413" s="17" t="s">
        <v>183</v>
      </c>
      <c r="BE1413" s="209">
        <f>IF(N1413="základní",J1413,0)</f>
        <v>0</v>
      </c>
      <c r="BF1413" s="209">
        <f>IF(N1413="snížená",J1413,0)</f>
        <v>0</v>
      </c>
      <c r="BG1413" s="209">
        <f>IF(N1413="zákl. přenesená",J1413,0)</f>
        <v>0</v>
      </c>
      <c r="BH1413" s="209">
        <f>IF(N1413="sníž. přenesená",J1413,0)</f>
        <v>0</v>
      </c>
      <c r="BI1413" s="209">
        <f>IF(N1413="nulová",J1413,0)</f>
        <v>0</v>
      </c>
      <c r="BJ1413" s="17" t="s">
        <v>23</v>
      </c>
      <c r="BK1413" s="209">
        <f>ROUND(I1413*H1413,2)</f>
        <v>0</v>
      </c>
      <c r="BL1413" s="17" t="s">
        <v>122</v>
      </c>
      <c r="BM1413" s="208" t="s">
        <v>1624</v>
      </c>
    </row>
    <row r="1414" spans="2:65" s="1" customFormat="1" ht="10.199999999999999">
      <c r="B1414" s="35"/>
      <c r="C1414" s="36"/>
      <c r="D1414" s="210" t="s">
        <v>192</v>
      </c>
      <c r="E1414" s="36"/>
      <c r="F1414" s="211" t="s">
        <v>1625</v>
      </c>
      <c r="G1414" s="36"/>
      <c r="H1414" s="36"/>
      <c r="I1414" s="118"/>
      <c r="J1414" s="36"/>
      <c r="K1414" s="36"/>
      <c r="L1414" s="39"/>
      <c r="M1414" s="212"/>
      <c r="N1414" s="67"/>
      <c r="O1414" s="67"/>
      <c r="P1414" s="67"/>
      <c r="Q1414" s="67"/>
      <c r="R1414" s="67"/>
      <c r="S1414" s="67"/>
      <c r="T1414" s="68"/>
      <c r="AT1414" s="17" t="s">
        <v>192</v>
      </c>
      <c r="AU1414" s="17" t="s">
        <v>113</v>
      </c>
    </row>
    <row r="1415" spans="2:65" s="1" customFormat="1" ht="36">
      <c r="B1415" s="35"/>
      <c r="C1415" s="36"/>
      <c r="D1415" s="210" t="s">
        <v>194</v>
      </c>
      <c r="E1415" s="36"/>
      <c r="F1415" s="213" t="s">
        <v>1626</v>
      </c>
      <c r="G1415" s="36"/>
      <c r="H1415" s="36"/>
      <c r="I1415" s="118"/>
      <c r="J1415" s="36"/>
      <c r="K1415" s="36"/>
      <c r="L1415" s="39"/>
      <c r="M1415" s="212"/>
      <c r="N1415" s="67"/>
      <c r="O1415" s="67"/>
      <c r="P1415" s="67"/>
      <c r="Q1415" s="67"/>
      <c r="R1415" s="67"/>
      <c r="S1415" s="67"/>
      <c r="T1415" s="68"/>
      <c r="AT1415" s="17" t="s">
        <v>194</v>
      </c>
      <c r="AU1415" s="17" t="s">
        <v>113</v>
      </c>
    </row>
    <row r="1416" spans="2:65" s="12" customFormat="1" ht="10.199999999999999">
      <c r="B1416" s="214"/>
      <c r="C1416" s="215"/>
      <c r="D1416" s="210" t="s">
        <v>196</v>
      </c>
      <c r="E1416" s="216" t="s">
        <v>1</v>
      </c>
      <c r="F1416" s="217" t="s">
        <v>1030</v>
      </c>
      <c r="G1416" s="215"/>
      <c r="H1416" s="216" t="s">
        <v>1</v>
      </c>
      <c r="I1416" s="218"/>
      <c r="J1416" s="215"/>
      <c r="K1416" s="215"/>
      <c r="L1416" s="219"/>
      <c r="M1416" s="220"/>
      <c r="N1416" s="221"/>
      <c r="O1416" s="221"/>
      <c r="P1416" s="221"/>
      <c r="Q1416" s="221"/>
      <c r="R1416" s="221"/>
      <c r="S1416" s="221"/>
      <c r="T1416" s="222"/>
      <c r="AT1416" s="223" t="s">
        <v>196</v>
      </c>
      <c r="AU1416" s="223" t="s">
        <v>113</v>
      </c>
      <c r="AV1416" s="12" t="s">
        <v>23</v>
      </c>
      <c r="AW1416" s="12" t="s">
        <v>48</v>
      </c>
      <c r="AX1416" s="12" t="s">
        <v>91</v>
      </c>
      <c r="AY1416" s="223" t="s">
        <v>183</v>
      </c>
    </row>
    <row r="1417" spans="2:65" s="13" customFormat="1" ht="10.199999999999999">
      <c r="B1417" s="224"/>
      <c r="C1417" s="225"/>
      <c r="D1417" s="210" t="s">
        <v>196</v>
      </c>
      <c r="E1417" s="226" t="s">
        <v>1</v>
      </c>
      <c r="F1417" s="227" t="s">
        <v>122</v>
      </c>
      <c r="G1417" s="225"/>
      <c r="H1417" s="228">
        <v>4</v>
      </c>
      <c r="I1417" s="229"/>
      <c r="J1417" s="225"/>
      <c r="K1417" s="225"/>
      <c r="L1417" s="230"/>
      <c r="M1417" s="231"/>
      <c r="N1417" s="232"/>
      <c r="O1417" s="232"/>
      <c r="P1417" s="232"/>
      <c r="Q1417" s="232"/>
      <c r="R1417" s="232"/>
      <c r="S1417" s="232"/>
      <c r="T1417" s="233"/>
      <c r="AT1417" s="234" t="s">
        <v>196</v>
      </c>
      <c r="AU1417" s="234" t="s">
        <v>113</v>
      </c>
      <c r="AV1417" s="13" t="s">
        <v>98</v>
      </c>
      <c r="AW1417" s="13" t="s">
        <v>48</v>
      </c>
      <c r="AX1417" s="13" t="s">
        <v>91</v>
      </c>
      <c r="AY1417" s="234" t="s">
        <v>183</v>
      </c>
    </row>
    <row r="1418" spans="2:65" s="1" customFormat="1" ht="16.5" customHeight="1">
      <c r="B1418" s="35"/>
      <c r="C1418" s="197" t="s">
        <v>1627</v>
      </c>
      <c r="D1418" s="197" t="s">
        <v>186</v>
      </c>
      <c r="E1418" s="198" t="s">
        <v>1628</v>
      </c>
      <c r="F1418" s="199" t="s">
        <v>1629</v>
      </c>
      <c r="G1418" s="200" t="s">
        <v>205</v>
      </c>
      <c r="H1418" s="201">
        <v>3</v>
      </c>
      <c r="I1418" s="202"/>
      <c r="J1418" s="203">
        <f>ROUND(I1418*H1418,2)</f>
        <v>0</v>
      </c>
      <c r="K1418" s="199" t="s">
        <v>190</v>
      </c>
      <c r="L1418" s="39"/>
      <c r="M1418" s="204" t="s">
        <v>1</v>
      </c>
      <c r="N1418" s="205" t="s">
        <v>56</v>
      </c>
      <c r="O1418" s="67"/>
      <c r="P1418" s="206">
        <f>O1418*H1418</f>
        <v>0</v>
      </c>
      <c r="Q1418" s="206">
        <v>0</v>
      </c>
      <c r="R1418" s="206">
        <f>Q1418*H1418</f>
        <v>0</v>
      </c>
      <c r="S1418" s="206">
        <v>0.15</v>
      </c>
      <c r="T1418" s="207">
        <f>S1418*H1418</f>
        <v>0.44999999999999996</v>
      </c>
      <c r="AR1418" s="208" t="s">
        <v>122</v>
      </c>
      <c r="AT1418" s="208" t="s">
        <v>186</v>
      </c>
      <c r="AU1418" s="208" t="s">
        <v>113</v>
      </c>
      <c r="AY1418" s="17" t="s">
        <v>183</v>
      </c>
      <c r="BE1418" s="209">
        <f>IF(N1418="základní",J1418,0)</f>
        <v>0</v>
      </c>
      <c r="BF1418" s="209">
        <f>IF(N1418="snížená",J1418,0)</f>
        <v>0</v>
      </c>
      <c r="BG1418" s="209">
        <f>IF(N1418="zákl. přenesená",J1418,0)</f>
        <v>0</v>
      </c>
      <c r="BH1418" s="209">
        <f>IF(N1418="sníž. přenesená",J1418,0)</f>
        <v>0</v>
      </c>
      <c r="BI1418" s="209">
        <f>IF(N1418="nulová",J1418,0)</f>
        <v>0</v>
      </c>
      <c r="BJ1418" s="17" t="s">
        <v>23</v>
      </c>
      <c r="BK1418" s="209">
        <f>ROUND(I1418*H1418,2)</f>
        <v>0</v>
      </c>
      <c r="BL1418" s="17" t="s">
        <v>122</v>
      </c>
      <c r="BM1418" s="208" t="s">
        <v>1630</v>
      </c>
    </row>
    <row r="1419" spans="2:65" s="1" customFormat="1" ht="10.199999999999999">
      <c r="B1419" s="35"/>
      <c r="C1419" s="36"/>
      <c r="D1419" s="210" t="s">
        <v>192</v>
      </c>
      <c r="E1419" s="36"/>
      <c r="F1419" s="211" t="s">
        <v>1631</v>
      </c>
      <c r="G1419" s="36"/>
      <c r="H1419" s="36"/>
      <c r="I1419" s="118"/>
      <c r="J1419" s="36"/>
      <c r="K1419" s="36"/>
      <c r="L1419" s="39"/>
      <c r="M1419" s="212"/>
      <c r="N1419" s="67"/>
      <c r="O1419" s="67"/>
      <c r="P1419" s="67"/>
      <c r="Q1419" s="67"/>
      <c r="R1419" s="67"/>
      <c r="S1419" s="67"/>
      <c r="T1419" s="68"/>
      <c r="AT1419" s="17" t="s">
        <v>192</v>
      </c>
      <c r="AU1419" s="17" t="s">
        <v>113</v>
      </c>
    </row>
    <row r="1420" spans="2:65" s="12" customFormat="1" ht="10.199999999999999">
      <c r="B1420" s="214"/>
      <c r="C1420" s="215"/>
      <c r="D1420" s="210" t="s">
        <v>196</v>
      </c>
      <c r="E1420" s="216" t="s">
        <v>1</v>
      </c>
      <c r="F1420" s="217" t="s">
        <v>1468</v>
      </c>
      <c r="G1420" s="215"/>
      <c r="H1420" s="216" t="s">
        <v>1</v>
      </c>
      <c r="I1420" s="218"/>
      <c r="J1420" s="215"/>
      <c r="K1420" s="215"/>
      <c r="L1420" s="219"/>
      <c r="M1420" s="220"/>
      <c r="N1420" s="221"/>
      <c r="O1420" s="221"/>
      <c r="P1420" s="221"/>
      <c r="Q1420" s="221"/>
      <c r="R1420" s="221"/>
      <c r="S1420" s="221"/>
      <c r="T1420" s="222"/>
      <c r="AT1420" s="223" t="s">
        <v>196</v>
      </c>
      <c r="AU1420" s="223" t="s">
        <v>113</v>
      </c>
      <c r="AV1420" s="12" t="s">
        <v>23</v>
      </c>
      <c r="AW1420" s="12" t="s">
        <v>48</v>
      </c>
      <c r="AX1420" s="12" t="s">
        <v>91</v>
      </c>
      <c r="AY1420" s="223" t="s">
        <v>183</v>
      </c>
    </row>
    <row r="1421" spans="2:65" s="13" customFormat="1" ht="10.199999999999999">
      <c r="B1421" s="224"/>
      <c r="C1421" s="225"/>
      <c r="D1421" s="210" t="s">
        <v>196</v>
      </c>
      <c r="E1421" s="226" t="s">
        <v>1</v>
      </c>
      <c r="F1421" s="227" t="s">
        <v>113</v>
      </c>
      <c r="G1421" s="225"/>
      <c r="H1421" s="228">
        <v>3</v>
      </c>
      <c r="I1421" s="229"/>
      <c r="J1421" s="225"/>
      <c r="K1421" s="225"/>
      <c r="L1421" s="230"/>
      <c r="M1421" s="231"/>
      <c r="N1421" s="232"/>
      <c r="O1421" s="232"/>
      <c r="P1421" s="232"/>
      <c r="Q1421" s="232"/>
      <c r="R1421" s="232"/>
      <c r="S1421" s="232"/>
      <c r="T1421" s="233"/>
      <c r="AT1421" s="234" t="s">
        <v>196</v>
      </c>
      <c r="AU1421" s="234" t="s">
        <v>113</v>
      </c>
      <c r="AV1421" s="13" t="s">
        <v>98</v>
      </c>
      <c r="AW1421" s="13" t="s">
        <v>48</v>
      </c>
      <c r="AX1421" s="13" t="s">
        <v>91</v>
      </c>
      <c r="AY1421" s="234" t="s">
        <v>183</v>
      </c>
    </row>
    <row r="1422" spans="2:65" s="1" customFormat="1" ht="16.5" customHeight="1">
      <c r="B1422" s="35"/>
      <c r="C1422" s="197" t="s">
        <v>1632</v>
      </c>
      <c r="D1422" s="197" t="s">
        <v>186</v>
      </c>
      <c r="E1422" s="198" t="s">
        <v>1633</v>
      </c>
      <c r="F1422" s="199" t="s">
        <v>1634</v>
      </c>
      <c r="G1422" s="200" t="s">
        <v>313</v>
      </c>
      <c r="H1422" s="201">
        <v>9.8670000000000009</v>
      </c>
      <c r="I1422" s="202"/>
      <c r="J1422" s="203">
        <f>ROUND(I1422*H1422,2)</f>
        <v>0</v>
      </c>
      <c r="K1422" s="199" t="s">
        <v>190</v>
      </c>
      <c r="L1422" s="39"/>
      <c r="M1422" s="204" t="s">
        <v>1</v>
      </c>
      <c r="N1422" s="205" t="s">
        <v>56</v>
      </c>
      <c r="O1422" s="67"/>
      <c r="P1422" s="206">
        <f>O1422*H1422</f>
        <v>0</v>
      </c>
      <c r="Q1422" s="206">
        <v>0</v>
      </c>
      <c r="R1422" s="206">
        <f>Q1422*H1422</f>
        <v>0</v>
      </c>
      <c r="S1422" s="206">
        <v>0</v>
      </c>
      <c r="T1422" s="207">
        <f>S1422*H1422</f>
        <v>0</v>
      </c>
      <c r="AR1422" s="208" t="s">
        <v>122</v>
      </c>
      <c r="AT1422" s="208" t="s">
        <v>186</v>
      </c>
      <c r="AU1422" s="208" t="s">
        <v>113</v>
      </c>
      <c r="AY1422" s="17" t="s">
        <v>183</v>
      </c>
      <c r="BE1422" s="209">
        <f>IF(N1422="základní",J1422,0)</f>
        <v>0</v>
      </c>
      <c r="BF1422" s="209">
        <f>IF(N1422="snížená",J1422,0)</f>
        <v>0</v>
      </c>
      <c r="BG1422" s="209">
        <f>IF(N1422="zákl. přenesená",J1422,0)</f>
        <v>0</v>
      </c>
      <c r="BH1422" s="209">
        <f>IF(N1422="sníž. přenesená",J1422,0)</f>
        <v>0</v>
      </c>
      <c r="BI1422" s="209">
        <f>IF(N1422="nulová",J1422,0)</f>
        <v>0</v>
      </c>
      <c r="BJ1422" s="17" t="s">
        <v>23</v>
      </c>
      <c r="BK1422" s="209">
        <f>ROUND(I1422*H1422,2)</f>
        <v>0</v>
      </c>
      <c r="BL1422" s="17" t="s">
        <v>122</v>
      </c>
      <c r="BM1422" s="208" t="s">
        <v>1635</v>
      </c>
    </row>
    <row r="1423" spans="2:65" s="1" customFormat="1" ht="10.199999999999999">
      <c r="B1423" s="35"/>
      <c r="C1423" s="36"/>
      <c r="D1423" s="210" t="s">
        <v>192</v>
      </c>
      <c r="E1423" s="36"/>
      <c r="F1423" s="211" t="s">
        <v>1636</v>
      </c>
      <c r="G1423" s="36"/>
      <c r="H1423" s="36"/>
      <c r="I1423" s="118"/>
      <c r="J1423" s="36"/>
      <c r="K1423" s="36"/>
      <c r="L1423" s="39"/>
      <c r="M1423" s="212"/>
      <c r="N1423" s="67"/>
      <c r="O1423" s="67"/>
      <c r="P1423" s="67"/>
      <c r="Q1423" s="67"/>
      <c r="R1423" s="67"/>
      <c r="S1423" s="67"/>
      <c r="T1423" s="68"/>
      <c r="AT1423" s="17" t="s">
        <v>192</v>
      </c>
      <c r="AU1423" s="17" t="s">
        <v>113</v>
      </c>
    </row>
    <row r="1424" spans="2:65" s="1" customFormat="1" ht="27">
      <c r="B1424" s="35"/>
      <c r="C1424" s="36"/>
      <c r="D1424" s="210" t="s">
        <v>194</v>
      </c>
      <c r="E1424" s="36"/>
      <c r="F1424" s="213" t="s">
        <v>1516</v>
      </c>
      <c r="G1424" s="36"/>
      <c r="H1424" s="36"/>
      <c r="I1424" s="118"/>
      <c r="J1424" s="36"/>
      <c r="K1424" s="36"/>
      <c r="L1424" s="39"/>
      <c r="M1424" s="212"/>
      <c r="N1424" s="67"/>
      <c r="O1424" s="67"/>
      <c r="P1424" s="67"/>
      <c r="Q1424" s="67"/>
      <c r="R1424" s="67"/>
      <c r="S1424" s="67"/>
      <c r="T1424" s="68"/>
      <c r="AT1424" s="17" t="s">
        <v>194</v>
      </c>
      <c r="AU1424" s="17" t="s">
        <v>113</v>
      </c>
    </row>
    <row r="1425" spans="2:51" s="12" customFormat="1" ht="10.199999999999999">
      <c r="B1425" s="214"/>
      <c r="C1425" s="215"/>
      <c r="D1425" s="210" t="s">
        <v>196</v>
      </c>
      <c r="E1425" s="216" t="s">
        <v>1</v>
      </c>
      <c r="F1425" s="217" t="s">
        <v>1583</v>
      </c>
      <c r="G1425" s="215"/>
      <c r="H1425" s="216" t="s">
        <v>1</v>
      </c>
      <c r="I1425" s="218"/>
      <c r="J1425" s="215"/>
      <c r="K1425" s="215"/>
      <c r="L1425" s="219"/>
      <c r="M1425" s="220"/>
      <c r="N1425" s="221"/>
      <c r="O1425" s="221"/>
      <c r="P1425" s="221"/>
      <c r="Q1425" s="221"/>
      <c r="R1425" s="221"/>
      <c r="S1425" s="221"/>
      <c r="T1425" s="222"/>
      <c r="AT1425" s="223" t="s">
        <v>196</v>
      </c>
      <c r="AU1425" s="223" t="s">
        <v>113</v>
      </c>
      <c r="AV1425" s="12" t="s">
        <v>23</v>
      </c>
      <c r="AW1425" s="12" t="s">
        <v>48</v>
      </c>
      <c r="AX1425" s="12" t="s">
        <v>91</v>
      </c>
      <c r="AY1425" s="223" t="s">
        <v>183</v>
      </c>
    </row>
    <row r="1426" spans="2:51" s="13" customFormat="1" ht="10.199999999999999">
      <c r="B1426" s="224"/>
      <c r="C1426" s="225"/>
      <c r="D1426" s="210" t="s">
        <v>196</v>
      </c>
      <c r="E1426" s="226" t="s">
        <v>1</v>
      </c>
      <c r="F1426" s="227" t="s">
        <v>1637</v>
      </c>
      <c r="G1426" s="225"/>
      <c r="H1426" s="228">
        <v>1.5748</v>
      </c>
      <c r="I1426" s="229"/>
      <c r="J1426" s="225"/>
      <c r="K1426" s="225"/>
      <c r="L1426" s="230"/>
      <c r="M1426" s="231"/>
      <c r="N1426" s="232"/>
      <c r="O1426" s="232"/>
      <c r="P1426" s="232"/>
      <c r="Q1426" s="232"/>
      <c r="R1426" s="232"/>
      <c r="S1426" s="232"/>
      <c r="T1426" s="233"/>
      <c r="AT1426" s="234" t="s">
        <v>196</v>
      </c>
      <c r="AU1426" s="234" t="s">
        <v>113</v>
      </c>
      <c r="AV1426" s="13" t="s">
        <v>98</v>
      </c>
      <c r="AW1426" s="13" t="s">
        <v>48</v>
      </c>
      <c r="AX1426" s="13" t="s">
        <v>91</v>
      </c>
      <c r="AY1426" s="234" t="s">
        <v>183</v>
      </c>
    </row>
    <row r="1427" spans="2:51" s="13" customFormat="1" ht="10.199999999999999">
      <c r="B1427" s="224"/>
      <c r="C1427" s="225"/>
      <c r="D1427" s="210" t="s">
        <v>196</v>
      </c>
      <c r="E1427" s="226" t="s">
        <v>1</v>
      </c>
      <c r="F1427" s="227" t="s">
        <v>1638</v>
      </c>
      <c r="G1427" s="225"/>
      <c r="H1427" s="228">
        <v>0.28499999999999998</v>
      </c>
      <c r="I1427" s="229"/>
      <c r="J1427" s="225"/>
      <c r="K1427" s="225"/>
      <c r="L1427" s="230"/>
      <c r="M1427" s="231"/>
      <c r="N1427" s="232"/>
      <c r="O1427" s="232"/>
      <c r="P1427" s="232"/>
      <c r="Q1427" s="232"/>
      <c r="R1427" s="232"/>
      <c r="S1427" s="232"/>
      <c r="T1427" s="233"/>
      <c r="AT1427" s="234" t="s">
        <v>196</v>
      </c>
      <c r="AU1427" s="234" t="s">
        <v>113</v>
      </c>
      <c r="AV1427" s="13" t="s">
        <v>98</v>
      </c>
      <c r="AW1427" s="13" t="s">
        <v>48</v>
      </c>
      <c r="AX1427" s="13" t="s">
        <v>91</v>
      </c>
      <c r="AY1427" s="234" t="s">
        <v>183</v>
      </c>
    </row>
    <row r="1428" spans="2:51" s="13" customFormat="1" ht="10.199999999999999">
      <c r="B1428" s="224"/>
      <c r="C1428" s="225"/>
      <c r="D1428" s="210" t="s">
        <v>196</v>
      </c>
      <c r="E1428" s="226" t="s">
        <v>1</v>
      </c>
      <c r="F1428" s="227" t="s">
        <v>1639</v>
      </c>
      <c r="G1428" s="225"/>
      <c r="H1428" s="228">
        <v>2.0924999999999998</v>
      </c>
      <c r="I1428" s="229"/>
      <c r="J1428" s="225"/>
      <c r="K1428" s="225"/>
      <c r="L1428" s="230"/>
      <c r="M1428" s="231"/>
      <c r="N1428" s="232"/>
      <c r="O1428" s="232"/>
      <c r="P1428" s="232"/>
      <c r="Q1428" s="232"/>
      <c r="R1428" s="232"/>
      <c r="S1428" s="232"/>
      <c r="T1428" s="233"/>
      <c r="AT1428" s="234" t="s">
        <v>196</v>
      </c>
      <c r="AU1428" s="234" t="s">
        <v>113</v>
      </c>
      <c r="AV1428" s="13" t="s">
        <v>98</v>
      </c>
      <c r="AW1428" s="13" t="s">
        <v>48</v>
      </c>
      <c r="AX1428" s="13" t="s">
        <v>91</v>
      </c>
      <c r="AY1428" s="234" t="s">
        <v>183</v>
      </c>
    </row>
    <row r="1429" spans="2:51" s="13" customFormat="1" ht="10.199999999999999">
      <c r="B1429" s="224"/>
      <c r="C1429" s="225"/>
      <c r="D1429" s="210" t="s">
        <v>196</v>
      </c>
      <c r="E1429" s="226" t="s">
        <v>1</v>
      </c>
      <c r="F1429" s="227" t="s">
        <v>1640</v>
      </c>
      <c r="G1429" s="225"/>
      <c r="H1429" s="228">
        <v>0.185</v>
      </c>
      <c r="I1429" s="229"/>
      <c r="J1429" s="225"/>
      <c r="K1429" s="225"/>
      <c r="L1429" s="230"/>
      <c r="M1429" s="231"/>
      <c r="N1429" s="232"/>
      <c r="O1429" s="232"/>
      <c r="P1429" s="232"/>
      <c r="Q1429" s="232"/>
      <c r="R1429" s="232"/>
      <c r="S1429" s="232"/>
      <c r="T1429" s="233"/>
      <c r="AT1429" s="234" t="s">
        <v>196</v>
      </c>
      <c r="AU1429" s="234" t="s">
        <v>113</v>
      </c>
      <c r="AV1429" s="13" t="s">
        <v>98</v>
      </c>
      <c r="AW1429" s="13" t="s">
        <v>48</v>
      </c>
      <c r="AX1429" s="13" t="s">
        <v>91</v>
      </c>
      <c r="AY1429" s="234" t="s">
        <v>183</v>
      </c>
    </row>
    <row r="1430" spans="2:51" s="12" customFormat="1" ht="10.199999999999999">
      <c r="B1430" s="214"/>
      <c r="C1430" s="215"/>
      <c r="D1430" s="210" t="s">
        <v>196</v>
      </c>
      <c r="E1430" s="216" t="s">
        <v>1</v>
      </c>
      <c r="F1430" s="217" t="s">
        <v>1641</v>
      </c>
      <c r="G1430" s="215"/>
      <c r="H1430" s="216" t="s">
        <v>1</v>
      </c>
      <c r="I1430" s="218"/>
      <c r="J1430" s="215"/>
      <c r="K1430" s="215"/>
      <c r="L1430" s="219"/>
      <c r="M1430" s="220"/>
      <c r="N1430" s="221"/>
      <c r="O1430" s="221"/>
      <c r="P1430" s="221"/>
      <c r="Q1430" s="221"/>
      <c r="R1430" s="221"/>
      <c r="S1430" s="221"/>
      <c r="T1430" s="222"/>
      <c r="AT1430" s="223" t="s">
        <v>196</v>
      </c>
      <c r="AU1430" s="223" t="s">
        <v>113</v>
      </c>
      <c r="AV1430" s="12" t="s">
        <v>23</v>
      </c>
      <c r="AW1430" s="12" t="s">
        <v>48</v>
      </c>
      <c r="AX1430" s="12" t="s">
        <v>91</v>
      </c>
      <c r="AY1430" s="223" t="s">
        <v>183</v>
      </c>
    </row>
    <row r="1431" spans="2:51" s="13" customFormat="1" ht="10.199999999999999">
      <c r="B1431" s="224"/>
      <c r="C1431" s="225"/>
      <c r="D1431" s="210" t="s">
        <v>196</v>
      </c>
      <c r="E1431" s="226" t="s">
        <v>1</v>
      </c>
      <c r="F1431" s="227" t="s">
        <v>1642</v>
      </c>
      <c r="G1431" s="225"/>
      <c r="H1431" s="228">
        <v>0.45</v>
      </c>
      <c r="I1431" s="229"/>
      <c r="J1431" s="225"/>
      <c r="K1431" s="225"/>
      <c r="L1431" s="230"/>
      <c r="M1431" s="231"/>
      <c r="N1431" s="232"/>
      <c r="O1431" s="232"/>
      <c r="P1431" s="232"/>
      <c r="Q1431" s="232"/>
      <c r="R1431" s="232"/>
      <c r="S1431" s="232"/>
      <c r="T1431" s="233"/>
      <c r="AT1431" s="234" t="s">
        <v>196</v>
      </c>
      <c r="AU1431" s="234" t="s">
        <v>113</v>
      </c>
      <c r="AV1431" s="13" t="s">
        <v>98</v>
      </c>
      <c r="AW1431" s="13" t="s">
        <v>48</v>
      </c>
      <c r="AX1431" s="13" t="s">
        <v>91</v>
      </c>
      <c r="AY1431" s="234" t="s">
        <v>183</v>
      </c>
    </row>
    <row r="1432" spans="2:51" s="12" customFormat="1" ht="10.199999999999999">
      <c r="B1432" s="214"/>
      <c r="C1432" s="215"/>
      <c r="D1432" s="210" t="s">
        <v>196</v>
      </c>
      <c r="E1432" s="216" t="s">
        <v>1</v>
      </c>
      <c r="F1432" s="217" t="s">
        <v>1489</v>
      </c>
      <c r="G1432" s="215"/>
      <c r="H1432" s="216" t="s">
        <v>1</v>
      </c>
      <c r="I1432" s="218"/>
      <c r="J1432" s="215"/>
      <c r="K1432" s="215"/>
      <c r="L1432" s="219"/>
      <c r="M1432" s="220"/>
      <c r="N1432" s="221"/>
      <c r="O1432" s="221"/>
      <c r="P1432" s="221"/>
      <c r="Q1432" s="221"/>
      <c r="R1432" s="221"/>
      <c r="S1432" s="221"/>
      <c r="T1432" s="222"/>
      <c r="AT1432" s="223" t="s">
        <v>196</v>
      </c>
      <c r="AU1432" s="223" t="s">
        <v>113</v>
      </c>
      <c r="AV1432" s="12" t="s">
        <v>23</v>
      </c>
      <c r="AW1432" s="12" t="s">
        <v>48</v>
      </c>
      <c r="AX1432" s="12" t="s">
        <v>91</v>
      </c>
      <c r="AY1432" s="223" t="s">
        <v>183</v>
      </c>
    </row>
    <row r="1433" spans="2:51" s="13" customFormat="1" ht="10.199999999999999">
      <c r="B1433" s="224"/>
      <c r="C1433" s="225"/>
      <c r="D1433" s="210" t="s">
        <v>196</v>
      </c>
      <c r="E1433" s="226" t="s">
        <v>1</v>
      </c>
      <c r="F1433" s="227" t="s">
        <v>1643</v>
      </c>
      <c r="G1433" s="225"/>
      <c r="H1433" s="228">
        <v>0.32400000000000001</v>
      </c>
      <c r="I1433" s="229"/>
      <c r="J1433" s="225"/>
      <c r="K1433" s="225"/>
      <c r="L1433" s="230"/>
      <c r="M1433" s="231"/>
      <c r="N1433" s="232"/>
      <c r="O1433" s="232"/>
      <c r="P1433" s="232"/>
      <c r="Q1433" s="232"/>
      <c r="R1433" s="232"/>
      <c r="S1433" s="232"/>
      <c r="T1433" s="233"/>
      <c r="AT1433" s="234" t="s">
        <v>196</v>
      </c>
      <c r="AU1433" s="234" t="s">
        <v>113</v>
      </c>
      <c r="AV1433" s="13" t="s">
        <v>98</v>
      </c>
      <c r="AW1433" s="13" t="s">
        <v>48</v>
      </c>
      <c r="AX1433" s="13" t="s">
        <v>91</v>
      </c>
      <c r="AY1433" s="234" t="s">
        <v>183</v>
      </c>
    </row>
    <row r="1434" spans="2:51" s="12" customFormat="1" ht="10.199999999999999">
      <c r="B1434" s="214"/>
      <c r="C1434" s="215"/>
      <c r="D1434" s="210" t="s">
        <v>196</v>
      </c>
      <c r="E1434" s="216" t="s">
        <v>1</v>
      </c>
      <c r="F1434" s="217" t="s">
        <v>1566</v>
      </c>
      <c r="G1434" s="215"/>
      <c r="H1434" s="216" t="s">
        <v>1</v>
      </c>
      <c r="I1434" s="218"/>
      <c r="J1434" s="215"/>
      <c r="K1434" s="215"/>
      <c r="L1434" s="219"/>
      <c r="M1434" s="220"/>
      <c r="N1434" s="221"/>
      <c r="O1434" s="221"/>
      <c r="P1434" s="221"/>
      <c r="Q1434" s="221"/>
      <c r="R1434" s="221"/>
      <c r="S1434" s="221"/>
      <c r="T1434" s="222"/>
      <c r="AT1434" s="223" t="s">
        <v>196</v>
      </c>
      <c r="AU1434" s="223" t="s">
        <v>113</v>
      </c>
      <c r="AV1434" s="12" t="s">
        <v>23</v>
      </c>
      <c r="AW1434" s="12" t="s">
        <v>48</v>
      </c>
      <c r="AX1434" s="12" t="s">
        <v>91</v>
      </c>
      <c r="AY1434" s="223" t="s">
        <v>183</v>
      </c>
    </row>
    <row r="1435" spans="2:51" s="13" customFormat="1" ht="10.199999999999999">
      <c r="B1435" s="224"/>
      <c r="C1435" s="225"/>
      <c r="D1435" s="210" t="s">
        <v>196</v>
      </c>
      <c r="E1435" s="226" t="s">
        <v>1</v>
      </c>
      <c r="F1435" s="227" t="s">
        <v>1644</v>
      </c>
      <c r="G1435" s="225"/>
      <c r="H1435" s="228">
        <v>1.1459999999999999</v>
      </c>
      <c r="I1435" s="229"/>
      <c r="J1435" s="225"/>
      <c r="K1435" s="225"/>
      <c r="L1435" s="230"/>
      <c r="M1435" s="231"/>
      <c r="N1435" s="232"/>
      <c r="O1435" s="232"/>
      <c r="P1435" s="232"/>
      <c r="Q1435" s="232"/>
      <c r="R1435" s="232"/>
      <c r="S1435" s="232"/>
      <c r="T1435" s="233"/>
      <c r="AT1435" s="234" t="s">
        <v>196</v>
      </c>
      <c r="AU1435" s="234" t="s">
        <v>113</v>
      </c>
      <c r="AV1435" s="13" t="s">
        <v>98</v>
      </c>
      <c r="AW1435" s="13" t="s">
        <v>48</v>
      </c>
      <c r="AX1435" s="13" t="s">
        <v>91</v>
      </c>
      <c r="AY1435" s="234" t="s">
        <v>183</v>
      </c>
    </row>
    <row r="1436" spans="2:51" s="12" customFormat="1" ht="10.199999999999999">
      <c r="B1436" s="214"/>
      <c r="C1436" s="215"/>
      <c r="D1436" s="210" t="s">
        <v>196</v>
      </c>
      <c r="E1436" s="216" t="s">
        <v>1</v>
      </c>
      <c r="F1436" s="217" t="s">
        <v>1645</v>
      </c>
      <c r="G1436" s="215"/>
      <c r="H1436" s="216" t="s">
        <v>1</v>
      </c>
      <c r="I1436" s="218"/>
      <c r="J1436" s="215"/>
      <c r="K1436" s="215"/>
      <c r="L1436" s="219"/>
      <c r="M1436" s="220"/>
      <c r="N1436" s="221"/>
      <c r="O1436" s="221"/>
      <c r="P1436" s="221"/>
      <c r="Q1436" s="221"/>
      <c r="R1436" s="221"/>
      <c r="S1436" s="221"/>
      <c r="T1436" s="222"/>
      <c r="AT1436" s="223" t="s">
        <v>196</v>
      </c>
      <c r="AU1436" s="223" t="s">
        <v>113</v>
      </c>
      <c r="AV1436" s="12" t="s">
        <v>23</v>
      </c>
      <c r="AW1436" s="12" t="s">
        <v>48</v>
      </c>
      <c r="AX1436" s="12" t="s">
        <v>91</v>
      </c>
      <c r="AY1436" s="223" t="s">
        <v>183</v>
      </c>
    </row>
    <row r="1437" spans="2:51" s="13" customFormat="1" ht="10.199999999999999">
      <c r="B1437" s="224"/>
      <c r="C1437" s="225"/>
      <c r="D1437" s="210" t="s">
        <v>196</v>
      </c>
      <c r="E1437" s="226" t="s">
        <v>1</v>
      </c>
      <c r="F1437" s="227" t="s">
        <v>1646</v>
      </c>
      <c r="G1437" s="225"/>
      <c r="H1437" s="228">
        <v>0.5</v>
      </c>
      <c r="I1437" s="229"/>
      <c r="J1437" s="225"/>
      <c r="K1437" s="225"/>
      <c r="L1437" s="230"/>
      <c r="M1437" s="231"/>
      <c r="N1437" s="232"/>
      <c r="O1437" s="232"/>
      <c r="P1437" s="232"/>
      <c r="Q1437" s="232"/>
      <c r="R1437" s="232"/>
      <c r="S1437" s="232"/>
      <c r="T1437" s="233"/>
      <c r="AT1437" s="234" t="s">
        <v>196</v>
      </c>
      <c r="AU1437" s="234" t="s">
        <v>113</v>
      </c>
      <c r="AV1437" s="13" t="s">
        <v>98</v>
      </c>
      <c r="AW1437" s="13" t="s">
        <v>48</v>
      </c>
      <c r="AX1437" s="13" t="s">
        <v>91</v>
      </c>
      <c r="AY1437" s="234" t="s">
        <v>183</v>
      </c>
    </row>
    <row r="1438" spans="2:51" s="12" customFormat="1" ht="10.199999999999999">
      <c r="B1438" s="214"/>
      <c r="C1438" s="215"/>
      <c r="D1438" s="210" t="s">
        <v>196</v>
      </c>
      <c r="E1438" s="216" t="s">
        <v>1</v>
      </c>
      <c r="F1438" s="217" t="s">
        <v>1030</v>
      </c>
      <c r="G1438" s="215"/>
      <c r="H1438" s="216" t="s">
        <v>1</v>
      </c>
      <c r="I1438" s="218"/>
      <c r="J1438" s="215"/>
      <c r="K1438" s="215"/>
      <c r="L1438" s="219"/>
      <c r="M1438" s="220"/>
      <c r="N1438" s="221"/>
      <c r="O1438" s="221"/>
      <c r="P1438" s="221"/>
      <c r="Q1438" s="221"/>
      <c r="R1438" s="221"/>
      <c r="S1438" s="221"/>
      <c r="T1438" s="222"/>
      <c r="AT1438" s="223" t="s">
        <v>196</v>
      </c>
      <c r="AU1438" s="223" t="s">
        <v>113</v>
      </c>
      <c r="AV1438" s="12" t="s">
        <v>23</v>
      </c>
      <c r="AW1438" s="12" t="s">
        <v>48</v>
      </c>
      <c r="AX1438" s="12" t="s">
        <v>91</v>
      </c>
      <c r="AY1438" s="223" t="s">
        <v>183</v>
      </c>
    </row>
    <row r="1439" spans="2:51" s="13" customFormat="1" ht="10.199999999999999">
      <c r="B1439" s="224"/>
      <c r="C1439" s="225"/>
      <c r="D1439" s="210" t="s">
        <v>196</v>
      </c>
      <c r="E1439" s="226" t="s">
        <v>1</v>
      </c>
      <c r="F1439" s="227" t="s">
        <v>1647</v>
      </c>
      <c r="G1439" s="225"/>
      <c r="H1439" s="228">
        <v>1.92</v>
      </c>
      <c r="I1439" s="229"/>
      <c r="J1439" s="225"/>
      <c r="K1439" s="225"/>
      <c r="L1439" s="230"/>
      <c r="M1439" s="231"/>
      <c r="N1439" s="232"/>
      <c r="O1439" s="232"/>
      <c r="P1439" s="232"/>
      <c r="Q1439" s="232"/>
      <c r="R1439" s="232"/>
      <c r="S1439" s="232"/>
      <c r="T1439" s="233"/>
      <c r="AT1439" s="234" t="s">
        <v>196</v>
      </c>
      <c r="AU1439" s="234" t="s">
        <v>113</v>
      </c>
      <c r="AV1439" s="13" t="s">
        <v>98</v>
      </c>
      <c r="AW1439" s="13" t="s">
        <v>48</v>
      </c>
      <c r="AX1439" s="13" t="s">
        <v>91</v>
      </c>
      <c r="AY1439" s="234" t="s">
        <v>183</v>
      </c>
    </row>
    <row r="1440" spans="2:51" s="12" customFormat="1" ht="10.199999999999999">
      <c r="B1440" s="214"/>
      <c r="C1440" s="215"/>
      <c r="D1440" s="210" t="s">
        <v>196</v>
      </c>
      <c r="E1440" s="216" t="s">
        <v>1</v>
      </c>
      <c r="F1440" s="217" t="s">
        <v>1235</v>
      </c>
      <c r="G1440" s="215"/>
      <c r="H1440" s="216" t="s">
        <v>1</v>
      </c>
      <c r="I1440" s="218"/>
      <c r="J1440" s="215"/>
      <c r="K1440" s="215"/>
      <c r="L1440" s="219"/>
      <c r="M1440" s="220"/>
      <c r="N1440" s="221"/>
      <c r="O1440" s="221"/>
      <c r="P1440" s="221"/>
      <c r="Q1440" s="221"/>
      <c r="R1440" s="221"/>
      <c r="S1440" s="221"/>
      <c r="T1440" s="222"/>
      <c r="AT1440" s="223" t="s">
        <v>196</v>
      </c>
      <c r="AU1440" s="223" t="s">
        <v>113</v>
      </c>
      <c r="AV1440" s="12" t="s">
        <v>23</v>
      </c>
      <c r="AW1440" s="12" t="s">
        <v>48</v>
      </c>
      <c r="AX1440" s="12" t="s">
        <v>91</v>
      </c>
      <c r="AY1440" s="223" t="s">
        <v>183</v>
      </c>
    </row>
    <row r="1441" spans="2:65" s="13" customFormat="1" ht="10.199999999999999">
      <c r="B1441" s="224"/>
      <c r="C1441" s="225"/>
      <c r="D1441" s="210" t="s">
        <v>196</v>
      </c>
      <c r="E1441" s="226" t="s">
        <v>1</v>
      </c>
      <c r="F1441" s="227" t="s">
        <v>1648</v>
      </c>
      <c r="G1441" s="225"/>
      <c r="H1441" s="228">
        <v>1.6E-2</v>
      </c>
      <c r="I1441" s="229"/>
      <c r="J1441" s="225"/>
      <c r="K1441" s="225"/>
      <c r="L1441" s="230"/>
      <c r="M1441" s="231"/>
      <c r="N1441" s="232"/>
      <c r="O1441" s="232"/>
      <c r="P1441" s="232"/>
      <c r="Q1441" s="232"/>
      <c r="R1441" s="232"/>
      <c r="S1441" s="232"/>
      <c r="T1441" s="233"/>
      <c r="AT1441" s="234" t="s">
        <v>196</v>
      </c>
      <c r="AU1441" s="234" t="s">
        <v>113</v>
      </c>
      <c r="AV1441" s="13" t="s">
        <v>98</v>
      </c>
      <c r="AW1441" s="13" t="s">
        <v>48</v>
      </c>
      <c r="AX1441" s="13" t="s">
        <v>91</v>
      </c>
      <c r="AY1441" s="234" t="s">
        <v>183</v>
      </c>
    </row>
    <row r="1442" spans="2:65" s="13" customFormat="1" ht="10.199999999999999">
      <c r="B1442" s="224"/>
      <c r="C1442" s="225"/>
      <c r="D1442" s="210" t="s">
        <v>196</v>
      </c>
      <c r="E1442" s="226" t="s">
        <v>1</v>
      </c>
      <c r="F1442" s="227" t="s">
        <v>1649</v>
      </c>
      <c r="G1442" s="225"/>
      <c r="H1442" s="228">
        <v>0.41</v>
      </c>
      <c r="I1442" s="229"/>
      <c r="J1442" s="225"/>
      <c r="K1442" s="225"/>
      <c r="L1442" s="230"/>
      <c r="M1442" s="231"/>
      <c r="N1442" s="232"/>
      <c r="O1442" s="232"/>
      <c r="P1442" s="232"/>
      <c r="Q1442" s="232"/>
      <c r="R1442" s="232"/>
      <c r="S1442" s="232"/>
      <c r="T1442" s="233"/>
      <c r="AT1442" s="234" t="s">
        <v>196</v>
      </c>
      <c r="AU1442" s="234" t="s">
        <v>113</v>
      </c>
      <c r="AV1442" s="13" t="s">
        <v>98</v>
      </c>
      <c r="AW1442" s="13" t="s">
        <v>48</v>
      </c>
      <c r="AX1442" s="13" t="s">
        <v>91</v>
      </c>
      <c r="AY1442" s="234" t="s">
        <v>183</v>
      </c>
    </row>
    <row r="1443" spans="2:65" s="12" customFormat="1" ht="10.199999999999999">
      <c r="B1443" s="214"/>
      <c r="C1443" s="215"/>
      <c r="D1443" s="210" t="s">
        <v>196</v>
      </c>
      <c r="E1443" s="216" t="s">
        <v>1</v>
      </c>
      <c r="F1443" s="217" t="s">
        <v>1337</v>
      </c>
      <c r="G1443" s="215"/>
      <c r="H1443" s="216" t="s">
        <v>1</v>
      </c>
      <c r="I1443" s="218"/>
      <c r="J1443" s="215"/>
      <c r="K1443" s="215"/>
      <c r="L1443" s="219"/>
      <c r="M1443" s="220"/>
      <c r="N1443" s="221"/>
      <c r="O1443" s="221"/>
      <c r="P1443" s="221"/>
      <c r="Q1443" s="221"/>
      <c r="R1443" s="221"/>
      <c r="S1443" s="221"/>
      <c r="T1443" s="222"/>
      <c r="AT1443" s="223" t="s">
        <v>196</v>
      </c>
      <c r="AU1443" s="223" t="s">
        <v>113</v>
      </c>
      <c r="AV1443" s="12" t="s">
        <v>23</v>
      </c>
      <c r="AW1443" s="12" t="s">
        <v>48</v>
      </c>
      <c r="AX1443" s="12" t="s">
        <v>91</v>
      </c>
      <c r="AY1443" s="223" t="s">
        <v>183</v>
      </c>
    </row>
    <row r="1444" spans="2:65" s="13" customFormat="1" ht="10.199999999999999">
      <c r="B1444" s="224"/>
      <c r="C1444" s="225"/>
      <c r="D1444" s="210" t="s">
        <v>196</v>
      </c>
      <c r="E1444" s="226" t="s">
        <v>1</v>
      </c>
      <c r="F1444" s="227" t="s">
        <v>1650</v>
      </c>
      <c r="G1444" s="225"/>
      <c r="H1444" s="228">
        <v>0.96399999999999997</v>
      </c>
      <c r="I1444" s="229"/>
      <c r="J1444" s="225"/>
      <c r="K1444" s="225"/>
      <c r="L1444" s="230"/>
      <c r="M1444" s="231"/>
      <c r="N1444" s="232"/>
      <c r="O1444" s="232"/>
      <c r="P1444" s="232"/>
      <c r="Q1444" s="232"/>
      <c r="R1444" s="232"/>
      <c r="S1444" s="232"/>
      <c r="T1444" s="233"/>
      <c r="AT1444" s="234" t="s">
        <v>196</v>
      </c>
      <c r="AU1444" s="234" t="s">
        <v>113</v>
      </c>
      <c r="AV1444" s="13" t="s">
        <v>98</v>
      </c>
      <c r="AW1444" s="13" t="s">
        <v>48</v>
      </c>
      <c r="AX1444" s="13" t="s">
        <v>91</v>
      </c>
      <c r="AY1444" s="234" t="s">
        <v>183</v>
      </c>
    </row>
    <row r="1445" spans="2:65" s="1" customFormat="1" ht="16.5" customHeight="1">
      <c r="B1445" s="35"/>
      <c r="C1445" s="197" t="s">
        <v>1651</v>
      </c>
      <c r="D1445" s="197" t="s">
        <v>186</v>
      </c>
      <c r="E1445" s="198" t="s">
        <v>1652</v>
      </c>
      <c r="F1445" s="199" t="s">
        <v>1653</v>
      </c>
      <c r="G1445" s="200" t="s">
        <v>313</v>
      </c>
      <c r="H1445" s="201">
        <v>9.8670000000000009</v>
      </c>
      <c r="I1445" s="202"/>
      <c r="J1445" s="203">
        <f>ROUND(I1445*H1445,2)</f>
        <v>0</v>
      </c>
      <c r="K1445" s="199" t="s">
        <v>190</v>
      </c>
      <c r="L1445" s="39"/>
      <c r="M1445" s="204" t="s">
        <v>1</v>
      </c>
      <c r="N1445" s="205" t="s">
        <v>56</v>
      </c>
      <c r="O1445" s="67"/>
      <c r="P1445" s="206">
        <f>O1445*H1445</f>
        <v>0</v>
      </c>
      <c r="Q1445" s="206">
        <v>0</v>
      </c>
      <c r="R1445" s="206">
        <f>Q1445*H1445</f>
        <v>0</v>
      </c>
      <c r="S1445" s="206">
        <v>0</v>
      </c>
      <c r="T1445" s="207">
        <f>S1445*H1445</f>
        <v>0</v>
      </c>
      <c r="AR1445" s="208" t="s">
        <v>122</v>
      </c>
      <c r="AT1445" s="208" t="s">
        <v>186</v>
      </c>
      <c r="AU1445" s="208" t="s">
        <v>113</v>
      </c>
      <c r="AY1445" s="17" t="s">
        <v>183</v>
      </c>
      <c r="BE1445" s="209">
        <f>IF(N1445="základní",J1445,0)</f>
        <v>0</v>
      </c>
      <c r="BF1445" s="209">
        <f>IF(N1445="snížená",J1445,0)</f>
        <v>0</v>
      </c>
      <c r="BG1445" s="209">
        <f>IF(N1445="zákl. přenesená",J1445,0)</f>
        <v>0</v>
      </c>
      <c r="BH1445" s="209">
        <f>IF(N1445="sníž. přenesená",J1445,0)</f>
        <v>0</v>
      </c>
      <c r="BI1445" s="209">
        <f>IF(N1445="nulová",J1445,0)</f>
        <v>0</v>
      </c>
      <c r="BJ1445" s="17" t="s">
        <v>23</v>
      </c>
      <c r="BK1445" s="209">
        <f>ROUND(I1445*H1445,2)</f>
        <v>0</v>
      </c>
      <c r="BL1445" s="17" t="s">
        <v>122</v>
      </c>
      <c r="BM1445" s="208" t="s">
        <v>1654</v>
      </c>
    </row>
    <row r="1446" spans="2:65" s="1" customFormat="1" ht="10.199999999999999">
      <c r="B1446" s="35"/>
      <c r="C1446" s="36"/>
      <c r="D1446" s="210" t="s">
        <v>192</v>
      </c>
      <c r="E1446" s="36"/>
      <c r="F1446" s="211" t="s">
        <v>1655</v>
      </c>
      <c r="G1446" s="36"/>
      <c r="H1446" s="36"/>
      <c r="I1446" s="118"/>
      <c r="J1446" s="36"/>
      <c r="K1446" s="36"/>
      <c r="L1446" s="39"/>
      <c r="M1446" s="212"/>
      <c r="N1446" s="67"/>
      <c r="O1446" s="67"/>
      <c r="P1446" s="67"/>
      <c r="Q1446" s="67"/>
      <c r="R1446" s="67"/>
      <c r="S1446" s="67"/>
      <c r="T1446" s="68"/>
      <c r="AT1446" s="17" t="s">
        <v>192</v>
      </c>
      <c r="AU1446" s="17" t="s">
        <v>113</v>
      </c>
    </row>
    <row r="1447" spans="2:65" s="1" customFormat="1" ht="36">
      <c r="B1447" s="35"/>
      <c r="C1447" s="36"/>
      <c r="D1447" s="210" t="s">
        <v>194</v>
      </c>
      <c r="E1447" s="36"/>
      <c r="F1447" s="213" t="s">
        <v>1656</v>
      </c>
      <c r="G1447" s="36"/>
      <c r="H1447" s="36"/>
      <c r="I1447" s="118"/>
      <c r="J1447" s="36"/>
      <c r="K1447" s="36"/>
      <c r="L1447" s="39"/>
      <c r="M1447" s="212"/>
      <c r="N1447" s="67"/>
      <c r="O1447" s="67"/>
      <c r="P1447" s="67"/>
      <c r="Q1447" s="67"/>
      <c r="R1447" s="67"/>
      <c r="S1447" s="67"/>
      <c r="T1447" s="68"/>
      <c r="AT1447" s="17" t="s">
        <v>194</v>
      </c>
      <c r="AU1447" s="17" t="s">
        <v>113</v>
      </c>
    </row>
    <row r="1448" spans="2:65" s="12" customFormat="1" ht="10.199999999999999">
      <c r="B1448" s="214"/>
      <c r="C1448" s="215"/>
      <c r="D1448" s="210" t="s">
        <v>196</v>
      </c>
      <c r="E1448" s="216" t="s">
        <v>1</v>
      </c>
      <c r="F1448" s="217" t="s">
        <v>1583</v>
      </c>
      <c r="G1448" s="215"/>
      <c r="H1448" s="216" t="s">
        <v>1</v>
      </c>
      <c r="I1448" s="218"/>
      <c r="J1448" s="215"/>
      <c r="K1448" s="215"/>
      <c r="L1448" s="219"/>
      <c r="M1448" s="220"/>
      <c r="N1448" s="221"/>
      <c r="O1448" s="221"/>
      <c r="P1448" s="221"/>
      <c r="Q1448" s="221"/>
      <c r="R1448" s="221"/>
      <c r="S1448" s="221"/>
      <c r="T1448" s="222"/>
      <c r="AT1448" s="223" t="s">
        <v>196</v>
      </c>
      <c r="AU1448" s="223" t="s">
        <v>113</v>
      </c>
      <c r="AV1448" s="12" t="s">
        <v>23</v>
      </c>
      <c r="AW1448" s="12" t="s">
        <v>48</v>
      </c>
      <c r="AX1448" s="12" t="s">
        <v>91</v>
      </c>
      <c r="AY1448" s="223" t="s">
        <v>183</v>
      </c>
    </row>
    <row r="1449" spans="2:65" s="13" customFormat="1" ht="10.199999999999999">
      <c r="B1449" s="224"/>
      <c r="C1449" s="225"/>
      <c r="D1449" s="210" t="s">
        <v>196</v>
      </c>
      <c r="E1449" s="226" t="s">
        <v>1</v>
      </c>
      <c r="F1449" s="227" t="s">
        <v>1637</v>
      </c>
      <c r="G1449" s="225"/>
      <c r="H1449" s="228">
        <v>1.5748</v>
      </c>
      <c r="I1449" s="229"/>
      <c r="J1449" s="225"/>
      <c r="K1449" s="225"/>
      <c r="L1449" s="230"/>
      <c r="M1449" s="231"/>
      <c r="N1449" s="232"/>
      <c r="O1449" s="232"/>
      <c r="P1449" s="232"/>
      <c r="Q1449" s="232"/>
      <c r="R1449" s="232"/>
      <c r="S1449" s="232"/>
      <c r="T1449" s="233"/>
      <c r="AT1449" s="234" t="s">
        <v>196</v>
      </c>
      <c r="AU1449" s="234" t="s">
        <v>113</v>
      </c>
      <c r="AV1449" s="13" t="s">
        <v>98</v>
      </c>
      <c r="AW1449" s="13" t="s">
        <v>48</v>
      </c>
      <c r="AX1449" s="13" t="s">
        <v>91</v>
      </c>
      <c r="AY1449" s="234" t="s">
        <v>183</v>
      </c>
    </row>
    <row r="1450" spans="2:65" s="13" customFormat="1" ht="10.199999999999999">
      <c r="B1450" s="224"/>
      <c r="C1450" s="225"/>
      <c r="D1450" s="210" t="s">
        <v>196</v>
      </c>
      <c r="E1450" s="226" t="s">
        <v>1</v>
      </c>
      <c r="F1450" s="227" t="s">
        <v>1638</v>
      </c>
      <c r="G1450" s="225"/>
      <c r="H1450" s="228">
        <v>0.28499999999999998</v>
      </c>
      <c r="I1450" s="229"/>
      <c r="J1450" s="225"/>
      <c r="K1450" s="225"/>
      <c r="L1450" s="230"/>
      <c r="M1450" s="231"/>
      <c r="N1450" s="232"/>
      <c r="O1450" s="232"/>
      <c r="P1450" s="232"/>
      <c r="Q1450" s="232"/>
      <c r="R1450" s="232"/>
      <c r="S1450" s="232"/>
      <c r="T1450" s="233"/>
      <c r="AT1450" s="234" t="s">
        <v>196</v>
      </c>
      <c r="AU1450" s="234" t="s">
        <v>113</v>
      </c>
      <c r="AV1450" s="13" t="s">
        <v>98</v>
      </c>
      <c r="AW1450" s="13" t="s">
        <v>48</v>
      </c>
      <c r="AX1450" s="13" t="s">
        <v>91</v>
      </c>
      <c r="AY1450" s="234" t="s">
        <v>183</v>
      </c>
    </row>
    <row r="1451" spans="2:65" s="13" customFormat="1" ht="10.199999999999999">
      <c r="B1451" s="224"/>
      <c r="C1451" s="225"/>
      <c r="D1451" s="210" t="s">
        <v>196</v>
      </c>
      <c r="E1451" s="226" t="s">
        <v>1</v>
      </c>
      <c r="F1451" s="227" t="s">
        <v>1639</v>
      </c>
      <c r="G1451" s="225"/>
      <c r="H1451" s="228">
        <v>2.0924999999999998</v>
      </c>
      <c r="I1451" s="229"/>
      <c r="J1451" s="225"/>
      <c r="K1451" s="225"/>
      <c r="L1451" s="230"/>
      <c r="M1451" s="231"/>
      <c r="N1451" s="232"/>
      <c r="O1451" s="232"/>
      <c r="P1451" s="232"/>
      <c r="Q1451" s="232"/>
      <c r="R1451" s="232"/>
      <c r="S1451" s="232"/>
      <c r="T1451" s="233"/>
      <c r="AT1451" s="234" t="s">
        <v>196</v>
      </c>
      <c r="AU1451" s="234" t="s">
        <v>113</v>
      </c>
      <c r="AV1451" s="13" t="s">
        <v>98</v>
      </c>
      <c r="AW1451" s="13" t="s">
        <v>48</v>
      </c>
      <c r="AX1451" s="13" t="s">
        <v>91</v>
      </c>
      <c r="AY1451" s="234" t="s">
        <v>183</v>
      </c>
    </row>
    <row r="1452" spans="2:65" s="13" customFormat="1" ht="10.199999999999999">
      <c r="B1452" s="224"/>
      <c r="C1452" s="225"/>
      <c r="D1452" s="210" t="s">
        <v>196</v>
      </c>
      <c r="E1452" s="226" t="s">
        <v>1</v>
      </c>
      <c r="F1452" s="227" t="s">
        <v>1640</v>
      </c>
      <c r="G1452" s="225"/>
      <c r="H1452" s="228">
        <v>0.185</v>
      </c>
      <c r="I1452" s="229"/>
      <c r="J1452" s="225"/>
      <c r="K1452" s="225"/>
      <c r="L1452" s="230"/>
      <c r="M1452" s="231"/>
      <c r="N1452" s="232"/>
      <c r="O1452" s="232"/>
      <c r="P1452" s="232"/>
      <c r="Q1452" s="232"/>
      <c r="R1452" s="232"/>
      <c r="S1452" s="232"/>
      <c r="T1452" s="233"/>
      <c r="AT1452" s="234" t="s">
        <v>196</v>
      </c>
      <c r="AU1452" s="234" t="s">
        <v>113</v>
      </c>
      <c r="AV1452" s="13" t="s">
        <v>98</v>
      </c>
      <c r="AW1452" s="13" t="s">
        <v>48</v>
      </c>
      <c r="AX1452" s="13" t="s">
        <v>91</v>
      </c>
      <c r="AY1452" s="234" t="s">
        <v>183</v>
      </c>
    </row>
    <row r="1453" spans="2:65" s="12" customFormat="1" ht="10.199999999999999">
      <c r="B1453" s="214"/>
      <c r="C1453" s="215"/>
      <c r="D1453" s="210" t="s">
        <v>196</v>
      </c>
      <c r="E1453" s="216" t="s">
        <v>1</v>
      </c>
      <c r="F1453" s="217" t="s">
        <v>1641</v>
      </c>
      <c r="G1453" s="215"/>
      <c r="H1453" s="216" t="s">
        <v>1</v>
      </c>
      <c r="I1453" s="218"/>
      <c r="J1453" s="215"/>
      <c r="K1453" s="215"/>
      <c r="L1453" s="219"/>
      <c r="M1453" s="220"/>
      <c r="N1453" s="221"/>
      <c r="O1453" s="221"/>
      <c r="P1453" s="221"/>
      <c r="Q1453" s="221"/>
      <c r="R1453" s="221"/>
      <c r="S1453" s="221"/>
      <c r="T1453" s="222"/>
      <c r="AT1453" s="223" t="s">
        <v>196</v>
      </c>
      <c r="AU1453" s="223" t="s">
        <v>113</v>
      </c>
      <c r="AV1453" s="12" t="s">
        <v>23</v>
      </c>
      <c r="AW1453" s="12" t="s">
        <v>48</v>
      </c>
      <c r="AX1453" s="12" t="s">
        <v>91</v>
      </c>
      <c r="AY1453" s="223" t="s">
        <v>183</v>
      </c>
    </row>
    <row r="1454" spans="2:65" s="13" customFormat="1" ht="10.199999999999999">
      <c r="B1454" s="224"/>
      <c r="C1454" s="225"/>
      <c r="D1454" s="210" t="s">
        <v>196</v>
      </c>
      <c r="E1454" s="226" t="s">
        <v>1</v>
      </c>
      <c r="F1454" s="227" t="s">
        <v>1642</v>
      </c>
      <c r="G1454" s="225"/>
      <c r="H1454" s="228">
        <v>0.45</v>
      </c>
      <c r="I1454" s="229"/>
      <c r="J1454" s="225"/>
      <c r="K1454" s="225"/>
      <c r="L1454" s="230"/>
      <c r="M1454" s="231"/>
      <c r="N1454" s="232"/>
      <c r="O1454" s="232"/>
      <c r="P1454" s="232"/>
      <c r="Q1454" s="232"/>
      <c r="R1454" s="232"/>
      <c r="S1454" s="232"/>
      <c r="T1454" s="233"/>
      <c r="AT1454" s="234" t="s">
        <v>196</v>
      </c>
      <c r="AU1454" s="234" t="s">
        <v>113</v>
      </c>
      <c r="AV1454" s="13" t="s">
        <v>98</v>
      </c>
      <c r="AW1454" s="13" t="s">
        <v>48</v>
      </c>
      <c r="AX1454" s="13" t="s">
        <v>91</v>
      </c>
      <c r="AY1454" s="234" t="s">
        <v>183</v>
      </c>
    </row>
    <row r="1455" spans="2:65" s="12" customFormat="1" ht="10.199999999999999">
      <c r="B1455" s="214"/>
      <c r="C1455" s="215"/>
      <c r="D1455" s="210" t="s">
        <v>196</v>
      </c>
      <c r="E1455" s="216" t="s">
        <v>1</v>
      </c>
      <c r="F1455" s="217" t="s">
        <v>1489</v>
      </c>
      <c r="G1455" s="215"/>
      <c r="H1455" s="216" t="s">
        <v>1</v>
      </c>
      <c r="I1455" s="218"/>
      <c r="J1455" s="215"/>
      <c r="K1455" s="215"/>
      <c r="L1455" s="219"/>
      <c r="M1455" s="220"/>
      <c r="N1455" s="221"/>
      <c r="O1455" s="221"/>
      <c r="P1455" s="221"/>
      <c r="Q1455" s="221"/>
      <c r="R1455" s="221"/>
      <c r="S1455" s="221"/>
      <c r="T1455" s="222"/>
      <c r="AT1455" s="223" t="s">
        <v>196</v>
      </c>
      <c r="AU1455" s="223" t="s">
        <v>113</v>
      </c>
      <c r="AV1455" s="12" t="s">
        <v>23</v>
      </c>
      <c r="AW1455" s="12" t="s">
        <v>48</v>
      </c>
      <c r="AX1455" s="12" t="s">
        <v>91</v>
      </c>
      <c r="AY1455" s="223" t="s">
        <v>183</v>
      </c>
    </row>
    <row r="1456" spans="2:65" s="13" customFormat="1" ht="10.199999999999999">
      <c r="B1456" s="224"/>
      <c r="C1456" s="225"/>
      <c r="D1456" s="210" t="s">
        <v>196</v>
      </c>
      <c r="E1456" s="226" t="s">
        <v>1</v>
      </c>
      <c r="F1456" s="227" t="s">
        <v>1643</v>
      </c>
      <c r="G1456" s="225"/>
      <c r="H1456" s="228">
        <v>0.32400000000000001</v>
      </c>
      <c r="I1456" s="229"/>
      <c r="J1456" s="225"/>
      <c r="K1456" s="225"/>
      <c r="L1456" s="230"/>
      <c r="M1456" s="231"/>
      <c r="N1456" s="232"/>
      <c r="O1456" s="232"/>
      <c r="P1456" s="232"/>
      <c r="Q1456" s="232"/>
      <c r="R1456" s="232"/>
      <c r="S1456" s="232"/>
      <c r="T1456" s="233"/>
      <c r="AT1456" s="234" t="s">
        <v>196</v>
      </c>
      <c r="AU1456" s="234" t="s">
        <v>113</v>
      </c>
      <c r="AV1456" s="13" t="s">
        <v>98</v>
      </c>
      <c r="AW1456" s="13" t="s">
        <v>48</v>
      </c>
      <c r="AX1456" s="13" t="s">
        <v>91</v>
      </c>
      <c r="AY1456" s="234" t="s">
        <v>183</v>
      </c>
    </row>
    <row r="1457" spans="2:65" s="12" customFormat="1" ht="10.199999999999999">
      <c r="B1457" s="214"/>
      <c r="C1457" s="215"/>
      <c r="D1457" s="210" t="s">
        <v>196</v>
      </c>
      <c r="E1457" s="216" t="s">
        <v>1</v>
      </c>
      <c r="F1457" s="217" t="s">
        <v>1566</v>
      </c>
      <c r="G1457" s="215"/>
      <c r="H1457" s="216" t="s">
        <v>1</v>
      </c>
      <c r="I1457" s="218"/>
      <c r="J1457" s="215"/>
      <c r="K1457" s="215"/>
      <c r="L1457" s="219"/>
      <c r="M1457" s="220"/>
      <c r="N1457" s="221"/>
      <c r="O1457" s="221"/>
      <c r="P1457" s="221"/>
      <c r="Q1457" s="221"/>
      <c r="R1457" s="221"/>
      <c r="S1457" s="221"/>
      <c r="T1457" s="222"/>
      <c r="AT1457" s="223" t="s">
        <v>196</v>
      </c>
      <c r="AU1457" s="223" t="s">
        <v>113</v>
      </c>
      <c r="AV1457" s="12" t="s">
        <v>23</v>
      </c>
      <c r="AW1457" s="12" t="s">
        <v>48</v>
      </c>
      <c r="AX1457" s="12" t="s">
        <v>91</v>
      </c>
      <c r="AY1457" s="223" t="s">
        <v>183</v>
      </c>
    </row>
    <row r="1458" spans="2:65" s="13" customFormat="1" ht="10.199999999999999">
      <c r="B1458" s="224"/>
      <c r="C1458" s="225"/>
      <c r="D1458" s="210" t="s">
        <v>196</v>
      </c>
      <c r="E1458" s="226" t="s">
        <v>1</v>
      </c>
      <c r="F1458" s="227" t="s">
        <v>1644</v>
      </c>
      <c r="G1458" s="225"/>
      <c r="H1458" s="228">
        <v>1.1459999999999999</v>
      </c>
      <c r="I1458" s="229"/>
      <c r="J1458" s="225"/>
      <c r="K1458" s="225"/>
      <c r="L1458" s="230"/>
      <c r="M1458" s="231"/>
      <c r="N1458" s="232"/>
      <c r="O1458" s="232"/>
      <c r="P1458" s="232"/>
      <c r="Q1458" s="232"/>
      <c r="R1458" s="232"/>
      <c r="S1458" s="232"/>
      <c r="T1458" s="233"/>
      <c r="AT1458" s="234" t="s">
        <v>196</v>
      </c>
      <c r="AU1458" s="234" t="s">
        <v>113</v>
      </c>
      <c r="AV1458" s="13" t="s">
        <v>98</v>
      </c>
      <c r="AW1458" s="13" t="s">
        <v>48</v>
      </c>
      <c r="AX1458" s="13" t="s">
        <v>91</v>
      </c>
      <c r="AY1458" s="234" t="s">
        <v>183</v>
      </c>
    </row>
    <row r="1459" spans="2:65" s="12" customFormat="1" ht="10.199999999999999">
      <c r="B1459" s="214"/>
      <c r="C1459" s="215"/>
      <c r="D1459" s="210" t="s">
        <v>196</v>
      </c>
      <c r="E1459" s="216" t="s">
        <v>1</v>
      </c>
      <c r="F1459" s="217" t="s">
        <v>1645</v>
      </c>
      <c r="G1459" s="215"/>
      <c r="H1459" s="216" t="s">
        <v>1</v>
      </c>
      <c r="I1459" s="218"/>
      <c r="J1459" s="215"/>
      <c r="K1459" s="215"/>
      <c r="L1459" s="219"/>
      <c r="M1459" s="220"/>
      <c r="N1459" s="221"/>
      <c r="O1459" s="221"/>
      <c r="P1459" s="221"/>
      <c r="Q1459" s="221"/>
      <c r="R1459" s="221"/>
      <c r="S1459" s="221"/>
      <c r="T1459" s="222"/>
      <c r="AT1459" s="223" t="s">
        <v>196</v>
      </c>
      <c r="AU1459" s="223" t="s">
        <v>113</v>
      </c>
      <c r="AV1459" s="12" t="s">
        <v>23</v>
      </c>
      <c r="AW1459" s="12" t="s">
        <v>48</v>
      </c>
      <c r="AX1459" s="12" t="s">
        <v>91</v>
      </c>
      <c r="AY1459" s="223" t="s">
        <v>183</v>
      </c>
    </row>
    <row r="1460" spans="2:65" s="13" customFormat="1" ht="10.199999999999999">
      <c r="B1460" s="224"/>
      <c r="C1460" s="225"/>
      <c r="D1460" s="210" t="s">
        <v>196</v>
      </c>
      <c r="E1460" s="226" t="s">
        <v>1</v>
      </c>
      <c r="F1460" s="227" t="s">
        <v>1646</v>
      </c>
      <c r="G1460" s="225"/>
      <c r="H1460" s="228">
        <v>0.5</v>
      </c>
      <c r="I1460" s="229"/>
      <c r="J1460" s="225"/>
      <c r="K1460" s="225"/>
      <c r="L1460" s="230"/>
      <c r="M1460" s="231"/>
      <c r="N1460" s="232"/>
      <c r="O1460" s="232"/>
      <c r="P1460" s="232"/>
      <c r="Q1460" s="232"/>
      <c r="R1460" s="232"/>
      <c r="S1460" s="232"/>
      <c r="T1460" s="233"/>
      <c r="AT1460" s="234" t="s">
        <v>196</v>
      </c>
      <c r="AU1460" s="234" t="s">
        <v>113</v>
      </c>
      <c r="AV1460" s="13" t="s">
        <v>98</v>
      </c>
      <c r="AW1460" s="13" t="s">
        <v>48</v>
      </c>
      <c r="AX1460" s="13" t="s">
        <v>91</v>
      </c>
      <c r="AY1460" s="234" t="s">
        <v>183</v>
      </c>
    </row>
    <row r="1461" spans="2:65" s="12" customFormat="1" ht="10.199999999999999">
      <c r="B1461" s="214"/>
      <c r="C1461" s="215"/>
      <c r="D1461" s="210" t="s">
        <v>196</v>
      </c>
      <c r="E1461" s="216" t="s">
        <v>1</v>
      </c>
      <c r="F1461" s="217" t="s">
        <v>1030</v>
      </c>
      <c r="G1461" s="215"/>
      <c r="H1461" s="216" t="s">
        <v>1</v>
      </c>
      <c r="I1461" s="218"/>
      <c r="J1461" s="215"/>
      <c r="K1461" s="215"/>
      <c r="L1461" s="219"/>
      <c r="M1461" s="220"/>
      <c r="N1461" s="221"/>
      <c r="O1461" s="221"/>
      <c r="P1461" s="221"/>
      <c r="Q1461" s="221"/>
      <c r="R1461" s="221"/>
      <c r="S1461" s="221"/>
      <c r="T1461" s="222"/>
      <c r="AT1461" s="223" t="s">
        <v>196</v>
      </c>
      <c r="AU1461" s="223" t="s">
        <v>113</v>
      </c>
      <c r="AV1461" s="12" t="s">
        <v>23</v>
      </c>
      <c r="AW1461" s="12" t="s">
        <v>48</v>
      </c>
      <c r="AX1461" s="12" t="s">
        <v>91</v>
      </c>
      <c r="AY1461" s="223" t="s">
        <v>183</v>
      </c>
    </row>
    <row r="1462" spans="2:65" s="13" customFormat="1" ht="10.199999999999999">
      <c r="B1462" s="224"/>
      <c r="C1462" s="225"/>
      <c r="D1462" s="210" t="s">
        <v>196</v>
      </c>
      <c r="E1462" s="226" t="s">
        <v>1</v>
      </c>
      <c r="F1462" s="227" t="s">
        <v>1647</v>
      </c>
      <c r="G1462" s="225"/>
      <c r="H1462" s="228">
        <v>1.92</v>
      </c>
      <c r="I1462" s="229"/>
      <c r="J1462" s="225"/>
      <c r="K1462" s="225"/>
      <c r="L1462" s="230"/>
      <c r="M1462" s="231"/>
      <c r="N1462" s="232"/>
      <c r="O1462" s="232"/>
      <c r="P1462" s="232"/>
      <c r="Q1462" s="232"/>
      <c r="R1462" s="232"/>
      <c r="S1462" s="232"/>
      <c r="T1462" s="233"/>
      <c r="AT1462" s="234" t="s">
        <v>196</v>
      </c>
      <c r="AU1462" s="234" t="s">
        <v>113</v>
      </c>
      <c r="AV1462" s="13" t="s">
        <v>98</v>
      </c>
      <c r="AW1462" s="13" t="s">
        <v>48</v>
      </c>
      <c r="AX1462" s="13" t="s">
        <v>91</v>
      </c>
      <c r="AY1462" s="234" t="s">
        <v>183</v>
      </c>
    </row>
    <row r="1463" spans="2:65" s="12" customFormat="1" ht="10.199999999999999">
      <c r="B1463" s="214"/>
      <c r="C1463" s="215"/>
      <c r="D1463" s="210" t="s">
        <v>196</v>
      </c>
      <c r="E1463" s="216" t="s">
        <v>1</v>
      </c>
      <c r="F1463" s="217" t="s">
        <v>1235</v>
      </c>
      <c r="G1463" s="215"/>
      <c r="H1463" s="216" t="s">
        <v>1</v>
      </c>
      <c r="I1463" s="218"/>
      <c r="J1463" s="215"/>
      <c r="K1463" s="215"/>
      <c r="L1463" s="219"/>
      <c r="M1463" s="220"/>
      <c r="N1463" s="221"/>
      <c r="O1463" s="221"/>
      <c r="P1463" s="221"/>
      <c r="Q1463" s="221"/>
      <c r="R1463" s="221"/>
      <c r="S1463" s="221"/>
      <c r="T1463" s="222"/>
      <c r="AT1463" s="223" t="s">
        <v>196</v>
      </c>
      <c r="AU1463" s="223" t="s">
        <v>113</v>
      </c>
      <c r="AV1463" s="12" t="s">
        <v>23</v>
      </c>
      <c r="AW1463" s="12" t="s">
        <v>48</v>
      </c>
      <c r="AX1463" s="12" t="s">
        <v>91</v>
      </c>
      <c r="AY1463" s="223" t="s">
        <v>183</v>
      </c>
    </row>
    <row r="1464" spans="2:65" s="13" customFormat="1" ht="10.199999999999999">
      <c r="B1464" s="224"/>
      <c r="C1464" s="225"/>
      <c r="D1464" s="210" t="s">
        <v>196</v>
      </c>
      <c r="E1464" s="226" t="s">
        <v>1</v>
      </c>
      <c r="F1464" s="227" t="s">
        <v>1648</v>
      </c>
      <c r="G1464" s="225"/>
      <c r="H1464" s="228">
        <v>1.6E-2</v>
      </c>
      <c r="I1464" s="229"/>
      <c r="J1464" s="225"/>
      <c r="K1464" s="225"/>
      <c r="L1464" s="230"/>
      <c r="M1464" s="231"/>
      <c r="N1464" s="232"/>
      <c r="O1464" s="232"/>
      <c r="P1464" s="232"/>
      <c r="Q1464" s="232"/>
      <c r="R1464" s="232"/>
      <c r="S1464" s="232"/>
      <c r="T1464" s="233"/>
      <c r="AT1464" s="234" t="s">
        <v>196</v>
      </c>
      <c r="AU1464" s="234" t="s">
        <v>113</v>
      </c>
      <c r="AV1464" s="13" t="s">
        <v>98</v>
      </c>
      <c r="AW1464" s="13" t="s">
        <v>48</v>
      </c>
      <c r="AX1464" s="13" t="s">
        <v>91</v>
      </c>
      <c r="AY1464" s="234" t="s">
        <v>183</v>
      </c>
    </row>
    <row r="1465" spans="2:65" s="13" customFormat="1" ht="10.199999999999999">
      <c r="B1465" s="224"/>
      <c r="C1465" s="225"/>
      <c r="D1465" s="210" t="s">
        <v>196</v>
      </c>
      <c r="E1465" s="226" t="s">
        <v>1</v>
      </c>
      <c r="F1465" s="227" t="s">
        <v>1649</v>
      </c>
      <c r="G1465" s="225"/>
      <c r="H1465" s="228">
        <v>0.41</v>
      </c>
      <c r="I1465" s="229"/>
      <c r="J1465" s="225"/>
      <c r="K1465" s="225"/>
      <c r="L1465" s="230"/>
      <c r="M1465" s="231"/>
      <c r="N1465" s="232"/>
      <c r="O1465" s="232"/>
      <c r="P1465" s="232"/>
      <c r="Q1465" s="232"/>
      <c r="R1465" s="232"/>
      <c r="S1465" s="232"/>
      <c r="T1465" s="233"/>
      <c r="AT1465" s="234" t="s">
        <v>196</v>
      </c>
      <c r="AU1465" s="234" t="s">
        <v>113</v>
      </c>
      <c r="AV1465" s="13" t="s">
        <v>98</v>
      </c>
      <c r="AW1465" s="13" t="s">
        <v>48</v>
      </c>
      <c r="AX1465" s="13" t="s">
        <v>91</v>
      </c>
      <c r="AY1465" s="234" t="s">
        <v>183</v>
      </c>
    </row>
    <row r="1466" spans="2:65" s="12" customFormat="1" ht="10.199999999999999">
      <c r="B1466" s="214"/>
      <c r="C1466" s="215"/>
      <c r="D1466" s="210" t="s">
        <v>196</v>
      </c>
      <c r="E1466" s="216" t="s">
        <v>1</v>
      </c>
      <c r="F1466" s="217" t="s">
        <v>1337</v>
      </c>
      <c r="G1466" s="215"/>
      <c r="H1466" s="216" t="s">
        <v>1</v>
      </c>
      <c r="I1466" s="218"/>
      <c r="J1466" s="215"/>
      <c r="K1466" s="215"/>
      <c r="L1466" s="219"/>
      <c r="M1466" s="220"/>
      <c r="N1466" s="221"/>
      <c r="O1466" s="221"/>
      <c r="P1466" s="221"/>
      <c r="Q1466" s="221"/>
      <c r="R1466" s="221"/>
      <c r="S1466" s="221"/>
      <c r="T1466" s="222"/>
      <c r="AT1466" s="223" t="s">
        <v>196</v>
      </c>
      <c r="AU1466" s="223" t="s">
        <v>113</v>
      </c>
      <c r="AV1466" s="12" t="s">
        <v>23</v>
      </c>
      <c r="AW1466" s="12" t="s">
        <v>48</v>
      </c>
      <c r="AX1466" s="12" t="s">
        <v>91</v>
      </c>
      <c r="AY1466" s="223" t="s">
        <v>183</v>
      </c>
    </row>
    <row r="1467" spans="2:65" s="13" customFormat="1" ht="10.199999999999999">
      <c r="B1467" s="224"/>
      <c r="C1467" s="225"/>
      <c r="D1467" s="210" t="s">
        <v>196</v>
      </c>
      <c r="E1467" s="226" t="s">
        <v>1</v>
      </c>
      <c r="F1467" s="227" t="s">
        <v>1650</v>
      </c>
      <c r="G1467" s="225"/>
      <c r="H1467" s="228">
        <v>0.96399999999999997</v>
      </c>
      <c r="I1467" s="229"/>
      <c r="J1467" s="225"/>
      <c r="K1467" s="225"/>
      <c r="L1467" s="230"/>
      <c r="M1467" s="231"/>
      <c r="N1467" s="232"/>
      <c r="O1467" s="232"/>
      <c r="P1467" s="232"/>
      <c r="Q1467" s="232"/>
      <c r="R1467" s="232"/>
      <c r="S1467" s="232"/>
      <c r="T1467" s="233"/>
      <c r="AT1467" s="234" t="s">
        <v>196</v>
      </c>
      <c r="AU1467" s="234" t="s">
        <v>113</v>
      </c>
      <c r="AV1467" s="13" t="s">
        <v>98</v>
      </c>
      <c r="AW1467" s="13" t="s">
        <v>48</v>
      </c>
      <c r="AX1467" s="13" t="s">
        <v>91</v>
      </c>
      <c r="AY1467" s="234" t="s">
        <v>183</v>
      </c>
    </row>
    <row r="1468" spans="2:65" s="1" customFormat="1" ht="16.5" customHeight="1">
      <c r="B1468" s="35"/>
      <c r="C1468" s="197" t="s">
        <v>1657</v>
      </c>
      <c r="D1468" s="197" t="s">
        <v>186</v>
      </c>
      <c r="E1468" s="198" t="s">
        <v>1658</v>
      </c>
      <c r="F1468" s="199" t="s">
        <v>1659</v>
      </c>
      <c r="G1468" s="200" t="s">
        <v>313</v>
      </c>
      <c r="H1468" s="201">
        <v>54.027000000000001</v>
      </c>
      <c r="I1468" s="202"/>
      <c r="J1468" s="203">
        <f>ROUND(I1468*H1468,2)</f>
        <v>0</v>
      </c>
      <c r="K1468" s="199" t="s">
        <v>190</v>
      </c>
      <c r="L1468" s="39"/>
      <c r="M1468" s="204" t="s">
        <v>1</v>
      </c>
      <c r="N1468" s="205" t="s">
        <v>56</v>
      </c>
      <c r="O1468" s="67"/>
      <c r="P1468" s="206">
        <f>O1468*H1468</f>
        <v>0</v>
      </c>
      <c r="Q1468" s="206">
        <v>0</v>
      </c>
      <c r="R1468" s="206">
        <f>Q1468*H1468</f>
        <v>0</v>
      </c>
      <c r="S1468" s="206">
        <v>0</v>
      </c>
      <c r="T1468" s="207">
        <f>S1468*H1468</f>
        <v>0</v>
      </c>
      <c r="AR1468" s="208" t="s">
        <v>122</v>
      </c>
      <c r="AT1468" s="208" t="s">
        <v>186</v>
      </c>
      <c r="AU1468" s="208" t="s">
        <v>113</v>
      </c>
      <c r="AY1468" s="17" t="s">
        <v>183</v>
      </c>
      <c r="BE1468" s="209">
        <f>IF(N1468="základní",J1468,0)</f>
        <v>0</v>
      </c>
      <c r="BF1468" s="209">
        <f>IF(N1468="snížená",J1468,0)</f>
        <v>0</v>
      </c>
      <c r="BG1468" s="209">
        <f>IF(N1468="zákl. přenesená",J1468,0)</f>
        <v>0</v>
      </c>
      <c r="BH1468" s="209">
        <f>IF(N1468="sníž. přenesená",J1468,0)</f>
        <v>0</v>
      </c>
      <c r="BI1468" s="209">
        <f>IF(N1468="nulová",J1468,0)</f>
        <v>0</v>
      </c>
      <c r="BJ1468" s="17" t="s">
        <v>23</v>
      </c>
      <c r="BK1468" s="209">
        <f>ROUND(I1468*H1468,2)</f>
        <v>0</v>
      </c>
      <c r="BL1468" s="17" t="s">
        <v>122</v>
      </c>
      <c r="BM1468" s="208" t="s">
        <v>1660</v>
      </c>
    </row>
    <row r="1469" spans="2:65" s="1" customFormat="1" ht="17.399999999999999">
      <c r="B1469" s="35"/>
      <c r="C1469" s="36"/>
      <c r="D1469" s="210" t="s">
        <v>192</v>
      </c>
      <c r="E1469" s="36"/>
      <c r="F1469" s="211" t="s">
        <v>1661</v>
      </c>
      <c r="G1469" s="36"/>
      <c r="H1469" s="36"/>
      <c r="I1469" s="118"/>
      <c r="J1469" s="36"/>
      <c r="K1469" s="36"/>
      <c r="L1469" s="39"/>
      <c r="M1469" s="212"/>
      <c r="N1469" s="67"/>
      <c r="O1469" s="67"/>
      <c r="P1469" s="67"/>
      <c r="Q1469" s="67"/>
      <c r="R1469" s="67"/>
      <c r="S1469" s="67"/>
      <c r="T1469" s="68"/>
      <c r="AT1469" s="17" t="s">
        <v>192</v>
      </c>
      <c r="AU1469" s="17" t="s">
        <v>113</v>
      </c>
    </row>
    <row r="1470" spans="2:65" s="1" customFormat="1" ht="36">
      <c r="B1470" s="35"/>
      <c r="C1470" s="36"/>
      <c r="D1470" s="210" t="s">
        <v>194</v>
      </c>
      <c r="E1470" s="36"/>
      <c r="F1470" s="213" t="s">
        <v>1656</v>
      </c>
      <c r="G1470" s="36"/>
      <c r="H1470" s="36"/>
      <c r="I1470" s="118"/>
      <c r="J1470" s="36"/>
      <c r="K1470" s="36"/>
      <c r="L1470" s="39"/>
      <c r="M1470" s="212"/>
      <c r="N1470" s="67"/>
      <c r="O1470" s="67"/>
      <c r="P1470" s="67"/>
      <c r="Q1470" s="67"/>
      <c r="R1470" s="67"/>
      <c r="S1470" s="67"/>
      <c r="T1470" s="68"/>
      <c r="AT1470" s="17" t="s">
        <v>194</v>
      </c>
      <c r="AU1470" s="17" t="s">
        <v>113</v>
      </c>
    </row>
    <row r="1471" spans="2:65" s="12" customFormat="1" ht="10.199999999999999">
      <c r="B1471" s="214"/>
      <c r="C1471" s="215"/>
      <c r="D1471" s="210" t="s">
        <v>196</v>
      </c>
      <c r="E1471" s="216" t="s">
        <v>1</v>
      </c>
      <c r="F1471" s="217" t="s">
        <v>1662</v>
      </c>
      <c r="G1471" s="215"/>
      <c r="H1471" s="216" t="s">
        <v>1</v>
      </c>
      <c r="I1471" s="218"/>
      <c r="J1471" s="215"/>
      <c r="K1471" s="215"/>
      <c r="L1471" s="219"/>
      <c r="M1471" s="220"/>
      <c r="N1471" s="221"/>
      <c r="O1471" s="221"/>
      <c r="P1471" s="221"/>
      <c r="Q1471" s="221"/>
      <c r="R1471" s="221"/>
      <c r="S1471" s="221"/>
      <c r="T1471" s="222"/>
      <c r="AT1471" s="223" t="s">
        <v>196</v>
      </c>
      <c r="AU1471" s="223" t="s">
        <v>113</v>
      </c>
      <c r="AV1471" s="12" t="s">
        <v>23</v>
      </c>
      <c r="AW1471" s="12" t="s">
        <v>48</v>
      </c>
      <c r="AX1471" s="12" t="s">
        <v>91</v>
      </c>
      <c r="AY1471" s="223" t="s">
        <v>183</v>
      </c>
    </row>
    <row r="1472" spans="2:65" s="12" customFormat="1" ht="10.199999999999999">
      <c r="B1472" s="214"/>
      <c r="C1472" s="215"/>
      <c r="D1472" s="210" t="s">
        <v>196</v>
      </c>
      <c r="E1472" s="216" t="s">
        <v>1</v>
      </c>
      <c r="F1472" s="217" t="s">
        <v>1583</v>
      </c>
      <c r="G1472" s="215"/>
      <c r="H1472" s="216" t="s">
        <v>1</v>
      </c>
      <c r="I1472" s="218"/>
      <c r="J1472" s="215"/>
      <c r="K1472" s="215"/>
      <c r="L1472" s="219"/>
      <c r="M1472" s="220"/>
      <c r="N1472" s="221"/>
      <c r="O1472" s="221"/>
      <c r="P1472" s="221"/>
      <c r="Q1472" s="221"/>
      <c r="R1472" s="221"/>
      <c r="S1472" s="221"/>
      <c r="T1472" s="222"/>
      <c r="AT1472" s="223" t="s">
        <v>196</v>
      </c>
      <c r="AU1472" s="223" t="s">
        <v>113</v>
      </c>
      <c r="AV1472" s="12" t="s">
        <v>23</v>
      </c>
      <c r="AW1472" s="12" t="s">
        <v>48</v>
      </c>
      <c r="AX1472" s="12" t="s">
        <v>91</v>
      </c>
      <c r="AY1472" s="223" t="s">
        <v>183</v>
      </c>
    </row>
    <row r="1473" spans="2:51" s="13" customFormat="1" ht="10.199999999999999">
      <c r="B1473" s="224"/>
      <c r="C1473" s="225"/>
      <c r="D1473" s="210" t="s">
        <v>196</v>
      </c>
      <c r="E1473" s="226" t="s">
        <v>1</v>
      </c>
      <c r="F1473" s="227" t="s">
        <v>1637</v>
      </c>
      <c r="G1473" s="225"/>
      <c r="H1473" s="228">
        <v>1.5748</v>
      </c>
      <c r="I1473" s="229"/>
      <c r="J1473" s="225"/>
      <c r="K1473" s="225"/>
      <c r="L1473" s="230"/>
      <c r="M1473" s="231"/>
      <c r="N1473" s="232"/>
      <c r="O1473" s="232"/>
      <c r="P1473" s="232"/>
      <c r="Q1473" s="232"/>
      <c r="R1473" s="232"/>
      <c r="S1473" s="232"/>
      <c r="T1473" s="233"/>
      <c r="AT1473" s="234" t="s">
        <v>196</v>
      </c>
      <c r="AU1473" s="234" t="s">
        <v>113</v>
      </c>
      <c r="AV1473" s="13" t="s">
        <v>98</v>
      </c>
      <c r="AW1473" s="13" t="s">
        <v>48</v>
      </c>
      <c r="AX1473" s="13" t="s">
        <v>91</v>
      </c>
      <c r="AY1473" s="234" t="s">
        <v>183</v>
      </c>
    </row>
    <row r="1474" spans="2:51" s="13" customFormat="1" ht="10.199999999999999">
      <c r="B1474" s="224"/>
      <c r="C1474" s="225"/>
      <c r="D1474" s="210" t="s">
        <v>196</v>
      </c>
      <c r="E1474" s="226" t="s">
        <v>1</v>
      </c>
      <c r="F1474" s="227" t="s">
        <v>1638</v>
      </c>
      <c r="G1474" s="225"/>
      <c r="H1474" s="228">
        <v>0.28499999999999998</v>
      </c>
      <c r="I1474" s="229"/>
      <c r="J1474" s="225"/>
      <c r="K1474" s="225"/>
      <c r="L1474" s="230"/>
      <c r="M1474" s="231"/>
      <c r="N1474" s="232"/>
      <c r="O1474" s="232"/>
      <c r="P1474" s="232"/>
      <c r="Q1474" s="232"/>
      <c r="R1474" s="232"/>
      <c r="S1474" s="232"/>
      <c r="T1474" s="233"/>
      <c r="AT1474" s="234" t="s">
        <v>196</v>
      </c>
      <c r="AU1474" s="234" t="s">
        <v>113</v>
      </c>
      <c r="AV1474" s="13" t="s">
        <v>98</v>
      </c>
      <c r="AW1474" s="13" t="s">
        <v>48</v>
      </c>
      <c r="AX1474" s="13" t="s">
        <v>91</v>
      </c>
      <c r="AY1474" s="234" t="s">
        <v>183</v>
      </c>
    </row>
    <row r="1475" spans="2:51" s="13" customFormat="1" ht="10.199999999999999">
      <c r="B1475" s="224"/>
      <c r="C1475" s="225"/>
      <c r="D1475" s="210" t="s">
        <v>196</v>
      </c>
      <c r="E1475" s="226" t="s">
        <v>1</v>
      </c>
      <c r="F1475" s="227" t="s">
        <v>1639</v>
      </c>
      <c r="G1475" s="225"/>
      <c r="H1475" s="228">
        <v>2.0924999999999998</v>
      </c>
      <c r="I1475" s="229"/>
      <c r="J1475" s="225"/>
      <c r="K1475" s="225"/>
      <c r="L1475" s="230"/>
      <c r="M1475" s="231"/>
      <c r="N1475" s="232"/>
      <c r="O1475" s="232"/>
      <c r="P1475" s="232"/>
      <c r="Q1475" s="232"/>
      <c r="R1475" s="232"/>
      <c r="S1475" s="232"/>
      <c r="T1475" s="233"/>
      <c r="AT1475" s="234" t="s">
        <v>196</v>
      </c>
      <c r="AU1475" s="234" t="s">
        <v>113</v>
      </c>
      <c r="AV1475" s="13" t="s">
        <v>98</v>
      </c>
      <c r="AW1475" s="13" t="s">
        <v>48</v>
      </c>
      <c r="AX1475" s="13" t="s">
        <v>91</v>
      </c>
      <c r="AY1475" s="234" t="s">
        <v>183</v>
      </c>
    </row>
    <row r="1476" spans="2:51" s="13" customFormat="1" ht="10.199999999999999">
      <c r="B1476" s="224"/>
      <c r="C1476" s="225"/>
      <c r="D1476" s="210" t="s">
        <v>196</v>
      </c>
      <c r="E1476" s="226" t="s">
        <v>1</v>
      </c>
      <c r="F1476" s="227" t="s">
        <v>1640</v>
      </c>
      <c r="G1476" s="225"/>
      <c r="H1476" s="228">
        <v>0.185</v>
      </c>
      <c r="I1476" s="229"/>
      <c r="J1476" s="225"/>
      <c r="K1476" s="225"/>
      <c r="L1476" s="230"/>
      <c r="M1476" s="231"/>
      <c r="N1476" s="232"/>
      <c r="O1476" s="232"/>
      <c r="P1476" s="232"/>
      <c r="Q1476" s="232"/>
      <c r="R1476" s="232"/>
      <c r="S1476" s="232"/>
      <c r="T1476" s="233"/>
      <c r="AT1476" s="234" t="s">
        <v>196</v>
      </c>
      <c r="AU1476" s="234" t="s">
        <v>113</v>
      </c>
      <c r="AV1476" s="13" t="s">
        <v>98</v>
      </c>
      <c r="AW1476" s="13" t="s">
        <v>48</v>
      </c>
      <c r="AX1476" s="13" t="s">
        <v>91</v>
      </c>
      <c r="AY1476" s="234" t="s">
        <v>183</v>
      </c>
    </row>
    <row r="1477" spans="2:51" s="12" customFormat="1" ht="10.199999999999999">
      <c r="B1477" s="214"/>
      <c r="C1477" s="215"/>
      <c r="D1477" s="210" t="s">
        <v>196</v>
      </c>
      <c r="E1477" s="216" t="s">
        <v>1</v>
      </c>
      <c r="F1477" s="217" t="s">
        <v>1641</v>
      </c>
      <c r="G1477" s="215"/>
      <c r="H1477" s="216" t="s">
        <v>1</v>
      </c>
      <c r="I1477" s="218"/>
      <c r="J1477" s="215"/>
      <c r="K1477" s="215"/>
      <c r="L1477" s="219"/>
      <c r="M1477" s="220"/>
      <c r="N1477" s="221"/>
      <c r="O1477" s="221"/>
      <c r="P1477" s="221"/>
      <c r="Q1477" s="221"/>
      <c r="R1477" s="221"/>
      <c r="S1477" s="221"/>
      <c r="T1477" s="222"/>
      <c r="AT1477" s="223" t="s">
        <v>196</v>
      </c>
      <c r="AU1477" s="223" t="s">
        <v>113</v>
      </c>
      <c r="AV1477" s="12" t="s">
        <v>23</v>
      </c>
      <c r="AW1477" s="12" t="s">
        <v>48</v>
      </c>
      <c r="AX1477" s="12" t="s">
        <v>91</v>
      </c>
      <c r="AY1477" s="223" t="s">
        <v>183</v>
      </c>
    </row>
    <row r="1478" spans="2:51" s="13" customFormat="1" ht="10.199999999999999">
      <c r="B1478" s="224"/>
      <c r="C1478" s="225"/>
      <c r="D1478" s="210" t="s">
        <v>196</v>
      </c>
      <c r="E1478" s="226" t="s">
        <v>1</v>
      </c>
      <c r="F1478" s="227" t="s">
        <v>1642</v>
      </c>
      <c r="G1478" s="225"/>
      <c r="H1478" s="228">
        <v>0.45</v>
      </c>
      <c r="I1478" s="229"/>
      <c r="J1478" s="225"/>
      <c r="K1478" s="225"/>
      <c r="L1478" s="230"/>
      <c r="M1478" s="231"/>
      <c r="N1478" s="232"/>
      <c r="O1478" s="232"/>
      <c r="P1478" s="232"/>
      <c r="Q1478" s="232"/>
      <c r="R1478" s="232"/>
      <c r="S1478" s="232"/>
      <c r="T1478" s="233"/>
      <c r="AT1478" s="234" t="s">
        <v>196</v>
      </c>
      <c r="AU1478" s="234" t="s">
        <v>113</v>
      </c>
      <c r="AV1478" s="13" t="s">
        <v>98</v>
      </c>
      <c r="AW1478" s="13" t="s">
        <v>48</v>
      </c>
      <c r="AX1478" s="13" t="s">
        <v>91</v>
      </c>
      <c r="AY1478" s="234" t="s">
        <v>183</v>
      </c>
    </row>
    <row r="1479" spans="2:51" s="12" customFormat="1" ht="10.199999999999999">
      <c r="B1479" s="214"/>
      <c r="C1479" s="215"/>
      <c r="D1479" s="210" t="s">
        <v>196</v>
      </c>
      <c r="E1479" s="216" t="s">
        <v>1</v>
      </c>
      <c r="F1479" s="217" t="s">
        <v>1489</v>
      </c>
      <c r="G1479" s="215"/>
      <c r="H1479" s="216" t="s">
        <v>1</v>
      </c>
      <c r="I1479" s="218"/>
      <c r="J1479" s="215"/>
      <c r="K1479" s="215"/>
      <c r="L1479" s="219"/>
      <c r="M1479" s="220"/>
      <c r="N1479" s="221"/>
      <c r="O1479" s="221"/>
      <c r="P1479" s="221"/>
      <c r="Q1479" s="221"/>
      <c r="R1479" s="221"/>
      <c r="S1479" s="221"/>
      <c r="T1479" s="222"/>
      <c r="AT1479" s="223" t="s">
        <v>196</v>
      </c>
      <c r="AU1479" s="223" t="s">
        <v>113</v>
      </c>
      <c r="AV1479" s="12" t="s">
        <v>23</v>
      </c>
      <c r="AW1479" s="12" t="s">
        <v>48</v>
      </c>
      <c r="AX1479" s="12" t="s">
        <v>91</v>
      </c>
      <c r="AY1479" s="223" t="s">
        <v>183</v>
      </c>
    </row>
    <row r="1480" spans="2:51" s="13" customFormat="1" ht="10.199999999999999">
      <c r="B1480" s="224"/>
      <c r="C1480" s="225"/>
      <c r="D1480" s="210" t="s">
        <v>196</v>
      </c>
      <c r="E1480" s="226" t="s">
        <v>1</v>
      </c>
      <c r="F1480" s="227" t="s">
        <v>1643</v>
      </c>
      <c r="G1480" s="225"/>
      <c r="H1480" s="228">
        <v>0.32400000000000001</v>
      </c>
      <c r="I1480" s="229"/>
      <c r="J1480" s="225"/>
      <c r="K1480" s="225"/>
      <c r="L1480" s="230"/>
      <c r="M1480" s="231"/>
      <c r="N1480" s="232"/>
      <c r="O1480" s="232"/>
      <c r="P1480" s="232"/>
      <c r="Q1480" s="232"/>
      <c r="R1480" s="232"/>
      <c r="S1480" s="232"/>
      <c r="T1480" s="233"/>
      <c r="AT1480" s="234" t="s">
        <v>196</v>
      </c>
      <c r="AU1480" s="234" t="s">
        <v>113</v>
      </c>
      <c r="AV1480" s="13" t="s">
        <v>98</v>
      </c>
      <c r="AW1480" s="13" t="s">
        <v>48</v>
      </c>
      <c r="AX1480" s="13" t="s">
        <v>91</v>
      </c>
      <c r="AY1480" s="234" t="s">
        <v>183</v>
      </c>
    </row>
    <row r="1481" spans="2:51" s="12" customFormat="1" ht="10.199999999999999">
      <c r="B1481" s="214"/>
      <c r="C1481" s="215"/>
      <c r="D1481" s="210" t="s">
        <v>196</v>
      </c>
      <c r="E1481" s="216" t="s">
        <v>1</v>
      </c>
      <c r="F1481" s="217" t="s">
        <v>1566</v>
      </c>
      <c r="G1481" s="215"/>
      <c r="H1481" s="216" t="s">
        <v>1</v>
      </c>
      <c r="I1481" s="218"/>
      <c r="J1481" s="215"/>
      <c r="K1481" s="215"/>
      <c r="L1481" s="219"/>
      <c r="M1481" s="220"/>
      <c r="N1481" s="221"/>
      <c r="O1481" s="221"/>
      <c r="P1481" s="221"/>
      <c r="Q1481" s="221"/>
      <c r="R1481" s="221"/>
      <c r="S1481" s="221"/>
      <c r="T1481" s="222"/>
      <c r="AT1481" s="223" t="s">
        <v>196</v>
      </c>
      <c r="AU1481" s="223" t="s">
        <v>113</v>
      </c>
      <c r="AV1481" s="12" t="s">
        <v>23</v>
      </c>
      <c r="AW1481" s="12" t="s">
        <v>48</v>
      </c>
      <c r="AX1481" s="12" t="s">
        <v>91</v>
      </c>
      <c r="AY1481" s="223" t="s">
        <v>183</v>
      </c>
    </row>
    <row r="1482" spans="2:51" s="13" customFormat="1" ht="10.199999999999999">
      <c r="B1482" s="224"/>
      <c r="C1482" s="225"/>
      <c r="D1482" s="210" t="s">
        <v>196</v>
      </c>
      <c r="E1482" s="226" t="s">
        <v>1</v>
      </c>
      <c r="F1482" s="227" t="s">
        <v>1644</v>
      </c>
      <c r="G1482" s="225"/>
      <c r="H1482" s="228">
        <v>1.1459999999999999</v>
      </c>
      <c r="I1482" s="229"/>
      <c r="J1482" s="225"/>
      <c r="K1482" s="225"/>
      <c r="L1482" s="230"/>
      <c r="M1482" s="231"/>
      <c r="N1482" s="232"/>
      <c r="O1482" s="232"/>
      <c r="P1482" s="232"/>
      <c r="Q1482" s="232"/>
      <c r="R1482" s="232"/>
      <c r="S1482" s="232"/>
      <c r="T1482" s="233"/>
      <c r="AT1482" s="234" t="s">
        <v>196</v>
      </c>
      <c r="AU1482" s="234" t="s">
        <v>113</v>
      </c>
      <c r="AV1482" s="13" t="s">
        <v>98</v>
      </c>
      <c r="AW1482" s="13" t="s">
        <v>48</v>
      </c>
      <c r="AX1482" s="13" t="s">
        <v>91</v>
      </c>
      <c r="AY1482" s="234" t="s">
        <v>183</v>
      </c>
    </row>
    <row r="1483" spans="2:51" s="12" customFormat="1" ht="10.199999999999999">
      <c r="B1483" s="214"/>
      <c r="C1483" s="215"/>
      <c r="D1483" s="210" t="s">
        <v>196</v>
      </c>
      <c r="E1483" s="216" t="s">
        <v>1</v>
      </c>
      <c r="F1483" s="217" t="s">
        <v>1645</v>
      </c>
      <c r="G1483" s="215"/>
      <c r="H1483" s="216" t="s">
        <v>1</v>
      </c>
      <c r="I1483" s="218"/>
      <c r="J1483" s="215"/>
      <c r="K1483" s="215"/>
      <c r="L1483" s="219"/>
      <c r="M1483" s="220"/>
      <c r="N1483" s="221"/>
      <c r="O1483" s="221"/>
      <c r="P1483" s="221"/>
      <c r="Q1483" s="221"/>
      <c r="R1483" s="221"/>
      <c r="S1483" s="221"/>
      <c r="T1483" s="222"/>
      <c r="AT1483" s="223" t="s">
        <v>196</v>
      </c>
      <c r="AU1483" s="223" t="s">
        <v>113</v>
      </c>
      <c r="AV1483" s="12" t="s">
        <v>23</v>
      </c>
      <c r="AW1483" s="12" t="s">
        <v>48</v>
      </c>
      <c r="AX1483" s="12" t="s">
        <v>91</v>
      </c>
      <c r="AY1483" s="223" t="s">
        <v>183</v>
      </c>
    </row>
    <row r="1484" spans="2:51" s="13" customFormat="1" ht="10.199999999999999">
      <c r="B1484" s="224"/>
      <c r="C1484" s="225"/>
      <c r="D1484" s="210" t="s">
        <v>196</v>
      </c>
      <c r="E1484" s="226" t="s">
        <v>1</v>
      </c>
      <c r="F1484" s="227" t="s">
        <v>1646</v>
      </c>
      <c r="G1484" s="225"/>
      <c r="H1484" s="228">
        <v>0.5</v>
      </c>
      <c r="I1484" s="229"/>
      <c r="J1484" s="225"/>
      <c r="K1484" s="225"/>
      <c r="L1484" s="230"/>
      <c r="M1484" s="231"/>
      <c r="N1484" s="232"/>
      <c r="O1484" s="232"/>
      <c r="P1484" s="232"/>
      <c r="Q1484" s="232"/>
      <c r="R1484" s="232"/>
      <c r="S1484" s="232"/>
      <c r="T1484" s="233"/>
      <c r="AT1484" s="234" t="s">
        <v>196</v>
      </c>
      <c r="AU1484" s="234" t="s">
        <v>113</v>
      </c>
      <c r="AV1484" s="13" t="s">
        <v>98</v>
      </c>
      <c r="AW1484" s="13" t="s">
        <v>48</v>
      </c>
      <c r="AX1484" s="13" t="s">
        <v>91</v>
      </c>
      <c r="AY1484" s="234" t="s">
        <v>183</v>
      </c>
    </row>
    <row r="1485" spans="2:51" s="12" customFormat="1" ht="10.199999999999999">
      <c r="B1485" s="214"/>
      <c r="C1485" s="215"/>
      <c r="D1485" s="210" t="s">
        <v>196</v>
      </c>
      <c r="E1485" s="216" t="s">
        <v>1</v>
      </c>
      <c r="F1485" s="217" t="s">
        <v>1235</v>
      </c>
      <c r="G1485" s="215"/>
      <c r="H1485" s="216" t="s">
        <v>1</v>
      </c>
      <c r="I1485" s="218"/>
      <c r="J1485" s="215"/>
      <c r="K1485" s="215"/>
      <c r="L1485" s="219"/>
      <c r="M1485" s="220"/>
      <c r="N1485" s="221"/>
      <c r="O1485" s="221"/>
      <c r="P1485" s="221"/>
      <c r="Q1485" s="221"/>
      <c r="R1485" s="221"/>
      <c r="S1485" s="221"/>
      <c r="T1485" s="222"/>
      <c r="AT1485" s="223" t="s">
        <v>196</v>
      </c>
      <c r="AU1485" s="223" t="s">
        <v>113</v>
      </c>
      <c r="AV1485" s="12" t="s">
        <v>23</v>
      </c>
      <c r="AW1485" s="12" t="s">
        <v>48</v>
      </c>
      <c r="AX1485" s="12" t="s">
        <v>91</v>
      </c>
      <c r="AY1485" s="223" t="s">
        <v>183</v>
      </c>
    </row>
    <row r="1486" spans="2:51" s="13" customFormat="1" ht="10.199999999999999">
      <c r="B1486" s="224"/>
      <c r="C1486" s="225"/>
      <c r="D1486" s="210" t="s">
        <v>196</v>
      </c>
      <c r="E1486" s="226" t="s">
        <v>1</v>
      </c>
      <c r="F1486" s="227" t="s">
        <v>1648</v>
      </c>
      <c r="G1486" s="225"/>
      <c r="H1486" s="228">
        <v>1.6E-2</v>
      </c>
      <c r="I1486" s="229"/>
      <c r="J1486" s="225"/>
      <c r="K1486" s="225"/>
      <c r="L1486" s="230"/>
      <c r="M1486" s="231"/>
      <c r="N1486" s="232"/>
      <c r="O1486" s="232"/>
      <c r="P1486" s="232"/>
      <c r="Q1486" s="232"/>
      <c r="R1486" s="232"/>
      <c r="S1486" s="232"/>
      <c r="T1486" s="233"/>
      <c r="AT1486" s="234" t="s">
        <v>196</v>
      </c>
      <c r="AU1486" s="234" t="s">
        <v>113</v>
      </c>
      <c r="AV1486" s="13" t="s">
        <v>98</v>
      </c>
      <c r="AW1486" s="13" t="s">
        <v>48</v>
      </c>
      <c r="AX1486" s="13" t="s">
        <v>91</v>
      </c>
      <c r="AY1486" s="234" t="s">
        <v>183</v>
      </c>
    </row>
    <row r="1487" spans="2:51" s="13" customFormat="1" ht="10.199999999999999">
      <c r="B1487" s="224"/>
      <c r="C1487" s="225"/>
      <c r="D1487" s="210" t="s">
        <v>196</v>
      </c>
      <c r="E1487" s="226" t="s">
        <v>1</v>
      </c>
      <c r="F1487" s="227" t="s">
        <v>1649</v>
      </c>
      <c r="G1487" s="225"/>
      <c r="H1487" s="228">
        <v>0.41</v>
      </c>
      <c r="I1487" s="229"/>
      <c r="J1487" s="225"/>
      <c r="K1487" s="225"/>
      <c r="L1487" s="230"/>
      <c r="M1487" s="231"/>
      <c r="N1487" s="232"/>
      <c r="O1487" s="232"/>
      <c r="P1487" s="232"/>
      <c r="Q1487" s="232"/>
      <c r="R1487" s="232"/>
      <c r="S1487" s="232"/>
      <c r="T1487" s="233"/>
      <c r="AT1487" s="234" t="s">
        <v>196</v>
      </c>
      <c r="AU1487" s="234" t="s">
        <v>113</v>
      </c>
      <c r="AV1487" s="13" t="s">
        <v>98</v>
      </c>
      <c r="AW1487" s="13" t="s">
        <v>48</v>
      </c>
      <c r="AX1487" s="13" t="s">
        <v>91</v>
      </c>
      <c r="AY1487" s="234" t="s">
        <v>183</v>
      </c>
    </row>
    <row r="1488" spans="2:51" s="12" customFormat="1" ht="10.199999999999999">
      <c r="B1488" s="214"/>
      <c r="C1488" s="215"/>
      <c r="D1488" s="210" t="s">
        <v>196</v>
      </c>
      <c r="E1488" s="216" t="s">
        <v>1</v>
      </c>
      <c r="F1488" s="217" t="s">
        <v>1337</v>
      </c>
      <c r="G1488" s="215"/>
      <c r="H1488" s="216" t="s">
        <v>1</v>
      </c>
      <c r="I1488" s="218"/>
      <c r="J1488" s="215"/>
      <c r="K1488" s="215"/>
      <c r="L1488" s="219"/>
      <c r="M1488" s="220"/>
      <c r="N1488" s="221"/>
      <c r="O1488" s="221"/>
      <c r="P1488" s="221"/>
      <c r="Q1488" s="221"/>
      <c r="R1488" s="221"/>
      <c r="S1488" s="221"/>
      <c r="T1488" s="222"/>
      <c r="AT1488" s="223" t="s">
        <v>196</v>
      </c>
      <c r="AU1488" s="223" t="s">
        <v>113</v>
      </c>
      <c r="AV1488" s="12" t="s">
        <v>23</v>
      </c>
      <c r="AW1488" s="12" t="s">
        <v>48</v>
      </c>
      <c r="AX1488" s="12" t="s">
        <v>91</v>
      </c>
      <c r="AY1488" s="223" t="s">
        <v>183</v>
      </c>
    </row>
    <row r="1489" spans="2:65" s="13" customFormat="1" ht="10.199999999999999">
      <c r="B1489" s="224"/>
      <c r="C1489" s="225"/>
      <c r="D1489" s="210" t="s">
        <v>196</v>
      </c>
      <c r="E1489" s="226" t="s">
        <v>1</v>
      </c>
      <c r="F1489" s="227" t="s">
        <v>1650</v>
      </c>
      <c r="G1489" s="225"/>
      <c r="H1489" s="228">
        <v>0.96399999999999997</v>
      </c>
      <c r="I1489" s="229"/>
      <c r="J1489" s="225"/>
      <c r="K1489" s="225"/>
      <c r="L1489" s="230"/>
      <c r="M1489" s="231"/>
      <c r="N1489" s="232"/>
      <c r="O1489" s="232"/>
      <c r="P1489" s="232"/>
      <c r="Q1489" s="232"/>
      <c r="R1489" s="232"/>
      <c r="S1489" s="232"/>
      <c r="T1489" s="233"/>
      <c r="AT1489" s="234" t="s">
        <v>196</v>
      </c>
      <c r="AU1489" s="234" t="s">
        <v>113</v>
      </c>
      <c r="AV1489" s="13" t="s">
        <v>98</v>
      </c>
      <c r="AW1489" s="13" t="s">
        <v>48</v>
      </c>
      <c r="AX1489" s="13" t="s">
        <v>91</v>
      </c>
      <c r="AY1489" s="234" t="s">
        <v>183</v>
      </c>
    </row>
    <row r="1490" spans="2:65" s="12" customFormat="1" ht="10.199999999999999">
      <c r="B1490" s="214"/>
      <c r="C1490" s="215"/>
      <c r="D1490" s="210" t="s">
        <v>196</v>
      </c>
      <c r="E1490" s="216" t="s">
        <v>1</v>
      </c>
      <c r="F1490" s="217" t="s">
        <v>307</v>
      </c>
      <c r="G1490" s="215"/>
      <c r="H1490" s="216" t="s">
        <v>1</v>
      </c>
      <c r="I1490" s="218"/>
      <c r="J1490" s="215"/>
      <c r="K1490" s="215"/>
      <c r="L1490" s="219"/>
      <c r="M1490" s="220"/>
      <c r="N1490" s="221"/>
      <c r="O1490" s="221"/>
      <c r="P1490" s="221"/>
      <c r="Q1490" s="221"/>
      <c r="R1490" s="221"/>
      <c r="S1490" s="221"/>
      <c r="T1490" s="222"/>
      <c r="AT1490" s="223" t="s">
        <v>196</v>
      </c>
      <c r="AU1490" s="223" t="s">
        <v>113</v>
      </c>
      <c r="AV1490" s="12" t="s">
        <v>23</v>
      </c>
      <c r="AW1490" s="12" t="s">
        <v>48</v>
      </c>
      <c r="AX1490" s="12" t="s">
        <v>91</v>
      </c>
      <c r="AY1490" s="223" t="s">
        <v>183</v>
      </c>
    </row>
    <row r="1491" spans="2:65" s="12" customFormat="1" ht="10.199999999999999">
      <c r="B1491" s="214"/>
      <c r="C1491" s="215"/>
      <c r="D1491" s="210" t="s">
        <v>196</v>
      </c>
      <c r="E1491" s="216" t="s">
        <v>1</v>
      </c>
      <c r="F1491" s="217" t="s">
        <v>1030</v>
      </c>
      <c r="G1491" s="215"/>
      <c r="H1491" s="216" t="s">
        <v>1</v>
      </c>
      <c r="I1491" s="218"/>
      <c r="J1491" s="215"/>
      <c r="K1491" s="215"/>
      <c r="L1491" s="219"/>
      <c r="M1491" s="220"/>
      <c r="N1491" s="221"/>
      <c r="O1491" s="221"/>
      <c r="P1491" s="221"/>
      <c r="Q1491" s="221"/>
      <c r="R1491" s="221"/>
      <c r="S1491" s="221"/>
      <c r="T1491" s="222"/>
      <c r="AT1491" s="223" t="s">
        <v>196</v>
      </c>
      <c r="AU1491" s="223" t="s">
        <v>113</v>
      </c>
      <c r="AV1491" s="12" t="s">
        <v>23</v>
      </c>
      <c r="AW1491" s="12" t="s">
        <v>48</v>
      </c>
      <c r="AX1491" s="12" t="s">
        <v>91</v>
      </c>
      <c r="AY1491" s="223" t="s">
        <v>183</v>
      </c>
    </row>
    <row r="1492" spans="2:65" s="13" customFormat="1" ht="10.199999999999999">
      <c r="B1492" s="224"/>
      <c r="C1492" s="225"/>
      <c r="D1492" s="210" t="s">
        <v>196</v>
      </c>
      <c r="E1492" s="226" t="s">
        <v>1</v>
      </c>
      <c r="F1492" s="227" t="s">
        <v>1663</v>
      </c>
      <c r="G1492" s="225"/>
      <c r="H1492" s="228">
        <v>46.08</v>
      </c>
      <c r="I1492" s="229"/>
      <c r="J1492" s="225"/>
      <c r="K1492" s="225"/>
      <c r="L1492" s="230"/>
      <c r="M1492" s="231"/>
      <c r="N1492" s="232"/>
      <c r="O1492" s="232"/>
      <c r="P1492" s="232"/>
      <c r="Q1492" s="232"/>
      <c r="R1492" s="232"/>
      <c r="S1492" s="232"/>
      <c r="T1492" s="233"/>
      <c r="AT1492" s="234" t="s">
        <v>196</v>
      </c>
      <c r="AU1492" s="234" t="s">
        <v>113</v>
      </c>
      <c r="AV1492" s="13" t="s">
        <v>98</v>
      </c>
      <c r="AW1492" s="13" t="s">
        <v>48</v>
      </c>
      <c r="AX1492" s="13" t="s">
        <v>91</v>
      </c>
      <c r="AY1492" s="234" t="s">
        <v>183</v>
      </c>
    </row>
    <row r="1493" spans="2:65" s="1" customFormat="1" ht="16.5" customHeight="1">
      <c r="B1493" s="35"/>
      <c r="C1493" s="197" t="s">
        <v>1664</v>
      </c>
      <c r="D1493" s="197" t="s">
        <v>186</v>
      </c>
      <c r="E1493" s="198" t="s">
        <v>1665</v>
      </c>
      <c r="F1493" s="199" t="s">
        <v>1666</v>
      </c>
      <c r="G1493" s="200" t="s">
        <v>313</v>
      </c>
      <c r="H1493" s="201">
        <v>1.92</v>
      </c>
      <c r="I1493" s="202"/>
      <c r="J1493" s="203">
        <f>ROUND(I1493*H1493,2)</f>
        <v>0</v>
      </c>
      <c r="K1493" s="199" t="s">
        <v>190</v>
      </c>
      <c r="L1493" s="39"/>
      <c r="M1493" s="204" t="s">
        <v>1</v>
      </c>
      <c r="N1493" s="205" t="s">
        <v>56</v>
      </c>
      <c r="O1493" s="67"/>
      <c r="P1493" s="206">
        <f>O1493*H1493</f>
        <v>0</v>
      </c>
      <c r="Q1493" s="206">
        <v>0</v>
      </c>
      <c r="R1493" s="206">
        <f>Q1493*H1493</f>
        <v>0</v>
      </c>
      <c r="S1493" s="206">
        <v>0</v>
      </c>
      <c r="T1493" s="207">
        <f>S1493*H1493</f>
        <v>0</v>
      </c>
      <c r="AR1493" s="208" t="s">
        <v>122</v>
      </c>
      <c r="AT1493" s="208" t="s">
        <v>186</v>
      </c>
      <c r="AU1493" s="208" t="s">
        <v>113</v>
      </c>
      <c r="AY1493" s="17" t="s">
        <v>183</v>
      </c>
      <c r="BE1493" s="209">
        <f>IF(N1493="základní",J1493,0)</f>
        <v>0</v>
      </c>
      <c r="BF1493" s="209">
        <f>IF(N1493="snížená",J1493,0)</f>
        <v>0</v>
      </c>
      <c r="BG1493" s="209">
        <f>IF(N1493="zákl. přenesená",J1493,0)</f>
        <v>0</v>
      </c>
      <c r="BH1493" s="209">
        <f>IF(N1493="sníž. přenesená",J1493,0)</f>
        <v>0</v>
      </c>
      <c r="BI1493" s="209">
        <f>IF(N1493="nulová",J1493,0)</f>
        <v>0</v>
      </c>
      <c r="BJ1493" s="17" t="s">
        <v>23</v>
      </c>
      <c r="BK1493" s="209">
        <f>ROUND(I1493*H1493,2)</f>
        <v>0</v>
      </c>
      <c r="BL1493" s="17" t="s">
        <v>122</v>
      </c>
      <c r="BM1493" s="208" t="s">
        <v>1667</v>
      </c>
    </row>
    <row r="1494" spans="2:65" s="1" customFormat="1" ht="10.199999999999999">
      <c r="B1494" s="35"/>
      <c r="C1494" s="36"/>
      <c r="D1494" s="210" t="s">
        <v>192</v>
      </c>
      <c r="E1494" s="36"/>
      <c r="F1494" s="211" t="s">
        <v>1668</v>
      </c>
      <c r="G1494" s="36"/>
      <c r="H1494" s="36"/>
      <c r="I1494" s="118"/>
      <c r="J1494" s="36"/>
      <c r="K1494" s="36"/>
      <c r="L1494" s="39"/>
      <c r="M1494" s="212"/>
      <c r="N1494" s="67"/>
      <c r="O1494" s="67"/>
      <c r="P1494" s="67"/>
      <c r="Q1494" s="67"/>
      <c r="R1494" s="67"/>
      <c r="S1494" s="67"/>
      <c r="T1494" s="68"/>
      <c r="AT1494" s="17" t="s">
        <v>192</v>
      </c>
      <c r="AU1494" s="17" t="s">
        <v>113</v>
      </c>
    </row>
    <row r="1495" spans="2:65" s="1" customFormat="1" ht="36">
      <c r="B1495" s="35"/>
      <c r="C1495" s="36"/>
      <c r="D1495" s="210" t="s">
        <v>194</v>
      </c>
      <c r="E1495" s="36"/>
      <c r="F1495" s="213" t="s">
        <v>1554</v>
      </c>
      <c r="G1495" s="36"/>
      <c r="H1495" s="36"/>
      <c r="I1495" s="118"/>
      <c r="J1495" s="36"/>
      <c r="K1495" s="36"/>
      <c r="L1495" s="39"/>
      <c r="M1495" s="212"/>
      <c r="N1495" s="67"/>
      <c r="O1495" s="67"/>
      <c r="P1495" s="67"/>
      <c r="Q1495" s="67"/>
      <c r="R1495" s="67"/>
      <c r="S1495" s="67"/>
      <c r="T1495" s="68"/>
      <c r="AT1495" s="17" t="s">
        <v>194</v>
      </c>
      <c r="AU1495" s="17" t="s">
        <v>113</v>
      </c>
    </row>
    <row r="1496" spans="2:65" s="12" customFormat="1" ht="10.199999999999999">
      <c r="B1496" s="214"/>
      <c r="C1496" s="215"/>
      <c r="D1496" s="210" t="s">
        <v>196</v>
      </c>
      <c r="E1496" s="216" t="s">
        <v>1</v>
      </c>
      <c r="F1496" s="217" t="s">
        <v>1030</v>
      </c>
      <c r="G1496" s="215"/>
      <c r="H1496" s="216" t="s">
        <v>1</v>
      </c>
      <c r="I1496" s="218"/>
      <c r="J1496" s="215"/>
      <c r="K1496" s="215"/>
      <c r="L1496" s="219"/>
      <c r="M1496" s="220"/>
      <c r="N1496" s="221"/>
      <c r="O1496" s="221"/>
      <c r="P1496" s="221"/>
      <c r="Q1496" s="221"/>
      <c r="R1496" s="221"/>
      <c r="S1496" s="221"/>
      <c r="T1496" s="222"/>
      <c r="AT1496" s="223" t="s">
        <v>196</v>
      </c>
      <c r="AU1496" s="223" t="s">
        <v>113</v>
      </c>
      <c r="AV1496" s="12" t="s">
        <v>23</v>
      </c>
      <c r="AW1496" s="12" t="s">
        <v>48</v>
      </c>
      <c r="AX1496" s="12" t="s">
        <v>91</v>
      </c>
      <c r="AY1496" s="223" t="s">
        <v>183</v>
      </c>
    </row>
    <row r="1497" spans="2:65" s="13" customFormat="1" ht="10.199999999999999">
      <c r="B1497" s="224"/>
      <c r="C1497" s="225"/>
      <c r="D1497" s="210" t="s">
        <v>196</v>
      </c>
      <c r="E1497" s="226" t="s">
        <v>1</v>
      </c>
      <c r="F1497" s="227" t="s">
        <v>1647</v>
      </c>
      <c r="G1497" s="225"/>
      <c r="H1497" s="228">
        <v>1.92</v>
      </c>
      <c r="I1497" s="229"/>
      <c r="J1497" s="225"/>
      <c r="K1497" s="225"/>
      <c r="L1497" s="230"/>
      <c r="M1497" s="256"/>
      <c r="N1497" s="257"/>
      <c r="O1497" s="257"/>
      <c r="P1497" s="257"/>
      <c r="Q1497" s="257"/>
      <c r="R1497" s="257"/>
      <c r="S1497" s="257"/>
      <c r="T1497" s="258"/>
      <c r="AT1497" s="234" t="s">
        <v>196</v>
      </c>
      <c r="AU1497" s="234" t="s">
        <v>113</v>
      </c>
      <c r="AV1497" s="13" t="s">
        <v>98</v>
      </c>
      <c r="AW1497" s="13" t="s">
        <v>48</v>
      </c>
      <c r="AX1497" s="13" t="s">
        <v>91</v>
      </c>
      <c r="AY1497" s="234" t="s">
        <v>183</v>
      </c>
    </row>
    <row r="1498" spans="2:65" s="1" customFormat="1" ht="7" customHeight="1">
      <c r="B1498" s="50"/>
      <c r="C1498" s="51"/>
      <c r="D1498" s="51"/>
      <c r="E1498" s="51"/>
      <c r="F1498" s="51"/>
      <c r="G1498" s="51"/>
      <c r="H1498" s="51"/>
      <c r="I1498" s="149"/>
      <c r="J1498" s="51"/>
      <c r="K1498" s="51"/>
      <c r="L1498" s="39"/>
    </row>
  </sheetData>
  <sheetProtection algorithmName="SHA-512" hashValue="q8THmIKIzZ3Bqb/Na3oyyVJFG0+CCwZ5NdTh+lLXCUCsimE8ErcAyXl/Ti8vqYRJbDeQwi3KcFTutOC5rssh5A==" saltValue="6cqpHdk/RuYNdZp3fjCnmqTolxuukBUduryWN3Mdg0dBIjbAJc6O5oZevQ2BcANdXKJL/m1kcPIFn40vTTxbEg==" spinCount="100000" sheet="1" objects="1" scenarios="1" formatColumns="0" formatRows="0" autoFilter="0"/>
  <autoFilter ref="C130:K1497"/>
  <mergeCells count="12">
    <mergeCell ref="E123:H123"/>
    <mergeCell ref="L2:V2"/>
    <mergeCell ref="E85:H85"/>
    <mergeCell ref="E87:H87"/>
    <mergeCell ref="E89:H89"/>
    <mergeCell ref="E119:H119"/>
    <mergeCell ref="E121:H12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900"/>
  <sheetViews>
    <sheetView showGridLines="0" workbookViewId="0"/>
  </sheetViews>
  <sheetFormatPr defaultRowHeight="14.4"/>
  <cols>
    <col min="1" max="1" width="8.33203125" customWidth="1"/>
    <col min="2" max="2" width="1.6640625" customWidth="1"/>
    <col min="3" max="3" width="4.1328125" customWidth="1"/>
    <col min="4" max="4" width="4.33203125" customWidth="1"/>
    <col min="5" max="5" width="17.1328125" customWidth="1"/>
    <col min="6" max="6" width="100.796875" customWidth="1"/>
    <col min="7" max="7" width="7" customWidth="1"/>
    <col min="8" max="8" width="11.46484375" customWidth="1"/>
    <col min="9" max="9" width="20.1328125" style="111" customWidth="1"/>
    <col min="10" max="11" width="20.1328125" customWidth="1"/>
    <col min="12" max="12" width="9.33203125" customWidth="1"/>
    <col min="13" max="13" width="10.796875" hidden="1" customWidth="1"/>
    <col min="14" max="14" width="9.33203125" hidden="1"/>
    <col min="15" max="20" width="14.13281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7" customHeight="1">
      <c r="L2" s="289"/>
      <c r="M2" s="289"/>
      <c r="N2" s="289"/>
      <c r="O2" s="289"/>
      <c r="P2" s="289"/>
      <c r="Q2" s="289"/>
      <c r="R2" s="289"/>
      <c r="S2" s="289"/>
      <c r="T2" s="289"/>
      <c r="U2" s="289"/>
      <c r="V2" s="289"/>
      <c r="AT2" s="17" t="s">
        <v>109</v>
      </c>
    </row>
    <row r="3" spans="2:46" ht="7" customHeight="1">
      <c r="B3" s="112"/>
      <c r="C3" s="113"/>
      <c r="D3" s="113"/>
      <c r="E3" s="113"/>
      <c r="F3" s="113"/>
      <c r="G3" s="113"/>
      <c r="H3" s="113"/>
      <c r="I3" s="114"/>
      <c r="J3" s="113"/>
      <c r="K3" s="113"/>
      <c r="L3" s="20"/>
      <c r="AT3" s="17" t="s">
        <v>98</v>
      </c>
    </row>
    <row r="4" spans="2:46" ht="25" customHeight="1">
      <c r="B4" s="20"/>
      <c r="D4" s="115" t="s">
        <v>146</v>
      </c>
      <c r="L4" s="20"/>
      <c r="M4" s="116" t="s">
        <v>10</v>
      </c>
      <c r="AT4" s="17" t="s">
        <v>4</v>
      </c>
    </row>
    <row r="5" spans="2:46" ht="7" customHeight="1">
      <c r="B5" s="20"/>
      <c r="L5" s="20"/>
    </row>
    <row r="6" spans="2:46" ht="12" customHeight="1">
      <c r="B6" s="20"/>
      <c r="D6" s="117" t="s">
        <v>16</v>
      </c>
      <c r="L6" s="20"/>
    </row>
    <row r="7" spans="2:46" ht="16.5" customHeight="1">
      <c r="B7" s="20"/>
      <c r="E7" s="323" t="str">
        <f>'Rekapitulace stavby'!K6</f>
        <v>Šternberk - lokalita Příkopy</v>
      </c>
      <c r="F7" s="324"/>
      <c r="G7" s="324"/>
      <c r="H7" s="324"/>
      <c r="L7" s="20"/>
    </row>
    <row r="8" spans="2:46" ht="12" customHeight="1">
      <c r="B8" s="20"/>
      <c r="D8" s="117" t="s">
        <v>147</v>
      </c>
      <c r="L8" s="20"/>
    </row>
    <row r="9" spans="2:46" s="1" customFormat="1" ht="16.5" customHeight="1">
      <c r="B9" s="39"/>
      <c r="E9" s="323" t="s">
        <v>1669</v>
      </c>
      <c r="F9" s="325"/>
      <c r="G9" s="325"/>
      <c r="H9" s="325"/>
      <c r="I9" s="118"/>
      <c r="L9" s="39"/>
    </row>
    <row r="10" spans="2:46" s="1" customFormat="1" ht="12" customHeight="1">
      <c r="B10" s="39"/>
      <c r="D10" s="117" t="s">
        <v>149</v>
      </c>
      <c r="I10" s="118"/>
      <c r="L10" s="39"/>
    </row>
    <row r="11" spans="2:46" s="1" customFormat="1" ht="37" customHeight="1">
      <c r="B11" s="39"/>
      <c r="E11" s="326" t="s">
        <v>1670</v>
      </c>
      <c r="F11" s="325"/>
      <c r="G11" s="325"/>
      <c r="H11" s="325"/>
      <c r="I11" s="118"/>
      <c r="L11" s="39"/>
    </row>
    <row r="12" spans="2:46" s="1" customFormat="1" ht="10.199999999999999">
      <c r="B12" s="39"/>
      <c r="I12" s="118"/>
      <c r="L12" s="39"/>
    </row>
    <row r="13" spans="2:46" s="1" customFormat="1" ht="12" customHeight="1">
      <c r="B13" s="39"/>
      <c r="D13" s="117" t="s">
        <v>19</v>
      </c>
      <c r="F13" s="106" t="s">
        <v>1</v>
      </c>
      <c r="I13" s="119" t="s">
        <v>21</v>
      </c>
      <c r="J13" s="106" t="s">
        <v>1</v>
      </c>
      <c r="L13" s="39"/>
    </row>
    <row r="14" spans="2:46" s="1" customFormat="1" ht="12" customHeight="1">
      <c r="B14" s="39"/>
      <c r="D14" s="117" t="s">
        <v>24</v>
      </c>
      <c r="F14" s="106" t="s">
        <v>25</v>
      </c>
      <c r="I14" s="119" t="s">
        <v>26</v>
      </c>
      <c r="J14" s="120" t="str">
        <f>'Rekapitulace stavby'!AN8</f>
        <v>23. 4. 2017</v>
      </c>
      <c r="L14" s="39"/>
    </row>
    <row r="15" spans="2:46" s="1" customFormat="1" ht="10.8" customHeight="1">
      <c r="B15" s="39"/>
      <c r="I15" s="118"/>
      <c r="L15" s="39"/>
    </row>
    <row r="16" spans="2:46" s="1" customFormat="1" ht="12" customHeight="1">
      <c r="B16" s="39"/>
      <c r="D16" s="117" t="s">
        <v>34</v>
      </c>
      <c r="I16" s="119" t="s">
        <v>35</v>
      </c>
      <c r="J16" s="106" t="s">
        <v>36</v>
      </c>
      <c r="L16" s="39"/>
    </row>
    <row r="17" spans="2:12" s="1" customFormat="1" ht="18" customHeight="1">
      <c r="B17" s="39"/>
      <c r="E17" s="106" t="s">
        <v>37</v>
      </c>
      <c r="I17" s="119" t="s">
        <v>38</v>
      </c>
      <c r="J17" s="106" t="s">
        <v>39</v>
      </c>
      <c r="L17" s="39"/>
    </row>
    <row r="18" spans="2:12" s="1" customFormat="1" ht="7" customHeight="1">
      <c r="B18" s="39"/>
      <c r="I18" s="118"/>
      <c r="L18" s="39"/>
    </row>
    <row r="19" spans="2:12" s="1" customFormat="1" ht="12" customHeight="1">
      <c r="B19" s="39"/>
      <c r="D19" s="117" t="s">
        <v>40</v>
      </c>
      <c r="I19" s="119" t="s">
        <v>35</v>
      </c>
      <c r="J19" s="30" t="str">
        <f>'Rekapitulace stavby'!AN13</f>
        <v>Vyplň údaj</v>
      </c>
      <c r="L19" s="39"/>
    </row>
    <row r="20" spans="2:12" s="1" customFormat="1" ht="18" customHeight="1">
      <c r="B20" s="39"/>
      <c r="E20" s="327" t="str">
        <f>'Rekapitulace stavby'!E14</f>
        <v>Vyplň údaj</v>
      </c>
      <c r="F20" s="328"/>
      <c r="G20" s="328"/>
      <c r="H20" s="328"/>
      <c r="I20" s="119" t="s">
        <v>38</v>
      </c>
      <c r="J20" s="30" t="str">
        <f>'Rekapitulace stavby'!AN14</f>
        <v>Vyplň údaj</v>
      </c>
      <c r="L20" s="39"/>
    </row>
    <row r="21" spans="2:12" s="1" customFormat="1" ht="7" customHeight="1">
      <c r="B21" s="39"/>
      <c r="I21" s="118"/>
      <c r="L21" s="39"/>
    </row>
    <row r="22" spans="2:12" s="1" customFormat="1" ht="12" customHeight="1">
      <c r="B22" s="39"/>
      <c r="D22" s="117" t="s">
        <v>42</v>
      </c>
      <c r="I22" s="119" t="s">
        <v>35</v>
      </c>
      <c r="J22" s="106" t="s">
        <v>43</v>
      </c>
      <c r="L22" s="39"/>
    </row>
    <row r="23" spans="2:12" s="1" customFormat="1" ht="18" customHeight="1">
      <c r="B23" s="39"/>
      <c r="E23" s="106" t="s">
        <v>44</v>
      </c>
      <c r="I23" s="119" t="s">
        <v>38</v>
      </c>
      <c r="J23" s="106" t="s">
        <v>45</v>
      </c>
      <c r="L23" s="39"/>
    </row>
    <row r="24" spans="2:12" s="1" customFormat="1" ht="7" customHeight="1">
      <c r="B24" s="39"/>
      <c r="I24" s="118"/>
      <c r="L24" s="39"/>
    </row>
    <row r="25" spans="2:12" s="1" customFormat="1" ht="12" customHeight="1">
      <c r="B25" s="39"/>
      <c r="D25" s="117" t="s">
        <v>46</v>
      </c>
      <c r="I25" s="119" t="s">
        <v>35</v>
      </c>
      <c r="J25" s="106" t="s">
        <v>1</v>
      </c>
      <c r="L25" s="39"/>
    </row>
    <row r="26" spans="2:12" s="1" customFormat="1" ht="18" customHeight="1">
      <c r="B26" s="39"/>
      <c r="E26" s="106" t="s">
        <v>1671</v>
      </c>
      <c r="I26" s="119" t="s">
        <v>38</v>
      </c>
      <c r="J26" s="106" t="s">
        <v>1</v>
      </c>
      <c r="L26" s="39"/>
    </row>
    <row r="27" spans="2:12" s="1" customFormat="1" ht="7" customHeight="1">
      <c r="B27" s="39"/>
      <c r="I27" s="118"/>
      <c r="L27" s="39"/>
    </row>
    <row r="28" spans="2:12" s="1" customFormat="1" ht="12" customHeight="1">
      <c r="B28" s="39"/>
      <c r="D28" s="117" t="s">
        <v>49</v>
      </c>
      <c r="I28" s="118"/>
      <c r="L28" s="39"/>
    </row>
    <row r="29" spans="2:12" s="7" customFormat="1" ht="51" customHeight="1">
      <c r="B29" s="121"/>
      <c r="E29" s="329" t="s">
        <v>50</v>
      </c>
      <c r="F29" s="329"/>
      <c r="G29" s="329"/>
      <c r="H29" s="329"/>
      <c r="I29" s="122"/>
      <c r="L29" s="121"/>
    </row>
    <row r="30" spans="2:12" s="1" customFormat="1" ht="7" customHeight="1">
      <c r="B30" s="39"/>
      <c r="I30" s="118"/>
      <c r="L30" s="39"/>
    </row>
    <row r="31" spans="2:12" s="1" customFormat="1" ht="7" customHeight="1">
      <c r="B31" s="39"/>
      <c r="D31" s="63"/>
      <c r="E31" s="63"/>
      <c r="F31" s="63"/>
      <c r="G31" s="63"/>
      <c r="H31" s="63"/>
      <c r="I31" s="123"/>
      <c r="J31" s="63"/>
      <c r="K31" s="63"/>
      <c r="L31" s="39"/>
    </row>
    <row r="32" spans="2:12" s="1" customFormat="1" ht="25.45" customHeight="1">
      <c r="B32" s="39"/>
      <c r="D32" s="124" t="s">
        <v>51</v>
      </c>
      <c r="I32" s="118"/>
      <c r="J32" s="125">
        <f>ROUND(J130, 2)</f>
        <v>0</v>
      </c>
      <c r="L32" s="39"/>
    </row>
    <row r="33" spans="2:12" s="1" customFormat="1" ht="7" customHeight="1">
      <c r="B33" s="39"/>
      <c r="D33" s="63"/>
      <c r="E33" s="63"/>
      <c r="F33" s="63"/>
      <c r="G33" s="63"/>
      <c r="H33" s="63"/>
      <c r="I33" s="123"/>
      <c r="J33" s="63"/>
      <c r="K33" s="63"/>
      <c r="L33" s="39"/>
    </row>
    <row r="34" spans="2:12" s="1" customFormat="1" ht="14.4" customHeight="1">
      <c r="B34" s="39"/>
      <c r="F34" s="126" t="s">
        <v>53</v>
      </c>
      <c r="I34" s="127" t="s">
        <v>52</v>
      </c>
      <c r="J34" s="126" t="s">
        <v>54</v>
      </c>
      <c r="L34" s="39"/>
    </row>
    <row r="35" spans="2:12" s="1" customFormat="1" ht="14.4" customHeight="1">
      <c r="B35" s="39"/>
      <c r="D35" s="128" t="s">
        <v>55</v>
      </c>
      <c r="E35" s="117" t="s">
        <v>56</v>
      </c>
      <c r="F35" s="129">
        <f>ROUND((SUM(BE130:BE899)),  2)</f>
        <v>0</v>
      </c>
      <c r="I35" s="130">
        <v>0.21</v>
      </c>
      <c r="J35" s="129">
        <f>ROUND(((SUM(BE130:BE899))*I35),  2)</f>
        <v>0</v>
      </c>
      <c r="L35" s="39"/>
    </row>
    <row r="36" spans="2:12" s="1" customFormat="1" ht="14.4" customHeight="1">
      <c r="B36" s="39"/>
      <c r="E36" s="117" t="s">
        <v>57</v>
      </c>
      <c r="F36" s="129">
        <f>ROUND((SUM(BF130:BF899)),  2)</f>
        <v>0</v>
      </c>
      <c r="I36" s="130">
        <v>0.15</v>
      </c>
      <c r="J36" s="129">
        <f>ROUND(((SUM(BF130:BF899))*I36),  2)</f>
        <v>0</v>
      </c>
      <c r="L36" s="39"/>
    </row>
    <row r="37" spans="2:12" s="1" customFormat="1" ht="14.4" hidden="1" customHeight="1">
      <c r="B37" s="39"/>
      <c r="E37" s="117" t="s">
        <v>58</v>
      </c>
      <c r="F37" s="129">
        <f>ROUND((SUM(BG130:BG899)),  2)</f>
        <v>0</v>
      </c>
      <c r="I37" s="130">
        <v>0.21</v>
      </c>
      <c r="J37" s="129">
        <f>0</f>
        <v>0</v>
      </c>
      <c r="L37" s="39"/>
    </row>
    <row r="38" spans="2:12" s="1" customFormat="1" ht="14.4" hidden="1" customHeight="1">
      <c r="B38" s="39"/>
      <c r="E38" s="117" t="s">
        <v>59</v>
      </c>
      <c r="F38" s="129">
        <f>ROUND((SUM(BH130:BH899)),  2)</f>
        <v>0</v>
      </c>
      <c r="I38" s="130">
        <v>0.15</v>
      </c>
      <c r="J38" s="129">
        <f>0</f>
        <v>0</v>
      </c>
      <c r="L38" s="39"/>
    </row>
    <row r="39" spans="2:12" s="1" customFormat="1" ht="14.4" hidden="1" customHeight="1">
      <c r="B39" s="39"/>
      <c r="E39" s="117" t="s">
        <v>60</v>
      </c>
      <c r="F39" s="129">
        <f>ROUND((SUM(BI130:BI899)),  2)</f>
        <v>0</v>
      </c>
      <c r="I39" s="130">
        <v>0</v>
      </c>
      <c r="J39" s="129">
        <f>0</f>
        <v>0</v>
      </c>
      <c r="L39" s="39"/>
    </row>
    <row r="40" spans="2:12" s="1" customFormat="1" ht="7" customHeight="1">
      <c r="B40" s="39"/>
      <c r="I40" s="118"/>
      <c r="L40" s="39"/>
    </row>
    <row r="41" spans="2:12" s="1" customFormat="1" ht="25.45" customHeight="1">
      <c r="B41" s="39"/>
      <c r="C41" s="131"/>
      <c r="D41" s="132" t="s">
        <v>61</v>
      </c>
      <c r="E41" s="133"/>
      <c r="F41" s="133"/>
      <c r="G41" s="134" t="s">
        <v>62</v>
      </c>
      <c r="H41" s="135" t="s">
        <v>63</v>
      </c>
      <c r="I41" s="136"/>
      <c r="J41" s="137">
        <f>SUM(J32:J39)</f>
        <v>0</v>
      </c>
      <c r="K41" s="138"/>
      <c r="L41" s="39"/>
    </row>
    <row r="42" spans="2:12" s="1" customFormat="1" ht="14.4" customHeight="1">
      <c r="B42" s="39"/>
      <c r="I42" s="118"/>
      <c r="L42" s="39"/>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9"/>
      <c r="D50" s="139" t="s">
        <v>64</v>
      </c>
      <c r="E50" s="140"/>
      <c r="F50" s="140"/>
      <c r="G50" s="139" t="s">
        <v>65</v>
      </c>
      <c r="H50" s="140"/>
      <c r="I50" s="141"/>
      <c r="J50" s="140"/>
      <c r="K50" s="140"/>
      <c r="L50" s="39"/>
    </row>
    <row r="51" spans="2:12" ht="10.199999999999999">
      <c r="B51" s="20"/>
      <c r="L51" s="20"/>
    </row>
    <row r="52" spans="2:12" ht="10.199999999999999">
      <c r="B52" s="20"/>
      <c r="L52" s="20"/>
    </row>
    <row r="53" spans="2:12" ht="10.199999999999999">
      <c r="B53" s="20"/>
      <c r="L53" s="20"/>
    </row>
    <row r="54" spans="2:12" ht="10.199999999999999">
      <c r="B54" s="20"/>
      <c r="L54" s="20"/>
    </row>
    <row r="55" spans="2:12" ht="10.199999999999999">
      <c r="B55" s="20"/>
      <c r="L55" s="20"/>
    </row>
    <row r="56" spans="2:12" ht="10.199999999999999">
      <c r="B56" s="20"/>
      <c r="L56" s="20"/>
    </row>
    <row r="57" spans="2:12" ht="10.199999999999999">
      <c r="B57" s="20"/>
      <c r="L57" s="20"/>
    </row>
    <row r="58" spans="2:12" ht="10.199999999999999">
      <c r="B58" s="20"/>
      <c r="L58" s="20"/>
    </row>
    <row r="59" spans="2:12" ht="10.199999999999999">
      <c r="B59" s="20"/>
      <c r="L59" s="20"/>
    </row>
    <row r="60" spans="2:12" ht="10.199999999999999">
      <c r="B60" s="20"/>
      <c r="L60" s="20"/>
    </row>
    <row r="61" spans="2:12" s="1" customFormat="1" ht="12.3">
      <c r="B61" s="39"/>
      <c r="D61" s="142" t="s">
        <v>66</v>
      </c>
      <c r="E61" s="143"/>
      <c r="F61" s="144" t="s">
        <v>67</v>
      </c>
      <c r="G61" s="142" t="s">
        <v>66</v>
      </c>
      <c r="H61" s="143"/>
      <c r="I61" s="145"/>
      <c r="J61" s="146" t="s">
        <v>67</v>
      </c>
      <c r="K61" s="143"/>
      <c r="L61" s="39"/>
    </row>
    <row r="62" spans="2:12" ht="10.199999999999999">
      <c r="B62" s="20"/>
      <c r="L62" s="20"/>
    </row>
    <row r="63" spans="2:12" ht="10.199999999999999">
      <c r="B63" s="20"/>
      <c r="L63" s="20"/>
    </row>
    <row r="64" spans="2:12" ht="10.199999999999999">
      <c r="B64" s="20"/>
      <c r="L64" s="20"/>
    </row>
    <row r="65" spans="2:12" s="1" customFormat="1" ht="12.3">
      <c r="B65" s="39"/>
      <c r="D65" s="139" t="s">
        <v>68</v>
      </c>
      <c r="E65" s="140"/>
      <c r="F65" s="140"/>
      <c r="G65" s="139" t="s">
        <v>69</v>
      </c>
      <c r="H65" s="140"/>
      <c r="I65" s="141"/>
      <c r="J65" s="140"/>
      <c r="K65" s="140"/>
      <c r="L65" s="39"/>
    </row>
    <row r="66" spans="2:12" ht="10.199999999999999">
      <c r="B66" s="20"/>
      <c r="L66" s="20"/>
    </row>
    <row r="67" spans="2:12" ht="10.199999999999999">
      <c r="B67" s="20"/>
      <c r="L67" s="20"/>
    </row>
    <row r="68" spans="2:12" ht="10.199999999999999">
      <c r="B68" s="20"/>
      <c r="L68" s="20"/>
    </row>
    <row r="69" spans="2:12" ht="10.199999999999999">
      <c r="B69" s="20"/>
      <c r="L69" s="20"/>
    </row>
    <row r="70" spans="2:12" ht="10.199999999999999">
      <c r="B70" s="20"/>
      <c r="L70" s="20"/>
    </row>
    <row r="71" spans="2:12" ht="10.199999999999999">
      <c r="B71" s="20"/>
      <c r="L71" s="20"/>
    </row>
    <row r="72" spans="2:12" ht="10.199999999999999">
      <c r="B72" s="20"/>
      <c r="L72" s="20"/>
    </row>
    <row r="73" spans="2:12" ht="10.199999999999999">
      <c r="B73" s="20"/>
      <c r="L73" s="20"/>
    </row>
    <row r="74" spans="2:12" ht="10.199999999999999">
      <c r="B74" s="20"/>
      <c r="L74" s="20"/>
    </row>
    <row r="75" spans="2:12" ht="10.199999999999999">
      <c r="B75" s="20"/>
      <c r="L75" s="20"/>
    </row>
    <row r="76" spans="2:12" s="1" customFormat="1" ht="12.3">
      <c r="B76" s="39"/>
      <c r="D76" s="142" t="s">
        <v>66</v>
      </c>
      <c r="E76" s="143"/>
      <c r="F76" s="144" t="s">
        <v>67</v>
      </c>
      <c r="G76" s="142" t="s">
        <v>66</v>
      </c>
      <c r="H76" s="143"/>
      <c r="I76" s="145"/>
      <c r="J76" s="146" t="s">
        <v>67</v>
      </c>
      <c r="K76" s="143"/>
      <c r="L76" s="39"/>
    </row>
    <row r="77" spans="2:12" s="1" customFormat="1" ht="14.4" customHeight="1">
      <c r="B77" s="147"/>
      <c r="C77" s="148"/>
      <c r="D77" s="148"/>
      <c r="E77" s="148"/>
      <c r="F77" s="148"/>
      <c r="G77" s="148"/>
      <c r="H77" s="148"/>
      <c r="I77" s="149"/>
      <c r="J77" s="148"/>
      <c r="K77" s="148"/>
      <c r="L77" s="39"/>
    </row>
    <row r="81" spans="2:12" s="1" customFormat="1" ht="7" customHeight="1">
      <c r="B81" s="150"/>
      <c r="C81" s="151"/>
      <c r="D81" s="151"/>
      <c r="E81" s="151"/>
      <c r="F81" s="151"/>
      <c r="G81" s="151"/>
      <c r="H81" s="151"/>
      <c r="I81" s="152"/>
      <c r="J81" s="151"/>
      <c r="K81" s="151"/>
      <c r="L81" s="39"/>
    </row>
    <row r="82" spans="2:12" s="1" customFormat="1" ht="25" customHeight="1">
      <c r="B82" s="35"/>
      <c r="C82" s="23" t="s">
        <v>152</v>
      </c>
      <c r="D82" s="36"/>
      <c r="E82" s="36"/>
      <c r="F82" s="36"/>
      <c r="G82" s="36"/>
      <c r="H82" s="36"/>
      <c r="I82" s="118"/>
      <c r="J82" s="36"/>
      <c r="K82" s="36"/>
      <c r="L82" s="39"/>
    </row>
    <row r="83" spans="2:12" s="1" customFormat="1" ht="7" customHeight="1">
      <c r="B83" s="35"/>
      <c r="C83" s="36"/>
      <c r="D83" s="36"/>
      <c r="E83" s="36"/>
      <c r="F83" s="36"/>
      <c r="G83" s="36"/>
      <c r="H83" s="36"/>
      <c r="I83" s="118"/>
      <c r="J83" s="36"/>
      <c r="K83" s="36"/>
      <c r="L83" s="39"/>
    </row>
    <row r="84" spans="2:12" s="1" customFormat="1" ht="12" customHeight="1">
      <c r="B84" s="35"/>
      <c r="C84" s="29" t="s">
        <v>16</v>
      </c>
      <c r="D84" s="36"/>
      <c r="E84" s="36"/>
      <c r="F84" s="36"/>
      <c r="G84" s="36"/>
      <c r="H84" s="36"/>
      <c r="I84" s="118"/>
      <c r="J84" s="36"/>
      <c r="K84" s="36"/>
      <c r="L84" s="39"/>
    </row>
    <row r="85" spans="2:12" s="1" customFormat="1" ht="16.5" customHeight="1">
      <c r="B85" s="35"/>
      <c r="C85" s="36"/>
      <c r="D85" s="36"/>
      <c r="E85" s="330" t="str">
        <f>E7</f>
        <v>Šternberk - lokalita Příkopy</v>
      </c>
      <c r="F85" s="331"/>
      <c r="G85" s="331"/>
      <c r="H85" s="331"/>
      <c r="I85" s="118"/>
      <c r="J85" s="36"/>
      <c r="K85" s="36"/>
      <c r="L85" s="39"/>
    </row>
    <row r="86" spans="2:12" ht="12" customHeight="1">
      <c r="B86" s="21"/>
      <c r="C86" s="29" t="s">
        <v>147</v>
      </c>
      <c r="D86" s="22"/>
      <c r="E86" s="22"/>
      <c r="F86" s="22"/>
      <c r="G86" s="22"/>
      <c r="H86" s="22"/>
      <c r="J86" s="22"/>
      <c r="K86" s="22"/>
      <c r="L86" s="20"/>
    </row>
    <row r="87" spans="2:12" s="1" customFormat="1" ht="16.5" customHeight="1">
      <c r="B87" s="35"/>
      <c r="C87" s="36"/>
      <c r="D87" s="36"/>
      <c r="E87" s="330" t="s">
        <v>1669</v>
      </c>
      <c r="F87" s="332"/>
      <c r="G87" s="332"/>
      <c r="H87" s="332"/>
      <c r="I87" s="118"/>
      <c r="J87" s="36"/>
      <c r="K87" s="36"/>
      <c r="L87" s="39"/>
    </row>
    <row r="88" spans="2:12" s="1" customFormat="1" ht="12" customHeight="1">
      <c r="B88" s="35"/>
      <c r="C88" s="29" t="s">
        <v>149</v>
      </c>
      <c r="D88" s="36"/>
      <c r="E88" s="36"/>
      <c r="F88" s="36"/>
      <c r="G88" s="36"/>
      <c r="H88" s="36"/>
      <c r="I88" s="118"/>
      <c r="J88" s="36"/>
      <c r="K88" s="36"/>
      <c r="L88" s="39"/>
    </row>
    <row r="89" spans="2:12" s="1" customFormat="1" ht="16.5" customHeight="1">
      <c r="B89" s="35"/>
      <c r="C89" s="36"/>
      <c r="D89" s="36"/>
      <c r="E89" s="298" t="str">
        <f>E11</f>
        <v>2-1 - SO 301 Vodovodní řad</v>
      </c>
      <c r="F89" s="332"/>
      <c r="G89" s="332"/>
      <c r="H89" s="332"/>
      <c r="I89" s="118"/>
      <c r="J89" s="36"/>
      <c r="K89" s="36"/>
      <c r="L89" s="39"/>
    </row>
    <row r="90" spans="2:12" s="1" customFormat="1" ht="7" customHeight="1">
      <c r="B90" s="35"/>
      <c r="C90" s="36"/>
      <c r="D90" s="36"/>
      <c r="E90" s="36"/>
      <c r="F90" s="36"/>
      <c r="G90" s="36"/>
      <c r="H90" s="36"/>
      <c r="I90" s="118"/>
      <c r="J90" s="36"/>
      <c r="K90" s="36"/>
      <c r="L90" s="39"/>
    </row>
    <row r="91" spans="2:12" s="1" customFormat="1" ht="12" customHeight="1">
      <c r="B91" s="35"/>
      <c r="C91" s="29" t="s">
        <v>24</v>
      </c>
      <c r="D91" s="36"/>
      <c r="E91" s="36"/>
      <c r="F91" s="27" t="str">
        <f>F14</f>
        <v>Šternberk</v>
      </c>
      <c r="G91" s="36"/>
      <c r="H91" s="36"/>
      <c r="I91" s="119" t="s">
        <v>26</v>
      </c>
      <c r="J91" s="62" t="str">
        <f>IF(J14="","",J14)</f>
        <v>23. 4. 2017</v>
      </c>
      <c r="K91" s="36"/>
      <c r="L91" s="39"/>
    </row>
    <row r="92" spans="2:12" s="1" customFormat="1" ht="7" customHeight="1">
      <c r="B92" s="35"/>
      <c r="C92" s="36"/>
      <c r="D92" s="36"/>
      <c r="E92" s="36"/>
      <c r="F92" s="36"/>
      <c r="G92" s="36"/>
      <c r="H92" s="36"/>
      <c r="I92" s="118"/>
      <c r="J92" s="36"/>
      <c r="K92" s="36"/>
      <c r="L92" s="39"/>
    </row>
    <row r="93" spans="2:12" s="1" customFormat="1" ht="15.15" customHeight="1">
      <c r="B93" s="35"/>
      <c r="C93" s="29" t="s">
        <v>34</v>
      </c>
      <c r="D93" s="36"/>
      <c r="E93" s="36"/>
      <c r="F93" s="27" t="str">
        <f>E17</f>
        <v>Město Šternberk</v>
      </c>
      <c r="G93" s="36"/>
      <c r="H93" s="36"/>
      <c r="I93" s="119" t="s">
        <v>42</v>
      </c>
      <c r="J93" s="33" t="str">
        <f>E23</f>
        <v>ing. Petr Doležel</v>
      </c>
      <c r="K93" s="36"/>
      <c r="L93" s="39"/>
    </row>
    <row r="94" spans="2:12" s="1" customFormat="1" ht="15.15" customHeight="1">
      <c r="B94" s="35"/>
      <c r="C94" s="29" t="s">
        <v>40</v>
      </c>
      <c r="D94" s="36"/>
      <c r="E94" s="36"/>
      <c r="F94" s="27" t="str">
        <f>IF(E20="","",E20)</f>
        <v>Vyplň údaj</v>
      </c>
      <c r="G94" s="36"/>
      <c r="H94" s="36"/>
      <c r="I94" s="119" t="s">
        <v>46</v>
      </c>
      <c r="J94" s="33" t="str">
        <f>E26</f>
        <v xml:space="preserve">Kucek  </v>
      </c>
      <c r="K94" s="36"/>
      <c r="L94" s="39"/>
    </row>
    <row r="95" spans="2:12" s="1" customFormat="1" ht="10.3" customHeight="1">
      <c r="B95" s="35"/>
      <c r="C95" s="36"/>
      <c r="D95" s="36"/>
      <c r="E95" s="36"/>
      <c r="F95" s="36"/>
      <c r="G95" s="36"/>
      <c r="H95" s="36"/>
      <c r="I95" s="118"/>
      <c r="J95" s="36"/>
      <c r="K95" s="36"/>
      <c r="L95" s="39"/>
    </row>
    <row r="96" spans="2:12" s="1" customFormat="1" ht="29.25" customHeight="1">
      <c r="B96" s="35"/>
      <c r="C96" s="153" t="s">
        <v>153</v>
      </c>
      <c r="D96" s="154"/>
      <c r="E96" s="154"/>
      <c r="F96" s="154"/>
      <c r="G96" s="154"/>
      <c r="H96" s="154"/>
      <c r="I96" s="155"/>
      <c r="J96" s="156" t="s">
        <v>154</v>
      </c>
      <c r="K96" s="154"/>
      <c r="L96" s="39"/>
    </row>
    <row r="97" spans="2:47" s="1" customFormat="1" ht="10.3" customHeight="1">
      <c r="B97" s="35"/>
      <c r="C97" s="36"/>
      <c r="D97" s="36"/>
      <c r="E97" s="36"/>
      <c r="F97" s="36"/>
      <c r="G97" s="36"/>
      <c r="H97" s="36"/>
      <c r="I97" s="118"/>
      <c r="J97" s="36"/>
      <c r="K97" s="36"/>
      <c r="L97" s="39"/>
    </row>
    <row r="98" spans="2:47" s="1" customFormat="1" ht="22.8" customHeight="1">
      <c r="B98" s="35"/>
      <c r="C98" s="157" t="s">
        <v>155</v>
      </c>
      <c r="D98" s="36"/>
      <c r="E98" s="36"/>
      <c r="F98" s="36"/>
      <c r="G98" s="36"/>
      <c r="H98" s="36"/>
      <c r="I98" s="118"/>
      <c r="J98" s="80">
        <f>J130</f>
        <v>0</v>
      </c>
      <c r="K98" s="36"/>
      <c r="L98" s="39"/>
      <c r="AU98" s="17" t="s">
        <v>156</v>
      </c>
    </row>
    <row r="99" spans="2:47" s="8" customFormat="1" ht="25" customHeight="1">
      <c r="B99" s="158"/>
      <c r="C99" s="159"/>
      <c r="D99" s="160" t="s">
        <v>157</v>
      </c>
      <c r="E99" s="161"/>
      <c r="F99" s="161"/>
      <c r="G99" s="161"/>
      <c r="H99" s="161"/>
      <c r="I99" s="162"/>
      <c r="J99" s="163">
        <f>J131</f>
        <v>0</v>
      </c>
      <c r="K99" s="159"/>
      <c r="L99" s="164"/>
    </row>
    <row r="100" spans="2:47" s="9" customFormat="1" ht="19.899999999999999" customHeight="1">
      <c r="B100" s="165"/>
      <c r="C100" s="100"/>
      <c r="D100" s="166" t="s">
        <v>1672</v>
      </c>
      <c r="E100" s="167"/>
      <c r="F100" s="167"/>
      <c r="G100" s="167"/>
      <c r="H100" s="167"/>
      <c r="I100" s="168"/>
      <c r="J100" s="169">
        <f>J132</f>
        <v>0</v>
      </c>
      <c r="K100" s="100"/>
      <c r="L100" s="170"/>
    </row>
    <row r="101" spans="2:47" s="9" customFormat="1" ht="19.899999999999999" customHeight="1">
      <c r="B101" s="165"/>
      <c r="C101" s="100"/>
      <c r="D101" s="166" t="s">
        <v>1673</v>
      </c>
      <c r="E101" s="167"/>
      <c r="F101" s="167"/>
      <c r="G101" s="167"/>
      <c r="H101" s="167"/>
      <c r="I101" s="168"/>
      <c r="J101" s="169">
        <f>J384</f>
        <v>0</v>
      </c>
      <c r="K101" s="100"/>
      <c r="L101" s="170"/>
    </row>
    <row r="102" spans="2:47" s="9" customFormat="1" ht="19.899999999999999" customHeight="1">
      <c r="B102" s="165"/>
      <c r="C102" s="100"/>
      <c r="D102" s="166" t="s">
        <v>1674</v>
      </c>
      <c r="E102" s="167"/>
      <c r="F102" s="167"/>
      <c r="G102" s="167"/>
      <c r="H102" s="167"/>
      <c r="I102" s="168"/>
      <c r="J102" s="169">
        <f>J408</f>
        <v>0</v>
      </c>
      <c r="K102" s="100"/>
      <c r="L102" s="170"/>
    </row>
    <row r="103" spans="2:47" s="9" customFormat="1" ht="19.899999999999999" customHeight="1">
      <c r="B103" s="165"/>
      <c r="C103" s="100"/>
      <c r="D103" s="166" t="s">
        <v>1675</v>
      </c>
      <c r="E103" s="167"/>
      <c r="F103" s="167"/>
      <c r="G103" s="167"/>
      <c r="H103" s="167"/>
      <c r="I103" s="168"/>
      <c r="J103" s="169">
        <f>J442</f>
        <v>0</v>
      </c>
      <c r="K103" s="100"/>
      <c r="L103" s="170"/>
    </row>
    <row r="104" spans="2:47" s="9" customFormat="1" ht="19.899999999999999" customHeight="1">
      <c r="B104" s="165"/>
      <c r="C104" s="100"/>
      <c r="D104" s="166" t="s">
        <v>1676</v>
      </c>
      <c r="E104" s="167"/>
      <c r="F104" s="167"/>
      <c r="G104" s="167"/>
      <c r="H104" s="167"/>
      <c r="I104" s="168"/>
      <c r="J104" s="169">
        <f>J601</f>
        <v>0</v>
      </c>
      <c r="K104" s="100"/>
      <c r="L104" s="170"/>
    </row>
    <row r="105" spans="2:47" s="9" customFormat="1" ht="19.899999999999999" customHeight="1">
      <c r="B105" s="165"/>
      <c r="C105" s="100"/>
      <c r="D105" s="166" t="s">
        <v>1677</v>
      </c>
      <c r="E105" s="167"/>
      <c r="F105" s="167"/>
      <c r="G105" s="167"/>
      <c r="H105" s="167"/>
      <c r="I105" s="168"/>
      <c r="J105" s="169">
        <f>J713</f>
        <v>0</v>
      </c>
      <c r="K105" s="100"/>
      <c r="L105" s="170"/>
    </row>
    <row r="106" spans="2:47" s="9" customFormat="1" ht="19.899999999999999" customHeight="1">
      <c r="B106" s="165"/>
      <c r="C106" s="100"/>
      <c r="D106" s="166" t="s">
        <v>1678</v>
      </c>
      <c r="E106" s="167"/>
      <c r="F106" s="167"/>
      <c r="G106" s="167"/>
      <c r="H106" s="167"/>
      <c r="I106" s="168"/>
      <c r="J106" s="169">
        <f>J868</f>
        <v>0</v>
      </c>
      <c r="K106" s="100"/>
      <c r="L106" s="170"/>
    </row>
    <row r="107" spans="2:47" s="9" customFormat="1" ht="19.899999999999999" customHeight="1">
      <c r="B107" s="165"/>
      <c r="C107" s="100"/>
      <c r="D107" s="166" t="s">
        <v>1679</v>
      </c>
      <c r="E107" s="167"/>
      <c r="F107" s="167"/>
      <c r="G107" s="167"/>
      <c r="H107" s="167"/>
      <c r="I107" s="168"/>
      <c r="J107" s="169">
        <f>J879</f>
        <v>0</v>
      </c>
      <c r="K107" s="100"/>
      <c r="L107" s="170"/>
    </row>
    <row r="108" spans="2:47" s="9" customFormat="1" ht="19.899999999999999" customHeight="1">
      <c r="B108" s="165"/>
      <c r="C108" s="100"/>
      <c r="D108" s="166" t="s">
        <v>1680</v>
      </c>
      <c r="E108" s="167"/>
      <c r="F108" s="167"/>
      <c r="G108" s="167"/>
      <c r="H108" s="167"/>
      <c r="I108" s="168"/>
      <c r="J108" s="169">
        <f>J893</f>
        <v>0</v>
      </c>
      <c r="K108" s="100"/>
      <c r="L108" s="170"/>
    </row>
    <row r="109" spans="2:47" s="1" customFormat="1" ht="21.85" customHeight="1">
      <c r="B109" s="35"/>
      <c r="C109" s="36"/>
      <c r="D109" s="36"/>
      <c r="E109" s="36"/>
      <c r="F109" s="36"/>
      <c r="G109" s="36"/>
      <c r="H109" s="36"/>
      <c r="I109" s="118"/>
      <c r="J109" s="36"/>
      <c r="K109" s="36"/>
      <c r="L109" s="39"/>
    </row>
    <row r="110" spans="2:47" s="1" customFormat="1" ht="7" customHeight="1">
      <c r="B110" s="50"/>
      <c r="C110" s="51"/>
      <c r="D110" s="51"/>
      <c r="E110" s="51"/>
      <c r="F110" s="51"/>
      <c r="G110" s="51"/>
      <c r="H110" s="51"/>
      <c r="I110" s="149"/>
      <c r="J110" s="51"/>
      <c r="K110" s="51"/>
      <c r="L110" s="39"/>
    </row>
    <row r="114" spans="2:12" s="1" customFormat="1" ht="7" customHeight="1">
      <c r="B114" s="52"/>
      <c r="C114" s="53"/>
      <c r="D114" s="53"/>
      <c r="E114" s="53"/>
      <c r="F114" s="53"/>
      <c r="G114" s="53"/>
      <c r="H114" s="53"/>
      <c r="I114" s="152"/>
      <c r="J114" s="53"/>
      <c r="K114" s="53"/>
      <c r="L114" s="39"/>
    </row>
    <row r="115" spans="2:12" s="1" customFormat="1" ht="25" customHeight="1">
      <c r="B115" s="35"/>
      <c r="C115" s="23" t="s">
        <v>168</v>
      </c>
      <c r="D115" s="36"/>
      <c r="E115" s="36"/>
      <c r="F115" s="36"/>
      <c r="G115" s="36"/>
      <c r="H115" s="36"/>
      <c r="I115" s="118"/>
      <c r="J115" s="36"/>
      <c r="K115" s="36"/>
      <c r="L115" s="39"/>
    </row>
    <row r="116" spans="2:12" s="1" customFormat="1" ht="7" customHeight="1">
      <c r="B116" s="35"/>
      <c r="C116" s="36"/>
      <c r="D116" s="36"/>
      <c r="E116" s="36"/>
      <c r="F116" s="36"/>
      <c r="G116" s="36"/>
      <c r="H116" s="36"/>
      <c r="I116" s="118"/>
      <c r="J116" s="36"/>
      <c r="K116" s="36"/>
      <c r="L116" s="39"/>
    </row>
    <row r="117" spans="2:12" s="1" customFormat="1" ht="12" customHeight="1">
      <c r="B117" s="35"/>
      <c r="C117" s="29" t="s">
        <v>16</v>
      </c>
      <c r="D117" s="36"/>
      <c r="E117" s="36"/>
      <c r="F117" s="36"/>
      <c r="G117" s="36"/>
      <c r="H117" s="36"/>
      <c r="I117" s="118"/>
      <c r="J117" s="36"/>
      <c r="K117" s="36"/>
      <c r="L117" s="39"/>
    </row>
    <row r="118" spans="2:12" s="1" customFormat="1" ht="16.5" customHeight="1">
      <c r="B118" s="35"/>
      <c r="C118" s="36"/>
      <c r="D118" s="36"/>
      <c r="E118" s="330" t="str">
        <f>E7</f>
        <v>Šternberk - lokalita Příkopy</v>
      </c>
      <c r="F118" s="331"/>
      <c r="G118" s="331"/>
      <c r="H118" s="331"/>
      <c r="I118" s="118"/>
      <c r="J118" s="36"/>
      <c r="K118" s="36"/>
      <c r="L118" s="39"/>
    </row>
    <row r="119" spans="2:12" ht="12" customHeight="1">
      <c r="B119" s="21"/>
      <c r="C119" s="29" t="s">
        <v>147</v>
      </c>
      <c r="D119" s="22"/>
      <c r="E119" s="22"/>
      <c r="F119" s="22"/>
      <c r="G119" s="22"/>
      <c r="H119" s="22"/>
      <c r="J119" s="22"/>
      <c r="K119" s="22"/>
      <c r="L119" s="20"/>
    </row>
    <row r="120" spans="2:12" s="1" customFormat="1" ht="16.5" customHeight="1">
      <c r="B120" s="35"/>
      <c r="C120" s="36"/>
      <c r="D120" s="36"/>
      <c r="E120" s="330" t="s">
        <v>1669</v>
      </c>
      <c r="F120" s="332"/>
      <c r="G120" s="332"/>
      <c r="H120" s="332"/>
      <c r="I120" s="118"/>
      <c r="J120" s="36"/>
      <c r="K120" s="36"/>
      <c r="L120" s="39"/>
    </row>
    <row r="121" spans="2:12" s="1" customFormat="1" ht="12" customHeight="1">
      <c r="B121" s="35"/>
      <c r="C121" s="29" t="s">
        <v>149</v>
      </c>
      <c r="D121" s="36"/>
      <c r="E121" s="36"/>
      <c r="F121" s="36"/>
      <c r="G121" s="36"/>
      <c r="H121" s="36"/>
      <c r="I121" s="118"/>
      <c r="J121" s="36"/>
      <c r="K121" s="36"/>
      <c r="L121" s="39"/>
    </row>
    <row r="122" spans="2:12" s="1" customFormat="1" ht="16.5" customHeight="1">
      <c r="B122" s="35"/>
      <c r="C122" s="36"/>
      <c r="D122" s="36"/>
      <c r="E122" s="298" t="str">
        <f>E11</f>
        <v>2-1 - SO 301 Vodovodní řad</v>
      </c>
      <c r="F122" s="332"/>
      <c r="G122" s="332"/>
      <c r="H122" s="332"/>
      <c r="I122" s="118"/>
      <c r="J122" s="36"/>
      <c r="K122" s="36"/>
      <c r="L122" s="39"/>
    </row>
    <row r="123" spans="2:12" s="1" customFormat="1" ht="7" customHeight="1">
      <c r="B123" s="35"/>
      <c r="C123" s="36"/>
      <c r="D123" s="36"/>
      <c r="E123" s="36"/>
      <c r="F123" s="36"/>
      <c r="G123" s="36"/>
      <c r="H123" s="36"/>
      <c r="I123" s="118"/>
      <c r="J123" s="36"/>
      <c r="K123" s="36"/>
      <c r="L123" s="39"/>
    </row>
    <row r="124" spans="2:12" s="1" customFormat="1" ht="12" customHeight="1">
      <c r="B124" s="35"/>
      <c r="C124" s="29" t="s">
        <v>24</v>
      </c>
      <c r="D124" s="36"/>
      <c r="E124" s="36"/>
      <c r="F124" s="27" t="str">
        <f>F14</f>
        <v>Šternberk</v>
      </c>
      <c r="G124" s="36"/>
      <c r="H124" s="36"/>
      <c r="I124" s="119" t="s">
        <v>26</v>
      </c>
      <c r="J124" s="62" t="str">
        <f>IF(J14="","",J14)</f>
        <v>23. 4. 2017</v>
      </c>
      <c r="K124" s="36"/>
      <c r="L124" s="39"/>
    </row>
    <row r="125" spans="2:12" s="1" customFormat="1" ht="7" customHeight="1">
      <c r="B125" s="35"/>
      <c r="C125" s="36"/>
      <c r="D125" s="36"/>
      <c r="E125" s="36"/>
      <c r="F125" s="36"/>
      <c r="G125" s="36"/>
      <c r="H125" s="36"/>
      <c r="I125" s="118"/>
      <c r="J125" s="36"/>
      <c r="K125" s="36"/>
      <c r="L125" s="39"/>
    </row>
    <row r="126" spans="2:12" s="1" customFormat="1" ht="15.15" customHeight="1">
      <c r="B126" s="35"/>
      <c r="C126" s="29" t="s">
        <v>34</v>
      </c>
      <c r="D126" s="36"/>
      <c r="E126" s="36"/>
      <c r="F126" s="27" t="str">
        <f>E17</f>
        <v>Město Šternberk</v>
      </c>
      <c r="G126" s="36"/>
      <c r="H126" s="36"/>
      <c r="I126" s="119" t="s">
        <v>42</v>
      </c>
      <c r="J126" s="33" t="str">
        <f>E23</f>
        <v>ing. Petr Doležel</v>
      </c>
      <c r="K126" s="36"/>
      <c r="L126" s="39"/>
    </row>
    <row r="127" spans="2:12" s="1" customFormat="1" ht="15.15" customHeight="1">
      <c r="B127" s="35"/>
      <c r="C127" s="29" t="s">
        <v>40</v>
      </c>
      <c r="D127" s="36"/>
      <c r="E127" s="36"/>
      <c r="F127" s="27" t="str">
        <f>IF(E20="","",E20)</f>
        <v>Vyplň údaj</v>
      </c>
      <c r="G127" s="36"/>
      <c r="H127" s="36"/>
      <c r="I127" s="119" t="s">
        <v>46</v>
      </c>
      <c r="J127" s="33" t="str">
        <f>E26</f>
        <v xml:space="preserve">Kucek  </v>
      </c>
      <c r="K127" s="36"/>
      <c r="L127" s="39"/>
    </row>
    <row r="128" spans="2:12" s="1" customFormat="1" ht="10.3" customHeight="1">
      <c r="B128" s="35"/>
      <c r="C128" s="36"/>
      <c r="D128" s="36"/>
      <c r="E128" s="36"/>
      <c r="F128" s="36"/>
      <c r="G128" s="36"/>
      <c r="H128" s="36"/>
      <c r="I128" s="118"/>
      <c r="J128" s="36"/>
      <c r="K128" s="36"/>
      <c r="L128" s="39"/>
    </row>
    <row r="129" spans="2:65" s="10" customFormat="1" ht="29.25" customHeight="1">
      <c r="B129" s="171"/>
      <c r="C129" s="172" t="s">
        <v>169</v>
      </c>
      <c r="D129" s="173" t="s">
        <v>76</v>
      </c>
      <c r="E129" s="173" t="s">
        <v>72</v>
      </c>
      <c r="F129" s="173" t="s">
        <v>73</v>
      </c>
      <c r="G129" s="173" t="s">
        <v>170</v>
      </c>
      <c r="H129" s="173" t="s">
        <v>171</v>
      </c>
      <c r="I129" s="174" t="s">
        <v>172</v>
      </c>
      <c r="J129" s="173" t="s">
        <v>154</v>
      </c>
      <c r="K129" s="175" t="s">
        <v>173</v>
      </c>
      <c r="L129" s="176"/>
      <c r="M129" s="71" t="s">
        <v>1</v>
      </c>
      <c r="N129" s="72" t="s">
        <v>55</v>
      </c>
      <c r="O129" s="72" t="s">
        <v>174</v>
      </c>
      <c r="P129" s="72" t="s">
        <v>175</v>
      </c>
      <c r="Q129" s="72" t="s">
        <v>176</v>
      </c>
      <c r="R129" s="72" t="s">
        <v>177</v>
      </c>
      <c r="S129" s="72" t="s">
        <v>178</v>
      </c>
      <c r="T129" s="73" t="s">
        <v>179</v>
      </c>
    </row>
    <row r="130" spans="2:65" s="1" customFormat="1" ht="22.8" customHeight="1">
      <c r="B130" s="35"/>
      <c r="C130" s="78" t="s">
        <v>180</v>
      </c>
      <c r="D130" s="36"/>
      <c r="E130" s="36"/>
      <c r="F130" s="36"/>
      <c r="G130" s="36"/>
      <c r="H130" s="36"/>
      <c r="I130" s="118"/>
      <c r="J130" s="177">
        <f>BK130</f>
        <v>0</v>
      </c>
      <c r="K130" s="36"/>
      <c r="L130" s="39"/>
      <c r="M130" s="74"/>
      <c r="N130" s="75"/>
      <c r="O130" s="75"/>
      <c r="P130" s="178">
        <f>P131</f>
        <v>0</v>
      </c>
      <c r="Q130" s="75"/>
      <c r="R130" s="178">
        <f>R131</f>
        <v>50.914316829999997</v>
      </c>
      <c r="S130" s="75"/>
      <c r="T130" s="179">
        <f>T131</f>
        <v>1.5858699999999999</v>
      </c>
      <c r="AT130" s="17" t="s">
        <v>90</v>
      </c>
      <c r="AU130" s="17" t="s">
        <v>156</v>
      </c>
      <c r="BK130" s="180">
        <f>BK131</f>
        <v>0</v>
      </c>
    </row>
    <row r="131" spans="2:65" s="11" customFormat="1" ht="25.9" customHeight="1">
      <c r="B131" s="181"/>
      <c r="C131" s="182"/>
      <c r="D131" s="183" t="s">
        <v>90</v>
      </c>
      <c r="E131" s="184" t="s">
        <v>181</v>
      </c>
      <c r="F131" s="184" t="s">
        <v>182</v>
      </c>
      <c r="G131" s="182"/>
      <c r="H131" s="182"/>
      <c r="I131" s="185"/>
      <c r="J131" s="186">
        <f>BK131</f>
        <v>0</v>
      </c>
      <c r="K131" s="182"/>
      <c r="L131" s="187"/>
      <c r="M131" s="188"/>
      <c r="N131" s="189"/>
      <c r="O131" s="189"/>
      <c r="P131" s="190">
        <f>P132+P384+P408+P442+P601+P713+P868+P879+P893</f>
        <v>0</v>
      </c>
      <c r="Q131" s="189"/>
      <c r="R131" s="190">
        <f>R132+R384+R408+R442+R601+R713+R868+R879+R893</f>
        <v>50.914316829999997</v>
      </c>
      <c r="S131" s="189"/>
      <c r="T131" s="191">
        <f>T132+T384+T408+T442+T601+T713+T868+T879+T893</f>
        <v>1.5858699999999999</v>
      </c>
      <c r="AR131" s="192" t="s">
        <v>23</v>
      </c>
      <c r="AT131" s="193" t="s">
        <v>90</v>
      </c>
      <c r="AU131" s="193" t="s">
        <v>91</v>
      </c>
      <c r="AY131" s="192" t="s">
        <v>183</v>
      </c>
      <c r="BK131" s="194">
        <f>BK132+BK384+BK408+BK442+BK601+BK713+BK868+BK879+BK893</f>
        <v>0</v>
      </c>
    </row>
    <row r="132" spans="2:65" s="11" customFormat="1" ht="22.8" customHeight="1">
      <c r="B132" s="181"/>
      <c r="C132" s="182"/>
      <c r="D132" s="183" t="s">
        <v>90</v>
      </c>
      <c r="E132" s="195" t="s">
        <v>23</v>
      </c>
      <c r="F132" s="195" t="s">
        <v>1681</v>
      </c>
      <c r="G132" s="182"/>
      <c r="H132" s="182"/>
      <c r="I132" s="185"/>
      <c r="J132" s="196">
        <f>BK132</f>
        <v>0</v>
      </c>
      <c r="K132" s="182"/>
      <c r="L132" s="187"/>
      <c r="M132" s="188"/>
      <c r="N132" s="189"/>
      <c r="O132" s="189"/>
      <c r="P132" s="190">
        <f>SUM(P133:P383)</f>
        <v>0</v>
      </c>
      <c r="Q132" s="189"/>
      <c r="R132" s="190">
        <f>SUM(R133:R383)</f>
        <v>0.81485868000000006</v>
      </c>
      <c r="S132" s="189"/>
      <c r="T132" s="191">
        <f>SUM(T133:T383)</f>
        <v>0</v>
      </c>
      <c r="AR132" s="192" t="s">
        <v>23</v>
      </c>
      <c r="AT132" s="193" t="s">
        <v>90</v>
      </c>
      <c r="AU132" s="193" t="s">
        <v>23</v>
      </c>
      <c r="AY132" s="192" t="s">
        <v>183</v>
      </c>
      <c r="BK132" s="194">
        <f>SUM(BK133:BK383)</f>
        <v>0</v>
      </c>
    </row>
    <row r="133" spans="2:65" s="1" customFormat="1" ht="16.5" customHeight="1">
      <c r="B133" s="35"/>
      <c r="C133" s="197" t="s">
        <v>23</v>
      </c>
      <c r="D133" s="197" t="s">
        <v>186</v>
      </c>
      <c r="E133" s="198" t="s">
        <v>1682</v>
      </c>
      <c r="F133" s="199" t="s">
        <v>1683</v>
      </c>
      <c r="G133" s="200" t="s">
        <v>711</v>
      </c>
      <c r="H133" s="201">
        <v>7.2</v>
      </c>
      <c r="I133" s="202"/>
      <c r="J133" s="203">
        <f>ROUND(I133*H133,2)</f>
        <v>0</v>
      </c>
      <c r="K133" s="199" t="s">
        <v>190</v>
      </c>
      <c r="L133" s="39"/>
      <c r="M133" s="204" t="s">
        <v>1</v>
      </c>
      <c r="N133" s="205" t="s">
        <v>56</v>
      </c>
      <c r="O133" s="67"/>
      <c r="P133" s="206">
        <f>O133*H133</f>
        <v>0</v>
      </c>
      <c r="Q133" s="206">
        <v>3.6900000000000002E-2</v>
      </c>
      <c r="R133" s="206">
        <f>Q133*H133</f>
        <v>0.26568000000000003</v>
      </c>
      <c r="S133" s="206">
        <v>0</v>
      </c>
      <c r="T133" s="207">
        <f>S133*H133</f>
        <v>0</v>
      </c>
      <c r="AR133" s="208" t="s">
        <v>122</v>
      </c>
      <c r="AT133" s="208" t="s">
        <v>186</v>
      </c>
      <c r="AU133" s="208" t="s">
        <v>98</v>
      </c>
      <c r="AY133" s="17" t="s">
        <v>183</v>
      </c>
      <c r="BE133" s="209">
        <f>IF(N133="základní",J133,0)</f>
        <v>0</v>
      </c>
      <c r="BF133" s="209">
        <f>IF(N133="snížená",J133,0)</f>
        <v>0</v>
      </c>
      <c r="BG133" s="209">
        <f>IF(N133="zákl. přenesená",J133,0)</f>
        <v>0</v>
      </c>
      <c r="BH133" s="209">
        <f>IF(N133="sníž. přenesená",J133,0)</f>
        <v>0</v>
      </c>
      <c r="BI133" s="209">
        <f>IF(N133="nulová",J133,0)</f>
        <v>0</v>
      </c>
      <c r="BJ133" s="17" t="s">
        <v>23</v>
      </c>
      <c r="BK133" s="209">
        <f>ROUND(I133*H133,2)</f>
        <v>0</v>
      </c>
      <c r="BL133" s="17" t="s">
        <v>122</v>
      </c>
      <c r="BM133" s="208" t="s">
        <v>1684</v>
      </c>
    </row>
    <row r="134" spans="2:65" s="1" customFormat="1" ht="26.1">
      <c r="B134" s="35"/>
      <c r="C134" s="36"/>
      <c r="D134" s="210" t="s">
        <v>192</v>
      </c>
      <c r="E134" s="36"/>
      <c r="F134" s="211" t="s">
        <v>1685</v>
      </c>
      <c r="G134" s="36"/>
      <c r="H134" s="36"/>
      <c r="I134" s="118"/>
      <c r="J134" s="36"/>
      <c r="K134" s="36"/>
      <c r="L134" s="39"/>
      <c r="M134" s="212"/>
      <c r="N134" s="67"/>
      <c r="O134" s="67"/>
      <c r="P134" s="67"/>
      <c r="Q134" s="67"/>
      <c r="R134" s="67"/>
      <c r="S134" s="67"/>
      <c r="T134" s="68"/>
      <c r="AT134" s="17" t="s">
        <v>192</v>
      </c>
      <c r="AU134" s="17" t="s">
        <v>98</v>
      </c>
    </row>
    <row r="135" spans="2:65" s="1" customFormat="1" ht="45">
      <c r="B135" s="35"/>
      <c r="C135" s="36"/>
      <c r="D135" s="210" t="s">
        <v>194</v>
      </c>
      <c r="E135" s="36"/>
      <c r="F135" s="213" t="s">
        <v>1686</v>
      </c>
      <c r="G135" s="36"/>
      <c r="H135" s="36"/>
      <c r="I135" s="118"/>
      <c r="J135" s="36"/>
      <c r="K135" s="36"/>
      <c r="L135" s="39"/>
      <c r="M135" s="212"/>
      <c r="N135" s="67"/>
      <c r="O135" s="67"/>
      <c r="P135" s="67"/>
      <c r="Q135" s="67"/>
      <c r="R135" s="67"/>
      <c r="S135" s="67"/>
      <c r="T135" s="68"/>
      <c r="AT135" s="17" t="s">
        <v>194</v>
      </c>
      <c r="AU135" s="17" t="s">
        <v>98</v>
      </c>
    </row>
    <row r="136" spans="2:65" s="12" customFormat="1" ht="10.199999999999999">
      <c r="B136" s="214"/>
      <c r="C136" s="215"/>
      <c r="D136" s="210" t="s">
        <v>196</v>
      </c>
      <c r="E136" s="216" t="s">
        <v>1</v>
      </c>
      <c r="F136" s="217" t="s">
        <v>1687</v>
      </c>
      <c r="G136" s="215"/>
      <c r="H136" s="216" t="s">
        <v>1</v>
      </c>
      <c r="I136" s="218"/>
      <c r="J136" s="215"/>
      <c r="K136" s="215"/>
      <c r="L136" s="219"/>
      <c r="M136" s="220"/>
      <c r="N136" s="221"/>
      <c r="O136" s="221"/>
      <c r="P136" s="221"/>
      <c r="Q136" s="221"/>
      <c r="R136" s="221"/>
      <c r="S136" s="221"/>
      <c r="T136" s="222"/>
      <c r="AT136" s="223" t="s">
        <v>196</v>
      </c>
      <c r="AU136" s="223" t="s">
        <v>98</v>
      </c>
      <c r="AV136" s="12" t="s">
        <v>23</v>
      </c>
      <c r="AW136" s="12" t="s">
        <v>48</v>
      </c>
      <c r="AX136" s="12" t="s">
        <v>91</v>
      </c>
      <c r="AY136" s="223" t="s">
        <v>183</v>
      </c>
    </row>
    <row r="137" spans="2:65" s="13" customFormat="1" ht="10.199999999999999">
      <c r="B137" s="224"/>
      <c r="C137" s="225"/>
      <c r="D137" s="210" t="s">
        <v>196</v>
      </c>
      <c r="E137" s="226" t="s">
        <v>1</v>
      </c>
      <c r="F137" s="227" t="s">
        <v>1688</v>
      </c>
      <c r="G137" s="225"/>
      <c r="H137" s="228">
        <v>7.2</v>
      </c>
      <c r="I137" s="229"/>
      <c r="J137" s="225"/>
      <c r="K137" s="225"/>
      <c r="L137" s="230"/>
      <c r="M137" s="231"/>
      <c r="N137" s="232"/>
      <c r="O137" s="232"/>
      <c r="P137" s="232"/>
      <c r="Q137" s="232"/>
      <c r="R137" s="232"/>
      <c r="S137" s="232"/>
      <c r="T137" s="233"/>
      <c r="AT137" s="234" t="s">
        <v>196</v>
      </c>
      <c r="AU137" s="234" t="s">
        <v>98</v>
      </c>
      <c r="AV137" s="13" t="s">
        <v>98</v>
      </c>
      <c r="AW137" s="13" t="s">
        <v>48</v>
      </c>
      <c r="AX137" s="13" t="s">
        <v>91</v>
      </c>
      <c r="AY137" s="234" t="s">
        <v>183</v>
      </c>
    </row>
    <row r="138" spans="2:65" s="15" customFormat="1" ht="10.199999999999999">
      <c r="B138" s="259"/>
      <c r="C138" s="260"/>
      <c r="D138" s="210" t="s">
        <v>196</v>
      </c>
      <c r="E138" s="261" t="s">
        <v>1</v>
      </c>
      <c r="F138" s="262" t="s">
        <v>1547</v>
      </c>
      <c r="G138" s="260"/>
      <c r="H138" s="263">
        <v>7.2</v>
      </c>
      <c r="I138" s="264"/>
      <c r="J138" s="260"/>
      <c r="K138" s="260"/>
      <c r="L138" s="265"/>
      <c r="M138" s="266"/>
      <c r="N138" s="267"/>
      <c r="O138" s="267"/>
      <c r="P138" s="267"/>
      <c r="Q138" s="267"/>
      <c r="R138" s="267"/>
      <c r="S138" s="267"/>
      <c r="T138" s="268"/>
      <c r="AT138" s="269" t="s">
        <v>196</v>
      </c>
      <c r="AU138" s="269" t="s">
        <v>98</v>
      </c>
      <c r="AV138" s="15" t="s">
        <v>122</v>
      </c>
      <c r="AW138" s="15" t="s">
        <v>48</v>
      </c>
      <c r="AX138" s="15" t="s">
        <v>23</v>
      </c>
      <c r="AY138" s="269" t="s">
        <v>183</v>
      </c>
    </row>
    <row r="139" spans="2:65" s="1" customFormat="1" ht="16.5" customHeight="1">
      <c r="B139" s="35"/>
      <c r="C139" s="197" t="s">
        <v>98</v>
      </c>
      <c r="D139" s="197" t="s">
        <v>186</v>
      </c>
      <c r="E139" s="198" t="s">
        <v>1689</v>
      </c>
      <c r="F139" s="199" t="s">
        <v>1690</v>
      </c>
      <c r="G139" s="200" t="s">
        <v>711</v>
      </c>
      <c r="H139" s="201">
        <v>21.6</v>
      </c>
      <c r="I139" s="202"/>
      <c r="J139" s="203">
        <f>ROUND(I139*H139,2)</f>
        <v>0</v>
      </c>
      <c r="K139" s="199" t="s">
        <v>190</v>
      </c>
      <c r="L139" s="39"/>
      <c r="M139" s="204" t="s">
        <v>1</v>
      </c>
      <c r="N139" s="205" t="s">
        <v>56</v>
      </c>
      <c r="O139" s="67"/>
      <c r="P139" s="206">
        <f>O139*H139</f>
        <v>0</v>
      </c>
      <c r="Q139" s="206">
        <v>8.6800000000000002E-3</v>
      </c>
      <c r="R139" s="206">
        <f>Q139*H139</f>
        <v>0.18748800000000002</v>
      </c>
      <c r="S139" s="206">
        <v>0</v>
      </c>
      <c r="T139" s="207">
        <f>S139*H139</f>
        <v>0</v>
      </c>
      <c r="AR139" s="208" t="s">
        <v>122</v>
      </c>
      <c r="AT139" s="208" t="s">
        <v>186</v>
      </c>
      <c r="AU139" s="208" t="s">
        <v>98</v>
      </c>
      <c r="AY139" s="17" t="s">
        <v>183</v>
      </c>
      <c r="BE139" s="209">
        <f>IF(N139="základní",J139,0)</f>
        <v>0</v>
      </c>
      <c r="BF139" s="209">
        <f>IF(N139="snížená",J139,0)</f>
        <v>0</v>
      </c>
      <c r="BG139" s="209">
        <f>IF(N139="zákl. přenesená",J139,0)</f>
        <v>0</v>
      </c>
      <c r="BH139" s="209">
        <f>IF(N139="sníž. přenesená",J139,0)</f>
        <v>0</v>
      </c>
      <c r="BI139" s="209">
        <f>IF(N139="nulová",J139,0)</f>
        <v>0</v>
      </c>
      <c r="BJ139" s="17" t="s">
        <v>23</v>
      </c>
      <c r="BK139" s="209">
        <f>ROUND(I139*H139,2)</f>
        <v>0</v>
      </c>
      <c r="BL139" s="17" t="s">
        <v>122</v>
      </c>
      <c r="BM139" s="208" t="s">
        <v>1691</v>
      </c>
    </row>
    <row r="140" spans="2:65" s="1" customFormat="1" ht="26.1">
      <c r="B140" s="35"/>
      <c r="C140" s="36"/>
      <c r="D140" s="210" t="s">
        <v>192</v>
      </c>
      <c r="E140" s="36"/>
      <c r="F140" s="211" t="s">
        <v>1692</v>
      </c>
      <c r="G140" s="36"/>
      <c r="H140" s="36"/>
      <c r="I140" s="118"/>
      <c r="J140" s="36"/>
      <c r="K140" s="36"/>
      <c r="L140" s="39"/>
      <c r="M140" s="212"/>
      <c r="N140" s="67"/>
      <c r="O140" s="67"/>
      <c r="P140" s="67"/>
      <c r="Q140" s="67"/>
      <c r="R140" s="67"/>
      <c r="S140" s="67"/>
      <c r="T140" s="68"/>
      <c r="AT140" s="17" t="s">
        <v>192</v>
      </c>
      <c r="AU140" s="17" t="s">
        <v>98</v>
      </c>
    </row>
    <row r="141" spans="2:65" s="1" customFormat="1" ht="45">
      <c r="B141" s="35"/>
      <c r="C141" s="36"/>
      <c r="D141" s="210" t="s">
        <v>194</v>
      </c>
      <c r="E141" s="36"/>
      <c r="F141" s="213" t="s">
        <v>1686</v>
      </c>
      <c r="G141" s="36"/>
      <c r="H141" s="36"/>
      <c r="I141" s="118"/>
      <c r="J141" s="36"/>
      <c r="K141" s="36"/>
      <c r="L141" s="39"/>
      <c r="M141" s="212"/>
      <c r="N141" s="67"/>
      <c r="O141" s="67"/>
      <c r="P141" s="67"/>
      <c r="Q141" s="67"/>
      <c r="R141" s="67"/>
      <c r="S141" s="67"/>
      <c r="T141" s="68"/>
      <c r="AT141" s="17" t="s">
        <v>194</v>
      </c>
      <c r="AU141" s="17" t="s">
        <v>98</v>
      </c>
    </row>
    <row r="142" spans="2:65" s="12" customFormat="1" ht="10.199999999999999">
      <c r="B142" s="214"/>
      <c r="C142" s="215"/>
      <c r="D142" s="210" t="s">
        <v>196</v>
      </c>
      <c r="E142" s="216" t="s">
        <v>1</v>
      </c>
      <c r="F142" s="217" t="s">
        <v>1687</v>
      </c>
      <c r="G142" s="215"/>
      <c r="H142" s="216" t="s">
        <v>1</v>
      </c>
      <c r="I142" s="218"/>
      <c r="J142" s="215"/>
      <c r="K142" s="215"/>
      <c r="L142" s="219"/>
      <c r="M142" s="220"/>
      <c r="N142" s="221"/>
      <c r="O142" s="221"/>
      <c r="P142" s="221"/>
      <c r="Q142" s="221"/>
      <c r="R142" s="221"/>
      <c r="S142" s="221"/>
      <c r="T142" s="222"/>
      <c r="AT142" s="223" t="s">
        <v>196</v>
      </c>
      <c r="AU142" s="223" t="s">
        <v>98</v>
      </c>
      <c r="AV142" s="12" t="s">
        <v>23</v>
      </c>
      <c r="AW142" s="12" t="s">
        <v>48</v>
      </c>
      <c r="AX142" s="12" t="s">
        <v>91</v>
      </c>
      <c r="AY142" s="223" t="s">
        <v>183</v>
      </c>
    </row>
    <row r="143" spans="2:65" s="13" customFormat="1" ht="10.199999999999999">
      <c r="B143" s="224"/>
      <c r="C143" s="225"/>
      <c r="D143" s="210" t="s">
        <v>196</v>
      </c>
      <c r="E143" s="226" t="s">
        <v>1</v>
      </c>
      <c r="F143" s="227" t="s">
        <v>1693</v>
      </c>
      <c r="G143" s="225"/>
      <c r="H143" s="228">
        <v>21.6</v>
      </c>
      <c r="I143" s="229"/>
      <c r="J143" s="225"/>
      <c r="K143" s="225"/>
      <c r="L143" s="230"/>
      <c r="M143" s="231"/>
      <c r="N143" s="232"/>
      <c r="O143" s="232"/>
      <c r="P143" s="232"/>
      <c r="Q143" s="232"/>
      <c r="R143" s="232"/>
      <c r="S143" s="232"/>
      <c r="T143" s="233"/>
      <c r="AT143" s="234" t="s">
        <v>196</v>
      </c>
      <c r="AU143" s="234" t="s">
        <v>98</v>
      </c>
      <c r="AV143" s="13" t="s">
        <v>98</v>
      </c>
      <c r="AW143" s="13" t="s">
        <v>48</v>
      </c>
      <c r="AX143" s="13" t="s">
        <v>91</v>
      </c>
      <c r="AY143" s="234" t="s">
        <v>183</v>
      </c>
    </row>
    <row r="144" spans="2:65" s="15" customFormat="1" ht="10.199999999999999">
      <c r="B144" s="259"/>
      <c r="C144" s="260"/>
      <c r="D144" s="210" t="s">
        <v>196</v>
      </c>
      <c r="E144" s="261" t="s">
        <v>1</v>
      </c>
      <c r="F144" s="262" t="s">
        <v>1547</v>
      </c>
      <c r="G144" s="260"/>
      <c r="H144" s="263">
        <v>21.6</v>
      </c>
      <c r="I144" s="264"/>
      <c r="J144" s="260"/>
      <c r="K144" s="260"/>
      <c r="L144" s="265"/>
      <c r="M144" s="266"/>
      <c r="N144" s="267"/>
      <c r="O144" s="267"/>
      <c r="P144" s="267"/>
      <c r="Q144" s="267"/>
      <c r="R144" s="267"/>
      <c r="S144" s="267"/>
      <c r="T144" s="268"/>
      <c r="AT144" s="269" t="s">
        <v>196</v>
      </c>
      <c r="AU144" s="269" t="s">
        <v>98</v>
      </c>
      <c r="AV144" s="15" t="s">
        <v>122</v>
      </c>
      <c r="AW144" s="15" t="s">
        <v>48</v>
      </c>
      <c r="AX144" s="15" t="s">
        <v>23</v>
      </c>
      <c r="AY144" s="269" t="s">
        <v>183</v>
      </c>
    </row>
    <row r="145" spans="2:65" s="1" customFormat="1" ht="16.5" customHeight="1">
      <c r="B145" s="35"/>
      <c r="C145" s="197" t="s">
        <v>113</v>
      </c>
      <c r="D145" s="197" t="s">
        <v>186</v>
      </c>
      <c r="E145" s="198" t="s">
        <v>1694</v>
      </c>
      <c r="F145" s="199" t="s">
        <v>1695</v>
      </c>
      <c r="G145" s="200" t="s">
        <v>711</v>
      </c>
      <c r="H145" s="201">
        <v>4.8</v>
      </c>
      <c r="I145" s="202"/>
      <c r="J145" s="203">
        <f>ROUND(I145*H145,2)</f>
        <v>0</v>
      </c>
      <c r="K145" s="199" t="s">
        <v>190</v>
      </c>
      <c r="L145" s="39"/>
      <c r="M145" s="204" t="s">
        <v>1</v>
      </c>
      <c r="N145" s="205" t="s">
        <v>56</v>
      </c>
      <c r="O145" s="67"/>
      <c r="P145" s="206">
        <f>O145*H145</f>
        <v>0</v>
      </c>
      <c r="Q145" s="206">
        <v>1.068E-2</v>
      </c>
      <c r="R145" s="206">
        <f>Q145*H145</f>
        <v>5.1263999999999997E-2</v>
      </c>
      <c r="S145" s="206">
        <v>0</v>
      </c>
      <c r="T145" s="207">
        <f>S145*H145</f>
        <v>0</v>
      </c>
      <c r="AR145" s="208" t="s">
        <v>122</v>
      </c>
      <c r="AT145" s="208" t="s">
        <v>186</v>
      </c>
      <c r="AU145" s="208" t="s">
        <v>98</v>
      </c>
      <c r="AY145" s="17" t="s">
        <v>183</v>
      </c>
      <c r="BE145" s="209">
        <f>IF(N145="základní",J145,0)</f>
        <v>0</v>
      </c>
      <c r="BF145" s="209">
        <f>IF(N145="snížená",J145,0)</f>
        <v>0</v>
      </c>
      <c r="BG145" s="209">
        <f>IF(N145="zákl. přenesená",J145,0)</f>
        <v>0</v>
      </c>
      <c r="BH145" s="209">
        <f>IF(N145="sníž. přenesená",J145,0)</f>
        <v>0</v>
      </c>
      <c r="BI145" s="209">
        <f>IF(N145="nulová",J145,0)</f>
        <v>0</v>
      </c>
      <c r="BJ145" s="17" t="s">
        <v>23</v>
      </c>
      <c r="BK145" s="209">
        <f>ROUND(I145*H145,2)</f>
        <v>0</v>
      </c>
      <c r="BL145" s="17" t="s">
        <v>122</v>
      </c>
      <c r="BM145" s="208" t="s">
        <v>1696</v>
      </c>
    </row>
    <row r="146" spans="2:65" s="1" customFormat="1" ht="26.1">
      <c r="B146" s="35"/>
      <c r="C146" s="36"/>
      <c r="D146" s="210" t="s">
        <v>192</v>
      </c>
      <c r="E146" s="36"/>
      <c r="F146" s="211" t="s">
        <v>1697</v>
      </c>
      <c r="G146" s="36"/>
      <c r="H146" s="36"/>
      <c r="I146" s="118"/>
      <c r="J146" s="36"/>
      <c r="K146" s="36"/>
      <c r="L146" s="39"/>
      <c r="M146" s="212"/>
      <c r="N146" s="67"/>
      <c r="O146" s="67"/>
      <c r="P146" s="67"/>
      <c r="Q146" s="67"/>
      <c r="R146" s="67"/>
      <c r="S146" s="67"/>
      <c r="T146" s="68"/>
      <c r="AT146" s="17" t="s">
        <v>192</v>
      </c>
      <c r="AU146" s="17" t="s">
        <v>98</v>
      </c>
    </row>
    <row r="147" spans="2:65" s="1" customFormat="1" ht="45">
      <c r="B147" s="35"/>
      <c r="C147" s="36"/>
      <c r="D147" s="210" t="s">
        <v>194</v>
      </c>
      <c r="E147" s="36"/>
      <c r="F147" s="213" t="s">
        <v>1686</v>
      </c>
      <c r="G147" s="36"/>
      <c r="H147" s="36"/>
      <c r="I147" s="118"/>
      <c r="J147" s="36"/>
      <c r="K147" s="36"/>
      <c r="L147" s="39"/>
      <c r="M147" s="212"/>
      <c r="N147" s="67"/>
      <c r="O147" s="67"/>
      <c r="P147" s="67"/>
      <c r="Q147" s="67"/>
      <c r="R147" s="67"/>
      <c r="S147" s="67"/>
      <c r="T147" s="68"/>
      <c r="AT147" s="17" t="s">
        <v>194</v>
      </c>
      <c r="AU147" s="17" t="s">
        <v>98</v>
      </c>
    </row>
    <row r="148" spans="2:65" s="12" customFormat="1" ht="10.199999999999999">
      <c r="B148" s="214"/>
      <c r="C148" s="215"/>
      <c r="D148" s="210" t="s">
        <v>196</v>
      </c>
      <c r="E148" s="216" t="s">
        <v>1</v>
      </c>
      <c r="F148" s="217" t="s">
        <v>1687</v>
      </c>
      <c r="G148" s="215"/>
      <c r="H148" s="216" t="s">
        <v>1</v>
      </c>
      <c r="I148" s="218"/>
      <c r="J148" s="215"/>
      <c r="K148" s="215"/>
      <c r="L148" s="219"/>
      <c r="M148" s="220"/>
      <c r="N148" s="221"/>
      <c r="O148" s="221"/>
      <c r="P148" s="221"/>
      <c r="Q148" s="221"/>
      <c r="R148" s="221"/>
      <c r="S148" s="221"/>
      <c r="T148" s="222"/>
      <c r="AT148" s="223" t="s">
        <v>196</v>
      </c>
      <c r="AU148" s="223" t="s">
        <v>98</v>
      </c>
      <c r="AV148" s="12" t="s">
        <v>23</v>
      </c>
      <c r="AW148" s="12" t="s">
        <v>48</v>
      </c>
      <c r="AX148" s="12" t="s">
        <v>91</v>
      </c>
      <c r="AY148" s="223" t="s">
        <v>183</v>
      </c>
    </row>
    <row r="149" spans="2:65" s="13" customFormat="1" ht="10.199999999999999">
      <c r="B149" s="224"/>
      <c r="C149" s="225"/>
      <c r="D149" s="210" t="s">
        <v>196</v>
      </c>
      <c r="E149" s="226" t="s">
        <v>1</v>
      </c>
      <c r="F149" s="227" t="s">
        <v>1698</v>
      </c>
      <c r="G149" s="225"/>
      <c r="H149" s="228">
        <v>4.8</v>
      </c>
      <c r="I149" s="229"/>
      <c r="J149" s="225"/>
      <c r="K149" s="225"/>
      <c r="L149" s="230"/>
      <c r="M149" s="231"/>
      <c r="N149" s="232"/>
      <c r="O149" s="232"/>
      <c r="P149" s="232"/>
      <c r="Q149" s="232"/>
      <c r="R149" s="232"/>
      <c r="S149" s="232"/>
      <c r="T149" s="233"/>
      <c r="AT149" s="234" t="s">
        <v>196</v>
      </c>
      <c r="AU149" s="234" t="s">
        <v>98</v>
      </c>
      <c r="AV149" s="13" t="s">
        <v>98</v>
      </c>
      <c r="AW149" s="13" t="s">
        <v>48</v>
      </c>
      <c r="AX149" s="13" t="s">
        <v>91</v>
      </c>
      <c r="AY149" s="234" t="s">
        <v>183</v>
      </c>
    </row>
    <row r="150" spans="2:65" s="15" customFormat="1" ht="10.199999999999999">
      <c r="B150" s="259"/>
      <c r="C150" s="260"/>
      <c r="D150" s="210" t="s">
        <v>196</v>
      </c>
      <c r="E150" s="261" t="s">
        <v>1</v>
      </c>
      <c r="F150" s="262" t="s">
        <v>1547</v>
      </c>
      <c r="G150" s="260"/>
      <c r="H150" s="263">
        <v>4.8</v>
      </c>
      <c r="I150" s="264"/>
      <c r="J150" s="260"/>
      <c r="K150" s="260"/>
      <c r="L150" s="265"/>
      <c r="M150" s="266"/>
      <c r="N150" s="267"/>
      <c r="O150" s="267"/>
      <c r="P150" s="267"/>
      <c r="Q150" s="267"/>
      <c r="R150" s="267"/>
      <c r="S150" s="267"/>
      <c r="T150" s="268"/>
      <c r="AT150" s="269" t="s">
        <v>196</v>
      </c>
      <c r="AU150" s="269" t="s">
        <v>98</v>
      </c>
      <c r="AV150" s="15" t="s">
        <v>122</v>
      </c>
      <c r="AW150" s="15" t="s">
        <v>48</v>
      </c>
      <c r="AX150" s="15" t="s">
        <v>23</v>
      </c>
      <c r="AY150" s="269" t="s">
        <v>183</v>
      </c>
    </row>
    <row r="151" spans="2:65" s="1" customFormat="1" ht="16.5" customHeight="1">
      <c r="B151" s="35"/>
      <c r="C151" s="197" t="s">
        <v>122</v>
      </c>
      <c r="D151" s="197" t="s">
        <v>186</v>
      </c>
      <c r="E151" s="198" t="s">
        <v>1699</v>
      </c>
      <c r="F151" s="199" t="s">
        <v>1700</v>
      </c>
      <c r="G151" s="200" t="s">
        <v>711</v>
      </c>
      <c r="H151" s="201">
        <v>1.2</v>
      </c>
      <c r="I151" s="202"/>
      <c r="J151" s="203">
        <f>ROUND(I151*H151,2)</f>
        <v>0</v>
      </c>
      <c r="K151" s="199" t="s">
        <v>190</v>
      </c>
      <c r="L151" s="39"/>
      <c r="M151" s="204" t="s">
        <v>1</v>
      </c>
      <c r="N151" s="205" t="s">
        <v>56</v>
      </c>
      <c r="O151" s="67"/>
      <c r="P151" s="206">
        <f>O151*H151</f>
        <v>0</v>
      </c>
      <c r="Q151" s="206">
        <v>1.269E-2</v>
      </c>
      <c r="R151" s="206">
        <f>Q151*H151</f>
        <v>1.5227999999999998E-2</v>
      </c>
      <c r="S151" s="206">
        <v>0</v>
      </c>
      <c r="T151" s="207">
        <f>S151*H151</f>
        <v>0</v>
      </c>
      <c r="AR151" s="208" t="s">
        <v>122</v>
      </c>
      <c r="AT151" s="208" t="s">
        <v>186</v>
      </c>
      <c r="AU151" s="208" t="s">
        <v>98</v>
      </c>
      <c r="AY151" s="17" t="s">
        <v>183</v>
      </c>
      <c r="BE151" s="209">
        <f>IF(N151="základní",J151,0)</f>
        <v>0</v>
      </c>
      <c r="BF151" s="209">
        <f>IF(N151="snížená",J151,0)</f>
        <v>0</v>
      </c>
      <c r="BG151" s="209">
        <f>IF(N151="zákl. přenesená",J151,0)</f>
        <v>0</v>
      </c>
      <c r="BH151" s="209">
        <f>IF(N151="sníž. přenesená",J151,0)</f>
        <v>0</v>
      </c>
      <c r="BI151" s="209">
        <f>IF(N151="nulová",J151,0)</f>
        <v>0</v>
      </c>
      <c r="BJ151" s="17" t="s">
        <v>23</v>
      </c>
      <c r="BK151" s="209">
        <f>ROUND(I151*H151,2)</f>
        <v>0</v>
      </c>
      <c r="BL151" s="17" t="s">
        <v>122</v>
      </c>
      <c r="BM151" s="208" t="s">
        <v>1701</v>
      </c>
    </row>
    <row r="152" spans="2:65" s="1" customFormat="1" ht="26.1">
      <c r="B152" s="35"/>
      <c r="C152" s="36"/>
      <c r="D152" s="210" t="s">
        <v>192</v>
      </c>
      <c r="E152" s="36"/>
      <c r="F152" s="211" t="s">
        <v>1702</v>
      </c>
      <c r="G152" s="36"/>
      <c r="H152" s="36"/>
      <c r="I152" s="118"/>
      <c r="J152" s="36"/>
      <c r="K152" s="36"/>
      <c r="L152" s="39"/>
      <c r="M152" s="212"/>
      <c r="N152" s="67"/>
      <c r="O152" s="67"/>
      <c r="P152" s="67"/>
      <c r="Q152" s="67"/>
      <c r="R152" s="67"/>
      <c r="S152" s="67"/>
      <c r="T152" s="68"/>
      <c r="AT152" s="17" t="s">
        <v>192</v>
      </c>
      <c r="AU152" s="17" t="s">
        <v>98</v>
      </c>
    </row>
    <row r="153" spans="2:65" s="1" customFormat="1" ht="45">
      <c r="B153" s="35"/>
      <c r="C153" s="36"/>
      <c r="D153" s="210" t="s">
        <v>194</v>
      </c>
      <c r="E153" s="36"/>
      <c r="F153" s="213" t="s">
        <v>1686</v>
      </c>
      <c r="G153" s="36"/>
      <c r="H153" s="36"/>
      <c r="I153" s="118"/>
      <c r="J153" s="36"/>
      <c r="K153" s="36"/>
      <c r="L153" s="39"/>
      <c r="M153" s="212"/>
      <c r="N153" s="67"/>
      <c r="O153" s="67"/>
      <c r="P153" s="67"/>
      <c r="Q153" s="67"/>
      <c r="R153" s="67"/>
      <c r="S153" s="67"/>
      <c r="T153" s="68"/>
      <c r="AT153" s="17" t="s">
        <v>194</v>
      </c>
      <c r="AU153" s="17" t="s">
        <v>98</v>
      </c>
    </row>
    <row r="154" spans="2:65" s="12" customFormat="1" ht="10.199999999999999">
      <c r="B154" s="214"/>
      <c r="C154" s="215"/>
      <c r="D154" s="210" t="s">
        <v>196</v>
      </c>
      <c r="E154" s="216" t="s">
        <v>1</v>
      </c>
      <c r="F154" s="217" t="s">
        <v>1687</v>
      </c>
      <c r="G154" s="215"/>
      <c r="H154" s="216" t="s">
        <v>1</v>
      </c>
      <c r="I154" s="218"/>
      <c r="J154" s="215"/>
      <c r="K154" s="215"/>
      <c r="L154" s="219"/>
      <c r="M154" s="220"/>
      <c r="N154" s="221"/>
      <c r="O154" s="221"/>
      <c r="P154" s="221"/>
      <c r="Q154" s="221"/>
      <c r="R154" s="221"/>
      <c r="S154" s="221"/>
      <c r="T154" s="222"/>
      <c r="AT154" s="223" t="s">
        <v>196</v>
      </c>
      <c r="AU154" s="223" t="s">
        <v>98</v>
      </c>
      <c r="AV154" s="12" t="s">
        <v>23</v>
      </c>
      <c r="AW154" s="12" t="s">
        <v>48</v>
      </c>
      <c r="AX154" s="12" t="s">
        <v>91</v>
      </c>
      <c r="AY154" s="223" t="s">
        <v>183</v>
      </c>
    </row>
    <row r="155" spans="2:65" s="13" customFormat="1" ht="10.199999999999999">
      <c r="B155" s="224"/>
      <c r="C155" s="225"/>
      <c r="D155" s="210" t="s">
        <v>196</v>
      </c>
      <c r="E155" s="226" t="s">
        <v>1</v>
      </c>
      <c r="F155" s="227" t="s">
        <v>1703</v>
      </c>
      <c r="G155" s="225"/>
      <c r="H155" s="228">
        <v>1.2</v>
      </c>
      <c r="I155" s="229"/>
      <c r="J155" s="225"/>
      <c r="K155" s="225"/>
      <c r="L155" s="230"/>
      <c r="M155" s="231"/>
      <c r="N155" s="232"/>
      <c r="O155" s="232"/>
      <c r="P155" s="232"/>
      <c r="Q155" s="232"/>
      <c r="R155" s="232"/>
      <c r="S155" s="232"/>
      <c r="T155" s="233"/>
      <c r="AT155" s="234" t="s">
        <v>196</v>
      </c>
      <c r="AU155" s="234" t="s">
        <v>98</v>
      </c>
      <c r="AV155" s="13" t="s">
        <v>98</v>
      </c>
      <c r="AW155" s="13" t="s">
        <v>48</v>
      </c>
      <c r="AX155" s="13" t="s">
        <v>91</v>
      </c>
      <c r="AY155" s="234" t="s">
        <v>183</v>
      </c>
    </row>
    <row r="156" spans="2:65" s="15" customFormat="1" ht="10.199999999999999">
      <c r="B156" s="259"/>
      <c r="C156" s="260"/>
      <c r="D156" s="210" t="s">
        <v>196</v>
      </c>
      <c r="E156" s="261" t="s">
        <v>1</v>
      </c>
      <c r="F156" s="262" t="s">
        <v>1547</v>
      </c>
      <c r="G156" s="260"/>
      <c r="H156" s="263">
        <v>1.2</v>
      </c>
      <c r="I156" s="264"/>
      <c r="J156" s="260"/>
      <c r="K156" s="260"/>
      <c r="L156" s="265"/>
      <c r="M156" s="266"/>
      <c r="N156" s="267"/>
      <c r="O156" s="267"/>
      <c r="P156" s="267"/>
      <c r="Q156" s="267"/>
      <c r="R156" s="267"/>
      <c r="S156" s="267"/>
      <c r="T156" s="268"/>
      <c r="AT156" s="269" t="s">
        <v>196</v>
      </c>
      <c r="AU156" s="269" t="s">
        <v>98</v>
      </c>
      <c r="AV156" s="15" t="s">
        <v>122</v>
      </c>
      <c r="AW156" s="15" t="s">
        <v>48</v>
      </c>
      <c r="AX156" s="15" t="s">
        <v>23</v>
      </c>
      <c r="AY156" s="269" t="s">
        <v>183</v>
      </c>
    </row>
    <row r="157" spans="2:65" s="1" customFormat="1" ht="16.5" customHeight="1">
      <c r="B157" s="35"/>
      <c r="C157" s="197" t="s">
        <v>128</v>
      </c>
      <c r="D157" s="197" t="s">
        <v>186</v>
      </c>
      <c r="E157" s="198" t="s">
        <v>1704</v>
      </c>
      <c r="F157" s="199" t="s">
        <v>1705</v>
      </c>
      <c r="G157" s="200" t="s">
        <v>248</v>
      </c>
      <c r="H157" s="201">
        <v>60.902999999999999</v>
      </c>
      <c r="I157" s="202"/>
      <c r="J157" s="203">
        <f>ROUND(I157*H157,2)</f>
        <v>0</v>
      </c>
      <c r="K157" s="199" t="s">
        <v>190</v>
      </c>
      <c r="L157" s="39"/>
      <c r="M157" s="204" t="s">
        <v>1</v>
      </c>
      <c r="N157" s="205" t="s">
        <v>56</v>
      </c>
      <c r="O157" s="67"/>
      <c r="P157" s="206">
        <f>O157*H157</f>
        <v>0</v>
      </c>
      <c r="Q157" s="206">
        <v>0</v>
      </c>
      <c r="R157" s="206">
        <f>Q157*H157</f>
        <v>0</v>
      </c>
      <c r="S157" s="206">
        <v>0</v>
      </c>
      <c r="T157" s="207">
        <f>S157*H157</f>
        <v>0</v>
      </c>
      <c r="AR157" s="208" t="s">
        <v>122</v>
      </c>
      <c r="AT157" s="208" t="s">
        <v>186</v>
      </c>
      <c r="AU157" s="208" t="s">
        <v>98</v>
      </c>
      <c r="AY157" s="17" t="s">
        <v>183</v>
      </c>
      <c r="BE157" s="209">
        <f>IF(N157="základní",J157,0)</f>
        <v>0</v>
      </c>
      <c r="BF157" s="209">
        <f>IF(N157="snížená",J157,0)</f>
        <v>0</v>
      </c>
      <c r="BG157" s="209">
        <f>IF(N157="zákl. přenesená",J157,0)</f>
        <v>0</v>
      </c>
      <c r="BH157" s="209">
        <f>IF(N157="sníž. přenesená",J157,0)</f>
        <v>0</v>
      </c>
      <c r="BI157" s="209">
        <f>IF(N157="nulová",J157,0)</f>
        <v>0</v>
      </c>
      <c r="BJ157" s="17" t="s">
        <v>23</v>
      </c>
      <c r="BK157" s="209">
        <f>ROUND(I157*H157,2)</f>
        <v>0</v>
      </c>
      <c r="BL157" s="17" t="s">
        <v>122</v>
      </c>
      <c r="BM157" s="208" t="s">
        <v>1706</v>
      </c>
    </row>
    <row r="158" spans="2:65" s="1" customFormat="1" ht="10.199999999999999">
      <c r="B158" s="35"/>
      <c r="C158" s="36"/>
      <c r="D158" s="210" t="s">
        <v>192</v>
      </c>
      <c r="E158" s="36"/>
      <c r="F158" s="211" t="s">
        <v>1707</v>
      </c>
      <c r="G158" s="36"/>
      <c r="H158" s="36"/>
      <c r="I158" s="118"/>
      <c r="J158" s="36"/>
      <c r="K158" s="36"/>
      <c r="L158" s="39"/>
      <c r="M158" s="212"/>
      <c r="N158" s="67"/>
      <c r="O158" s="67"/>
      <c r="P158" s="67"/>
      <c r="Q158" s="67"/>
      <c r="R158" s="67"/>
      <c r="S158" s="67"/>
      <c r="T158" s="68"/>
      <c r="AT158" s="17" t="s">
        <v>192</v>
      </c>
      <c r="AU158" s="17" t="s">
        <v>98</v>
      </c>
    </row>
    <row r="159" spans="2:65" s="1" customFormat="1" ht="171">
      <c r="B159" s="35"/>
      <c r="C159" s="36"/>
      <c r="D159" s="210" t="s">
        <v>194</v>
      </c>
      <c r="E159" s="36"/>
      <c r="F159" s="213" t="s">
        <v>1708</v>
      </c>
      <c r="G159" s="36"/>
      <c r="H159" s="36"/>
      <c r="I159" s="118"/>
      <c r="J159" s="36"/>
      <c r="K159" s="36"/>
      <c r="L159" s="39"/>
      <c r="M159" s="212"/>
      <c r="N159" s="67"/>
      <c r="O159" s="67"/>
      <c r="P159" s="67"/>
      <c r="Q159" s="67"/>
      <c r="R159" s="67"/>
      <c r="S159" s="67"/>
      <c r="T159" s="68"/>
      <c r="AT159" s="17" t="s">
        <v>194</v>
      </c>
      <c r="AU159" s="17" t="s">
        <v>98</v>
      </c>
    </row>
    <row r="160" spans="2:65" s="1" customFormat="1" ht="27">
      <c r="B160" s="35"/>
      <c r="C160" s="36"/>
      <c r="D160" s="210" t="s">
        <v>400</v>
      </c>
      <c r="E160" s="36"/>
      <c r="F160" s="213" t="s">
        <v>1709</v>
      </c>
      <c r="G160" s="36"/>
      <c r="H160" s="36"/>
      <c r="I160" s="118"/>
      <c r="J160" s="36"/>
      <c r="K160" s="36"/>
      <c r="L160" s="39"/>
      <c r="M160" s="212"/>
      <c r="N160" s="67"/>
      <c r="O160" s="67"/>
      <c r="P160" s="67"/>
      <c r="Q160" s="67"/>
      <c r="R160" s="67"/>
      <c r="S160" s="67"/>
      <c r="T160" s="68"/>
      <c r="AT160" s="17" t="s">
        <v>400</v>
      </c>
      <c r="AU160" s="17" t="s">
        <v>98</v>
      </c>
    </row>
    <row r="161" spans="2:65" s="12" customFormat="1" ht="10.199999999999999">
      <c r="B161" s="214"/>
      <c r="C161" s="215"/>
      <c r="D161" s="210" t="s">
        <v>196</v>
      </c>
      <c r="E161" s="216" t="s">
        <v>1</v>
      </c>
      <c r="F161" s="217" t="s">
        <v>1710</v>
      </c>
      <c r="G161" s="215"/>
      <c r="H161" s="216" t="s">
        <v>1</v>
      </c>
      <c r="I161" s="218"/>
      <c r="J161" s="215"/>
      <c r="K161" s="215"/>
      <c r="L161" s="219"/>
      <c r="M161" s="220"/>
      <c r="N161" s="221"/>
      <c r="O161" s="221"/>
      <c r="P161" s="221"/>
      <c r="Q161" s="221"/>
      <c r="R161" s="221"/>
      <c r="S161" s="221"/>
      <c r="T161" s="222"/>
      <c r="AT161" s="223" t="s">
        <v>196</v>
      </c>
      <c r="AU161" s="223" t="s">
        <v>98</v>
      </c>
      <c r="AV161" s="12" t="s">
        <v>23</v>
      </c>
      <c r="AW161" s="12" t="s">
        <v>48</v>
      </c>
      <c r="AX161" s="12" t="s">
        <v>91</v>
      </c>
      <c r="AY161" s="223" t="s">
        <v>183</v>
      </c>
    </row>
    <row r="162" spans="2:65" s="13" customFormat="1" ht="10.199999999999999">
      <c r="B162" s="224"/>
      <c r="C162" s="225"/>
      <c r="D162" s="210" t="s">
        <v>196</v>
      </c>
      <c r="E162" s="226" t="s">
        <v>1</v>
      </c>
      <c r="F162" s="227" t="s">
        <v>1711</v>
      </c>
      <c r="G162" s="225"/>
      <c r="H162" s="228">
        <v>10.8</v>
      </c>
      <c r="I162" s="229"/>
      <c r="J162" s="225"/>
      <c r="K162" s="225"/>
      <c r="L162" s="230"/>
      <c r="M162" s="231"/>
      <c r="N162" s="232"/>
      <c r="O162" s="232"/>
      <c r="P162" s="232"/>
      <c r="Q162" s="232"/>
      <c r="R162" s="232"/>
      <c r="S162" s="232"/>
      <c r="T162" s="233"/>
      <c r="AT162" s="234" t="s">
        <v>196</v>
      </c>
      <c r="AU162" s="234" t="s">
        <v>98</v>
      </c>
      <c r="AV162" s="13" t="s">
        <v>98</v>
      </c>
      <c r="AW162" s="13" t="s">
        <v>48</v>
      </c>
      <c r="AX162" s="13" t="s">
        <v>91</v>
      </c>
      <c r="AY162" s="234" t="s">
        <v>183</v>
      </c>
    </row>
    <row r="163" spans="2:65" s="12" customFormat="1" ht="10.199999999999999">
      <c r="B163" s="214"/>
      <c r="C163" s="215"/>
      <c r="D163" s="210" t="s">
        <v>196</v>
      </c>
      <c r="E163" s="216" t="s">
        <v>1</v>
      </c>
      <c r="F163" s="217" t="s">
        <v>1712</v>
      </c>
      <c r="G163" s="215"/>
      <c r="H163" s="216" t="s">
        <v>1</v>
      </c>
      <c r="I163" s="218"/>
      <c r="J163" s="215"/>
      <c r="K163" s="215"/>
      <c r="L163" s="219"/>
      <c r="M163" s="220"/>
      <c r="N163" s="221"/>
      <c r="O163" s="221"/>
      <c r="P163" s="221"/>
      <c r="Q163" s="221"/>
      <c r="R163" s="221"/>
      <c r="S163" s="221"/>
      <c r="T163" s="222"/>
      <c r="AT163" s="223" t="s">
        <v>196</v>
      </c>
      <c r="AU163" s="223" t="s">
        <v>98</v>
      </c>
      <c r="AV163" s="12" t="s">
        <v>23</v>
      </c>
      <c r="AW163" s="12" t="s">
        <v>48</v>
      </c>
      <c r="AX163" s="12" t="s">
        <v>91</v>
      </c>
      <c r="AY163" s="223" t="s">
        <v>183</v>
      </c>
    </row>
    <row r="164" spans="2:65" s="13" customFormat="1" ht="10.199999999999999">
      <c r="B164" s="224"/>
      <c r="C164" s="225"/>
      <c r="D164" s="210" t="s">
        <v>196</v>
      </c>
      <c r="E164" s="226" t="s">
        <v>1</v>
      </c>
      <c r="F164" s="227" t="s">
        <v>1713</v>
      </c>
      <c r="G164" s="225"/>
      <c r="H164" s="228">
        <v>38.015999999999998</v>
      </c>
      <c r="I164" s="229"/>
      <c r="J164" s="225"/>
      <c r="K164" s="225"/>
      <c r="L164" s="230"/>
      <c r="M164" s="231"/>
      <c r="N164" s="232"/>
      <c r="O164" s="232"/>
      <c r="P164" s="232"/>
      <c r="Q164" s="232"/>
      <c r="R164" s="232"/>
      <c r="S164" s="232"/>
      <c r="T164" s="233"/>
      <c r="AT164" s="234" t="s">
        <v>196</v>
      </c>
      <c r="AU164" s="234" t="s">
        <v>98</v>
      </c>
      <c r="AV164" s="13" t="s">
        <v>98</v>
      </c>
      <c r="AW164" s="13" t="s">
        <v>48</v>
      </c>
      <c r="AX164" s="13" t="s">
        <v>91</v>
      </c>
      <c r="AY164" s="234" t="s">
        <v>183</v>
      </c>
    </row>
    <row r="165" spans="2:65" s="13" customFormat="1" ht="10.199999999999999">
      <c r="B165" s="224"/>
      <c r="C165" s="225"/>
      <c r="D165" s="210" t="s">
        <v>196</v>
      </c>
      <c r="E165" s="226" t="s">
        <v>1</v>
      </c>
      <c r="F165" s="227" t="s">
        <v>1714</v>
      </c>
      <c r="G165" s="225"/>
      <c r="H165" s="228">
        <v>9.2789999999999999</v>
      </c>
      <c r="I165" s="229"/>
      <c r="J165" s="225"/>
      <c r="K165" s="225"/>
      <c r="L165" s="230"/>
      <c r="M165" s="231"/>
      <c r="N165" s="232"/>
      <c r="O165" s="232"/>
      <c r="P165" s="232"/>
      <c r="Q165" s="232"/>
      <c r="R165" s="232"/>
      <c r="S165" s="232"/>
      <c r="T165" s="233"/>
      <c r="AT165" s="234" t="s">
        <v>196</v>
      </c>
      <c r="AU165" s="234" t="s">
        <v>98</v>
      </c>
      <c r="AV165" s="13" t="s">
        <v>98</v>
      </c>
      <c r="AW165" s="13" t="s">
        <v>48</v>
      </c>
      <c r="AX165" s="13" t="s">
        <v>91</v>
      </c>
      <c r="AY165" s="234" t="s">
        <v>183</v>
      </c>
    </row>
    <row r="166" spans="2:65" s="13" customFormat="1" ht="10.199999999999999">
      <c r="B166" s="224"/>
      <c r="C166" s="225"/>
      <c r="D166" s="210" t="s">
        <v>196</v>
      </c>
      <c r="E166" s="226" t="s">
        <v>1</v>
      </c>
      <c r="F166" s="227" t="s">
        <v>1715</v>
      </c>
      <c r="G166" s="225"/>
      <c r="H166" s="228">
        <v>2.8079999999999998</v>
      </c>
      <c r="I166" s="229"/>
      <c r="J166" s="225"/>
      <c r="K166" s="225"/>
      <c r="L166" s="230"/>
      <c r="M166" s="231"/>
      <c r="N166" s="232"/>
      <c r="O166" s="232"/>
      <c r="P166" s="232"/>
      <c r="Q166" s="232"/>
      <c r="R166" s="232"/>
      <c r="S166" s="232"/>
      <c r="T166" s="233"/>
      <c r="AT166" s="234" t="s">
        <v>196</v>
      </c>
      <c r="AU166" s="234" t="s">
        <v>98</v>
      </c>
      <c r="AV166" s="13" t="s">
        <v>98</v>
      </c>
      <c r="AW166" s="13" t="s">
        <v>48</v>
      </c>
      <c r="AX166" s="13" t="s">
        <v>91</v>
      </c>
      <c r="AY166" s="234" t="s">
        <v>183</v>
      </c>
    </row>
    <row r="167" spans="2:65" s="15" customFormat="1" ht="10.199999999999999">
      <c r="B167" s="259"/>
      <c r="C167" s="260"/>
      <c r="D167" s="210" t="s">
        <v>196</v>
      </c>
      <c r="E167" s="261" t="s">
        <v>1</v>
      </c>
      <c r="F167" s="262" t="s">
        <v>1547</v>
      </c>
      <c r="G167" s="260"/>
      <c r="H167" s="263">
        <v>60.902999999999999</v>
      </c>
      <c r="I167" s="264"/>
      <c r="J167" s="260"/>
      <c r="K167" s="260"/>
      <c r="L167" s="265"/>
      <c r="M167" s="266"/>
      <c r="N167" s="267"/>
      <c r="O167" s="267"/>
      <c r="P167" s="267"/>
      <c r="Q167" s="267"/>
      <c r="R167" s="267"/>
      <c r="S167" s="267"/>
      <c r="T167" s="268"/>
      <c r="AT167" s="269" t="s">
        <v>196</v>
      </c>
      <c r="AU167" s="269" t="s">
        <v>98</v>
      </c>
      <c r="AV167" s="15" t="s">
        <v>122</v>
      </c>
      <c r="AW167" s="15" t="s">
        <v>48</v>
      </c>
      <c r="AX167" s="15" t="s">
        <v>23</v>
      </c>
      <c r="AY167" s="269" t="s">
        <v>183</v>
      </c>
    </row>
    <row r="168" spans="2:65" s="1" customFormat="1" ht="16.5" customHeight="1">
      <c r="B168" s="35"/>
      <c r="C168" s="197" t="s">
        <v>135</v>
      </c>
      <c r="D168" s="197" t="s">
        <v>186</v>
      </c>
      <c r="E168" s="198" t="s">
        <v>1716</v>
      </c>
      <c r="F168" s="199" t="s">
        <v>1717</v>
      </c>
      <c r="G168" s="200" t="s">
        <v>248</v>
      </c>
      <c r="H168" s="201">
        <v>3.84</v>
      </c>
      <c r="I168" s="202"/>
      <c r="J168" s="203">
        <f>ROUND(I168*H168,2)</f>
        <v>0</v>
      </c>
      <c r="K168" s="199" t="s">
        <v>190</v>
      </c>
      <c r="L168" s="39"/>
      <c r="M168" s="204" t="s">
        <v>1</v>
      </c>
      <c r="N168" s="205" t="s">
        <v>56</v>
      </c>
      <c r="O168" s="67"/>
      <c r="P168" s="206">
        <f>O168*H168</f>
        <v>0</v>
      </c>
      <c r="Q168" s="206">
        <v>0</v>
      </c>
      <c r="R168" s="206">
        <f>Q168*H168</f>
        <v>0</v>
      </c>
      <c r="S168" s="206">
        <v>0</v>
      </c>
      <c r="T168" s="207">
        <f>S168*H168</f>
        <v>0</v>
      </c>
      <c r="AR168" s="208" t="s">
        <v>122</v>
      </c>
      <c r="AT168" s="208" t="s">
        <v>186</v>
      </c>
      <c r="AU168" s="208" t="s">
        <v>98</v>
      </c>
      <c r="AY168" s="17" t="s">
        <v>183</v>
      </c>
      <c r="BE168" s="209">
        <f>IF(N168="základní",J168,0)</f>
        <v>0</v>
      </c>
      <c r="BF168" s="209">
        <f>IF(N168="snížená",J168,0)</f>
        <v>0</v>
      </c>
      <c r="BG168" s="209">
        <f>IF(N168="zákl. přenesená",J168,0)</f>
        <v>0</v>
      </c>
      <c r="BH168" s="209">
        <f>IF(N168="sníž. přenesená",J168,0)</f>
        <v>0</v>
      </c>
      <c r="BI168" s="209">
        <f>IF(N168="nulová",J168,0)</f>
        <v>0</v>
      </c>
      <c r="BJ168" s="17" t="s">
        <v>23</v>
      </c>
      <c r="BK168" s="209">
        <f>ROUND(I168*H168,2)</f>
        <v>0</v>
      </c>
      <c r="BL168" s="17" t="s">
        <v>122</v>
      </c>
      <c r="BM168" s="208" t="s">
        <v>1718</v>
      </c>
    </row>
    <row r="169" spans="2:65" s="1" customFormat="1" ht="17.399999999999999">
      <c r="B169" s="35"/>
      <c r="C169" s="36"/>
      <c r="D169" s="210" t="s">
        <v>192</v>
      </c>
      <c r="E169" s="36"/>
      <c r="F169" s="211" t="s">
        <v>1719</v>
      </c>
      <c r="G169" s="36"/>
      <c r="H169" s="36"/>
      <c r="I169" s="118"/>
      <c r="J169" s="36"/>
      <c r="K169" s="36"/>
      <c r="L169" s="39"/>
      <c r="M169" s="212"/>
      <c r="N169" s="67"/>
      <c r="O169" s="67"/>
      <c r="P169" s="67"/>
      <c r="Q169" s="67"/>
      <c r="R169" s="67"/>
      <c r="S169" s="67"/>
      <c r="T169" s="68"/>
      <c r="AT169" s="17" t="s">
        <v>192</v>
      </c>
      <c r="AU169" s="17" t="s">
        <v>98</v>
      </c>
    </row>
    <row r="170" spans="2:65" s="1" customFormat="1" ht="36">
      <c r="B170" s="35"/>
      <c r="C170" s="36"/>
      <c r="D170" s="210" t="s">
        <v>194</v>
      </c>
      <c r="E170" s="36"/>
      <c r="F170" s="213" t="s">
        <v>1720</v>
      </c>
      <c r="G170" s="36"/>
      <c r="H170" s="36"/>
      <c r="I170" s="118"/>
      <c r="J170" s="36"/>
      <c r="K170" s="36"/>
      <c r="L170" s="39"/>
      <c r="M170" s="212"/>
      <c r="N170" s="67"/>
      <c r="O170" s="67"/>
      <c r="P170" s="67"/>
      <c r="Q170" s="67"/>
      <c r="R170" s="67"/>
      <c r="S170" s="67"/>
      <c r="T170" s="68"/>
      <c r="AT170" s="17" t="s">
        <v>194</v>
      </c>
      <c r="AU170" s="17" t="s">
        <v>98</v>
      </c>
    </row>
    <row r="171" spans="2:65" s="12" customFormat="1" ht="10.199999999999999">
      <c r="B171" s="214"/>
      <c r="C171" s="215"/>
      <c r="D171" s="210" t="s">
        <v>196</v>
      </c>
      <c r="E171" s="216" t="s">
        <v>1</v>
      </c>
      <c r="F171" s="217" t="s">
        <v>1721</v>
      </c>
      <c r="G171" s="215"/>
      <c r="H171" s="216" t="s">
        <v>1</v>
      </c>
      <c r="I171" s="218"/>
      <c r="J171" s="215"/>
      <c r="K171" s="215"/>
      <c r="L171" s="219"/>
      <c r="M171" s="220"/>
      <c r="N171" s="221"/>
      <c r="O171" s="221"/>
      <c r="P171" s="221"/>
      <c r="Q171" s="221"/>
      <c r="R171" s="221"/>
      <c r="S171" s="221"/>
      <c r="T171" s="222"/>
      <c r="AT171" s="223" t="s">
        <v>196</v>
      </c>
      <c r="AU171" s="223" t="s">
        <v>98</v>
      </c>
      <c r="AV171" s="12" t="s">
        <v>23</v>
      </c>
      <c r="AW171" s="12" t="s">
        <v>48</v>
      </c>
      <c r="AX171" s="12" t="s">
        <v>91</v>
      </c>
      <c r="AY171" s="223" t="s">
        <v>183</v>
      </c>
    </row>
    <row r="172" spans="2:65" s="13" customFormat="1" ht="10.199999999999999">
      <c r="B172" s="224"/>
      <c r="C172" s="225"/>
      <c r="D172" s="210" t="s">
        <v>196</v>
      </c>
      <c r="E172" s="226" t="s">
        <v>1</v>
      </c>
      <c r="F172" s="227" t="s">
        <v>1722</v>
      </c>
      <c r="G172" s="225"/>
      <c r="H172" s="228">
        <v>3.84</v>
      </c>
      <c r="I172" s="229"/>
      <c r="J172" s="225"/>
      <c r="K172" s="225"/>
      <c r="L172" s="230"/>
      <c r="M172" s="231"/>
      <c r="N172" s="232"/>
      <c r="O172" s="232"/>
      <c r="P172" s="232"/>
      <c r="Q172" s="232"/>
      <c r="R172" s="232"/>
      <c r="S172" s="232"/>
      <c r="T172" s="233"/>
      <c r="AT172" s="234" t="s">
        <v>196</v>
      </c>
      <c r="AU172" s="234" t="s">
        <v>98</v>
      </c>
      <c r="AV172" s="13" t="s">
        <v>98</v>
      </c>
      <c r="AW172" s="13" t="s">
        <v>48</v>
      </c>
      <c r="AX172" s="13" t="s">
        <v>91</v>
      </c>
      <c r="AY172" s="234" t="s">
        <v>183</v>
      </c>
    </row>
    <row r="173" spans="2:65" s="15" customFormat="1" ht="10.199999999999999">
      <c r="B173" s="259"/>
      <c r="C173" s="260"/>
      <c r="D173" s="210" t="s">
        <v>196</v>
      </c>
      <c r="E173" s="261" t="s">
        <v>1</v>
      </c>
      <c r="F173" s="262" t="s">
        <v>1547</v>
      </c>
      <c r="G173" s="260"/>
      <c r="H173" s="263">
        <v>3.84</v>
      </c>
      <c r="I173" s="264"/>
      <c r="J173" s="260"/>
      <c r="K173" s="260"/>
      <c r="L173" s="265"/>
      <c r="M173" s="266"/>
      <c r="N173" s="267"/>
      <c r="O173" s="267"/>
      <c r="P173" s="267"/>
      <c r="Q173" s="267"/>
      <c r="R173" s="267"/>
      <c r="S173" s="267"/>
      <c r="T173" s="268"/>
      <c r="AT173" s="269" t="s">
        <v>196</v>
      </c>
      <c r="AU173" s="269" t="s">
        <v>98</v>
      </c>
      <c r="AV173" s="15" t="s">
        <v>122</v>
      </c>
      <c r="AW173" s="15" t="s">
        <v>48</v>
      </c>
      <c r="AX173" s="15" t="s">
        <v>23</v>
      </c>
      <c r="AY173" s="269" t="s">
        <v>183</v>
      </c>
    </row>
    <row r="174" spans="2:65" s="1" customFormat="1" ht="16.5" customHeight="1">
      <c r="B174" s="35"/>
      <c r="C174" s="197" t="s">
        <v>225</v>
      </c>
      <c r="D174" s="197" t="s">
        <v>186</v>
      </c>
      <c r="E174" s="198" t="s">
        <v>1723</v>
      </c>
      <c r="F174" s="199" t="s">
        <v>1724</v>
      </c>
      <c r="G174" s="200" t="s">
        <v>248</v>
      </c>
      <c r="H174" s="201">
        <v>208.983</v>
      </c>
      <c r="I174" s="202"/>
      <c r="J174" s="203">
        <f>ROUND(I174*H174,2)</f>
        <v>0</v>
      </c>
      <c r="K174" s="199" t="s">
        <v>190</v>
      </c>
      <c r="L174" s="39"/>
      <c r="M174" s="204" t="s">
        <v>1</v>
      </c>
      <c r="N174" s="205" t="s">
        <v>56</v>
      </c>
      <c r="O174" s="67"/>
      <c r="P174" s="206">
        <f>O174*H174</f>
        <v>0</v>
      </c>
      <c r="Q174" s="206">
        <v>0</v>
      </c>
      <c r="R174" s="206">
        <f>Q174*H174</f>
        <v>0</v>
      </c>
      <c r="S174" s="206">
        <v>0</v>
      </c>
      <c r="T174" s="207">
        <f>S174*H174</f>
        <v>0</v>
      </c>
      <c r="AR174" s="208" t="s">
        <v>122</v>
      </c>
      <c r="AT174" s="208" t="s">
        <v>186</v>
      </c>
      <c r="AU174" s="208" t="s">
        <v>98</v>
      </c>
      <c r="AY174" s="17" t="s">
        <v>183</v>
      </c>
      <c r="BE174" s="209">
        <f>IF(N174="základní",J174,0)</f>
        <v>0</v>
      </c>
      <c r="BF174" s="209">
        <f>IF(N174="snížená",J174,0)</f>
        <v>0</v>
      </c>
      <c r="BG174" s="209">
        <f>IF(N174="zákl. přenesená",J174,0)</f>
        <v>0</v>
      </c>
      <c r="BH174" s="209">
        <f>IF(N174="sníž. přenesená",J174,0)</f>
        <v>0</v>
      </c>
      <c r="BI174" s="209">
        <f>IF(N174="nulová",J174,0)</f>
        <v>0</v>
      </c>
      <c r="BJ174" s="17" t="s">
        <v>23</v>
      </c>
      <c r="BK174" s="209">
        <f>ROUND(I174*H174,2)</f>
        <v>0</v>
      </c>
      <c r="BL174" s="17" t="s">
        <v>122</v>
      </c>
      <c r="BM174" s="208" t="s">
        <v>1725</v>
      </c>
    </row>
    <row r="175" spans="2:65" s="1" customFormat="1" ht="17.399999999999999">
      <c r="B175" s="35"/>
      <c r="C175" s="36"/>
      <c r="D175" s="210" t="s">
        <v>192</v>
      </c>
      <c r="E175" s="36"/>
      <c r="F175" s="211" t="s">
        <v>1726</v>
      </c>
      <c r="G175" s="36"/>
      <c r="H175" s="36"/>
      <c r="I175" s="118"/>
      <c r="J175" s="36"/>
      <c r="K175" s="36"/>
      <c r="L175" s="39"/>
      <c r="M175" s="212"/>
      <c r="N175" s="67"/>
      <c r="O175" s="67"/>
      <c r="P175" s="67"/>
      <c r="Q175" s="67"/>
      <c r="R175" s="67"/>
      <c r="S175" s="67"/>
      <c r="T175" s="68"/>
      <c r="AT175" s="17" t="s">
        <v>192</v>
      </c>
      <c r="AU175" s="17" t="s">
        <v>98</v>
      </c>
    </row>
    <row r="176" spans="2:65" s="1" customFormat="1" ht="99">
      <c r="B176" s="35"/>
      <c r="C176" s="36"/>
      <c r="D176" s="210" t="s">
        <v>194</v>
      </c>
      <c r="E176" s="36"/>
      <c r="F176" s="213" t="s">
        <v>281</v>
      </c>
      <c r="G176" s="36"/>
      <c r="H176" s="36"/>
      <c r="I176" s="118"/>
      <c r="J176" s="36"/>
      <c r="K176" s="36"/>
      <c r="L176" s="39"/>
      <c r="M176" s="212"/>
      <c r="N176" s="67"/>
      <c r="O176" s="67"/>
      <c r="P176" s="67"/>
      <c r="Q176" s="67"/>
      <c r="R176" s="67"/>
      <c r="S176" s="67"/>
      <c r="T176" s="68"/>
      <c r="AT176" s="17" t="s">
        <v>194</v>
      </c>
      <c r="AU176" s="17" t="s">
        <v>98</v>
      </c>
    </row>
    <row r="177" spans="2:51" s="12" customFormat="1" ht="10.199999999999999">
      <c r="B177" s="214"/>
      <c r="C177" s="215"/>
      <c r="D177" s="210" t="s">
        <v>196</v>
      </c>
      <c r="E177" s="216" t="s">
        <v>1</v>
      </c>
      <c r="F177" s="217" t="s">
        <v>1727</v>
      </c>
      <c r="G177" s="215"/>
      <c r="H177" s="216" t="s">
        <v>1</v>
      </c>
      <c r="I177" s="218"/>
      <c r="J177" s="215"/>
      <c r="K177" s="215"/>
      <c r="L177" s="219"/>
      <c r="M177" s="220"/>
      <c r="N177" s="221"/>
      <c r="O177" s="221"/>
      <c r="P177" s="221"/>
      <c r="Q177" s="221"/>
      <c r="R177" s="221"/>
      <c r="S177" s="221"/>
      <c r="T177" s="222"/>
      <c r="AT177" s="223" t="s">
        <v>196</v>
      </c>
      <c r="AU177" s="223" t="s">
        <v>98</v>
      </c>
      <c r="AV177" s="12" t="s">
        <v>23</v>
      </c>
      <c r="AW177" s="12" t="s">
        <v>48</v>
      </c>
      <c r="AX177" s="12" t="s">
        <v>91</v>
      </c>
      <c r="AY177" s="223" t="s">
        <v>183</v>
      </c>
    </row>
    <row r="178" spans="2:51" s="12" customFormat="1" ht="10.199999999999999">
      <c r="B178" s="214"/>
      <c r="C178" s="215"/>
      <c r="D178" s="210" t="s">
        <v>196</v>
      </c>
      <c r="E178" s="216" t="s">
        <v>1</v>
      </c>
      <c r="F178" s="217" t="s">
        <v>1728</v>
      </c>
      <c r="G178" s="215"/>
      <c r="H178" s="216" t="s">
        <v>1</v>
      </c>
      <c r="I178" s="218"/>
      <c r="J178" s="215"/>
      <c r="K178" s="215"/>
      <c r="L178" s="219"/>
      <c r="M178" s="220"/>
      <c r="N178" s="221"/>
      <c r="O178" s="221"/>
      <c r="P178" s="221"/>
      <c r="Q178" s="221"/>
      <c r="R178" s="221"/>
      <c r="S178" s="221"/>
      <c r="T178" s="222"/>
      <c r="AT178" s="223" t="s">
        <v>196</v>
      </c>
      <c r="AU178" s="223" t="s">
        <v>98</v>
      </c>
      <c r="AV178" s="12" t="s">
        <v>23</v>
      </c>
      <c r="AW178" s="12" t="s">
        <v>48</v>
      </c>
      <c r="AX178" s="12" t="s">
        <v>91</v>
      </c>
      <c r="AY178" s="223" t="s">
        <v>183</v>
      </c>
    </row>
    <row r="179" spans="2:51" s="13" customFormat="1" ht="10.199999999999999">
      <c r="B179" s="224"/>
      <c r="C179" s="225"/>
      <c r="D179" s="210" t="s">
        <v>196</v>
      </c>
      <c r="E179" s="226" t="s">
        <v>1</v>
      </c>
      <c r="F179" s="227" t="s">
        <v>1729</v>
      </c>
      <c r="G179" s="225"/>
      <c r="H179" s="228">
        <v>10.789</v>
      </c>
      <c r="I179" s="229"/>
      <c r="J179" s="225"/>
      <c r="K179" s="225"/>
      <c r="L179" s="230"/>
      <c r="M179" s="231"/>
      <c r="N179" s="232"/>
      <c r="O179" s="232"/>
      <c r="P179" s="232"/>
      <c r="Q179" s="232"/>
      <c r="R179" s="232"/>
      <c r="S179" s="232"/>
      <c r="T179" s="233"/>
      <c r="AT179" s="234" t="s">
        <v>196</v>
      </c>
      <c r="AU179" s="234" t="s">
        <v>98</v>
      </c>
      <c r="AV179" s="13" t="s">
        <v>98</v>
      </c>
      <c r="AW179" s="13" t="s">
        <v>48</v>
      </c>
      <c r="AX179" s="13" t="s">
        <v>91</v>
      </c>
      <c r="AY179" s="234" t="s">
        <v>183</v>
      </c>
    </row>
    <row r="180" spans="2:51" s="12" customFormat="1" ht="10.199999999999999">
      <c r="B180" s="214"/>
      <c r="C180" s="215"/>
      <c r="D180" s="210" t="s">
        <v>196</v>
      </c>
      <c r="E180" s="216" t="s">
        <v>1</v>
      </c>
      <c r="F180" s="217" t="s">
        <v>1730</v>
      </c>
      <c r="G180" s="215"/>
      <c r="H180" s="216" t="s">
        <v>1</v>
      </c>
      <c r="I180" s="218"/>
      <c r="J180" s="215"/>
      <c r="K180" s="215"/>
      <c r="L180" s="219"/>
      <c r="M180" s="220"/>
      <c r="N180" s="221"/>
      <c r="O180" s="221"/>
      <c r="P180" s="221"/>
      <c r="Q180" s="221"/>
      <c r="R180" s="221"/>
      <c r="S180" s="221"/>
      <c r="T180" s="222"/>
      <c r="AT180" s="223" t="s">
        <v>196</v>
      </c>
      <c r="AU180" s="223" t="s">
        <v>98</v>
      </c>
      <c r="AV180" s="12" t="s">
        <v>23</v>
      </c>
      <c r="AW180" s="12" t="s">
        <v>48</v>
      </c>
      <c r="AX180" s="12" t="s">
        <v>91</v>
      </c>
      <c r="AY180" s="223" t="s">
        <v>183</v>
      </c>
    </row>
    <row r="181" spans="2:51" s="13" customFormat="1" ht="10.199999999999999">
      <c r="B181" s="224"/>
      <c r="C181" s="225"/>
      <c r="D181" s="210" t="s">
        <v>196</v>
      </c>
      <c r="E181" s="226" t="s">
        <v>1</v>
      </c>
      <c r="F181" s="227" t="s">
        <v>1731</v>
      </c>
      <c r="G181" s="225"/>
      <c r="H181" s="228">
        <v>9.2539999999999996</v>
      </c>
      <c r="I181" s="229"/>
      <c r="J181" s="225"/>
      <c r="K181" s="225"/>
      <c r="L181" s="230"/>
      <c r="M181" s="231"/>
      <c r="N181" s="232"/>
      <c r="O181" s="232"/>
      <c r="P181" s="232"/>
      <c r="Q181" s="232"/>
      <c r="R181" s="232"/>
      <c r="S181" s="232"/>
      <c r="T181" s="233"/>
      <c r="AT181" s="234" t="s">
        <v>196</v>
      </c>
      <c r="AU181" s="234" t="s">
        <v>98</v>
      </c>
      <c r="AV181" s="13" t="s">
        <v>98</v>
      </c>
      <c r="AW181" s="13" t="s">
        <v>48</v>
      </c>
      <c r="AX181" s="13" t="s">
        <v>91</v>
      </c>
      <c r="AY181" s="234" t="s">
        <v>183</v>
      </c>
    </row>
    <row r="182" spans="2:51" s="12" customFormat="1" ht="10.199999999999999">
      <c r="B182" s="214"/>
      <c r="C182" s="215"/>
      <c r="D182" s="210" t="s">
        <v>196</v>
      </c>
      <c r="E182" s="216" t="s">
        <v>1</v>
      </c>
      <c r="F182" s="217" t="s">
        <v>1732</v>
      </c>
      <c r="G182" s="215"/>
      <c r="H182" s="216" t="s">
        <v>1</v>
      </c>
      <c r="I182" s="218"/>
      <c r="J182" s="215"/>
      <c r="K182" s="215"/>
      <c r="L182" s="219"/>
      <c r="M182" s="220"/>
      <c r="N182" s="221"/>
      <c r="O182" s="221"/>
      <c r="P182" s="221"/>
      <c r="Q182" s="221"/>
      <c r="R182" s="221"/>
      <c r="S182" s="221"/>
      <c r="T182" s="222"/>
      <c r="AT182" s="223" t="s">
        <v>196</v>
      </c>
      <c r="AU182" s="223" t="s">
        <v>98</v>
      </c>
      <c r="AV182" s="12" t="s">
        <v>23</v>
      </c>
      <c r="AW182" s="12" t="s">
        <v>48</v>
      </c>
      <c r="AX182" s="12" t="s">
        <v>91</v>
      </c>
      <c r="AY182" s="223" t="s">
        <v>183</v>
      </c>
    </row>
    <row r="183" spans="2:51" s="13" customFormat="1" ht="10.199999999999999">
      <c r="B183" s="224"/>
      <c r="C183" s="225"/>
      <c r="D183" s="210" t="s">
        <v>196</v>
      </c>
      <c r="E183" s="226" t="s">
        <v>1</v>
      </c>
      <c r="F183" s="227" t="s">
        <v>1733</v>
      </c>
      <c r="G183" s="225"/>
      <c r="H183" s="228">
        <v>22.183</v>
      </c>
      <c r="I183" s="229"/>
      <c r="J183" s="225"/>
      <c r="K183" s="225"/>
      <c r="L183" s="230"/>
      <c r="M183" s="231"/>
      <c r="N183" s="232"/>
      <c r="O183" s="232"/>
      <c r="P183" s="232"/>
      <c r="Q183" s="232"/>
      <c r="R183" s="232"/>
      <c r="S183" s="232"/>
      <c r="T183" s="233"/>
      <c r="AT183" s="234" t="s">
        <v>196</v>
      </c>
      <c r="AU183" s="234" t="s">
        <v>98</v>
      </c>
      <c r="AV183" s="13" t="s">
        <v>98</v>
      </c>
      <c r="AW183" s="13" t="s">
        <v>48</v>
      </c>
      <c r="AX183" s="13" t="s">
        <v>91</v>
      </c>
      <c r="AY183" s="234" t="s">
        <v>183</v>
      </c>
    </row>
    <row r="184" spans="2:51" s="12" customFormat="1" ht="10.199999999999999">
      <c r="B184" s="214"/>
      <c r="C184" s="215"/>
      <c r="D184" s="210" t="s">
        <v>196</v>
      </c>
      <c r="E184" s="216" t="s">
        <v>1</v>
      </c>
      <c r="F184" s="217" t="s">
        <v>1734</v>
      </c>
      <c r="G184" s="215"/>
      <c r="H184" s="216" t="s">
        <v>1</v>
      </c>
      <c r="I184" s="218"/>
      <c r="J184" s="215"/>
      <c r="K184" s="215"/>
      <c r="L184" s="219"/>
      <c r="M184" s="220"/>
      <c r="N184" s="221"/>
      <c r="O184" s="221"/>
      <c r="P184" s="221"/>
      <c r="Q184" s="221"/>
      <c r="R184" s="221"/>
      <c r="S184" s="221"/>
      <c r="T184" s="222"/>
      <c r="AT184" s="223" t="s">
        <v>196</v>
      </c>
      <c r="AU184" s="223" t="s">
        <v>98</v>
      </c>
      <c r="AV184" s="12" t="s">
        <v>23</v>
      </c>
      <c r="AW184" s="12" t="s">
        <v>48</v>
      </c>
      <c r="AX184" s="12" t="s">
        <v>91</v>
      </c>
      <c r="AY184" s="223" t="s">
        <v>183</v>
      </c>
    </row>
    <row r="185" spans="2:51" s="13" customFormat="1" ht="10.199999999999999">
      <c r="B185" s="224"/>
      <c r="C185" s="225"/>
      <c r="D185" s="210" t="s">
        <v>196</v>
      </c>
      <c r="E185" s="226" t="s">
        <v>1</v>
      </c>
      <c r="F185" s="227" t="s">
        <v>1735</v>
      </c>
      <c r="G185" s="225"/>
      <c r="H185" s="228">
        <v>22.041</v>
      </c>
      <c r="I185" s="229"/>
      <c r="J185" s="225"/>
      <c r="K185" s="225"/>
      <c r="L185" s="230"/>
      <c r="M185" s="231"/>
      <c r="N185" s="232"/>
      <c r="O185" s="232"/>
      <c r="P185" s="232"/>
      <c r="Q185" s="232"/>
      <c r="R185" s="232"/>
      <c r="S185" s="232"/>
      <c r="T185" s="233"/>
      <c r="AT185" s="234" t="s">
        <v>196</v>
      </c>
      <c r="AU185" s="234" t="s">
        <v>98</v>
      </c>
      <c r="AV185" s="13" t="s">
        <v>98</v>
      </c>
      <c r="AW185" s="13" t="s">
        <v>48</v>
      </c>
      <c r="AX185" s="13" t="s">
        <v>91</v>
      </c>
      <c r="AY185" s="234" t="s">
        <v>183</v>
      </c>
    </row>
    <row r="186" spans="2:51" s="12" customFormat="1" ht="10.199999999999999">
      <c r="B186" s="214"/>
      <c r="C186" s="215"/>
      <c r="D186" s="210" t="s">
        <v>196</v>
      </c>
      <c r="E186" s="216" t="s">
        <v>1</v>
      </c>
      <c r="F186" s="217" t="s">
        <v>1736</v>
      </c>
      <c r="G186" s="215"/>
      <c r="H186" s="216" t="s">
        <v>1</v>
      </c>
      <c r="I186" s="218"/>
      <c r="J186" s="215"/>
      <c r="K186" s="215"/>
      <c r="L186" s="219"/>
      <c r="M186" s="220"/>
      <c r="N186" s="221"/>
      <c r="O186" s="221"/>
      <c r="P186" s="221"/>
      <c r="Q186" s="221"/>
      <c r="R186" s="221"/>
      <c r="S186" s="221"/>
      <c r="T186" s="222"/>
      <c r="AT186" s="223" t="s">
        <v>196</v>
      </c>
      <c r="AU186" s="223" t="s">
        <v>98</v>
      </c>
      <c r="AV186" s="12" t="s">
        <v>23</v>
      </c>
      <c r="AW186" s="12" t="s">
        <v>48</v>
      </c>
      <c r="AX186" s="12" t="s">
        <v>91</v>
      </c>
      <c r="AY186" s="223" t="s">
        <v>183</v>
      </c>
    </row>
    <row r="187" spans="2:51" s="13" customFormat="1" ht="10.199999999999999">
      <c r="B187" s="224"/>
      <c r="C187" s="225"/>
      <c r="D187" s="210" t="s">
        <v>196</v>
      </c>
      <c r="E187" s="226" t="s">
        <v>1</v>
      </c>
      <c r="F187" s="227" t="s">
        <v>1737</v>
      </c>
      <c r="G187" s="225"/>
      <c r="H187" s="228">
        <v>9.6880000000000006</v>
      </c>
      <c r="I187" s="229"/>
      <c r="J187" s="225"/>
      <c r="K187" s="225"/>
      <c r="L187" s="230"/>
      <c r="M187" s="231"/>
      <c r="N187" s="232"/>
      <c r="O187" s="232"/>
      <c r="P187" s="232"/>
      <c r="Q187" s="232"/>
      <c r="R187" s="232"/>
      <c r="S187" s="232"/>
      <c r="T187" s="233"/>
      <c r="AT187" s="234" t="s">
        <v>196</v>
      </c>
      <c r="AU187" s="234" t="s">
        <v>98</v>
      </c>
      <c r="AV187" s="13" t="s">
        <v>98</v>
      </c>
      <c r="AW187" s="13" t="s">
        <v>48</v>
      </c>
      <c r="AX187" s="13" t="s">
        <v>91</v>
      </c>
      <c r="AY187" s="234" t="s">
        <v>183</v>
      </c>
    </row>
    <row r="188" spans="2:51" s="12" customFormat="1" ht="10.199999999999999">
      <c r="B188" s="214"/>
      <c r="C188" s="215"/>
      <c r="D188" s="210" t="s">
        <v>196</v>
      </c>
      <c r="E188" s="216" t="s">
        <v>1</v>
      </c>
      <c r="F188" s="217" t="s">
        <v>1738</v>
      </c>
      <c r="G188" s="215"/>
      <c r="H188" s="216" t="s">
        <v>1</v>
      </c>
      <c r="I188" s="218"/>
      <c r="J188" s="215"/>
      <c r="K188" s="215"/>
      <c r="L188" s="219"/>
      <c r="M188" s="220"/>
      <c r="N188" s="221"/>
      <c r="O188" s="221"/>
      <c r="P188" s="221"/>
      <c r="Q188" s="221"/>
      <c r="R188" s="221"/>
      <c r="S188" s="221"/>
      <c r="T188" s="222"/>
      <c r="AT188" s="223" t="s">
        <v>196</v>
      </c>
      <c r="AU188" s="223" t="s">
        <v>98</v>
      </c>
      <c r="AV188" s="12" t="s">
        <v>23</v>
      </c>
      <c r="AW188" s="12" t="s">
        <v>48</v>
      </c>
      <c r="AX188" s="12" t="s">
        <v>91</v>
      </c>
      <c r="AY188" s="223" t="s">
        <v>183</v>
      </c>
    </row>
    <row r="189" spans="2:51" s="13" customFormat="1" ht="10.199999999999999">
      <c r="B189" s="224"/>
      <c r="C189" s="225"/>
      <c r="D189" s="210" t="s">
        <v>196</v>
      </c>
      <c r="E189" s="226" t="s">
        <v>1</v>
      </c>
      <c r="F189" s="227" t="s">
        <v>1739</v>
      </c>
      <c r="G189" s="225"/>
      <c r="H189" s="228">
        <v>1.44</v>
      </c>
      <c r="I189" s="229"/>
      <c r="J189" s="225"/>
      <c r="K189" s="225"/>
      <c r="L189" s="230"/>
      <c r="M189" s="231"/>
      <c r="N189" s="232"/>
      <c r="O189" s="232"/>
      <c r="P189" s="232"/>
      <c r="Q189" s="232"/>
      <c r="R189" s="232"/>
      <c r="S189" s="232"/>
      <c r="T189" s="233"/>
      <c r="AT189" s="234" t="s">
        <v>196</v>
      </c>
      <c r="AU189" s="234" t="s">
        <v>98</v>
      </c>
      <c r="AV189" s="13" t="s">
        <v>98</v>
      </c>
      <c r="AW189" s="13" t="s">
        <v>48</v>
      </c>
      <c r="AX189" s="13" t="s">
        <v>91</v>
      </c>
      <c r="AY189" s="234" t="s">
        <v>183</v>
      </c>
    </row>
    <row r="190" spans="2:51" s="12" customFormat="1" ht="10.199999999999999">
      <c r="B190" s="214"/>
      <c r="C190" s="215"/>
      <c r="D190" s="210" t="s">
        <v>196</v>
      </c>
      <c r="E190" s="216" t="s">
        <v>1</v>
      </c>
      <c r="F190" s="217" t="s">
        <v>1740</v>
      </c>
      <c r="G190" s="215"/>
      <c r="H190" s="216" t="s">
        <v>1</v>
      </c>
      <c r="I190" s="218"/>
      <c r="J190" s="215"/>
      <c r="K190" s="215"/>
      <c r="L190" s="219"/>
      <c r="M190" s="220"/>
      <c r="N190" s="221"/>
      <c r="O190" s="221"/>
      <c r="P190" s="221"/>
      <c r="Q190" s="221"/>
      <c r="R190" s="221"/>
      <c r="S190" s="221"/>
      <c r="T190" s="222"/>
      <c r="AT190" s="223" t="s">
        <v>196</v>
      </c>
      <c r="AU190" s="223" t="s">
        <v>98</v>
      </c>
      <c r="AV190" s="12" t="s">
        <v>23</v>
      </c>
      <c r="AW190" s="12" t="s">
        <v>48</v>
      </c>
      <c r="AX190" s="12" t="s">
        <v>91</v>
      </c>
      <c r="AY190" s="223" t="s">
        <v>183</v>
      </c>
    </row>
    <row r="191" spans="2:51" s="13" customFormat="1" ht="10.199999999999999">
      <c r="B191" s="224"/>
      <c r="C191" s="225"/>
      <c r="D191" s="210" t="s">
        <v>196</v>
      </c>
      <c r="E191" s="226" t="s">
        <v>1</v>
      </c>
      <c r="F191" s="227" t="s">
        <v>1741</v>
      </c>
      <c r="G191" s="225"/>
      <c r="H191" s="228">
        <v>3.7280000000000002</v>
      </c>
      <c r="I191" s="229"/>
      <c r="J191" s="225"/>
      <c r="K191" s="225"/>
      <c r="L191" s="230"/>
      <c r="M191" s="231"/>
      <c r="N191" s="232"/>
      <c r="O191" s="232"/>
      <c r="P191" s="232"/>
      <c r="Q191" s="232"/>
      <c r="R191" s="232"/>
      <c r="S191" s="232"/>
      <c r="T191" s="233"/>
      <c r="AT191" s="234" t="s">
        <v>196</v>
      </c>
      <c r="AU191" s="234" t="s">
        <v>98</v>
      </c>
      <c r="AV191" s="13" t="s">
        <v>98</v>
      </c>
      <c r="AW191" s="13" t="s">
        <v>48</v>
      </c>
      <c r="AX191" s="13" t="s">
        <v>91</v>
      </c>
      <c r="AY191" s="234" t="s">
        <v>183</v>
      </c>
    </row>
    <row r="192" spans="2:51" s="12" customFormat="1" ht="10.199999999999999">
      <c r="B192" s="214"/>
      <c r="C192" s="215"/>
      <c r="D192" s="210" t="s">
        <v>196</v>
      </c>
      <c r="E192" s="216" t="s">
        <v>1</v>
      </c>
      <c r="F192" s="217" t="s">
        <v>1742</v>
      </c>
      <c r="G192" s="215"/>
      <c r="H192" s="216" t="s">
        <v>1</v>
      </c>
      <c r="I192" s="218"/>
      <c r="J192" s="215"/>
      <c r="K192" s="215"/>
      <c r="L192" s="219"/>
      <c r="M192" s="220"/>
      <c r="N192" s="221"/>
      <c r="O192" s="221"/>
      <c r="P192" s="221"/>
      <c r="Q192" s="221"/>
      <c r="R192" s="221"/>
      <c r="S192" s="221"/>
      <c r="T192" s="222"/>
      <c r="AT192" s="223" t="s">
        <v>196</v>
      </c>
      <c r="AU192" s="223" t="s">
        <v>98</v>
      </c>
      <c r="AV192" s="12" t="s">
        <v>23</v>
      </c>
      <c r="AW192" s="12" t="s">
        <v>48</v>
      </c>
      <c r="AX192" s="12" t="s">
        <v>91</v>
      </c>
      <c r="AY192" s="223" t="s">
        <v>183</v>
      </c>
    </row>
    <row r="193" spans="2:51" s="13" customFormat="1" ht="10.199999999999999">
      <c r="B193" s="224"/>
      <c r="C193" s="225"/>
      <c r="D193" s="210" t="s">
        <v>196</v>
      </c>
      <c r="E193" s="226" t="s">
        <v>1</v>
      </c>
      <c r="F193" s="227" t="s">
        <v>1743</v>
      </c>
      <c r="G193" s="225"/>
      <c r="H193" s="228">
        <v>13.504</v>
      </c>
      <c r="I193" s="229"/>
      <c r="J193" s="225"/>
      <c r="K193" s="225"/>
      <c r="L193" s="230"/>
      <c r="M193" s="231"/>
      <c r="N193" s="232"/>
      <c r="O193" s="232"/>
      <c r="P193" s="232"/>
      <c r="Q193" s="232"/>
      <c r="R193" s="232"/>
      <c r="S193" s="232"/>
      <c r="T193" s="233"/>
      <c r="AT193" s="234" t="s">
        <v>196</v>
      </c>
      <c r="AU193" s="234" t="s">
        <v>98</v>
      </c>
      <c r="AV193" s="13" t="s">
        <v>98</v>
      </c>
      <c r="AW193" s="13" t="s">
        <v>48</v>
      </c>
      <c r="AX193" s="13" t="s">
        <v>91</v>
      </c>
      <c r="AY193" s="234" t="s">
        <v>183</v>
      </c>
    </row>
    <row r="194" spans="2:51" s="12" customFormat="1" ht="10.199999999999999">
      <c r="B194" s="214"/>
      <c r="C194" s="215"/>
      <c r="D194" s="210" t="s">
        <v>196</v>
      </c>
      <c r="E194" s="216" t="s">
        <v>1</v>
      </c>
      <c r="F194" s="217" t="s">
        <v>1744</v>
      </c>
      <c r="G194" s="215"/>
      <c r="H194" s="216" t="s">
        <v>1</v>
      </c>
      <c r="I194" s="218"/>
      <c r="J194" s="215"/>
      <c r="K194" s="215"/>
      <c r="L194" s="219"/>
      <c r="M194" s="220"/>
      <c r="N194" s="221"/>
      <c r="O194" s="221"/>
      <c r="P194" s="221"/>
      <c r="Q194" s="221"/>
      <c r="R194" s="221"/>
      <c r="S194" s="221"/>
      <c r="T194" s="222"/>
      <c r="AT194" s="223" t="s">
        <v>196</v>
      </c>
      <c r="AU194" s="223" t="s">
        <v>98</v>
      </c>
      <c r="AV194" s="12" t="s">
        <v>23</v>
      </c>
      <c r="AW194" s="12" t="s">
        <v>48</v>
      </c>
      <c r="AX194" s="12" t="s">
        <v>91</v>
      </c>
      <c r="AY194" s="223" t="s">
        <v>183</v>
      </c>
    </row>
    <row r="195" spans="2:51" s="13" customFormat="1" ht="10.199999999999999">
      <c r="B195" s="224"/>
      <c r="C195" s="225"/>
      <c r="D195" s="210" t="s">
        <v>196</v>
      </c>
      <c r="E195" s="226" t="s">
        <v>1</v>
      </c>
      <c r="F195" s="227" t="s">
        <v>1745</v>
      </c>
      <c r="G195" s="225"/>
      <c r="H195" s="228">
        <v>13.727</v>
      </c>
      <c r="I195" s="229"/>
      <c r="J195" s="225"/>
      <c r="K195" s="225"/>
      <c r="L195" s="230"/>
      <c r="M195" s="231"/>
      <c r="N195" s="232"/>
      <c r="O195" s="232"/>
      <c r="P195" s="232"/>
      <c r="Q195" s="232"/>
      <c r="R195" s="232"/>
      <c r="S195" s="232"/>
      <c r="T195" s="233"/>
      <c r="AT195" s="234" t="s">
        <v>196</v>
      </c>
      <c r="AU195" s="234" t="s">
        <v>98</v>
      </c>
      <c r="AV195" s="13" t="s">
        <v>98</v>
      </c>
      <c r="AW195" s="13" t="s">
        <v>48</v>
      </c>
      <c r="AX195" s="13" t="s">
        <v>91</v>
      </c>
      <c r="AY195" s="234" t="s">
        <v>183</v>
      </c>
    </row>
    <row r="196" spans="2:51" s="12" customFormat="1" ht="10.199999999999999">
      <c r="B196" s="214"/>
      <c r="C196" s="215"/>
      <c r="D196" s="210" t="s">
        <v>196</v>
      </c>
      <c r="E196" s="216" t="s">
        <v>1</v>
      </c>
      <c r="F196" s="217" t="s">
        <v>1746</v>
      </c>
      <c r="G196" s="215"/>
      <c r="H196" s="216" t="s">
        <v>1</v>
      </c>
      <c r="I196" s="218"/>
      <c r="J196" s="215"/>
      <c r="K196" s="215"/>
      <c r="L196" s="219"/>
      <c r="M196" s="220"/>
      <c r="N196" s="221"/>
      <c r="O196" s="221"/>
      <c r="P196" s="221"/>
      <c r="Q196" s="221"/>
      <c r="R196" s="221"/>
      <c r="S196" s="221"/>
      <c r="T196" s="222"/>
      <c r="AT196" s="223" t="s">
        <v>196</v>
      </c>
      <c r="AU196" s="223" t="s">
        <v>98</v>
      </c>
      <c r="AV196" s="12" t="s">
        <v>23</v>
      </c>
      <c r="AW196" s="12" t="s">
        <v>48</v>
      </c>
      <c r="AX196" s="12" t="s">
        <v>91</v>
      </c>
      <c r="AY196" s="223" t="s">
        <v>183</v>
      </c>
    </row>
    <row r="197" spans="2:51" s="13" customFormat="1" ht="10.199999999999999">
      <c r="B197" s="224"/>
      <c r="C197" s="225"/>
      <c r="D197" s="210" t="s">
        <v>196</v>
      </c>
      <c r="E197" s="226" t="s">
        <v>1</v>
      </c>
      <c r="F197" s="227" t="s">
        <v>1747</v>
      </c>
      <c r="G197" s="225"/>
      <c r="H197" s="228">
        <v>7.3209999999999997</v>
      </c>
      <c r="I197" s="229"/>
      <c r="J197" s="225"/>
      <c r="K197" s="225"/>
      <c r="L197" s="230"/>
      <c r="M197" s="231"/>
      <c r="N197" s="232"/>
      <c r="O197" s="232"/>
      <c r="P197" s="232"/>
      <c r="Q197" s="232"/>
      <c r="R197" s="232"/>
      <c r="S197" s="232"/>
      <c r="T197" s="233"/>
      <c r="AT197" s="234" t="s">
        <v>196</v>
      </c>
      <c r="AU197" s="234" t="s">
        <v>98</v>
      </c>
      <c r="AV197" s="13" t="s">
        <v>98</v>
      </c>
      <c r="AW197" s="13" t="s">
        <v>48</v>
      </c>
      <c r="AX197" s="13" t="s">
        <v>91</v>
      </c>
      <c r="AY197" s="234" t="s">
        <v>183</v>
      </c>
    </row>
    <row r="198" spans="2:51" s="12" customFormat="1" ht="10.199999999999999">
      <c r="B198" s="214"/>
      <c r="C198" s="215"/>
      <c r="D198" s="210" t="s">
        <v>196</v>
      </c>
      <c r="E198" s="216" t="s">
        <v>1</v>
      </c>
      <c r="F198" s="217" t="s">
        <v>1748</v>
      </c>
      <c r="G198" s="215"/>
      <c r="H198" s="216" t="s">
        <v>1</v>
      </c>
      <c r="I198" s="218"/>
      <c r="J198" s="215"/>
      <c r="K198" s="215"/>
      <c r="L198" s="219"/>
      <c r="M198" s="220"/>
      <c r="N198" s="221"/>
      <c r="O198" s="221"/>
      <c r="P198" s="221"/>
      <c r="Q198" s="221"/>
      <c r="R198" s="221"/>
      <c r="S198" s="221"/>
      <c r="T198" s="222"/>
      <c r="AT198" s="223" t="s">
        <v>196</v>
      </c>
      <c r="AU198" s="223" t="s">
        <v>98</v>
      </c>
      <c r="AV198" s="12" t="s">
        <v>23</v>
      </c>
      <c r="AW198" s="12" t="s">
        <v>48</v>
      </c>
      <c r="AX198" s="12" t="s">
        <v>91</v>
      </c>
      <c r="AY198" s="223" t="s">
        <v>183</v>
      </c>
    </row>
    <row r="199" spans="2:51" s="13" customFormat="1" ht="10.199999999999999">
      <c r="B199" s="224"/>
      <c r="C199" s="225"/>
      <c r="D199" s="210" t="s">
        <v>196</v>
      </c>
      <c r="E199" s="226" t="s">
        <v>1</v>
      </c>
      <c r="F199" s="227" t="s">
        <v>1749</v>
      </c>
      <c r="G199" s="225"/>
      <c r="H199" s="228">
        <v>12.398</v>
      </c>
      <c r="I199" s="229"/>
      <c r="J199" s="225"/>
      <c r="K199" s="225"/>
      <c r="L199" s="230"/>
      <c r="M199" s="231"/>
      <c r="N199" s="232"/>
      <c r="O199" s="232"/>
      <c r="P199" s="232"/>
      <c r="Q199" s="232"/>
      <c r="R199" s="232"/>
      <c r="S199" s="232"/>
      <c r="T199" s="233"/>
      <c r="AT199" s="234" t="s">
        <v>196</v>
      </c>
      <c r="AU199" s="234" t="s">
        <v>98</v>
      </c>
      <c r="AV199" s="13" t="s">
        <v>98</v>
      </c>
      <c r="AW199" s="13" t="s">
        <v>48</v>
      </c>
      <c r="AX199" s="13" t="s">
        <v>91</v>
      </c>
      <c r="AY199" s="234" t="s">
        <v>183</v>
      </c>
    </row>
    <row r="200" spans="2:51" s="12" customFormat="1" ht="10.199999999999999">
      <c r="B200" s="214"/>
      <c r="C200" s="215"/>
      <c r="D200" s="210" t="s">
        <v>196</v>
      </c>
      <c r="E200" s="216" t="s">
        <v>1</v>
      </c>
      <c r="F200" s="217" t="s">
        <v>1750</v>
      </c>
      <c r="G200" s="215"/>
      <c r="H200" s="216" t="s">
        <v>1</v>
      </c>
      <c r="I200" s="218"/>
      <c r="J200" s="215"/>
      <c r="K200" s="215"/>
      <c r="L200" s="219"/>
      <c r="M200" s="220"/>
      <c r="N200" s="221"/>
      <c r="O200" s="221"/>
      <c r="P200" s="221"/>
      <c r="Q200" s="221"/>
      <c r="R200" s="221"/>
      <c r="S200" s="221"/>
      <c r="T200" s="222"/>
      <c r="AT200" s="223" t="s">
        <v>196</v>
      </c>
      <c r="AU200" s="223" t="s">
        <v>98</v>
      </c>
      <c r="AV200" s="12" t="s">
        <v>23</v>
      </c>
      <c r="AW200" s="12" t="s">
        <v>48</v>
      </c>
      <c r="AX200" s="12" t="s">
        <v>91</v>
      </c>
      <c r="AY200" s="223" t="s">
        <v>183</v>
      </c>
    </row>
    <row r="201" spans="2:51" s="13" customFormat="1" ht="10.199999999999999">
      <c r="B201" s="224"/>
      <c r="C201" s="225"/>
      <c r="D201" s="210" t="s">
        <v>196</v>
      </c>
      <c r="E201" s="226" t="s">
        <v>1</v>
      </c>
      <c r="F201" s="227" t="s">
        <v>1751</v>
      </c>
      <c r="G201" s="225"/>
      <c r="H201" s="228">
        <v>1.8360000000000001</v>
      </c>
      <c r="I201" s="229"/>
      <c r="J201" s="225"/>
      <c r="K201" s="225"/>
      <c r="L201" s="230"/>
      <c r="M201" s="231"/>
      <c r="N201" s="232"/>
      <c r="O201" s="232"/>
      <c r="P201" s="232"/>
      <c r="Q201" s="232"/>
      <c r="R201" s="232"/>
      <c r="S201" s="232"/>
      <c r="T201" s="233"/>
      <c r="AT201" s="234" t="s">
        <v>196</v>
      </c>
      <c r="AU201" s="234" t="s">
        <v>98</v>
      </c>
      <c r="AV201" s="13" t="s">
        <v>98</v>
      </c>
      <c r="AW201" s="13" t="s">
        <v>48</v>
      </c>
      <c r="AX201" s="13" t="s">
        <v>91</v>
      </c>
      <c r="AY201" s="234" t="s">
        <v>183</v>
      </c>
    </row>
    <row r="202" spans="2:51" s="12" customFormat="1" ht="10.199999999999999">
      <c r="B202" s="214"/>
      <c r="C202" s="215"/>
      <c r="D202" s="210" t="s">
        <v>196</v>
      </c>
      <c r="E202" s="216" t="s">
        <v>1</v>
      </c>
      <c r="F202" s="217" t="s">
        <v>1752</v>
      </c>
      <c r="G202" s="215"/>
      <c r="H202" s="216" t="s">
        <v>1</v>
      </c>
      <c r="I202" s="218"/>
      <c r="J202" s="215"/>
      <c r="K202" s="215"/>
      <c r="L202" s="219"/>
      <c r="M202" s="220"/>
      <c r="N202" s="221"/>
      <c r="O202" s="221"/>
      <c r="P202" s="221"/>
      <c r="Q202" s="221"/>
      <c r="R202" s="221"/>
      <c r="S202" s="221"/>
      <c r="T202" s="222"/>
      <c r="AT202" s="223" t="s">
        <v>196</v>
      </c>
      <c r="AU202" s="223" t="s">
        <v>98</v>
      </c>
      <c r="AV202" s="12" t="s">
        <v>23</v>
      </c>
      <c r="AW202" s="12" t="s">
        <v>48</v>
      </c>
      <c r="AX202" s="12" t="s">
        <v>91</v>
      </c>
      <c r="AY202" s="223" t="s">
        <v>183</v>
      </c>
    </row>
    <row r="203" spans="2:51" s="13" customFormat="1" ht="10.199999999999999">
      <c r="B203" s="224"/>
      <c r="C203" s="225"/>
      <c r="D203" s="210" t="s">
        <v>196</v>
      </c>
      <c r="E203" s="226" t="s">
        <v>1</v>
      </c>
      <c r="F203" s="227" t="s">
        <v>1753</v>
      </c>
      <c r="G203" s="225"/>
      <c r="H203" s="228">
        <v>16.564</v>
      </c>
      <c r="I203" s="229"/>
      <c r="J203" s="225"/>
      <c r="K203" s="225"/>
      <c r="L203" s="230"/>
      <c r="M203" s="231"/>
      <c r="N203" s="232"/>
      <c r="O203" s="232"/>
      <c r="P203" s="232"/>
      <c r="Q203" s="232"/>
      <c r="R203" s="232"/>
      <c r="S203" s="232"/>
      <c r="T203" s="233"/>
      <c r="AT203" s="234" t="s">
        <v>196</v>
      </c>
      <c r="AU203" s="234" t="s">
        <v>98</v>
      </c>
      <c r="AV203" s="13" t="s">
        <v>98</v>
      </c>
      <c r="AW203" s="13" t="s">
        <v>48</v>
      </c>
      <c r="AX203" s="13" t="s">
        <v>91</v>
      </c>
      <c r="AY203" s="234" t="s">
        <v>183</v>
      </c>
    </row>
    <row r="204" spans="2:51" s="12" customFormat="1" ht="10.199999999999999">
      <c r="B204" s="214"/>
      <c r="C204" s="215"/>
      <c r="D204" s="210" t="s">
        <v>196</v>
      </c>
      <c r="E204" s="216" t="s">
        <v>1</v>
      </c>
      <c r="F204" s="217" t="s">
        <v>1754</v>
      </c>
      <c r="G204" s="215"/>
      <c r="H204" s="216" t="s">
        <v>1</v>
      </c>
      <c r="I204" s="218"/>
      <c r="J204" s="215"/>
      <c r="K204" s="215"/>
      <c r="L204" s="219"/>
      <c r="M204" s="220"/>
      <c r="N204" s="221"/>
      <c r="O204" s="221"/>
      <c r="P204" s="221"/>
      <c r="Q204" s="221"/>
      <c r="R204" s="221"/>
      <c r="S204" s="221"/>
      <c r="T204" s="222"/>
      <c r="AT204" s="223" t="s">
        <v>196</v>
      </c>
      <c r="AU204" s="223" t="s">
        <v>98</v>
      </c>
      <c r="AV204" s="12" t="s">
        <v>23</v>
      </c>
      <c r="AW204" s="12" t="s">
        <v>48</v>
      </c>
      <c r="AX204" s="12" t="s">
        <v>91</v>
      </c>
      <c r="AY204" s="223" t="s">
        <v>183</v>
      </c>
    </row>
    <row r="205" spans="2:51" s="13" customFormat="1" ht="10.199999999999999">
      <c r="B205" s="224"/>
      <c r="C205" s="225"/>
      <c r="D205" s="210" t="s">
        <v>196</v>
      </c>
      <c r="E205" s="226" t="s">
        <v>1</v>
      </c>
      <c r="F205" s="227" t="s">
        <v>1755</v>
      </c>
      <c r="G205" s="225"/>
      <c r="H205" s="228">
        <v>-1.8720000000000001</v>
      </c>
      <c r="I205" s="229"/>
      <c r="J205" s="225"/>
      <c r="K205" s="225"/>
      <c r="L205" s="230"/>
      <c r="M205" s="231"/>
      <c r="N205" s="232"/>
      <c r="O205" s="232"/>
      <c r="P205" s="232"/>
      <c r="Q205" s="232"/>
      <c r="R205" s="232"/>
      <c r="S205" s="232"/>
      <c r="T205" s="233"/>
      <c r="AT205" s="234" t="s">
        <v>196</v>
      </c>
      <c r="AU205" s="234" t="s">
        <v>98</v>
      </c>
      <c r="AV205" s="13" t="s">
        <v>98</v>
      </c>
      <c r="AW205" s="13" t="s">
        <v>48</v>
      </c>
      <c r="AX205" s="13" t="s">
        <v>91</v>
      </c>
      <c r="AY205" s="234" t="s">
        <v>183</v>
      </c>
    </row>
    <row r="206" spans="2:51" s="14" customFormat="1" ht="10.199999999999999">
      <c r="B206" s="235"/>
      <c r="C206" s="236"/>
      <c r="D206" s="210" t="s">
        <v>196</v>
      </c>
      <c r="E206" s="237" t="s">
        <v>1</v>
      </c>
      <c r="F206" s="238" t="s">
        <v>308</v>
      </c>
      <c r="G206" s="236"/>
      <c r="H206" s="239">
        <v>142.601</v>
      </c>
      <c r="I206" s="240"/>
      <c r="J206" s="236"/>
      <c r="K206" s="236"/>
      <c r="L206" s="241"/>
      <c r="M206" s="242"/>
      <c r="N206" s="243"/>
      <c r="O206" s="243"/>
      <c r="P206" s="243"/>
      <c r="Q206" s="243"/>
      <c r="R206" s="243"/>
      <c r="S206" s="243"/>
      <c r="T206" s="244"/>
      <c r="AT206" s="245" t="s">
        <v>196</v>
      </c>
      <c r="AU206" s="245" t="s">
        <v>98</v>
      </c>
      <c r="AV206" s="14" t="s">
        <v>113</v>
      </c>
      <c r="AW206" s="14" t="s">
        <v>48</v>
      </c>
      <c r="AX206" s="14" t="s">
        <v>91</v>
      </c>
      <c r="AY206" s="245" t="s">
        <v>183</v>
      </c>
    </row>
    <row r="207" spans="2:51" s="12" customFormat="1" ht="10.199999999999999">
      <c r="B207" s="214"/>
      <c r="C207" s="215"/>
      <c r="D207" s="210" t="s">
        <v>196</v>
      </c>
      <c r="E207" s="216" t="s">
        <v>1</v>
      </c>
      <c r="F207" s="217" t="s">
        <v>1756</v>
      </c>
      <c r="G207" s="215"/>
      <c r="H207" s="216" t="s">
        <v>1</v>
      </c>
      <c r="I207" s="218"/>
      <c r="J207" s="215"/>
      <c r="K207" s="215"/>
      <c r="L207" s="219"/>
      <c r="M207" s="220"/>
      <c r="N207" s="221"/>
      <c r="O207" s="221"/>
      <c r="P207" s="221"/>
      <c r="Q207" s="221"/>
      <c r="R207" s="221"/>
      <c r="S207" s="221"/>
      <c r="T207" s="222"/>
      <c r="AT207" s="223" t="s">
        <v>196</v>
      </c>
      <c r="AU207" s="223" t="s">
        <v>98</v>
      </c>
      <c r="AV207" s="12" t="s">
        <v>23</v>
      </c>
      <c r="AW207" s="12" t="s">
        <v>48</v>
      </c>
      <c r="AX207" s="12" t="s">
        <v>91</v>
      </c>
      <c r="AY207" s="223" t="s">
        <v>183</v>
      </c>
    </row>
    <row r="208" spans="2:51" s="12" customFormat="1" ht="10.199999999999999">
      <c r="B208" s="214"/>
      <c r="C208" s="215"/>
      <c r="D208" s="210" t="s">
        <v>196</v>
      </c>
      <c r="E208" s="216" t="s">
        <v>1</v>
      </c>
      <c r="F208" s="217" t="s">
        <v>1757</v>
      </c>
      <c r="G208" s="215"/>
      <c r="H208" s="216" t="s">
        <v>1</v>
      </c>
      <c r="I208" s="218"/>
      <c r="J208" s="215"/>
      <c r="K208" s="215"/>
      <c r="L208" s="219"/>
      <c r="M208" s="220"/>
      <c r="N208" s="221"/>
      <c r="O208" s="221"/>
      <c r="P208" s="221"/>
      <c r="Q208" s="221"/>
      <c r="R208" s="221"/>
      <c r="S208" s="221"/>
      <c r="T208" s="222"/>
      <c r="AT208" s="223" t="s">
        <v>196</v>
      </c>
      <c r="AU208" s="223" t="s">
        <v>98</v>
      </c>
      <c r="AV208" s="12" t="s">
        <v>23</v>
      </c>
      <c r="AW208" s="12" t="s">
        <v>48</v>
      </c>
      <c r="AX208" s="12" t="s">
        <v>91</v>
      </c>
      <c r="AY208" s="223" t="s">
        <v>183</v>
      </c>
    </row>
    <row r="209" spans="2:51" s="13" customFormat="1" ht="10.199999999999999">
      <c r="B209" s="224"/>
      <c r="C209" s="225"/>
      <c r="D209" s="210" t="s">
        <v>196</v>
      </c>
      <c r="E209" s="226" t="s">
        <v>1</v>
      </c>
      <c r="F209" s="227" t="s">
        <v>1758</v>
      </c>
      <c r="G209" s="225"/>
      <c r="H209" s="228">
        <v>2.5449999999999999</v>
      </c>
      <c r="I209" s="229"/>
      <c r="J209" s="225"/>
      <c r="K209" s="225"/>
      <c r="L209" s="230"/>
      <c r="M209" s="231"/>
      <c r="N209" s="232"/>
      <c r="O209" s="232"/>
      <c r="P209" s="232"/>
      <c r="Q209" s="232"/>
      <c r="R209" s="232"/>
      <c r="S209" s="232"/>
      <c r="T209" s="233"/>
      <c r="AT209" s="234" t="s">
        <v>196</v>
      </c>
      <c r="AU209" s="234" t="s">
        <v>98</v>
      </c>
      <c r="AV209" s="13" t="s">
        <v>98</v>
      </c>
      <c r="AW209" s="13" t="s">
        <v>48</v>
      </c>
      <c r="AX209" s="13" t="s">
        <v>91</v>
      </c>
      <c r="AY209" s="234" t="s">
        <v>183</v>
      </c>
    </row>
    <row r="210" spans="2:51" s="12" customFormat="1" ht="10.199999999999999">
      <c r="B210" s="214"/>
      <c r="C210" s="215"/>
      <c r="D210" s="210" t="s">
        <v>196</v>
      </c>
      <c r="E210" s="216" t="s">
        <v>1</v>
      </c>
      <c r="F210" s="217" t="s">
        <v>1759</v>
      </c>
      <c r="G210" s="215"/>
      <c r="H210" s="216" t="s">
        <v>1</v>
      </c>
      <c r="I210" s="218"/>
      <c r="J210" s="215"/>
      <c r="K210" s="215"/>
      <c r="L210" s="219"/>
      <c r="M210" s="220"/>
      <c r="N210" s="221"/>
      <c r="O210" s="221"/>
      <c r="P210" s="221"/>
      <c r="Q210" s="221"/>
      <c r="R210" s="221"/>
      <c r="S210" s="221"/>
      <c r="T210" s="222"/>
      <c r="AT210" s="223" t="s">
        <v>196</v>
      </c>
      <c r="AU210" s="223" t="s">
        <v>98</v>
      </c>
      <c r="AV210" s="12" t="s">
        <v>23</v>
      </c>
      <c r="AW210" s="12" t="s">
        <v>48</v>
      </c>
      <c r="AX210" s="12" t="s">
        <v>91</v>
      </c>
      <c r="AY210" s="223" t="s">
        <v>183</v>
      </c>
    </row>
    <row r="211" spans="2:51" s="13" customFormat="1" ht="10.199999999999999">
      <c r="B211" s="224"/>
      <c r="C211" s="225"/>
      <c r="D211" s="210" t="s">
        <v>196</v>
      </c>
      <c r="E211" s="226" t="s">
        <v>1</v>
      </c>
      <c r="F211" s="227" t="s">
        <v>1760</v>
      </c>
      <c r="G211" s="225"/>
      <c r="H211" s="228">
        <v>5.532</v>
      </c>
      <c r="I211" s="229"/>
      <c r="J211" s="225"/>
      <c r="K211" s="225"/>
      <c r="L211" s="230"/>
      <c r="M211" s="231"/>
      <c r="N211" s="232"/>
      <c r="O211" s="232"/>
      <c r="P211" s="232"/>
      <c r="Q211" s="232"/>
      <c r="R211" s="232"/>
      <c r="S211" s="232"/>
      <c r="T211" s="233"/>
      <c r="AT211" s="234" t="s">
        <v>196</v>
      </c>
      <c r="AU211" s="234" t="s">
        <v>98</v>
      </c>
      <c r="AV211" s="13" t="s">
        <v>98</v>
      </c>
      <c r="AW211" s="13" t="s">
        <v>48</v>
      </c>
      <c r="AX211" s="13" t="s">
        <v>91</v>
      </c>
      <c r="AY211" s="234" t="s">
        <v>183</v>
      </c>
    </row>
    <row r="212" spans="2:51" s="12" customFormat="1" ht="10.199999999999999">
      <c r="B212" s="214"/>
      <c r="C212" s="215"/>
      <c r="D212" s="210" t="s">
        <v>196</v>
      </c>
      <c r="E212" s="216" t="s">
        <v>1</v>
      </c>
      <c r="F212" s="217" t="s">
        <v>1761</v>
      </c>
      <c r="G212" s="215"/>
      <c r="H212" s="216" t="s">
        <v>1</v>
      </c>
      <c r="I212" s="218"/>
      <c r="J212" s="215"/>
      <c r="K212" s="215"/>
      <c r="L212" s="219"/>
      <c r="M212" s="220"/>
      <c r="N212" s="221"/>
      <c r="O212" s="221"/>
      <c r="P212" s="221"/>
      <c r="Q212" s="221"/>
      <c r="R212" s="221"/>
      <c r="S212" s="221"/>
      <c r="T212" s="222"/>
      <c r="AT212" s="223" t="s">
        <v>196</v>
      </c>
      <c r="AU212" s="223" t="s">
        <v>98</v>
      </c>
      <c r="AV212" s="12" t="s">
        <v>23</v>
      </c>
      <c r="AW212" s="12" t="s">
        <v>48</v>
      </c>
      <c r="AX212" s="12" t="s">
        <v>91</v>
      </c>
      <c r="AY212" s="223" t="s">
        <v>183</v>
      </c>
    </row>
    <row r="213" spans="2:51" s="13" customFormat="1" ht="10.199999999999999">
      <c r="B213" s="224"/>
      <c r="C213" s="225"/>
      <c r="D213" s="210" t="s">
        <v>196</v>
      </c>
      <c r="E213" s="226" t="s">
        <v>1</v>
      </c>
      <c r="F213" s="227" t="s">
        <v>1762</v>
      </c>
      <c r="G213" s="225"/>
      <c r="H213" s="228">
        <v>5.1660000000000004</v>
      </c>
      <c r="I213" s="229"/>
      <c r="J213" s="225"/>
      <c r="K213" s="225"/>
      <c r="L213" s="230"/>
      <c r="M213" s="231"/>
      <c r="N213" s="232"/>
      <c r="O213" s="232"/>
      <c r="P213" s="232"/>
      <c r="Q213" s="232"/>
      <c r="R213" s="232"/>
      <c r="S213" s="232"/>
      <c r="T213" s="233"/>
      <c r="AT213" s="234" t="s">
        <v>196</v>
      </c>
      <c r="AU213" s="234" t="s">
        <v>98</v>
      </c>
      <c r="AV213" s="13" t="s">
        <v>98</v>
      </c>
      <c r="AW213" s="13" t="s">
        <v>48</v>
      </c>
      <c r="AX213" s="13" t="s">
        <v>91</v>
      </c>
      <c r="AY213" s="234" t="s">
        <v>183</v>
      </c>
    </row>
    <row r="214" spans="2:51" s="12" customFormat="1" ht="10.199999999999999">
      <c r="B214" s="214"/>
      <c r="C214" s="215"/>
      <c r="D214" s="210" t="s">
        <v>196</v>
      </c>
      <c r="E214" s="216" t="s">
        <v>1</v>
      </c>
      <c r="F214" s="217" t="s">
        <v>1763</v>
      </c>
      <c r="G214" s="215"/>
      <c r="H214" s="216" t="s">
        <v>1</v>
      </c>
      <c r="I214" s="218"/>
      <c r="J214" s="215"/>
      <c r="K214" s="215"/>
      <c r="L214" s="219"/>
      <c r="M214" s="220"/>
      <c r="N214" s="221"/>
      <c r="O214" s="221"/>
      <c r="P214" s="221"/>
      <c r="Q214" s="221"/>
      <c r="R214" s="221"/>
      <c r="S214" s="221"/>
      <c r="T214" s="222"/>
      <c r="AT214" s="223" t="s">
        <v>196</v>
      </c>
      <c r="AU214" s="223" t="s">
        <v>98</v>
      </c>
      <c r="AV214" s="12" t="s">
        <v>23</v>
      </c>
      <c r="AW214" s="12" t="s">
        <v>48</v>
      </c>
      <c r="AX214" s="12" t="s">
        <v>91</v>
      </c>
      <c r="AY214" s="223" t="s">
        <v>183</v>
      </c>
    </row>
    <row r="215" spans="2:51" s="13" customFormat="1" ht="10.199999999999999">
      <c r="B215" s="224"/>
      <c r="C215" s="225"/>
      <c r="D215" s="210" t="s">
        <v>196</v>
      </c>
      <c r="E215" s="226" t="s">
        <v>1</v>
      </c>
      <c r="F215" s="227" t="s">
        <v>1764</v>
      </c>
      <c r="G215" s="225"/>
      <c r="H215" s="228">
        <v>3.9980000000000002</v>
      </c>
      <c r="I215" s="229"/>
      <c r="J215" s="225"/>
      <c r="K215" s="225"/>
      <c r="L215" s="230"/>
      <c r="M215" s="231"/>
      <c r="N215" s="232"/>
      <c r="O215" s="232"/>
      <c r="P215" s="232"/>
      <c r="Q215" s="232"/>
      <c r="R215" s="232"/>
      <c r="S215" s="232"/>
      <c r="T215" s="233"/>
      <c r="AT215" s="234" t="s">
        <v>196</v>
      </c>
      <c r="AU215" s="234" t="s">
        <v>98</v>
      </c>
      <c r="AV215" s="13" t="s">
        <v>98</v>
      </c>
      <c r="AW215" s="13" t="s">
        <v>48</v>
      </c>
      <c r="AX215" s="13" t="s">
        <v>91</v>
      </c>
      <c r="AY215" s="234" t="s">
        <v>183</v>
      </c>
    </row>
    <row r="216" spans="2:51" s="14" customFormat="1" ht="10.199999999999999">
      <c r="B216" s="235"/>
      <c r="C216" s="236"/>
      <c r="D216" s="210" t="s">
        <v>196</v>
      </c>
      <c r="E216" s="237" t="s">
        <v>1</v>
      </c>
      <c r="F216" s="238" t="s">
        <v>308</v>
      </c>
      <c r="G216" s="236"/>
      <c r="H216" s="239">
        <v>17.241</v>
      </c>
      <c r="I216" s="240"/>
      <c r="J216" s="236"/>
      <c r="K216" s="236"/>
      <c r="L216" s="241"/>
      <c r="M216" s="242"/>
      <c r="N216" s="243"/>
      <c r="O216" s="243"/>
      <c r="P216" s="243"/>
      <c r="Q216" s="243"/>
      <c r="R216" s="243"/>
      <c r="S216" s="243"/>
      <c r="T216" s="244"/>
      <c r="AT216" s="245" t="s">
        <v>196</v>
      </c>
      <c r="AU216" s="245" t="s">
        <v>98</v>
      </c>
      <c r="AV216" s="14" t="s">
        <v>113</v>
      </c>
      <c r="AW216" s="14" t="s">
        <v>48</v>
      </c>
      <c r="AX216" s="14" t="s">
        <v>91</v>
      </c>
      <c r="AY216" s="245" t="s">
        <v>183</v>
      </c>
    </row>
    <row r="217" spans="2:51" s="12" customFormat="1" ht="10.199999999999999">
      <c r="B217" s="214"/>
      <c r="C217" s="215"/>
      <c r="D217" s="210" t="s">
        <v>196</v>
      </c>
      <c r="E217" s="216" t="s">
        <v>1</v>
      </c>
      <c r="F217" s="217" t="s">
        <v>1765</v>
      </c>
      <c r="G217" s="215"/>
      <c r="H217" s="216" t="s">
        <v>1</v>
      </c>
      <c r="I217" s="218"/>
      <c r="J217" s="215"/>
      <c r="K217" s="215"/>
      <c r="L217" s="219"/>
      <c r="M217" s="220"/>
      <c r="N217" s="221"/>
      <c r="O217" s="221"/>
      <c r="P217" s="221"/>
      <c r="Q217" s="221"/>
      <c r="R217" s="221"/>
      <c r="S217" s="221"/>
      <c r="T217" s="222"/>
      <c r="AT217" s="223" t="s">
        <v>196</v>
      </c>
      <c r="AU217" s="223" t="s">
        <v>98</v>
      </c>
      <c r="AV217" s="12" t="s">
        <v>23</v>
      </c>
      <c r="AW217" s="12" t="s">
        <v>48</v>
      </c>
      <c r="AX217" s="12" t="s">
        <v>91</v>
      </c>
      <c r="AY217" s="223" t="s">
        <v>183</v>
      </c>
    </row>
    <row r="218" spans="2:51" s="12" customFormat="1" ht="10.199999999999999">
      <c r="B218" s="214"/>
      <c r="C218" s="215"/>
      <c r="D218" s="210" t="s">
        <v>196</v>
      </c>
      <c r="E218" s="216" t="s">
        <v>1</v>
      </c>
      <c r="F218" s="217" t="s">
        <v>1766</v>
      </c>
      <c r="G218" s="215"/>
      <c r="H218" s="216" t="s">
        <v>1</v>
      </c>
      <c r="I218" s="218"/>
      <c r="J218" s="215"/>
      <c r="K218" s="215"/>
      <c r="L218" s="219"/>
      <c r="M218" s="220"/>
      <c r="N218" s="221"/>
      <c r="O218" s="221"/>
      <c r="P218" s="221"/>
      <c r="Q218" s="221"/>
      <c r="R218" s="221"/>
      <c r="S218" s="221"/>
      <c r="T218" s="222"/>
      <c r="AT218" s="223" t="s">
        <v>196</v>
      </c>
      <c r="AU218" s="223" t="s">
        <v>98</v>
      </c>
      <c r="AV218" s="12" t="s">
        <v>23</v>
      </c>
      <c r="AW218" s="12" t="s">
        <v>48</v>
      </c>
      <c r="AX218" s="12" t="s">
        <v>91</v>
      </c>
      <c r="AY218" s="223" t="s">
        <v>183</v>
      </c>
    </row>
    <row r="219" spans="2:51" s="13" customFormat="1" ht="10.199999999999999">
      <c r="B219" s="224"/>
      <c r="C219" s="225"/>
      <c r="D219" s="210" t="s">
        <v>196</v>
      </c>
      <c r="E219" s="226" t="s">
        <v>1</v>
      </c>
      <c r="F219" s="227" t="s">
        <v>1767</v>
      </c>
      <c r="G219" s="225"/>
      <c r="H219" s="228">
        <v>2.77</v>
      </c>
      <c r="I219" s="229"/>
      <c r="J219" s="225"/>
      <c r="K219" s="225"/>
      <c r="L219" s="230"/>
      <c r="M219" s="231"/>
      <c r="N219" s="232"/>
      <c r="O219" s="232"/>
      <c r="P219" s="232"/>
      <c r="Q219" s="232"/>
      <c r="R219" s="232"/>
      <c r="S219" s="232"/>
      <c r="T219" s="233"/>
      <c r="AT219" s="234" t="s">
        <v>196</v>
      </c>
      <c r="AU219" s="234" t="s">
        <v>98</v>
      </c>
      <c r="AV219" s="13" t="s">
        <v>98</v>
      </c>
      <c r="AW219" s="13" t="s">
        <v>48</v>
      </c>
      <c r="AX219" s="13" t="s">
        <v>91</v>
      </c>
      <c r="AY219" s="234" t="s">
        <v>183</v>
      </c>
    </row>
    <row r="220" spans="2:51" s="12" customFormat="1" ht="10.199999999999999">
      <c r="B220" s="214"/>
      <c r="C220" s="215"/>
      <c r="D220" s="210" t="s">
        <v>196</v>
      </c>
      <c r="E220" s="216" t="s">
        <v>1</v>
      </c>
      <c r="F220" s="217" t="s">
        <v>1768</v>
      </c>
      <c r="G220" s="215"/>
      <c r="H220" s="216" t="s">
        <v>1</v>
      </c>
      <c r="I220" s="218"/>
      <c r="J220" s="215"/>
      <c r="K220" s="215"/>
      <c r="L220" s="219"/>
      <c r="M220" s="220"/>
      <c r="N220" s="221"/>
      <c r="O220" s="221"/>
      <c r="P220" s="221"/>
      <c r="Q220" s="221"/>
      <c r="R220" s="221"/>
      <c r="S220" s="221"/>
      <c r="T220" s="222"/>
      <c r="AT220" s="223" t="s">
        <v>196</v>
      </c>
      <c r="AU220" s="223" t="s">
        <v>98</v>
      </c>
      <c r="AV220" s="12" t="s">
        <v>23</v>
      </c>
      <c r="AW220" s="12" t="s">
        <v>48</v>
      </c>
      <c r="AX220" s="12" t="s">
        <v>91</v>
      </c>
      <c r="AY220" s="223" t="s">
        <v>183</v>
      </c>
    </row>
    <row r="221" spans="2:51" s="13" customFormat="1" ht="10.199999999999999">
      <c r="B221" s="224"/>
      <c r="C221" s="225"/>
      <c r="D221" s="210" t="s">
        <v>196</v>
      </c>
      <c r="E221" s="226" t="s">
        <v>1</v>
      </c>
      <c r="F221" s="227" t="s">
        <v>1769</v>
      </c>
      <c r="G221" s="225"/>
      <c r="H221" s="228">
        <v>3.0369999999999999</v>
      </c>
      <c r="I221" s="229"/>
      <c r="J221" s="225"/>
      <c r="K221" s="225"/>
      <c r="L221" s="230"/>
      <c r="M221" s="231"/>
      <c r="N221" s="232"/>
      <c r="O221" s="232"/>
      <c r="P221" s="232"/>
      <c r="Q221" s="232"/>
      <c r="R221" s="232"/>
      <c r="S221" s="232"/>
      <c r="T221" s="233"/>
      <c r="AT221" s="234" t="s">
        <v>196</v>
      </c>
      <c r="AU221" s="234" t="s">
        <v>98</v>
      </c>
      <c r="AV221" s="13" t="s">
        <v>98</v>
      </c>
      <c r="AW221" s="13" t="s">
        <v>48</v>
      </c>
      <c r="AX221" s="13" t="s">
        <v>91</v>
      </c>
      <c r="AY221" s="234" t="s">
        <v>183</v>
      </c>
    </row>
    <row r="222" spans="2:51" s="12" customFormat="1" ht="10.199999999999999">
      <c r="B222" s="214"/>
      <c r="C222" s="215"/>
      <c r="D222" s="210" t="s">
        <v>196</v>
      </c>
      <c r="E222" s="216" t="s">
        <v>1</v>
      </c>
      <c r="F222" s="217" t="s">
        <v>1770</v>
      </c>
      <c r="G222" s="215"/>
      <c r="H222" s="216" t="s">
        <v>1</v>
      </c>
      <c r="I222" s="218"/>
      <c r="J222" s="215"/>
      <c r="K222" s="215"/>
      <c r="L222" s="219"/>
      <c r="M222" s="220"/>
      <c r="N222" s="221"/>
      <c r="O222" s="221"/>
      <c r="P222" s="221"/>
      <c r="Q222" s="221"/>
      <c r="R222" s="221"/>
      <c r="S222" s="221"/>
      <c r="T222" s="222"/>
      <c r="AT222" s="223" t="s">
        <v>196</v>
      </c>
      <c r="AU222" s="223" t="s">
        <v>98</v>
      </c>
      <c r="AV222" s="12" t="s">
        <v>23</v>
      </c>
      <c r="AW222" s="12" t="s">
        <v>48</v>
      </c>
      <c r="AX222" s="12" t="s">
        <v>91</v>
      </c>
      <c r="AY222" s="223" t="s">
        <v>183</v>
      </c>
    </row>
    <row r="223" spans="2:51" s="13" customFormat="1" ht="10.199999999999999">
      <c r="B223" s="224"/>
      <c r="C223" s="225"/>
      <c r="D223" s="210" t="s">
        <v>196</v>
      </c>
      <c r="E223" s="226" t="s">
        <v>1</v>
      </c>
      <c r="F223" s="227" t="s">
        <v>1771</v>
      </c>
      <c r="G223" s="225"/>
      <c r="H223" s="228">
        <v>12.656000000000001</v>
      </c>
      <c r="I223" s="229"/>
      <c r="J223" s="225"/>
      <c r="K223" s="225"/>
      <c r="L223" s="230"/>
      <c r="M223" s="231"/>
      <c r="N223" s="232"/>
      <c r="O223" s="232"/>
      <c r="P223" s="232"/>
      <c r="Q223" s="232"/>
      <c r="R223" s="232"/>
      <c r="S223" s="232"/>
      <c r="T223" s="233"/>
      <c r="AT223" s="234" t="s">
        <v>196</v>
      </c>
      <c r="AU223" s="234" t="s">
        <v>98</v>
      </c>
      <c r="AV223" s="13" t="s">
        <v>98</v>
      </c>
      <c r="AW223" s="13" t="s">
        <v>48</v>
      </c>
      <c r="AX223" s="13" t="s">
        <v>91</v>
      </c>
      <c r="AY223" s="234" t="s">
        <v>183</v>
      </c>
    </row>
    <row r="224" spans="2:51" s="12" customFormat="1" ht="10.199999999999999">
      <c r="B224" s="214"/>
      <c r="C224" s="215"/>
      <c r="D224" s="210" t="s">
        <v>196</v>
      </c>
      <c r="E224" s="216" t="s">
        <v>1</v>
      </c>
      <c r="F224" s="217" t="s">
        <v>1772</v>
      </c>
      <c r="G224" s="215"/>
      <c r="H224" s="216" t="s">
        <v>1</v>
      </c>
      <c r="I224" s="218"/>
      <c r="J224" s="215"/>
      <c r="K224" s="215"/>
      <c r="L224" s="219"/>
      <c r="M224" s="220"/>
      <c r="N224" s="221"/>
      <c r="O224" s="221"/>
      <c r="P224" s="221"/>
      <c r="Q224" s="221"/>
      <c r="R224" s="221"/>
      <c r="S224" s="221"/>
      <c r="T224" s="222"/>
      <c r="AT224" s="223" t="s">
        <v>196</v>
      </c>
      <c r="AU224" s="223" t="s">
        <v>98</v>
      </c>
      <c r="AV224" s="12" t="s">
        <v>23</v>
      </c>
      <c r="AW224" s="12" t="s">
        <v>48</v>
      </c>
      <c r="AX224" s="12" t="s">
        <v>91</v>
      </c>
      <c r="AY224" s="223" t="s">
        <v>183</v>
      </c>
    </row>
    <row r="225" spans="2:65" s="13" customFormat="1" ht="10.199999999999999">
      <c r="B225" s="224"/>
      <c r="C225" s="225"/>
      <c r="D225" s="210" t="s">
        <v>196</v>
      </c>
      <c r="E225" s="226" t="s">
        <v>1</v>
      </c>
      <c r="F225" s="227" t="s">
        <v>1773</v>
      </c>
      <c r="G225" s="225"/>
      <c r="H225" s="228">
        <v>19.015000000000001</v>
      </c>
      <c r="I225" s="229"/>
      <c r="J225" s="225"/>
      <c r="K225" s="225"/>
      <c r="L225" s="230"/>
      <c r="M225" s="231"/>
      <c r="N225" s="232"/>
      <c r="O225" s="232"/>
      <c r="P225" s="232"/>
      <c r="Q225" s="232"/>
      <c r="R225" s="232"/>
      <c r="S225" s="232"/>
      <c r="T225" s="233"/>
      <c r="AT225" s="234" t="s">
        <v>196</v>
      </c>
      <c r="AU225" s="234" t="s">
        <v>98</v>
      </c>
      <c r="AV225" s="13" t="s">
        <v>98</v>
      </c>
      <c r="AW225" s="13" t="s">
        <v>48</v>
      </c>
      <c r="AX225" s="13" t="s">
        <v>91</v>
      </c>
      <c r="AY225" s="234" t="s">
        <v>183</v>
      </c>
    </row>
    <row r="226" spans="2:65" s="12" customFormat="1" ht="10.199999999999999">
      <c r="B226" s="214"/>
      <c r="C226" s="215"/>
      <c r="D226" s="210" t="s">
        <v>196</v>
      </c>
      <c r="E226" s="216" t="s">
        <v>1</v>
      </c>
      <c r="F226" s="217" t="s">
        <v>1774</v>
      </c>
      <c r="G226" s="215"/>
      <c r="H226" s="216" t="s">
        <v>1</v>
      </c>
      <c r="I226" s="218"/>
      <c r="J226" s="215"/>
      <c r="K226" s="215"/>
      <c r="L226" s="219"/>
      <c r="M226" s="220"/>
      <c r="N226" s="221"/>
      <c r="O226" s="221"/>
      <c r="P226" s="221"/>
      <c r="Q226" s="221"/>
      <c r="R226" s="221"/>
      <c r="S226" s="221"/>
      <c r="T226" s="222"/>
      <c r="AT226" s="223" t="s">
        <v>196</v>
      </c>
      <c r="AU226" s="223" t="s">
        <v>98</v>
      </c>
      <c r="AV226" s="12" t="s">
        <v>23</v>
      </c>
      <c r="AW226" s="12" t="s">
        <v>48</v>
      </c>
      <c r="AX226" s="12" t="s">
        <v>91</v>
      </c>
      <c r="AY226" s="223" t="s">
        <v>183</v>
      </c>
    </row>
    <row r="227" spans="2:65" s="13" customFormat="1" ht="10.199999999999999">
      <c r="B227" s="224"/>
      <c r="C227" s="225"/>
      <c r="D227" s="210" t="s">
        <v>196</v>
      </c>
      <c r="E227" s="226" t="s">
        <v>1</v>
      </c>
      <c r="F227" s="227" t="s">
        <v>1775</v>
      </c>
      <c r="G227" s="225"/>
      <c r="H227" s="228">
        <v>9.9860000000000007</v>
      </c>
      <c r="I227" s="229"/>
      <c r="J227" s="225"/>
      <c r="K227" s="225"/>
      <c r="L227" s="230"/>
      <c r="M227" s="231"/>
      <c r="N227" s="232"/>
      <c r="O227" s="232"/>
      <c r="P227" s="232"/>
      <c r="Q227" s="232"/>
      <c r="R227" s="232"/>
      <c r="S227" s="232"/>
      <c r="T227" s="233"/>
      <c r="AT227" s="234" t="s">
        <v>196</v>
      </c>
      <c r="AU227" s="234" t="s">
        <v>98</v>
      </c>
      <c r="AV227" s="13" t="s">
        <v>98</v>
      </c>
      <c r="AW227" s="13" t="s">
        <v>48</v>
      </c>
      <c r="AX227" s="13" t="s">
        <v>91</v>
      </c>
      <c r="AY227" s="234" t="s">
        <v>183</v>
      </c>
    </row>
    <row r="228" spans="2:65" s="12" customFormat="1" ht="10.199999999999999">
      <c r="B228" s="214"/>
      <c r="C228" s="215"/>
      <c r="D228" s="210" t="s">
        <v>196</v>
      </c>
      <c r="E228" s="216" t="s">
        <v>1</v>
      </c>
      <c r="F228" s="217" t="s">
        <v>1776</v>
      </c>
      <c r="G228" s="215"/>
      <c r="H228" s="216" t="s">
        <v>1</v>
      </c>
      <c r="I228" s="218"/>
      <c r="J228" s="215"/>
      <c r="K228" s="215"/>
      <c r="L228" s="219"/>
      <c r="M228" s="220"/>
      <c r="N228" s="221"/>
      <c r="O228" s="221"/>
      <c r="P228" s="221"/>
      <c r="Q228" s="221"/>
      <c r="R228" s="221"/>
      <c r="S228" s="221"/>
      <c r="T228" s="222"/>
      <c r="AT228" s="223" t="s">
        <v>196</v>
      </c>
      <c r="AU228" s="223" t="s">
        <v>98</v>
      </c>
      <c r="AV228" s="12" t="s">
        <v>23</v>
      </c>
      <c r="AW228" s="12" t="s">
        <v>48</v>
      </c>
      <c r="AX228" s="12" t="s">
        <v>91</v>
      </c>
      <c r="AY228" s="223" t="s">
        <v>183</v>
      </c>
    </row>
    <row r="229" spans="2:65" s="13" customFormat="1" ht="10.199999999999999">
      <c r="B229" s="224"/>
      <c r="C229" s="225"/>
      <c r="D229" s="210" t="s">
        <v>196</v>
      </c>
      <c r="E229" s="226" t="s">
        <v>1</v>
      </c>
      <c r="F229" s="227" t="s">
        <v>1777</v>
      </c>
      <c r="G229" s="225"/>
      <c r="H229" s="228">
        <v>1.677</v>
      </c>
      <c r="I229" s="229"/>
      <c r="J229" s="225"/>
      <c r="K229" s="225"/>
      <c r="L229" s="230"/>
      <c r="M229" s="231"/>
      <c r="N229" s="232"/>
      <c r="O229" s="232"/>
      <c r="P229" s="232"/>
      <c r="Q229" s="232"/>
      <c r="R229" s="232"/>
      <c r="S229" s="232"/>
      <c r="T229" s="233"/>
      <c r="AT229" s="234" t="s">
        <v>196</v>
      </c>
      <c r="AU229" s="234" t="s">
        <v>98</v>
      </c>
      <c r="AV229" s="13" t="s">
        <v>98</v>
      </c>
      <c r="AW229" s="13" t="s">
        <v>48</v>
      </c>
      <c r="AX229" s="13" t="s">
        <v>91</v>
      </c>
      <c r="AY229" s="234" t="s">
        <v>183</v>
      </c>
    </row>
    <row r="230" spans="2:65" s="14" customFormat="1" ht="10.199999999999999">
      <c r="B230" s="235"/>
      <c r="C230" s="236"/>
      <c r="D230" s="210" t="s">
        <v>196</v>
      </c>
      <c r="E230" s="237" t="s">
        <v>1</v>
      </c>
      <c r="F230" s="238" t="s">
        <v>308</v>
      </c>
      <c r="G230" s="236"/>
      <c r="H230" s="239">
        <v>49.140999999999998</v>
      </c>
      <c r="I230" s="240"/>
      <c r="J230" s="236"/>
      <c r="K230" s="236"/>
      <c r="L230" s="241"/>
      <c r="M230" s="242"/>
      <c r="N230" s="243"/>
      <c r="O230" s="243"/>
      <c r="P230" s="243"/>
      <c r="Q230" s="243"/>
      <c r="R230" s="243"/>
      <c r="S230" s="243"/>
      <c r="T230" s="244"/>
      <c r="AT230" s="245" t="s">
        <v>196</v>
      </c>
      <c r="AU230" s="245" t="s">
        <v>98</v>
      </c>
      <c r="AV230" s="14" t="s">
        <v>113</v>
      </c>
      <c r="AW230" s="14" t="s">
        <v>48</v>
      </c>
      <c r="AX230" s="14" t="s">
        <v>91</v>
      </c>
      <c r="AY230" s="245" t="s">
        <v>183</v>
      </c>
    </row>
    <row r="231" spans="2:65" s="15" customFormat="1" ht="10.199999999999999">
      <c r="B231" s="259"/>
      <c r="C231" s="260"/>
      <c r="D231" s="210" t="s">
        <v>196</v>
      </c>
      <c r="E231" s="261" t="s">
        <v>1</v>
      </c>
      <c r="F231" s="262" t="s">
        <v>1547</v>
      </c>
      <c r="G231" s="260"/>
      <c r="H231" s="263">
        <v>208.983</v>
      </c>
      <c r="I231" s="264"/>
      <c r="J231" s="260"/>
      <c r="K231" s="260"/>
      <c r="L231" s="265"/>
      <c r="M231" s="266"/>
      <c r="N231" s="267"/>
      <c r="O231" s="267"/>
      <c r="P231" s="267"/>
      <c r="Q231" s="267"/>
      <c r="R231" s="267"/>
      <c r="S231" s="267"/>
      <c r="T231" s="268"/>
      <c r="AT231" s="269" t="s">
        <v>196</v>
      </c>
      <c r="AU231" s="269" t="s">
        <v>98</v>
      </c>
      <c r="AV231" s="15" t="s">
        <v>122</v>
      </c>
      <c r="AW231" s="15" t="s">
        <v>48</v>
      </c>
      <c r="AX231" s="15" t="s">
        <v>23</v>
      </c>
      <c r="AY231" s="269" t="s">
        <v>183</v>
      </c>
    </row>
    <row r="232" spans="2:65" s="1" customFormat="1" ht="16.5" customHeight="1">
      <c r="B232" s="35"/>
      <c r="C232" s="197" t="s">
        <v>232</v>
      </c>
      <c r="D232" s="197" t="s">
        <v>186</v>
      </c>
      <c r="E232" s="198" t="s">
        <v>1778</v>
      </c>
      <c r="F232" s="199" t="s">
        <v>1779</v>
      </c>
      <c r="G232" s="200" t="s">
        <v>248</v>
      </c>
      <c r="H232" s="201">
        <v>62.695</v>
      </c>
      <c r="I232" s="202"/>
      <c r="J232" s="203">
        <f>ROUND(I232*H232,2)</f>
        <v>0</v>
      </c>
      <c r="K232" s="199" t="s">
        <v>190</v>
      </c>
      <c r="L232" s="39"/>
      <c r="M232" s="204" t="s">
        <v>1</v>
      </c>
      <c r="N232" s="205" t="s">
        <v>56</v>
      </c>
      <c r="O232" s="67"/>
      <c r="P232" s="206">
        <f>O232*H232</f>
        <v>0</v>
      </c>
      <c r="Q232" s="206">
        <v>0</v>
      </c>
      <c r="R232" s="206">
        <f>Q232*H232</f>
        <v>0</v>
      </c>
      <c r="S232" s="206">
        <v>0</v>
      </c>
      <c r="T232" s="207">
        <f>S232*H232</f>
        <v>0</v>
      </c>
      <c r="AR232" s="208" t="s">
        <v>122</v>
      </c>
      <c r="AT232" s="208" t="s">
        <v>186</v>
      </c>
      <c r="AU232" s="208" t="s">
        <v>98</v>
      </c>
      <c r="AY232" s="17" t="s">
        <v>183</v>
      </c>
      <c r="BE232" s="209">
        <f>IF(N232="základní",J232,0)</f>
        <v>0</v>
      </c>
      <c r="BF232" s="209">
        <f>IF(N232="snížená",J232,0)</f>
        <v>0</v>
      </c>
      <c r="BG232" s="209">
        <f>IF(N232="zákl. přenesená",J232,0)</f>
        <v>0</v>
      </c>
      <c r="BH232" s="209">
        <f>IF(N232="sníž. přenesená",J232,0)</f>
        <v>0</v>
      </c>
      <c r="BI232" s="209">
        <f>IF(N232="nulová",J232,0)</f>
        <v>0</v>
      </c>
      <c r="BJ232" s="17" t="s">
        <v>23</v>
      </c>
      <c r="BK232" s="209">
        <f>ROUND(I232*H232,2)</f>
        <v>0</v>
      </c>
      <c r="BL232" s="17" t="s">
        <v>122</v>
      </c>
      <c r="BM232" s="208" t="s">
        <v>1780</v>
      </c>
    </row>
    <row r="233" spans="2:65" s="1" customFormat="1" ht="17.399999999999999">
      <c r="B233" s="35"/>
      <c r="C233" s="36"/>
      <c r="D233" s="210" t="s">
        <v>192</v>
      </c>
      <c r="E233" s="36"/>
      <c r="F233" s="211" t="s">
        <v>1781</v>
      </c>
      <c r="G233" s="36"/>
      <c r="H233" s="36"/>
      <c r="I233" s="118"/>
      <c r="J233" s="36"/>
      <c r="K233" s="36"/>
      <c r="L233" s="39"/>
      <c r="M233" s="212"/>
      <c r="N233" s="67"/>
      <c r="O233" s="67"/>
      <c r="P233" s="67"/>
      <c r="Q233" s="67"/>
      <c r="R233" s="67"/>
      <c r="S233" s="67"/>
      <c r="T233" s="68"/>
      <c r="AT233" s="17" t="s">
        <v>192</v>
      </c>
      <c r="AU233" s="17" t="s">
        <v>98</v>
      </c>
    </row>
    <row r="234" spans="2:65" s="1" customFormat="1" ht="99">
      <c r="B234" s="35"/>
      <c r="C234" s="36"/>
      <c r="D234" s="210" t="s">
        <v>194</v>
      </c>
      <c r="E234" s="36"/>
      <c r="F234" s="213" t="s">
        <v>281</v>
      </c>
      <c r="G234" s="36"/>
      <c r="H234" s="36"/>
      <c r="I234" s="118"/>
      <c r="J234" s="36"/>
      <c r="K234" s="36"/>
      <c r="L234" s="39"/>
      <c r="M234" s="212"/>
      <c r="N234" s="67"/>
      <c r="O234" s="67"/>
      <c r="P234" s="67"/>
      <c r="Q234" s="67"/>
      <c r="R234" s="67"/>
      <c r="S234" s="67"/>
      <c r="T234" s="68"/>
      <c r="AT234" s="17" t="s">
        <v>194</v>
      </c>
      <c r="AU234" s="17" t="s">
        <v>98</v>
      </c>
    </row>
    <row r="235" spans="2:65" s="12" customFormat="1" ht="10.199999999999999">
      <c r="B235" s="214"/>
      <c r="C235" s="215"/>
      <c r="D235" s="210" t="s">
        <v>196</v>
      </c>
      <c r="E235" s="216" t="s">
        <v>1</v>
      </c>
      <c r="F235" s="217" t="s">
        <v>1782</v>
      </c>
      <c r="G235" s="215"/>
      <c r="H235" s="216" t="s">
        <v>1</v>
      </c>
      <c r="I235" s="218"/>
      <c r="J235" s="215"/>
      <c r="K235" s="215"/>
      <c r="L235" s="219"/>
      <c r="M235" s="220"/>
      <c r="N235" s="221"/>
      <c r="O235" s="221"/>
      <c r="P235" s="221"/>
      <c r="Q235" s="221"/>
      <c r="R235" s="221"/>
      <c r="S235" s="221"/>
      <c r="T235" s="222"/>
      <c r="AT235" s="223" t="s">
        <v>196</v>
      </c>
      <c r="AU235" s="223" t="s">
        <v>98</v>
      </c>
      <c r="AV235" s="12" t="s">
        <v>23</v>
      </c>
      <c r="AW235" s="12" t="s">
        <v>48</v>
      </c>
      <c r="AX235" s="12" t="s">
        <v>91</v>
      </c>
      <c r="AY235" s="223" t="s">
        <v>183</v>
      </c>
    </row>
    <row r="236" spans="2:65" s="13" customFormat="1" ht="10.199999999999999">
      <c r="B236" s="224"/>
      <c r="C236" s="225"/>
      <c r="D236" s="210" t="s">
        <v>196</v>
      </c>
      <c r="E236" s="226" t="s">
        <v>1</v>
      </c>
      <c r="F236" s="227" t="s">
        <v>1783</v>
      </c>
      <c r="G236" s="225"/>
      <c r="H236" s="228">
        <v>62.695</v>
      </c>
      <c r="I236" s="229"/>
      <c r="J236" s="225"/>
      <c r="K236" s="225"/>
      <c r="L236" s="230"/>
      <c r="M236" s="231"/>
      <c r="N236" s="232"/>
      <c r="O236" s="232"/>
      <c r="P236" s="232"/>
      <c r="Q236" s="232"/>
      <c r="R236" s="232"/>
      <c r="S236" s="232"/>
      <c r="T236" s="233"/>
      <c r="AT236" s="234" t="s">
        <v>196</v>
      </c>
      <c r="AU236" s="234" t="s">
        <v>98</v>
      </c>
      <c r="AV236" s="13" t="s">
        <v>98</v>
      </c>
      <c r="AW236" s="13" t="s">
        <v>48</v>
      </c>
      <c r="AX236" s="13" t="s">
        <v>91</v>
      </c>
      <c r="AY236" s="234" t="s">
        <v>183</v>
      </c>
    </row>
    <row r="237" spans="2:65" s="15" customFormat="1" ht="10.199999999999999">
      <c r="B237" s="259"/>
      <c r="C237" s="260"/>
      <c r="D237" s="210" t="s">
        <v>196</v>
      </c>
      <c r="E237" s="261" t="s">
        <v>1</v>
      </c>
      <c r="F237" s="262" t="s">
        <v>1547</v>
      </c>
      <c r="G237" s="260"/>
      <c r="H237" s="263">
        <v>62.695</v>
      </c>
      <c r="I237" s="264"/>
      <c r="J237" s="260"/>
      <c r="K237" s="260"/>
      <c r="L237" s="265"/>
      <c r="M237" s="266"/>
      <c r="N237" s="267"/>
      <c r="O237" s="267"/>
      <c r="P237" s="267"/>
      <c r="Q237" s="267"/>
      <c r="R237" s="267"/>
      <c r="S237" s="267"/>
      <c r="T237" s="268"/>
      <c r="AT237" s="269" t="s">
        <v>196</v>
      </c>
      <c r="AU237" s="269" t="s">
        <v>98</v>
      </c>
      <c r="AV237" s="15" t="s">
        <v>122</v>
      </c>
      <c r="AW237" s="15" t="s">
        <v>48</v>
      </c>
      <c r="AX237" s="15" t="s">
        <v>23</v>
      </c>
      <c r="AY237" s="269" t="s">
        <v>183</v>
      </c>
    </row>
    <row r="238" spans="2:65" s="1" customFormat="1" ht="16.5" customHeight="1">
      <c r="B238" s="35"/>
      <c r="C238" s="197" t="s">
        <v>237</v>
      </c>
      <c r="D238" s="197" t="s">
        <v>186</v>
      </c>
      <c r="E238" s="198" t="s">
        <v>1784</v>
      </c>
      <c r="F238" s="199" t="s">
        <v>1785</v>
      </c>
      <c r="G238" s="200" t="s">
        <v>189</v>
      </c>
      <c r="H238" s="201">
        <v>351.42700000000002</v>
      </c>
      <c r="I238" s="202"/>
      <c r="J238" s="203">
        <f>ROUND(I238*H238,2)</f>
        <v>0</v>
      </c>
      <c r="K238" s="199" t="s">
        <v>190</v>
      </c>
      <c r="L238" s="39"/>
      <c r="M238" s="204" t="s">
        <v>1</v>
      </c>
      <c r="N238" s="205" t="s">
        <v>56</v>
      </c>
      <c r="O238" s="67"/>
      <c r="P238" s="206">
        <f>O238*H238</f>
        <v>0</v>
      </c>
      <c r="Q238" s="206">
        <v>8.4000000000000003E-4</v>
      </c>
      <c r="R238" s="206">
        <f>Q238*H238</f>
        <v>0.29519868000000005</v>
      </c>
      <c r="S238" s="206">
        <v>0</v>
      </c>
      <c r="T238" s="207">
        <f>S238*H238</f>
        <v>0</v>
      </c>
      <c r="AR238" s="208" t="s">
        <v>122</v>
      </c>
      <c r="AT238" s="208" t="s">
        <v>186</v>
      </c>
      <c r="AU238" s="208" t="s">
        <v>98</v>
      </c>
      <c r="AY238" s="17" t="s">
        <v>183</v>
      </c>
      <c r="BE238" s="209">
        <f>IF(N238="základní",J238,0)</f>
        <v>0</v>
      </c>
      <c r="BF238" s="209">
        <f>IF(N238="snížená",J238,0)</f>
        <v>0</v>
      </c>
      <c r="BG238" s="209">
        <f>IF(N238="zákl. přenesená",J238,0)</f>
        <v>0</v>
      </c>
      <c r="BH238" s="209">
        <f>IF(N238="sníž. přenesená",J238,0)</f>
        <v>0</v>
      </c>
      <c r="BI238" s="209">
        <f>IF(N238="nulová",J238,0)</f>
        <v>0</v>
      </c>
      <c r="BJ238" s="17" t="s">
        <v>23</v>
      </c>
      <c r="BK238" s="209">
        <f>ROUND(I238*H238,2)</f>
        <v>0</v>
      </c>
      <c r="BL238" s="17" t="s">
        <v>122</v>
      </c>
      <c r="BM238" s="208" t="s">
        <v>1786</v>
      </c>
    </row>
    <row r="239" spans="2:65" s="1" customFormat="1" ht="10.199999999999999">
      <c r="B239" s="35"/>
      <c r="C239" s="36"/>
      <c r="D239" s="210" t="s">
        <v>192</v>
      </c>
      <c r="E239" s="36"/>
      <c r="F239" s="211" t="s">
        <v>1787</v>
      </c>
      <c r="G239" s="36"/>
      <c r="H239" s="36"/>
      <c r="I239" s="118"/>
      <c r="J239" s="36"/>
      <c r="K239" s="36"/>
      <c r="L239" s="39"/>
      <c r="M239" s="212"/>
      <c r="N239" s="67"/>
      <c r="O239" s="67"/>
      <c r="P239" s="67"/>
      <c r="Q239" s="67"/>
      <c r="R239" s="67"/>
      <c r="S239" s="67"/>
      <c r="T239" s="68"/>
      <c r="AT239" s="17" t="s">
        <v>192</v>
      </c>
      <c r="AU239" s="17" t="s">
        <v>98</v>
      </c>
    </row>
    <row r="240" spans="2:65" s="1" customFormat="1" ht="72">
      <c r="B240" s="35"/>
      <c r="C240" s="36"/>
      <c r="D240" s="210" t="s">
        <v>194</v>
      </c>
      <c r="E240" s="36"/>
      <c r="F240" s="213" t="s">
        <v>1788</v>
      </c>
      <c r="G240" s="36"/>
      <c r="H240" s="36"/>
      <c r="I240" s="118"/>
      <c r="J240" s="36"/>
      <c r="K240" s="36"/>
      <c r="L240" s="39"/>
      <c r="M240" s="212"/>
      <c r="N240" s="67"/>
      <c r="O240" s="67"/>
      <c r="P240" s="67"/>
      <c r="Q240" s="67"/>
      <c r="R240" s="67"/>
      <c r="S240" s="67"/>
      <c r="T240" s="68"/>
      <c r="AT240" s="17" t="s">
        <v>194</v>
      </c>
      <c r="AU240" s="17" t="s">
        <v>98</v>
      </c>
    </row>
    <row r="241" spans="2:51" s="12" customFormat="1" ht="10.199999999999999">
      <c r="B241" s="214"/>
      <c r="C241" s="215"/>
      <c r="D241" s="210" t="s">
        <v>196</v>
      </c>
      <c r="E241" s="216" t="s">
        <v>1</v>
      </c>
      <c r="F241" s="217" t="s">
        <v>1727</v>
      </c>
      <c r="G241" s="215"/>
      <c r="H241" s="216" t="s">
        <v>1</v>
      </c>
      <c r="I241" s="218"/>
      <c r="J241" s="215"/>
      <c r="K241" s="215"/>
      <c r="L241" s="219"/>
      <c r="M241" s="220"/>
      <c r="N241" s="221"/>
      <c r="O241" s="221"/>
      <c r="P241" s="221"/>
      <c r="Q241" s="221"/>
      <c r="R241" s="221"/>
      <c r="S241" s="221"/>
      <c r="T241" s="222"/>
      <c r="AT241" s="223" t="s">
        <v>196</v>
      </c>
      <c r="AU241" s="223" t="s">
        <v>98</v>
      </c>
      <c r="AV241" s="12" t="s">
        <v>23</v>
      </c>
      <c r="AW241" s="12" t="s">
        <v>48</v>
      </c>
      <c r="AX241" s="12" t="s">
        <v>91</v>
      </c>
      <c r="AY241" s="223" t="s">
        <v>183</v>
      </c>
    </row>
    <row r="242" spans="2:51" s="12" customFormat="1" ht="10.199999999999999">
      <c r="B242" s="214"/>
      <c r="C242" s="215"/>
      <c r="D242" s="210" t="s">
        <v>196</v>
      </c>
      <c r="E242" s="216" t="s">
        <v>1</v>
      </c>
      <c r="F242" s="217" t="s">
        <v>1728</v>
      </c>
      <c r="G242" s="215"/>
      <c r="H242" s="216" t="s">
        <v>1</v>
      </c>
      <c r="I242" s="218"/>
      <c r="J242" s="215"/>
      <c r="K242" s="215"/>
      <c r="L242" s="219"/>
      <c r="M242" s="220"/>
      <c r="N242" s="221"/>
      <c r="O242" s="221"/>
      <c r="P242" s="221"/>
      <c r="Q242" s="221"/>
      <c r="R242" s="221"/>
      <c r="S242" s="221"/>
      <c r="T242" s="222"/>
      <c r="AT242" s="223" t="s">
        <v>196</v>
      </c>
      <c r="AU242" s="223" t="s">
        <v>98</v>
      </c>
      <c r="AV242" s="12" t="s">
        <v>23</v>
      </c>
      <c r="AW242" s="12" t="s">
        <v>48</v>
      </c>
      <c r="AX242" s="12" t="s">
        <v>91</v>
      </c>
      <c r="AY242" s="223" t="s">
        <v>183</v>
      </c>
    </row>
    <row r="243" spans="2:51" s="13" customFormat="1" ht="10.199999999999999">
      <c r="B243" s="224"/>
      <c r="C243" s="225"/>
      <c r="D243" s="210" t="s">
        <v>196</v>
      </c>
      <c r="E243" s="226" t="s">
        <v>1</v>
      </c>
      <c r="F243" s="227" t="s">
        <v>1789</v>
      </c>
      <c r="G243" s="225"/>
      <c r="H243" s="228">
        <v>17.981999999999999</v>
      </c>
      <c r="I243" s="229"/>
      <c r="J243" s="225"/>
      <c r="K243" s="225"/>
      <c r="L243" s="230"/>
      <c r="M243" s="231"/>
      <c r="N243" s="232"/>
      <c r="O243" s="232"/>
      <c r="P243" s="232"/>
      <c r="Q243" s="232"/>
      <c r="R243" s="232"/>
      <c r="S243" s="232"/>
      <c r="T243" s="233"/>
      <c r="AT243" s="234" t="s">
        <v>196</v>
      </c>
      <c r="AU243" s="234" t="s">
        <v>98</v>
      </c>
      <c r="AV243" s="13" t="s">
        <v>98</v>
      </c>
      <c r="AW243" s="13" t="s">
        <v>48</v>
      </c>
      <c r="AX243" s="13" t="s">
        <v>91</v>
      </c>
      <c r="AY243" s="234" t="s">
        <v>183</v>
      </c>
    </row>
    <row r="244" spans="2:51" s="12" customFormat="1" ht="10.199999999999999">
      <c r="B244" s="214"/>
      <c r="C244" s="215"/>
      <c r="D244" s="210" t="s">
        <v>196</v>
      </c>
      <c r="E244" s="216" t="s">
        <v>1</v>
      </c>
      <c r="F244" s="217" t="s">
        <v>1730</v>
      </c>
      <c r="G244" s="215"/>
      <c r="H244" s="216" t="s">
        <v>1</v>
      </c>
      <c r="I244" s="218"/>
      <c r="J244" s="215"/>
      <c r="K244" s="215"/>
      <c r="L244" s="219"/>
      <c r="M244" s="220"/>
      <c r="N244" s="221"/>
      <c r="O244" s="221"/>
      <c r="P244" s="221"/>
      <c r="Q244" s="221"/>
      <c r="R244" s="221"/>
      <c r="S244" s="221"/>
      <c r="T244" s="222"/>
      <c r="AT244" s="223" t="s">
        <v>196</v>
      </c>
      <c r="AU244" s="223" t="s">
        <v>98</v>
      </c>
      <c r="AV244" s="12" t="s">
        <v>23</v>
      </c>
      <c r="AW244" s="12" t="s">
        <v>48</v>
      </c>
      <c r="AX244" s="12" t="s">
        <v>91</v>
      </c>
      <c r="AY244" s="223" t="s">
        <v>183</v>
      </c>
    </row>
    <row r="245" spans="2:51" s="13" customFormat="1" ht="10.199999999999999">
      <c r="B245" s="224"/>
      <c r="C245" s="225"/>
      <c r="D245" s="210" t="s">
        <v>196</v>
      </c>
      <c r="E245" s="226" t="s">
        <v>1</v>
      </c>
      <c r="F245" s="227" t="s">
        <v>1790</v>
      </c>
      <c r="G245" s="225"/>
      <c r="H245" s="228">
        <v>15.423999999999999</v>
      </c>
      <c r="I245" s="229"/>
      <c r="J245" s="225"/>
      <c r="K245" s="225"/>
      <c r="L245" s="230"/>
      <c r="M245" s="231"/>
      <c r="N245" s="232"/>
      <c r="O245" s="232"/>
      <c r="P245" s="232"/>
      <c r="Q245" s="232"/>
      <c r="R245" s="232"/>
      <c r="S245" s="232"/>
      <c r="T245" s="233"/>
      <c r="AT245" s="234" t="s">
        <v>196</v>
      </c>
      <c r="AU245" s="234" t="s">
        <v>98</v>
      </c>
      <c r="AV245" s="13" t="s">
        <v>98</v>
      </c>
      <c r="AW245" s="13" t="s">
        <v>48</v>
      </c>
      <c r="AX245" s="13" t="s">
        <v>91</v>
      </c>
      <c r="AY245" s="234" t="s">
        <v>183</v>
      </c>
    </row>
    <row r="246" spans="2:51" s="12" customFormat="1" ht="10.199999999999999">
      <c r="B246" s="214"/>
      <c r="C246" s="215"/>
      <c r="D246" s="210" t="s">
        <v>196</v>
      </c>
      <c r="E246" s="216" t="s">
        <v>1</v>
      </c>
      <c r="F246" s="217" t="s">
        <v>1732</v>
      </c>
      <c r="G246" s="215"/>
      <c r="H246" s="216" t="s">
        <v>1</v>
      </c>
      <c r="I246" s="218"/>
      <c r="J246" s="215"/>
      <c r="K246" s="215"/>
      <c r="L246" s="219"/>
      <c r="M246" s="220"/>
      <c r="N246" s="221"/>
      <c r="O246" s="221"/>
      <c r="P246" s="221"/>
      <c r="Q246" s="221"/>
      <c r="R246" s="221"/>
      <c r="S246" s="221"/>
      <c r="T246" s="222"/>
      <c r="AT246" s="223" t="s">
        <v>196</v>
      </c>
      <c r="AU246" s="223" t="s">
        <v>98</v>
      </c>
      <c r="AV246" s="12" t="s">
        <v>23</v>
      </c>
      <c r="AW246" s="12" t="s">
        <v>48</v>
      </c>
      <c r="AX246" s="12" t="s">
        <v>91</v>
      </c>
      <c r="AY246" s="223" t="s">
        <v>183</v>
      </c>
    </row>
    <row r="247" spans="2:51" s="13" customFormat="1" ht="10.199999999999999">
      <c r="B247" s="224"/>
      <c r="C247" s="225"/>
      <c r="D247" s="210" t="s">
        <v>196</v>
      </c>
      <c r="E247" s="226" t="s">
        <v>1</v>
      </c>
      <c r="F247" s="227" t="s">
        <v>1791</v>
      </c>
      <c r="G247" s="225"/>
      <c r="H247" s="228">
        <v>36.972000000000001</v>
      </c>
      <c r="I247" s="229"/>
      <c r="J247" s="225"/>
      <c r="K247" s="225"/>
      <c r="L247" s="230"/>
      <c r="M247" s="231"/>
      <c r="N247" s="232"/>
      <c r="O247" s="232"/>
      <c r="P247" s="232"/>
      <c r="Q247" s="232"/>
      <c r="R247" s="232"/>
      <c r="S247" s="232"/>
      <c r="T247" s="233"/>
      <c r="AT247" s="234" t="s">
        <v>196</v>
      </c>
      <c r="AU247" s="234" t="s">
        <v>98</v>
      </c>
      <c r="AV247" s="13" t="s">
        <v>98</v>
      </c>
      <c r="AW247" s="13" t="s">
        <v>48</v>
      </c>
      <c r="AX247" s="13" t="s">
        <v>91</v>
      </c>
      <c r="AY247" s="234" t="s">
        <v>183</v>
      </c>
    </row>
    <row r="248" spans="2:51" s="12" customFormat="1" ht="10.199999999999999">
      <c r="B248" s="214"/>
      <c r="C248" s="215"/>
      <c r="D248" s="210" t="s">
        <v>196</v>
      </c>
      <c r="E248" s="216" t="s">
        <v>1</v>
      </c>
      <c r="F248" s="217" t="s">
        <v>1734</v>
      </c>
      <c r="G248" s="215"/>
      <c r="H248" s="216" t="s">
        <v>1</v>
      </c>
      <c r="I248" s="218"/>
      <c r="J248" s="215"/>
      <c r="K248" s="215"/>
      <c r="L248" s="219"/>
      <c r="M248" s="220"/>
      <c r="N248" s="221"/>
      <c r="O248" s="221"/>
      <c r="P248" s="221"/>
      <c r="Q248" s="221"/>
      <c r="R248" s="221"/>
      <c r="S248" s="221"/>
      <c r="T248" s="222"/>
      <c r="AT248" s="223" t="s">
        <v>196</v>
      </c>
      <c r="AU248" s="223" t="s">
        <v>98</v>
      </c>
      <c r="AV248" s="12" t="s">
        <v>23</v>
      </c>
      <c r="AW248" s="12" t="s">
        <v>48</v>
      </c>
      <c r="AX248" s="12" t="s">
        <v>91</v>
      </c>
      <c r="AY248" s="223" t="s">
        <v>183</v>
      </c>
    </row>
    <row r="249" spans="2:51" s="13" customFormat="1" ht="10.199999999999999">
      <c r="B249" s="224"/>
      <c r="C249" s="225"/>
      <c r="D249" s="210" t="s">
        <v>196</v>
      </c>
      <c r="E249" s="226" t="s">
        <v>1</v>
      </c>
      <c r="F249" s="227" t="s">
        <v>1792</v>
      </c>
      <c r="G249" s="225"/>
      <c r="H249" s="228">
        <v>36.734999999999999</v>
      </c>
      <c r="I249" s="229"/>
      <c r="J249" s="225"/>
      <c r="K249" s="225"/>
      <c r="L249" s="230"/>
      <c r="M249" s="231"/>
      <c r="N249" s="232"/>
      <c r="O249" s="232"/>
      <c r="P249" s="232"/>
      <c r="Q249" s="232"/>
      <c r="R249" s="232"/>
      <c r="S249" s="232"/>
      <c r="T249" s="233"/>
      <c r="AT249" s="234" t="s">
        <v>196</v>
      </c>
      <c r="AU249" s="234" t="s">
        <v>98</v>
      </c>
      <c r="AV249" s="13" t="s">
        <v>98</v>
      </c>
      <c r="AW249" s="13" t="s">
        <v>48</v>
      </c>
      <c r="AX249" s="13" t="s">
        <v>91</v>
      </c>
      <c r="AY249" s="234" t="s">
        <v>183</v>
      </c>
    </row>
    <row r="250" spans="2:51" s="12" customFormat="1" ht="10.199999999999999">
      <c r="B250" s="214"/>
      <c r="C250" s="215"/>
      <c r="D250" s="210" t="s">
        <v>196</v>
      </c>
      <c r="E250" s="216" t="s">
        <v>1</v>
      </c>
      <c r="F250" s="217" t="s">
        <v>1736</v>
      </c>
      <c r="G250" s="215"/>
      <c r="H250" s="216" t="s">
        <v>1</v>
      </c>
      <c r="I250" s="218"/>
      <c r="J250" s="215"/>
      <c r="K250" s="215"/>
      <c r="L250" s="219"/>
      <c r="M250" s="220"/>
      <c r="N250" s="221"/>
      <c r="O250" s="221"/>
      <c r="P250" s="221"/>
      <c r="Q250" s="221"/>
      <c r="R250" s="221"/>
      <c r="S250" s="221"/>
      <c r="T250" s="222"/>
      <c r="AT250" s="223" t="s">
        <v>196</v>
      </c>
      <c r="AU250" s="223" t="s">
        <v>98</v>
      </c>
      <c r="AV250" s="12" t="s">
        <v>23</v>
      </c>
      <c r="AW250" s="12" t="s">
        <v>48</v>
      </c>
      <c r="AX250" s="12" t="s">
        <v>91</v>
      </c>
      <c r="AY250" s="223" t="s">
        <v>183</v>
      </c>
    </row>
    <row r="251" spans="2:51" s="13" customFormat="1" ht="10.199999999999999">
      <c r="B251" s="224"/>
      <c r="C251" s="225"/>
      <c r="D251" s="210" t="s">
        <v>196</v>
      </c>
      <c r="E251" s="226" t="s">
        <v>1</v>
      </c>
      <c r="F251" s="227" t="s">
        <v>1793</v>
      </c>
      <c r="G251" s="225"/>
      <c r="H251" s="228">
        <v>16.146999999999998</v>
      </c>
      <c r="I251" s="229"/>
      <c r="J251" s="225"/>
      <c r="K251" s="225"/>
      <c r="L251" s="230"/>
      <c r="M251" s="231"/>
      <c r="N251" s="232"/>
      <c r="O251" s="232"/>
      <c r="P251" s="232"/>
      <c r="Q251" s="232"/>
      <c r="R251" s="232"/>
      <c r="S251" s="232"/>
      <c r="T251" s="233"/>
      <c r="AT251" s="234" t="s">
        <v>196</v>
      </c>
      <c r="AU251" s="234" t="s">
        <v>98</v>
      </c>
      <c r="AV251" s="13" t="s">
        <v>98</v>
      </c>
      <c r="AW251" s="13" t="s">
        <v>48</v>
      </c>
      <c r="AX251" s="13" t="s">
        <v>91</v>
      </c>
      <c r="AY251" s="234" t="s">
        <v>183</v>
      </c>
    </row>
    <row r="252" spans="2:51" s="12" customFormat="1" ht="10.199999999999999">
      <c r="B252" s="214"/>
      <c r="C252" s="215"/>
      <c r="D252" s="210" t="s">
        <v>196</v>
      </c>
      <c r="E252" s="216" t="s">
        <v>1</v>
      </c>
      <c r="F252" s="217" t="s">
        <v>1738</v>
      </c>
      <c r="G252" s="215"/>
      <c r="H252" s="216" t="s">
        <v>1</v>
      </c>
      <c r="I252" s="218"/>
      <c r="J252" s="215"/>
      <c r="K252" s="215"/>
      <c r="L252" s="219"/>
      <c r="M252" s="220"/>
      <c r="N252" s="221"/>
      <c r="O252" s="221"/>
      <c r="P252" s="221"/>
      <c r="Q252" s="221"/>
      <c r="R252" s="221"/>
      <c r="S252" s="221"/>
      <c r="T252" s="222"/>
      <c r="AT252" s="223" t="s">
        <v>196</v>
      </c>
      <c r="AU252" s="223" t="s">
        <v>98</v>
      </c>
      <c r="AV252" s="12" t="s">
        <v>23</v>
      </c>
      <c r="AW252" s="12" t="s">
        <v>48</v>
      </c>
      <c r="AX252" s="12" t="s">
        <v>91</v>
      </c>
      <c r="AY252" s="223" t="s">
        <v>183</v>
      </c>
    </row>
    <row r="253" spans="2:51" s="13" customFormat="1" ht="10.199999999999999">
      <c r="B253" s="224"/>
      <c r="C253" s="225"/>
      <c r="D253" s="210" t="s">
        <v>196</v>
      </c>
      <c r="E253" s="226" t="s">
        <v>1</v>
      </c>
      <c r="F253" s="227" t="s">
        <v>1794</v>
      </c>
      <c r="G253" s="225"/>
      <c r="H253" s="228">
        <v>2.4</v>
      </c>
      <c r="I253" s="229"/>
      <c r="J253" s="225"/>
      <c r="K253" s="225"/>
      <c r="L253" s="230"/>
      <c r="M253" s="231"/>
      <c r="N253" s="232"/>
      <c r="O253" s="232"/>
      <c r="P253" s="232"/>
      <c r="Q253" s="232"/>
      <c r="R253" s="232"/>
      <c r="S253" s="232"/>
      <c r="T253" s="233"/>
      <c r="AT253" s="234" t="s">
        <v>196</v>
      </c>
      <c r="AU253" s="234" t="s">
        <v>98</v>
      </c>
      <c r="AV253" s="13" t="s">
        <v>98</v>
      </c>
      <c r="AW253" s="13" t="s">
        <v>48</v>
      </c>
      <c r="AX253" s="13" t="s">
        <v>91</v>
      </c>
      <c r="AY253" s="234" t="s">
        <v>183</v>
      </c>
    </row>
    <row r="254" spans="2:51" s="12" customFormat="1" ht="10.199999999999999">
      <c r="B254" s="214"/>
      <c r="C254" s="215"/>
      <c r="D254" s="210" t="s">
        <v>196</v>
      </c>
      <c r="E254" s="216" t="s">
        <v>1</v>
      </c>
      <c r="F254" s="217" t="s">
        <v>1740</v>
      </c>
      <c r="G254" s="215"/>
      <c r="H254" s="216" t="s">
        <v>1</v>
      </c>
      <c r="I254" s="218"/>
      <c r="J254" s="215"/>
      <c r="K254" s="215"/>
      <c r="L254" s="219"/>
      <c r="M254" s="220"/>
      <c r="N254" s="221"/>
      <c r="O254" s="221"/>
      <c r="P254" s="221"/>
      <c r="Q254" s="221"/>
      <c r="R254" s="221"/>
      <c r="S254" s="221"/>
      <c r="T254" s="222"/>
      <c r="AT254" s="223" t="s">
        <v>196</v>
      </c>
      <c r="AU254" s="223" t="s">
        <v>98</v>
      </c>
      <c r="AV254" s="12" t="s">
        <v>23</v>
      </c>
      <c r="AW254" s="12" t="s">
        <v>48</v>
      </c>
      <c r="AX254" s="12" t="s">
        <v>91</v>
      </c>
      <c r="AY254" s="223" t="s">
        <v>183</v>
      </c>
    </row>
    <row r="255" spans="2:51" s="13" customFormat="1" ht="10.199999999999999">
      <c r="B255" s="224"/>
      <c r="C255" s="225"/>
      <c r="D255" s="210" t="s">
        <v>196</v>
      </c>
      <c r="E255" s="226" t="s">
        <v>1</v>
      </c>
      <c r="F255" s="227" t="s">
        <v>1795</v>
      </c>
      <c r="G255" s="225"/>
      <c r="H255" s="228">
        <v>6.2140000000000004</v>
      </c>
      <c r="I255" s="229"/>
      <c r="J255" s="225"/>
      <c r="K255" s="225"/>
      <c r="L255" s="230"/>
      <c r="M255" s="231"/>
      <c r="N255" s="232"/>
      <c r="O255" s="232"/>
      <c r="P255" s="232"/>
      <c r="Q255" s="232"/>
      <c r="R255" s="232"/>
      <c r="S255" s="232"/>
      <c r="T255" s="233"/>
      <c r="AT255" s="234" t="s">
        <v>196</v>
      </c>
      <c r="AU255" s="234" t="s">
        <v>98</v>
      </c>
      <c r="AV255" s="13" t="s">
        <v>98</v>
      </c>
      <c r="AW255" s="13" t="s">
        <v>48</v>
      </c>
      <c r="AX255" s="13" t="s">
        <v>91</v>
      </c>
      <c r="AY255" s="234" t="s">
        <v>183</v>
      </c>
    </row>
    <row r="256" spans="2:51" s="12" customFormat="1" ht="10.199999999999999">
      <c r="B256" s="214"/>
      <c r="C256" s="215"/>
      <c r="D256" s="210" t="s">
        <v>196</v>
      </c>
      <c r="E256" s="216" t="s">
        <v>1</v>
      </c>
      <c r="F256" s="217" t="s">
        <v>1742</v>
      </c>
      <c r="G256" s="215"/>
      <c r="H256" s="216" t="s">
        <v>1</v>
      </c>
      <c r="I256" s="218"/>
      <c r="J256" s="215"/>
      <c r="K256" s="215"/>
      <c r="L256" s="219"/>
      <c r="M256" s="220"/>
      <c r="N256" s="221"/>
      <c r="O256" s="221"/>
      <c r="P256" s="221"/>
      <c r="Q256" s="221"/>
      <c r="R256" s="221"/>
      <c r="S256" s="221"/>
      <c r="T256" s="222"/>
      <c r="AT256" s="223" t="s">
        <v>196</v>
      </c>
      <c r="AU256" s="223" t="s">
        <v>98</v>
      </c>
      <c r="AV256" s="12" t="s">
        <v>23</v>
      </c>
      <c r="AW256" s="12" t="s">
        <v>48</v>
      </c>
      <c r="AX256" s="12" t="s">
        <v>91</v>
      </c>
      <c r="AY256" s="223" t="s">
        <v>183</v>
      </c>
    </row>
    <row r="257" spans="2:51" s="13" customFormat="1" ht="10.199999999999999">
      <c r="B257" s="224"/>
      <c r="C257" s="225"/>
      <c r="D257" s="210" t="s">
        <v>196</v>
      </c>
      <c r="E257" s="226" t="s">
        <v>1</v>
      </c>
      <c r="F257" s="227" t="s">
        <v>1796</v>
      </c>
      <c r="G257" s="225"/>
      <c r="H257" s="228">
        <v>22.506</v>
      </c>
      <c r="I257" s="229"/>
      <c r="J257" s="225"/>
      <c r="K257" s="225"/>
      <c r="L257" s="230"/>
      <c r="M257" s="231"/>
      <c r="N257" s="232"/>
      <c r="O257" s="232"/>
      <c r="P257" s="232"/>
      <c r="Q257" s="232"/>
      <c r="R257" s="232"/>
      <c r="S257" s="232"/>
      <c r="T257" s="233"/>
      <c r="AT257" s="234" t="s">
        <v>196</v>
      </c>
      <c r="AU257" s="234" t="s">
        <v>98</v>
      </c>
      <c r="AV257" s="13" t="s">
        <v>98</v>
      </c>
      <c r="AW257" s="13" t="s">
        <v>48</v>
      </c>
      <c r="AX257" s="13" t="s">
        <v>91</v>
      </c>
      <c r="AY257" s="234" t="s">
        <v>183</v>
      </c>
    </row>
    <row r="258" spans="2:51" s="12" customFormat="1" ht="10.199999999999999">
      <c r="B258" s="214"/>
      <c r="C258" s="215"/>
      <c r="D258" s="210" t="s">
        <v>196</v>
      </c>
      <c r="E258" s="216" t="s">
        <v>1</v>
      </c>
      <c r="F258" s="217" t="s">
        <v>1744</v>
      </c>
      <c r="G258" s="215"/>
      <c r="H258" s="216" t="s">
        <v>1</v>
      </c>
      <c r="I258" s="218"/>
      <c r="J258" s="215"/>
      <c r="K258" s="215"/>
      <c r="L258" s="219"/>
      <c r="M258" s="220"/>
      <c r="N258" s="221"/>
      <c r="O258" s="221"/>
      <c r="P258" s="221"/>
      <c r="Q258" s="221"/>
      <c r="R258" s="221"/>
      <c r="S258" s="221"/>
      <c r="T258" s="222"/>
      <c r="AT258" s="223" t="s">
        <v>196</v>
      </c>
      <c r="AU258" s="223" t="s">
        <v>98</v>
      </c>
      <c r="AV258" s="12" t="s">
        <v>23</v>
      </c>
      <c r="AW258" s="12" t="s">
        <v>48</v>
      </c>
      <c r="AX258" s="12" t="s">
        <v>91</v>
      </c>
      <c r="AY258" s="223" t="s">
        <v>183</v>
      </c>
    </row>
    <row r="259" spans="2:51" s="13" customFormat="1" ht="10.199999999999999">
      <c r="B259" s="224"/>
      <c r="C259" s="225"/>
      <c r="D259" s="210" t="s">
        <v>196</v>
      </c>
      <c r="E259" s="226" t="s">
        <v>1</v>
      </c>
      <c r="F259" s="227" t="s">
        <v>1797</v>
      </c>
      <c r="G259" s="225"/>
      <c r="H259" s="228">
        <v>22.878</v>
      </c>
      <c r="I259" s="229"/>
      <c r="J259" s="225"/>
      <c r="K259" s="225"/>
      <c r="L259" s="230"/>
      <c r="M259" s="231"/>
      <c r="N259" s="232"/>
      <c r="O259" s="232"/>
      <c r="P259" s="232"/>
      <c r="Q259" s="232"/>
      <c r="R259" s="232"/>
      <c r="S259" s="232"/>
      <c r="T259" s="233"/>
      <c r="AT259" s="234" t="s">
        <v>196</v>
      </c>
      <c r="AU259" s="234" t="s">
        <v>98</v>
      </c>
      <c r="AV259" s="13" t="s">
        <v>98</v>
      </c>
      <c r="AW259" s="13" t="s">
        <v>48</v>
      </c>
      <c r="AX259" s="13" t="s">
        <v>91</v>
      </c>
      <c r="AY259" s="234" t="s">
        <v>183</v>
      </c>
    </row>
    <row r="260" spans="2:51" s="12" customFormat="1" ht="10.199999999999999">
      <c r="B260" s="214"/>
      <c r="C260" s="215"/>
      <c r="D260" s="210" t="s">
        <v>196</v>
      </c>
      <c r="E260" s="216" t="s">
        <v>1</v>
      </c>
      <c r="F260" s="217" t="s">
        <v>1746</v>
      </c>
      <c r="G260" s="215"/>
      <c r="H260" s="216" t="s">
        <v>1</v>
      </c>
      <c r="I260" s="218"/>
      <c r="J260" s="215"/>
      <c r="K260" s="215"/>
      <c r="L260" s="219"/>
      <c r="M260" s="220"/>
      <c r="N260" s="221"/>
      <c r="O260" s="221"/>
      <c r="P260" s="221"/>
      <c r="Q260" s="221"/>
      <c r="R260" s="221"/>
      <c r="S260" s="221"/>
      <c r="T260" s="222"/>
      <c r="AT260" s="223" t="s">
        <v>196</v>
      </c>
      <c r="AU260" s="223" t="s">
        <v>98</v>
      </c>
      <c r="AV260" s="12" t="s">
        <v>23</v>
      </c>
      <c r="AW260" s="12" t="s">
        <v>48</v>
      </c>
      <c r="AX260" s="12" t="s">
        <v>91</v>
      </c>
      <c r="AY260" s="223" t="s">
        <v>183</v>
      </c>
    </row>
    <row r="261" spans="2:51" s="13" customFormat="1" ht="10.199999999999999">
      <c r="B261" s="224"/>
      <c r="C261" s="225"/>
      <c r="D261" s="210" t="s">
        <v>196</v>
      </c>
      <c r="E261" s="226" t="s">
        <v>1</v>
      </c>
      <c r="F261" s="227" t="s">
        <v>1798</v>
      </c>
      <c r="G261" s="225"/>
      <c r="H261" s="228">
        <v>12.201000000000001</v>
      </c>
      <c r="I261" s="229"/>
      <c r="J261" s="225"/>
      <c r="K261" s="225"/>
      <c r="L261" s="230"/>
      <c r="M261" s="231"/>
      <c r="N261" s="232"/>
      <c r="O261" s="232"/>
      <c r="P261" s="232"/>
      <c r="Q261" s="232"/>
      <c r="R261" s="232"/>
      <c r="S261" s="232"/>
      <c r="T261" s="233"/>
      <c r="AT261" s="234" t="s">
        <v>196</v>
      </c>
      <c r="AU261" s="234" t="s">
        <v>98</v>
      </c>
      <c r="AV261" s="13" t="s">
        <v>98</v>
      </c>
      <c r="AW261" s="13" t="s">
        <v>48</v>
      </c>
      <c r="AX261" s="13" t="s">
        <v>91</v>
      </c>
      <c r="AY261" s="234" t="s">
        <v>183</v>
      </c>
    </row>
    <row r="262" spans="2:51" s="12" customFormat="1" ht="10.199999999999999">
      <c r="B262" s="214"/>
      <c r="C262" s="215"/>
      <c r="D262" s="210" t="s">
        <v>196</v>
      </c>
      <c r="E262" s="216" t="s">
        <v>1</v>
      </c>
      <c r="F262" s="217" t="s">
        <v>1748</v>
      </c>
      <c r="G262" s="215"/>
      <c r="H262" s="216" t="s">
        <v>1</v>
      </c>
      <c r="I262" s="218"/>
      <c r="J262" s="215"/>
      <c r="K262" s="215"/>
      <c r="L262" s="219"/>
      <c r="M262" s="220"/>
      <c r="N262" s="221"/>
      <c r="O262" s="221"/>
      <c r="P262" s="221"/>
      <c r="Q262" s="221"/>
      <c r="R262" s="221"/>
      <c r="S262" s="221"/>
      <c r="T262" s="222"/>
      <c r="AT262" s="223" t="s">
        <v>196</v>
      </c>
      <c r="AU262" s="223" t="s">
        <v>98</v>
      </c>
      <c r="AV262" s="12" t="s">
        <v>23</v>
      </c>
      <c r="AW262" s="12" t="s">
        <v>48</v>
      </c>
      <c r="AX262" s="12" t="s">
        <v>91</v>
      </c>
      <c r="AY262" s="223" t="s">
        <v>183</v>
      </c>
    </row>
    <row r="263" spans="2:51" s="13" customFormat="1" ht="10.199999999999999">
      <c r="B263" s="224"/>
      <c r="C263" s="225"/>
      <c r="D263" s="210" t="s">
        <v>196</v>
      </c>
      <c r="E263" s="226" t="s">
        <v>1</v>
      </c>
      <c r="F263" s="227" t="s">
        <v>1799</v>
      </c>
      <c r="G263" s="225"/>
      <c r="H263" s="228">
        <v>20.664000000000001</v>
      </c>
      <c r="I263" s="229"/>
      <c r="J263" s="225"/>
      <c r="K263" s="225"/>
      <c r="L263" s="230"/>
      <c r="M263" s="231"/>
      <c r="N263" s="232"/>
      <c r="O263" s="232"/>
      <c r="P263" s="232"/>
      <c r="Q263" s="232"/>
      <c r="R263" s="232"/>
      <c r="S263" s="232"/>
      <c r="T263" s="233"/>
      <c r="AT263" s="234" t="s">
        <v>196</v>
      </c>
      <c r="AU263" s="234" t="s">
        <v>98</v>
      </c>
      <c r="AV263" s="13" t="s">
        <v>98</v>
      </c>
      <c r="AW263" s="13" t="s">
        <v>48</v>
      </c>
      <c r="AX263" s="13" t="s">
        <v>91</v>
      </c>
      <c r="AY263" s="234" t="s">
        <v>183</v>
      </c>
    </row>
    <row r="264" spans="2:51" s="12" customFormat="1" ht="10.199999999999999">
      <c r="B264" s="214"/>
      <c r="C264" s="215"/>
      <c r="D264" s="210" t="s">
        <v>196</v>
      </c>
      <c r="E264" s="216" t="s">
        <v>1</v>
      </c>
      <c r="F264" s="217" t="s">
        <v>1750</v>
      </c>
      <c r="G264" s="215"/>
      <c r="H264" s="216" t="s">
        <v>1</v>
      </c>
      <c r="I264" s="218"/>
      <c r="J264" s="215"/>
      <c r="K264" s="215"/>
      <c r="L264" s="219"/>
      <c r="M264" s="220"/>
      <c r="N264" s="221"/>
      <c r="O264" s="221"/>
      <c r="P264" s="221"/>
      <c r="Q264" s="221"/>
      <c r="R264" s="221"/>
      <c r="S264" s="221"/>
      <c r="T264" s="222"/>
      <c r="AT264" s="223" t="s">
        <v>196</v>
      </c>
      <c r="AU264" s="223" t="s">
        <v>98</v>
      </c>
      <c r="AV264" s="12" t="s">
        <v>23</v>
      </c>
      <c r="AW264" s="12" t="s">
        <v>48</v>
      </c>
      <c r="AX264" s="12" t="s">
        <v>91</v>
      </c>
      <c r="AY264" s="223" t="s">
        <v>183</v>
      </c>
    </row>
    <row r="265" spans="2:51" s="13" customFormat="1" ht="10.199999999999999">
      <c r="B265" s="224"/>
      <c r="C265" s="225"/>
      <c r="D265" s="210" t="s">
        <v>196</v>
      </c>
      <c r="E265" s="226" t="s">
        <v>1</v>
      </c>
      <c r="F265" s="227" t="s">
        <v>1800</v>
      </c>
      <c r="G265" s="225"/>
      <c r="H265" s="228">
        <v>3.06</v>
      </c>
      <c r="I265" s="229"/>
      <c r="J265" s="225"/>
      <c r="K265" s="225"/>
      <c r="L265" s="230"/>
      <c r="M265" s="231"/>
      <c r="N265" s="232"/>
      <c r="O265" s="232"/>
      <c r="P265" s="232"/>
      <c r="Q265" s="232"/>
      <c r="R265" s="232"/>
      <c r="S265" s="232"/>
      <c r="T265" s="233"/>
      <c r="AT265" s="234" t="s">
        <v>196</v>
      </c>
      <c r="AU265" s="234" t="s">
        <v>98</v>
      </c>
      <c r="AV265" s="13" t="s">
        <v>98</v>
      </c>
      <c r="AW265" s="13" t="s">
        <v>48</v>
      </c>
      <c r="AX265" s="13" t="s">
        <v>91</v>
      </c>
      <c r="AY265" s="234" t="s">
        <v>183</v>
      </c>
    </row>
    <row r="266" spans="2:51" s="12" customFormat="1" ht="10.199999999999999">
      <c r="B266" s="214"/>
      <c r="C266" s="215"/>
      <c r="D266" s="210" t="s">
        <v>196</v>
      </c>
      <c r="E266" s="216" t="s">
        <v>1</v>
      </c>
      <c r="F266" s="217" t="s">
        <v>1752</v>
      </c>
      <c r="G266" s="215"/>
      <c r="H266" s="216" t="s">
        <v>1</v>
      </c>
      <c r="I266" s="218"/>
      <c r="J266" s="215"/>
      <c r="K266" s="215"/>
      <c r="L266" s="219"/>
      <c r="M266" s="220"/>
      <c r="N266" s="221"/>
      <c r="O266" s="221"/>
      <c r="P266" s="221"/>
      <c r="Q266" s="221"/>
      <c r="R266" s="221"/>
      <c r="S266" s="221"/>
      <c r="T266" s="222"/>
      <c r="AT266" s="223" t="s">
        <v>196</v>
      </c>
      <c r="AU266" s="223" t="s">
        <v>98</v>
      </c>
      <c r="AV266" s="12" t="s">
        <v>23</v>
      </c>
      <c r="AW266" s="12" t="s">
        <v>48</v>
      </c>
      <c r="AX266" s="12" t="s">
        <v>91</v>
      </c>
      <c r="AY266" s="223" t="s">
        <v>183</v>
      </c>
    </row>
    <row r="267" spans="2:51" s="13" customFormat="1" ht="10.199999999999999">
      <c r="B267" s="224"/>
      <c r="C267" s="225"/>
      <c r="D267" s="210" t="s">
        <v>196</v>
      </c>
      <c r="E267" s="226" t="s">
        <v>1</v>
      </c>
      <c r="F267" s="227" t="s">
        <v>1801</v>
      </c>
      <c r="G267" s="225"/>
      <c r="H267" s="228">
        <v>27.606000000000002</v>
      </c>
      <c r="I267" s="229"/>
      <c r="J267" s="225"/>
      <c r="K267" s="225"/>
      <c r="L267" s="230"/>
      <c r="M267" s="231"/>
      <c r="N267" s="232"/>
      <c r="O267" s="232"/>
      <c r="P267" s="232"/>
      <c r="Q267" s="232"/>
      <c r="R267" s="232"/>
      <c r="S267" s="232"/>
      <c r="T267" s="233"/>
      <c r="AT267" s="234" t="s">
        <v>196</v>
      </c>
      <c r="AU267" s="234" t="s">
        <v>98</v>
      </c>
      <c r="AV267" s="13" t="s">
        <v>98</v>
      </c>
      <c r="AW267" s="13" t="s">
        <v>48</v>
      </c>
      <c r="AX267" s="13" t="s">
        <v>91</v>
      </c>
      <c r="AY267" s="234" t="s">
        <v>183</v>
      </c>
    </row>
    <row r="268" spans="2:51" s="14" customFormat="1" ht="10.199999999999999">
      <c r="B268" s="235"/>
      <c r="C268" s="236"/>
      <c r="D268" s="210" t="s">
        <v>196</v>
      </c>
      <c r="E268" s="237" t="s">
        <v>1</v>
      </c>
      <c r="F268" s="238" t="s">
        <v>308</v>
      </c>
      <c r="G268" s="236"/>
      <c r="H268" s="239">
        <v>240.78899999999999</v>
      </c>
      <c r="I268" s="240"/>
      <c r="J268" s="236"/>
      <c r="K268" s="236"/>
      <c r="L268" s="241"/>
      <c r="M268" s="242"/>
      <c r="N268" s="243"/>
      <c r="O268" s="243"/>
      <c r="P268" s="243"/>
      <c r="Q268" s="243"/>
      <c r="R268" s="243"/>
      <c r="S268" s="243"/>
      <c r="T268" s="244"/>
      <c r="AT268" s="245" t="s">
        <v>196</v>
      </c>
      <c r="AU268" s="245" t="s">
        <v>98</v>
      </c>
      <c r="AV268" s="14" t="s">
        <v>113</v>
      </c>
      <c r="AW268" s="14" t="s">
        <v>48</v>
      </c>
      <c r="AX268" s="14" t="s">
        <v>91</v>
      </c>
      <c r="AY268" s="245" t="s">
        <v>183</v>
      </c>
    </row>
    <row r="269" spans="2:51" s="12" customFormat="1" ht="10.199999999999999">
      <c r="B269" s="214"/>
      <c r="C269" s="215"/>
      <c r="D269" s="210" t="s">
        <v>196</v>
      </c>
      <c r="E269" s="216" t="s">
        <v>1</v>
      </c>
      <c r="F269" s="217" t="s">
        <v>1756</v>
      </c>
      <c r="G269" s="215"/>
      <c r="H269" s="216" t="s">
        <v>1</v>
      </c>
      <c r="I269" s="218"/>
      <c r="J269" s="215"/>
      <c r="K269" s="215"/>
      <c r="L269" s="219"/>
      <c r="M269" s="220"/>
      <c r="N269" s="221"/>
      <c r="O269" s="221"/>
      <c r="P269" s="221"/>
      <c r="Q269" s="221"/>
      <c r="R269" s="221"/>
      <c r="S269" s="221"/>
      <c r="T269" s="222"/>
      <c r="AT269" s="223" t="s">
        <v>196</v>
      </c>
      <c r="AU269" s="223" t="s">
        <v>98</v>
      </c>
      <c r="AV269" s="12" t="s">
        <v>23</v>
      </c>
      <c r="AW269" s="12" t="s">
        <v>48</v>
      </c>
      <c r="AX269" s="12" t="s">
        <v>91</v>
      </c>
      <c r="AY269" s="223" t="s">
        <v>183</v>
      </c>
    </row>
    <row r="270" spans="2:51" s="12" customFormat="1" ht="10.199999999999999">
      <c r="B270" s="214"/>
      <c r="C270" s="215"/>
      <c r="D270" s="210" t="s">
        <v>196</v>
      </c>
      <c r="E270" s="216" t="s">
        <v>1</v>
      </c>
      <c r="F270" s="217" t="s">
        <v>1757</v>
      </c>
      <c r="G270" s="215"/>
      <c r="H270" s="216" t="s">
        <v>1</v>
      </c>
      <c r="I270" s="218"/>
      <c r="J270" s="215"/>
      <c r="K270" s="215"/>
      <c r="L270" s="219"/>
      <c r="M270" s="220"/>
      <c r="N270" s="221"/>
      <c r="O270" s="221"/>
      <c r="P270" s="221"/>
      <c r="Q270" s="221"/>
      <c r="R270" s="221"/>
      <c r="S270" s="221"/>
      <c r="T270" s="222"/>
      <c r="AT270" s="223" t="s">
        <v>196</v>
      </c>
      <c r="AU270" s="223" t="s">
        <v>98</v>
      </c>
      <c r="AV270" s="12" t="s">
        <v>23</v>
      </c>
      <c r="AW270" s="12" t="s">
        <v>48</v>
      </c>
      <c r="AX270" s="12" t="s">
        <v>91</v>
      </c>
      <c r="AY270" s="223" t="s">
        <v>183</v>
      </c>
    </row>
    <row r="271" spans="2:51" s="13" customFormat="1" ht="10.199999999999999">
      <c r="B271" s="224"/>
      <c r="C271" s="225"/>
      <c r="D271" s="210" t="s">
        <v>196</v>
      </c>
      <c r="E271" s="226" t="s">
        <v>1</v>
      </c>
      <c r="F271" s="227" t="s">
        <v>1802</v>
      </c>
      <c r="G271" s="225"/>
      <c r="H271" s="228">
        <v>4.242</v>
      </c>
      <c r="I271" s="229"/>
      <c r="J271" s="225"/>
      <c r="K271" s="225"/>
      <c r="L271" s="230"/>
      <c r="M271" s="231"/>
      <c r="N271" s="232"/>
      <c r="O271" s="232"/>
      <c r="P271" s="232"/>
      <c r="Q271" s="232"/>
      <c r="R271" s="232"/>
      <c r="S271" s="232"/>
      <c r="T271" s="233"/>
      <c r="AT271" s="234" t="s">
        <v>196</v>
      </c>
      <c r="AU271" s="234" t="s">
        <v>98</v>
      </c>
      <c r="AV271" s="13" t="s">
        <v>98</v>
      </c>
      <c r="AW271" s="13" t="s">
        <v>48</v>
      </c>
      <c r="AX271" s="13" t="s">
        <v>91</v>
      </c>
      <c r="AY271" s="234" t="s">
        <v>183</v>
      </c>
    </row>
    <row r="272" spans="2:51" s="12" customFormat="1" ht="10.199999999999999">
      <c r="B272" s="214"/>
      <c r="C272" s="215"/>
      <c r="D272" s="210" t="s">
        <v>196</v>
      </c>
      <c r="E272" s="216" t="s">
        <v>1</v>
      </c>
      <c r="F272" s="217" t="s">
        <v>1759</v>
      </c>
      <c r="G272" s="215"/>
      <c r="H272" s="216" t="s">
        <v>1</v>
      </c>
      <c r="I272" s="218"/>
      <c r="J272" s="215"/>
      <c r="K272" s="215"/>
      <c r="L272" s="219"/>
      <c r="M272" s="220"/>
      <c r="N272" s="221"/>
      <c r="O272" s="221"/>
      <c r="P272" s="221"/>
      <c r="Q272" s="221"/>
      <c r="R272" s="221"/>
      <c r="S272" s="221"/>
      <c r="T272" s="222"/>
      <c r="AT272" s="223" t="s">
        <v>196</v>
      </c>
      <c r="AU272" s="223" t="s">
        <v>98</v>
      </c>
      <c r="AV272" s="12" t="s">
        <v>23</v>
      </c>
      <c r="AW272" s="12" t="s">
        <v>48</v>
      </c>
      <c r="AX272" s="12" t="s">
        <v>91</v>
      </c>
      <c r="AY272" s="223" t="s">
        <v>183</v>
      </c>
    </row>
    <row r="273" spans="2:51" s="13" customFormat="1" ht="10.199999999999999">
      <c r="B273" s="224"/>
      <c r="C273" s="225"/>
      <c r="D273" s="210" t="s">
        <v>196</v>
      </c>
      <c r="E273" s="226" t="s">
        <v>1</v>
      </c>
      <c r="F273" s="227" t="s">
        <v>1803</v>
      </c>
      <c r="G273" s="225"/>
      <c r="H273" s="228">
        <v>9.2200000000000006</v>
      </c>
      <c r="I273" s="229"/>
      <c r="J273" s="225"/>
      <c r="K273" s="225"/>
      <c r="L273" s="230"/>
      <c r="M273" s="231"/>
      <c r="N273" s="232"/>
      <c r="O273" s="232"/>
      <c r="P273" s="232"/>
      <c r="Q273" s="232"/>
      <c r="R273" s="232"/>
      <c r="S273" s="232"/>
      <c r="T273" s="233"/>
      <c r="AT273" s="234" t="s">
        <v>196</v>
      </c>
      <c r="AU273" s="234" t="s">
        <v>98</v>
      </c>
      <c r="AV273" s="13" t="s">
        <v>98</v>
      </c>
      <c r="AW273" s="13" t="s">
        <v>48</v>
      </c>
      <c r="AX273" s="13" t="s">
        <v>91</v>
      </c>
      <c r="AY273" s="234" t="s">
        <v>183</v>
      </c>
    </row>
    <row r="274" spans="2:51" s="12" customFormat="1" ht="10.199999999999999">
      <c r="B274" s="214"/>
      <c r="C274" s="215"/>
      <c r="D274" s="210" t="s">
        <v>196</v>
      </c>
      <c r="E274" s="216" t="s">
        <v>1</v>
      </c>
      <c r="F274" s="217" t="s">
        <v>1761</v>
      </c>
      <c r="G274" s="215"/>
      <c r="H274" s="216" t="s">
        <v>1</v>
      </c>
      <c r="I274" s="218"/>
      <c r="J274" s="215"/>
      <c r="K274" s="215"/>
      <c r="L274" s="219"/>
      <c r="M274" s="220"/>
      <c r="N274" s="221"/>
      <c r="O274" s="221"/>
      <c r="P274" s="221"/>
      <c r="Q274" s="221"/>
      <c r="R274" s="221"/>
      <c r="S274" s="221"/>
      <c r="T274" s="222"/>
      <c r="AT274" s="223" t="s">
        <v>196</v>
      </c>
      <c r="AU274" s="223" t="s">
        <v>98</v>
      </c>
      <c r="AV274" s="12" t="s">
        <v>23</v>
      </c>
      <c r="AW274" s="12" t="s">
        <v>48</v>
      </c>
      <c r="AX274" s="12" t="s">
        <v>91</v>
      </c>
      <c r="AY274" s="223" t="s">
        <v>183</v>
      </c>
    </row>
    <row r="275" spans="2:51" s="13" customFormat="1" ht="10.199999999999999">
      <c r="B275" s="224"/>
      <c r="C275" s="225"/>
      <c r="D275" s="210" t="s">
        <v>196</v>
      </c>
      <c r="E275" s="226" t="s">
        <v>1</v>
      </c>
      <c r="F275" s="227" t="s">
        <v>1804</v>
      </c>
      <c r="G275" s="225"/>
      <c r="H275" s="228">
        <v>8.61</v>
      </c>
      <c r="I275" s="229"/>
      <c r="J275" s="225"/>
      <c r="K275" s="225"/>
      <c r="L275" s="230"/>
      <c r="M275" s="231"/>
      <c r="N275" s="232"/>
      <c r="O275" s="232"/>
      <c r="P275" s="232"/>
      <c r="Q275" s="232"/>
      <c r="R275" s="232"/>
      <c r="S275" s="232"/>
      <c r="T275" s="233"/>
      <c r="AT275" s="234" t="s">
        <v>196</v>
      </c>
      <c r="AU275" s="234" t="s">
        <v>98</v>
      </c>
      <c r="AV275" s="13" t="s">
        <v>98</v>
      </c>
      <c r="AW275" s="13" t="s">
        <v>48</v>
      </c>
      <c r="AX275" s="13" t="s">
        <v>91</v>
      </c>
      <c r="AY275" s="234" t="s">
        <v>183</v>
      </c>
    </row>
    <row r="276" spans="2:51" s="12" customFormat="1" ht="10.199999999999999">
      <c r="B276" s="214"/>
      <c r="C276" s="215"/>
      <c r="D276" s="210" t="s">
        <v>196</v>
      </c>
      <c r="E276" s="216" t="s">
        <v>1</v>
      </c>
      <c r="F276" s="217" t="s">
        <v>1763</v>
      </c>
      <c r="G276" s="215"/>
      <c r="H276" s="216" t="s">
        <v>1</v>
      </c>
      <c r="I276" s="218"/>
      <c r="J276" s="215"/>
      <c r="K276" s="215"/>
      <c r="L276" s="219"/>
      <c r="M276" s="220"/>
      <c r="N276" s="221"/>
      <c r="O276" s="221"/>
      <c r="P276" s="221"/>
      <c r="Q276" s="221"/>
      <c r="R276" s="221"/>
      <c r="S276" s="221"/>
      <c r="T276" s="222"/>
      <c r="AT276" s="223" t="s">
        <v>196</v>
      </c>
      <c r="AU276" s="223" t="s">
        <v>98</v>
      </c>
      <c r="AV276" s="12" t="s">
        <v>23</v>
      </c>
      <c r="AW276" s="12" t="s">
        <v>48</v>
      </c>
      <c r="AX276" s="12" t="s">
        <v>91</v>
      </c>
      <c r="AY276" s="223" t="s">
        <v>183</v>
      </c>
    </row>
    <row r="277" spans="2:51" s="13" customFormat="1" ht="10.199999999999999">
      <c r="B277" s="224"/>
      <c r="C277" s="225"/>
      <c r="D277" s="210" t="s">
        <v>196</v>
      </c>
      <c r="E277" s="226" t="s">
        <v>1</v>
      </c>
      <c r="F277" s="227" t="s">
        <v>1805</v>
      </c>
      <c r="G277" s="225"/>
      <c r="H277" s="228">
        <v>6.6639999999999997</v>
      </c>
      <c r="I277" s="229"/>
      <c r="J277" s="225"/>
      <c r="K277" s="225"/>
      <c r="L277" s="230"/>
      <c r="M277" s="231"/>
      <c r="N277" s="232"/>
      <c r="O277" s="232"/>
      <c r="P277" s="232"/>
      <c r="Q277" s="232"/>
      <c r="R277" s="232"/>
      <c r="S277" s="232"/>
      <c r="T277" s="233"/>
      <c r="AT277" s="234" t="s">
        <v>196</v>
      </c>
      <c r="AU277" s="234" t="s">
        <v>98</v>
      </c>
      <c r="AV277" s="13" t="s">
        <v>98</v>
      </c>
      <c r="AW277" s="13" t="s">
        <v>48</v>
      </c>
      <c r="AX277" s="13" t="s">
        <v>91</v>
      </c>
      <c r="AY277" s="234" t="s">
        <v>183</v>
      </c>
    </row>
    <row r="278" spans="2:51" s="14" customFormat="1" ht="10.199999999999999">
      <c r="B278" s="235"/>
      <c r="C278" s="236"/>
      <c r="D278" s="210" t="s">
        <v>196</v>
      </c>
      <c r="E278" s="237" t="s">
        <v>1</v>
      </c>
      <c r="F278" s="238" t="s">
        <v>308</v>
      </c>
      <c r="G278" s="236"/>
      <c r="H278" s="239">
        <v>28.736000000000001</v>
      </c>
      <c r="I278" s="240"/>
      <c r="J278" s="236"/>
      <c r="K278" s="236"/>
      <c r="L278" s="241"/>
      <c r="M278" s="242"/>
      <c r="N278" s="243"/>
      <c r="O278" s="243"/>
      <c r="P278" s="243"/>
      <c r="Q278" s="243"/>
      <c r="R278" s="243"/>
      <c r="S278" s="243"/>
      <c r="T278" s="244"/>
      <c r="AT278" s="245" t="s">
        <v>196</v>
      </c>
      <c r="AU278" s="245" t="s">
        <v>98</v>
      </c>
      <c r="AV278" s="14" t="s">
        <v>113</v>
      </c>
      <c r="AW278" s="14" t="s">
        <v>48</v>
      </c>
      <c r="AX278" s="14" t="s">
        <v>91</v>
      </c>
      <c r="AY278" s="245" t="s">
        <v>183</v>
      </c>
    </row>
    <row r="279" spans="2:51" s="12" customFormat="1" ht="10.199999999999999">
      <c r="B279" s="214"/>
      <c r="C279" s="215"/>
      <c r="D279" s="210" t="s">
        <v>196</v>
      </c>
      <c r="E279" s="216" t="s">
        <v>1</v>
      </c>
      <c r="F279" s="217" t="s">
        <v>1765</v>
      </c>
      <c r="G279" s="215"/>
      <c r="H279" s="216" t="s">
        <v>1</v>
      </c>
      <c r="I279" s="218"/>
      <c r="J279" s="215"/>
      <c r="K279" s="215"/>
      <c r="L279" s="219"/>
      <c r="M279" s="220"/>
      <c r="N279" s="221"/>
      <c r="O279" s="221"/>
      <c r="P279" s="221"/>
      <c r="Q279" s="221"/>
      <c r="R279" s="221"/>
      <c r="S279" s="221"/>
      <c r="T279" s="222"/>
      <c r="AT279" s="223" t="s">
        <v>196</v>
      </c>
      <c r="AU279" s="223" t="s">
        <v>98</v>
      </c>
      <c r="AV279" s="12" t="s">
        <v>23</v>
      </c>
      <c r="AW279" s="12" t="s">
        <v>48</v>
      </c>
      <c r="AX279" s="12" t="s">
        <v>91</v>
      </c>
      <c r="AY279" s="223" t="s">
        <v>183</v>
      </c>
    </row>
    <row r="280" spans="2:51" s="12" customFormat="1" ht="10.199999999999999">
      <c r="B280" s="214"/>
      <c r="C280" s="215"/>
      <c r="D280" s="210" t="s">
        <v>196</v>
      </c>
      <c r="E280" s="216" t="s">
        <v>1</v>
      </c>
      <c r="F280" s="217" t="s">
        <v>1766</v>
      </c>
      <c r="G280" s="215"/>
      <c r="H280" s="216" t="s">
        <v>1</v>
      </c>
      <c r="I280" s="218"/>
      <c r="J280" s="215"/>
      <c r="K280" s="215"/>
      <c r="L280" s="219"/>
      <c r="M280" s="220"/>
      <c r="N280" s="221"/>
      <c r="O280" s="221"/>
      <c r="P280" s="221"/>
      <c r="Q280" s="221"/>
      <c r="R280" s="221"/>
      <c r="S280" s="221"/>
      <c r="T280" s="222"/>
      <c r="AT280" s="223" t="s">
        <v>196</v>
      </c>
      <c r="AU280" s="223" t="s">
        <v>98</v>
      </c>
      <c r="AV280" s="12" t="s">
        <v>23</v>
      </c>
      <c r="AW280" s="12" t="s">
        <v>48</v>
      </c>
      <c r="AX280" s="12" t="s">
        <v>91</v>
      </c>
      <c r="AY280" s="223" t="s">
        <v>183</v>
      </c>
    </row>
    <row r="281" spans="2:51" s="13" customFormat="1" ht="10.199999999999999">
      <c r="B281" s="224"/>
      <c r="C281" s="225"/>
      <c r="D281" s="210" t="s">
        <v>196</v>
      </c>
      <c r="E281" s="226" t="s">
        <v>1</v>
      </c>
      <c r="F281" s="227" t="s">
        <v>1806</v>
      </c>
      <c r="G281" s="225"/>
      <c r="H281" s="228">
        <v>4.617</v>
      </c>
      <c r="I281" s="229"/>
      <c r="J281" s="225"/>
      <c r="K281" s="225"/>
      <c r="L281" s="230"/>
      <c r="M281" s="231"/>
      <c r="N281" s="232"/>
      <c r="O281" s="232"/>
      <c r="P281" s="232"/>
      <c r="Q281" s="232"/>
      <c r="R281" s="232"/>
      <c r="S281" s="232"/>
      <c r="T281" s="233"/>
      <c r="AT281" s="234" t="s">
        <v>196</v>
      </c>
      <c r="AU281" s="234" t="s">
        <v>98</v>
      </c>
      <c r="AV281" s="13" t="s">
        <v>98</v>
      </c>
      <c r="AW281" s="13" t="s">
        <v>48</v>
      </c>
      <c r="AX281" s="13" t="s">
        <v>91</v>
      </c>
      <c r="AY281" s="234" t="s">
        <v>183</v>
      </c>
    </row>
    <row r="282" spans="2:51" s="12" customFormat="1" ht="10.199999999999999">
      <c r="B282" s="214"/>
      <c r="C282" s="215"/>
      <c r="D282" s="210" t="s">
        <v>196</v>
      </c>
      <c r="E282" s="216" t="s">
        <v>1</v>
      </c>
      <c r="F282" s="217" t="s">
        <v>1768</v>
      </c>
      <c r="G282" s="215"/>
      <c r="H282" s="216" t="s">
        <v>1</v>
      </c>
      <c r="I282" s="218"/>
      <c r="J282" s="215"/>
      <c r="K282" s="215"/>
      <c r="L282" s="219"/>
      <c r="M282" s="220"/>
      <c r="N282" s="221"/>
      <c r="O282" s="221"/>
      <c r="P282" s="221"/>
      <c r="Q282" s="221"/>
      <c r="R282" s="221"/>
      <c r="S282" s="221"/>
      <c r="T282" s="222"/>
      <c r="AT282" s="223" t="s">
        <v>196</v>
      </c>
      <c r="AU282" s="223" t="s">
        <v>98</v>
      </c>
      <c r="AV282" s="12" t="s">
        <v>23</v>
      </c>
      <c r="AW282" s="12" t="s">
        <v>48</v>
      </c>
      <c r="AX282" s="12" t="s">
        <v>91</v>
      </c>
      <c r="AY282" s="223" t="s">
        <v>183</v>
      </c>
    </row>
    <row r="283" spans="2:51" s="13" customFormat="1" ht="10.199999999999999">
      <c r="B283" s="224"/>
      <c r="C283" s="225"/>
      <c r="D283" s="210" t="s">
        <v>196</v>
      </c>
      <c r="E283" s="226" t="s">
        <v>1</v>
      </c>
      <c r="F283" s="227" t="s">
        <v>1807</v>
      </c>
      <c r="G283" s="225"/>
      <c r="H283" s="228">
        <v>5.0609999999999999</v>
      </c>
      <c r="I283" s="229"/>
      <c r="J283" s="225"/>
      <c r="K283" s="225"/>
      <c r="L283" s="230"/>
      <c r="M283" s="231"/>
      <c r="N283" s="232"/>
      <c r="O283" s="232"/>
      <c r="P283" s="232"/>
      <c r="Q283" s="232"/>
      <c r="R283" s="232"/>
      <c r="S283" s="232"/>
      <c r="T283" s="233"/>
      <c r="AT283" s="234" t="s">
        <v>196</v>
      </c>
      <c r="AU283" s="234" t="s">
        <v>98</v>
      </c>
      <c r="AV283" s="13" t="s">
        <v>98</v>
      </c>
      <c r="AW283" s="13" t="s">
        <v>48</v>
      </c>
      <c r="AX283" s="13" t="s">
        <v>91</v>
      </c>
      <c r="AY283" s="234" t="s">
        <v>183</v>
      </c>
    </row>
    <row r="284" spans="2:51" s="12" customFormat="1" ht="10.199999999999999">
      <c r="B284" s="214"/>
      <c r="C284" s="215"/>
      <c r="D284" s="210" t="s">
        <v>196</v>
      </c>
      <c r="E284" s="216" t="s">
        <v>1</v>
      </c>
      <c r="F284" s="217" t="s">
        <v>1770</v>
      </c>
      <c r="G284" s="215"/>
      <c r="H284" s="216" t="s">
        <v>1</v>
      </c>
      <c r="I284" s="218"/>
      <c r="J284" s="215"/>
      <c r="K284" s="215"/>
      <c r="L284" s="219"/>
      <c r="M284" s="220"/>
      <c r="N284" s="221"/>
      <c r="O284" s="221"/>
      <c r="P284" s="221"/>
      <c r="Q284" s="221"/>
      <c r="R284" s="221"/>
      <c r="S284" s="221"/>
      <c r="T284" s="222"/>
      <c r="AT284" s="223" t="s">
        <v>196</v>
      </c>
      <c r="AU284" s="223" t="s">
        <v>98</v>
      </c>
      <c r="AV284" s="12" t="s">
        <v>23</v>
      </c>
      <c r="AW284" s="12" t="s">
        <v>48</v>
      </c>
      <c r="AX284" s="12" t="s">
        <v>91</v>
      </c>
      <c r="AY284" s="223" t="s">
        <v>183</v>
      </c>
    </row>
    <row r="285" spans="2:51" s="13" customFormat="1" ht="10.199999999999999">
      <c r="B285" s="224"/>
      <c r="C285" s="225"/>
      <c r="D285" s="210" t="s">
        <v>196</v>
      </c>
      <c r="E285" s="226" t="s">
        <v>1</v>
      </c>
      <c r="F285" s="227" t="s">
        <v>1808</v>
      </c>
      <c r="G285" s="225"/>
      <c r="H285" s="228">
        <v>21.093</v>
      </c>
      <c r="I285" s="229"/>
      <c r="J285" s="225"/>
      <c r="K285" s="225"/>
      <c r="L285" s="230"/>
      <c r="M285" s="231"/>
      <c r="N285" s="232"/>
      <c r="O285" s="232"/>
      <c r="P285" s="232"/>
      <c r="Q285" s="232"/>
      <c r="R285" s="232"/>
      <c r="S285" s="232"/>
      <c r="T285" s="233"/>
      <c r="AT285" s="234" t="s">
        <v>196</v>
      </c>
      <c r="AU285" s="234" t="s">
        <v>98</v>
      </c>
      <c r="AV285" s="13" t="s">
        <v>98</v>
      </c>
      <c r="AW285" s="13" t="s">
        <v>48</v>
      </c>
      <c r="AX285" s="13" t="s">
        <v>91</v>
      </c>
      <c r="AY285" s="234" t="s">
        <v>183</v>
      </c>
    </row>
    <row r="286" spans="2:51" s="12" customFormat="1" ht="10.199999999999999">
      <c r="B286" s="214"/>
      <c r="C286" s="215"/>
      <c r="D286" s="210" t="s">
        <v>196</v>
      </c>
      <c r="E286" s="216" t="s">
        <v>1</v>
      </c>
      <c r="F286" s="217" t="s">
        <v>1772</v>
      </c>
      <c r="G286" s="215"/>
      <c r="H286" s="216" t="s">
        <v>1</v>
      </c>
      <c r="I286" s="218"/>
      <c r="J286" s="215"/>
      <c r="K286" s="215"/>
      <c r="L286" s="219"/>
      <c r="M286" s="220"/>
      <c r="N286" s="221"/>
      <c r="O286" s="221"/>
      <c r="P286" s="221"/>
      <c r="Q286" s="221"/>
      <c r="R286" s="221"/>
      <c r="S286" s="221"/>
      <c r="T286" s="222"/>
      <c r="AT286" s="223" t="s">
        <v>196</v>
      </c>
      <c r="AU286" s="223" t="s">
        <v>98</v>
      </c>
      <c r="AV286" s="12" t="s">
        <v>23</v>
      </c>
      <c r="AW286" s="12" t="s">
        <v>48</v>
      </c>
      <c r="AX286" s="12" t="s">
        <v>91</v>
      </c>
      <c r="AY286" s="223" t="s">
        <v>183</v>
      </c>
    </row>
    <row r="287" spans="2:51" s="13" customFormat="1" ht="10.199999999999999">
      <c r="B287" s="224"/>
      <c r="C287" s="225"/>
      <c r="D287" s="210" t="s">
        <v>196</v>
      </c>
      <c r="E287" s="226" t="s">
        <v>1</v>
      </c>
      <c r="F287" s="227" t="s">
        <v>1809</v>
      </c>
      <c r="G287" s="225"/>
      <c r="H287" s="228">
        <v>31.692</v>
      </c>
      <c r="I287" s="229"/>
      <c r="J287" s="225"/>
      <c r="K287" s="225"/>
      <c r="L287" s="230"/>
      <c r="M287" s="231"/>
      <c r="N287" s="232"/>
      <c r="O287" s="232"/>
      <c r="P287" s="232"/>
      <c r="Q287" s="232"/>
      <c r="R287" s="232"/>
      <c r="S287" s="232"/>
      <c r="T287" s="233"/>
      <c r="AT287" s="234" t="s">
        <v>196</v>
      </c>
      <c r="AU287" s="234" t="s">
        <v>98</v>
      </c>
      <c r="AV287" s="13" t="s">
        <v>98</v>
      </c>
      <c r="AW287" s="13" t="s">
        <v>48</v>
      </c>
      <c r="AX287" s="13" t="s">
        <v>91</v>
      </c>
      <c r="AY287" s="234" t="s">
        <v>183</v>
      </c>
    </row>
    <row r="288" spans="2:51" s="12" customFormat="1" ht="10.199999999999999">
      <c r="B288" s="214"/>
      <c r="C288" s="215"/>
      <c r="D288" s="210" t="s">
        <v>196</v>
      </c>
      <c r="E288" s="216" t="s">
        <v>1</v>
      </c>
      <c r="F288" s="217" t="s">
        <v>1774</v>
      </c>
      <c r="G288" s="215"/>
      <c r="H288" s="216" t="s">
        <v>1</v>
      </c>
      <c r="I288" s="218"/>
      <c r="J288" s="215"/>
      <c r="K288" s="215"/>
      <c r="L288" s="219"/>
      <c r="M288" s="220"/>
      <c r="N288" s="221"/>
      <c r="O288" s="221"/>
      <c r="P288" s="221"/>
      <c r="Q288" s="221"/>
      <c r="R288" s="221"/>
      <c r="S288" s="221"/>
      <c r="T288" s="222"/>
      <c r="AT288" s="223" t="s">
        <v>196</v>
      </c>
      <c r="AU288" s="223" t="s">
        <v>98</v>
      </c>
      <c r="AV288" s="12" t="s">
        <v>23</v>
      </c>
      <c r="AW288" s="12" t="s">
        <v>48</v>
      </c>
      <c r="AX288" s="12" t="s">
        <v>91</v>
      </c>
      <c r="AY288" s="223" t="s">
        <v>183</v>
      </c>
    </row>
    <row r="289" spans="2:65" s="13" customFormat="1" ht="10.199999999999999">
      <c r="B289" s="224"/>
      <c r="C289" s="225"/>
      <c r="D289" s="210" t="s">
        <v>196</v>
      </c>
      <c r="E289" s="226" t="s">
        <v>1</v>
      </c>
      <c r="F289" s="227" t="s">
        <v>1810</v>
      </c>
      <c r="G289" s="225"/>
      <c r="H289" s="228">
        <v>16.643999999999998</v>
      </c>
      <c r="I289" s="229"/>
      <c r="J289" s="225"/>
      <c r="K289" s="225"/>
      <c r="L289" s="230"/>
      <c r="M289" s="231"/>
      <c r="N289" s="232"/>
      <c r="O289" s="232"/>
      <c r="P289" s="232"/>
      <c r="Q289" s="232"/>
      <c r="R289" s="232"/>
      <c r="S289" s="232"/>
      <c r="T289" s="233"/>
      <c r="AT289" s="234" t="s">
        <v>196</v>
      </c>
      <c r="AU289" s="234" t="s">
        <v>98</v>
      </c>
      <c r="AV289" s="13" t="s">
        <v>98</v>
      </c>
      <c r="AW289" s="13" t="s">
        <v>48</v>
      </c>
      <c r="AX289" s="13" t="s">
        <v>91</v>
      </c>
      <c r="AY289" s="234" t="s">
        <v>183</v>
      </c>
    </row>
    <row r="290" spans="2:65" s="12" customFormat="1" ht="10.199999999999999">
      <c r="B290" s="214"/>
      <c r="C290" s="215"/>
      <c r="D290" s="210" t="s">
        <v>196</v>
      </c>
      <c r="E290" s="216" t="s">
        <v>1</v>
      </c>
      <c r="F290" s="217" t="s">
        <v>1776</v>
      </c>
      <c r="G290" s="215"/>
      <c r="H290" s="216" t="s">
        <v>1</v>
      </c>
      <c r="I290" s="218"/>
      <c r="J290" s="215"/>
      <c r="K290" s="215"/>
      <c r="L290" s="219"/>
      <c r="M290" s="220"/>
      <c r="N290" s="221"/>
      <c r="O290" s="221"/>
      <c r="P290" s="221"/>
      <c r="Q290" s="221"/>
      <c r="R290" s="221"/>
      <c r="S290" s="221"/>
      <c r="T290" s="222"/>
      <c r="AT290" s="223" t="s">
        <v>196</v>
      </c>
      <c r="AU290" s="223" t="s">
        <v>98</v>
      </c>
      <c r="AV290" s="12" t="s">
        <v>23</v>
      </c>
      <c r="AW290" s="12" t="s">
        <v>48</v>
      </c>
      <c r="AX290" s="12" t="s">
        <v>91</v>
      </c>
      <c r="AY290" s="223" t="s">
        <v>183</v>
      </c>
    </row>
    <row r="291" spans="2:65" s="13" customFormat="1" ht="10.199999999999999">
      <c r="B291" s="224"/>
      <c r="C291" s="225"/>
      <c r="D291" s="210" t="s">
        <v>196</v>
      </c>
      <c r="E291" s="226" t="s">
        <v>1</v>
      </c>
      <c r="F291" s="227" t="s">
        <v>1811</v>
      </c>
      <c r="G291" s="225"/>
      <c r="H291" s="228">
        <v>2.7949999999999999</v>
      </c>
      <c r="I291" s="229"/>
      <c r="J291" s="225"/>
      <c r="K291" s="225"/>
      <c r="L291" s="230"/>
      <c r="M291" s="231"/>
      <c r="N291" s="232"/>
      <c r="O291" s="232"/>
      <c r="P291" s="232"/>
      <c r="Q291" s="232"/>
      <c r="R291" s="232"/>
      <c r="S291" s="232"/>
      <c r="T291" s="233"/>
      <c r="AT291" s="234" t="s">
        <v>196</v>
      </c>
      <c r="AU291" s="234" t="s">
        <v>98</v>
      </c>
      <c r="AV291" s="13" t="s">
        <v>98</v>
      </c>
      <c r="AW291" s="13" t="s">
        <v>48</v>
      </c>
      <c r="AX291" s="13" t="s">
        <v>91</v>
      </c>
      <c r="AY291" s="234" t="s">
        <v>183</v>
      </c>
    </row>
    <row r="292" spans="2:65" s="14" customFormat="1" ht="10.199999999999999">
      <c r="B292" s="235"/>
      <c r="C292" s="236"/>
      <c r="D292" s="210" t="s">
        <v>196</v>
      </c>
      <c r="E292" s="237" t="s">
        <v>1</v>
      </c>
      <c r="F292" s="238" t="s">
        <v>308</v>
      </c>
      <c r="G292" s="236"/>
      <c r="H292" s="239">
        <v>81.902000000000001</v>
      </c>
      <c r="I292" s="240"/>
      <c r="J292" s="236"/>
      <c r="K292" s="236"/>
      <c r="L292" s="241"/>
      <c r="M292" s="242"/>
      <c r="N292" s="243"/>
      <c r="O292" s="243"/>
      <c r="P292" s="243"/>
      <c r="Q292" s="243"/>
      <c r="R292" s="243"/>
      <c r="S292" s="243"/>
      <c r="T292" s="244"/>
      <c r="AT292" s="245" t="s">
        <v>196</v>
      </c>
      <c r="AU292" s="245" t="s">
        <v>98</v>
      </c>
      <c r="AV292" s="14" t="s">
        <v>113</v>
      </c>
      <c r="AW292" s="14" t="s">
        <v>48</v>
      </c>
      <c r="AX292" s="14" t="s">
        <v>91</v>
      </c>
      <c r="AY292" s="245" t="s">
        <v>183</v>
      </c>
    </row>
    <row r="293" spans="2:65" s="15" customFormat="1" ht="10.199999999999999">
      <c r="B293" s="259"/>
      <c r="C293" s="260"/>
      <c r="D293" s="210" t="s">
        <v>196</v>
      </c>
      <c r="E293" s="261" t="s">
        <v>1</v>
      </c>
      <c r="F293" s="262" t="s">
        <v>1547</v>
      </c>
      <c r="G293" s="260"/>
      <c r="H293" s="263">
        <v>351.42700000000002</v>
      </c>
      <c r="I293" s="264"/>
      <c r="J293" s="260"/>
      <c r="K293" s="260"/>
      <c r="L293" s="265"/>
      <c r="M293" s="266"/>
      <c r="N293" s="267"/>
      <c r="O293" s="267"/>
      <c r="P293" s="267"/>
      <c r="Q293" s="267"/>
      <c r="R293" s="267"/>
      <c r="S293" s="267"/>
      <c r="T293" s="268"/>
      <c r="AT293" s="269" t="s">
        <v>196</v>
      </c>
      <c r="AU293" s="269" t="s">
        <v>98</v>
      </c>
      <c r="AV293" s="15" t="s">
        <v>122</v>
      </c>
      <c r="AW293" s="15" t="s">
        <v>48</v>
      </c>
      <c r="AX293" s="15" t="s">
        <v>23</v>
      </c>
      <c r="AY293" s="269" t="s">
        <v>183</v>
      </c>
    </row>
    <row r="294" spans="2:65" s="1" customFormat="1" ht="16.5" customHeight="1">
      <c r="B294" s="35"/>
      <c r="C294" s="197" t="s">
        <v>28</v>
      </c>
      <c r="D294" s="197" t="s">
        <v>186</v>
      </c>
      <c r="E294" s="198" t="s">
        <v>1812</v>
      </c>
      <c r="F294" s="199" t="s">
        <v>1813</v>
      </c>
      <c r="G294" s="200" t="s">
        <v>189</v>
      </c>
      <c r="H294" s="201">
        <v>351.42700000000002</v>
      </c>
      <c r="I294" s="202"/>
      <c r="J294" s="203">
        <f>ROUND(I294*H294,2)</f>
        <v>0</v>
      </c>
      <c r="K294" s="199" t="s">
        <v>190</v>
      </c>
      <c r="L294" s="39"/>
      <c r="M294" s="204" t="s">
        <v>1</v>
      </c>
      <c r="N294" s="205" t="s">
        <v>56</v>
      </c>
      <c r="O294" s="67"/>
      <c r="P294" s="206">
        <f>O294*H294</f>
        <v>0</v>
      </c>
      <c r="Q294" s="206">
        <v>0</v>
      </c>
      <c r="R294" s="206">
        <f>Q294*H294</f>
        <v>0</v>
      </c>
      <c r="S294" s="206">
        <v>0</v>
      </c>
      <c r="T294" s="207">
        <f>S294*H294</f>
        <v>0</v>
      </c>
      <c r="AR294" s="208" t="s">
        <v>122</v>
      </c>
      <c r="AT294" s="208" t="s">
        <v>186</v>
      </c>
      <c r="AU294" s="208" t="s">
        <v>98</v>
      </c>
      <c r="AY294" s="17" t="s">
        <v>183</v>
      </c>
      <c r="BE294" s="209">
        <f>IF(N294="základní",J294,0)</f>
        <v>0</v>
      </c>
      <c r="BF294" s="209">
        <f>IF(N294="snížená",J294,0)</f>
        <v>0</v>
      </c>
      <c r="BG294" s="209">
        <f>IF(N294="zákl. přenesená",J294,0)</f>
        <v>0</v>
      </c>
      <c r="BH294" s="209">
        <f>IF(N294="sníž. přenesená",J294,0)</f>
        <v>0</v>
      </c>
      <c r="BI294" s="209">
        <f>IF(N294="nulová",J294,0)</f>
        <v>0</v>
      </c>
      <c r="BJ294" s="17" t="s">
        <v>23</v>
      </c>
      <c r="BK294" s="209">
        <f>ROUND(I294*H294,2)</f>
        <v>0</v>
      </c>
      <c r="BL294" s="17" t="s">
        <v>122</v>
      </c>
      <c r="BM294" s="208" t="s">
        <v>1814</v>
      </c>
    </row>
    <row r="295" spans="2:65" s="1" customFormat="1" ht="10.199999999999999">
      <c r="B295" s="35"/>
      <c r="C295" s="36"/>
      <c r="D295" s="210" t="s">
        <v>192</v>
      </c>
      <c r="E295" s="36"/>
      <c r="F295" s="211" t="s">
        <v>1815</v>
      </c>
      <c r="G295" s="36"/>
      <c r="H295" s="36"/>
      <c r="I295" s="118"/>
      <c r="J295" s="36"/>
      <c r="K295" s="36"/>
      <c r="L295" s="39"/>
      <c r="M295" s="212"/>
      <c r="N295" s="67"/>
      <c r="O295" s="67"/>
      <c r="P295" s="67"/>
      <c r="Q295" s="67"/>
      <c r="R295" s="67"/>
      <c r="S295" s="67"/>
      <c r="T295" s="68"/>
      <c r="AT295" s="17" t="s">
        <v>192</v>
      </c>
      <c r="AU295" s="17" t="s">
        <v>98</v>
      </c>
    </row>
    <row r="296" spans="2:65" s="12" customFormat="1" ht="10.199999999999999">
      <c r="B296" s="214"/>
      <c r="C296" s="215"/>
      <c r="D296" s="210" t="s">
        <v>196</v>
      </c>
      <c r="E296" s="216" t="s">
        <v>1</v>
      </c>
      <c r="F296" s="217" t="s">
        <v>1816</v>
      </c>
      <c r="G296" s="215"/>
      <c r="H296" s="216" t="s">
        <v>1</v>
      </c>
      <c r="I296" s="218"/>
      <c r="J296" s="215"/>
      <c r="K296" s="215"/>
      <c r="L296" s="219"/>
      <c r="M296" s="220"/>
      <c r="N296" s="221"/>
      <c r="O296" s="221"/>
      <c r="P296" s="221"/>
      <c r="Q296" s="221"/>
      <c r="R296" s="221"/>
      <c r="S296" s="221"/>
      <c r="T296" s="222"/>
      <c r="AT296" s="223" t="s">
        <v>196</v>
      </c>
      <c r="AU296" s="223" t="s">
        <v>98</v>
      </c>
      <c r="AV296" s="12" t="s">
        <v>23</v>
      </c>
      <c r="AW296" s="12" t="s">
        <v>48</v>
      </c>
      <c r="AX296" s="12" t="s">
        <v>91</v>
      </c>
      <c r="AY296" s="223" t="s">
        <v>183</v>
      </c>
    </row>
    <row r="297" spans="2:65" s="13" customFormat="1" ht="10.199999999999999">
      <c r="B297" s="224"/>
      <c r="C297" s="225"/>
      <c r="D297" s="210" t="s">
        <v>196</v>
      </c>
      <c r="E297" s="226" t="s">
        <v>1</v>
      </c>
      <c r="F297" s="227" t="s">
        <v>1817</v>
      </c>
      <c r="G297" s="225"/>
      <c r="H297" s="228">
        <v>351.42700000000002</v>
      </c>
      <c r="I297" s="229"/>
      <c r="J297" s="225"/>
      <c r="K297" s="225"/>
      <c r="L297" s="230"/>
      <c r="M297" s="231"/>
      <c r="N297" s="232"/>
      <c r="O297" s="232"/>
      <c r="P297" s="232"/>
      <c r="Q297" s="232"/>
      <c r="R297" s="232"/>
      <c r="S297" s="232"/>
      <c r="T297" s="233"/>
      <c r="AT297" s="234" t="s">
        <v>196</v>
      </c>
      <c r="AU297" s="234" t="s">
        <v>98</v>
      </c>
      <c r="AV297" s="13" t="s">
        <v>98</v>
      </c>
      <c r="AW297" s="13" t="s">
        <v>48</v>
      </c>
      <c r="AX297" s="13" t="s">
        <v>23</v>
      </c>
      <c r="AY297" s="234" t="s">
        <v>183</v>
      </c>
    </row>
    <row r="298" spans="2:65" s="1" customFormat="1" ht="16.5" customHeight="1">
      <c r="B298" s="35"/>
      <c r="C298" s="197" t="s">
        <v>245</v>
      </c>
      <c r="D298" s="197" t="s">
        <v>186</v>
      </c>
      <c r="E298" s="198" t="s">
        <v>1818</v>
      </c>
      <c r="F298" s="199" t="s">
        <v>1819</v>
      </c>
      <c r="G298" s="200" t="s">
        <v>248</v>
      </c>
      <c r="H298" s="201">
        <v>208.983</v>
      </c>
      <c r="I298" s="202"/>
      <c r="J298" s="203">
        <f>ROUND(I298*H298,2)</f>
        <v>0</v>
      </c>
      <c r="K298" s="199" t="s">
        <v>190</v>
      </c>
      <c r="L298" s="39"/>
      <c r="M298" s="204" t="s">
        <v>1</v>
      </c>
      <c r="N298" s="205" t="s">
        <v>56</v>
      </c>
      <c r="O298" s="67"/>
      <c r="P298" s="206">
        <f>O298*H298</f>
        <v>0</v>
      </c>
      <c r="Q298" s="206">
        <v>0</v>
      </c>
      <c r="R298" s="206">
        <f>Q298*H298</f>
        <v>0</v>
      </c>
      <c r="S298" s="206">
        <v>0</v>
      </c>
      <c r="T298" s="207">
        <f>S298*H298</f>
        <v>0</v>
      </c>
      <c r="AR298" s="208" t="s">
        <v>122</v>
      </c>
      <c r="AT298" s="208" t="s">
        <v>186</v>
      </c>
      <c r="AU298" s="208" t="s">
        <v>98</v>
      </c>
      <c r="AY298" s="17" t="s">
        <v>183</v>
      </c>
      <c r="BE298" s="209">
        <f>IF(N298="základní",J298,0)</f>
        <v>0</v>
      </c>
      <c r="BF298" s="209">
        <f>IF(N298="snížená",J298,0)</f>
        <v>0</v>
      </c>
      <c r="BG298" s="209">
        <f>IF(N298="zákl. přenesená",J298,0)</f>
        <v>0</v>
      </c>
      <c r="BH298" s="209">
        <f>IF(N298="sníž. přenesená",J298,0)</f>
        <v>0</v>
      </c>
      <c r="BI298" s="209">
        <f>IF(N298="nulová",J298,0)</f>
        <v>0</v>
      </c>
      <c r="BJ298" s="17" t="s">
        <v>23</v>
      </c>
      <c r="BK298" s="209">
        <f>ROUND(I298*H298,2)</f>
        <v>0</v>
      </c>
      <c r="BL298" s="17" t="s">
        <v>122</v>
      </c>
      <c r="BM298" s="208" t="s">
        <v>1820</v>
      </c>
    </row>
    <row r="299" spans="2:65" s="1" customFormat="1" ht="17.399999999999999">
      <c r="B299" s="35"/>
      <c r="C299" s="36"/>
      <c r="D299" s="210" t="s">
        <v>192</v>
      </c>
      <c r="E299" s="36"/>
      <c r="F299" s="211" t="s">
        <v>1821</v>
      </c>
      <c r="G299" s="36"/>
      <c r="H299" s="36"/>
      <c r="I299" s="118"/>
      <c r="J299" s="36"/>
      <c r="K299" s="36"/>
      <c r="L299" s="39"/>
      <c r="M299" s="212"/>
      <c r="N299" s="67"/>
      <c r="O299" s="67"/>
      <c r="P299" s="67"/>
      <c r="Q299" s="67"/>
      <c r="R299" s="67"/>
      <c r="S299" s="67"/>
      <c r="T299" s="68"/>
      <c r="AT299" s="17" t="s">
        <v>192</v>
      </c>
      <c r="AU299" s="17" t="s">
        <v>98</v>
      </c>
    </row>
    <row r="300" spans="2:65" s="1" customFormat="1" ht="45">
      <c r="B300" s="35"/>
      <c r="C300" s="36"/>
      <c r="D300" s="210" t="s">
        <v>194</v>
      </c>
      <c r="E300" s="36"/>
      <c r="F300" s="213" t="s">
        <v>1822</v>
      </c>
      <c r="G300" s="36"/>
      <c r="H300" s="36"/>
      <c r="I300" s="118"/>
      <c r="J300" s="36"/>
      <c r="K300" s="36"/>
      <c r="L300" s="39"/>
      <c r="M300" s="212"/>
      <c r="N300" s="67"/>
      <c r="O300" s="67"/>
      <c r="P300" s="67"/>
      <c r="Q300" s="67"/>
      <c r="R300" s="67"/>
      <c r="S300" s="67"/>
      <c r="T300" s="68"/>
      <c r="AT300" s="17" t="s">
        <v>194</v>
      </c>
      <c r="AU300" s="17" t="s">
        <v>98</v>
      </c>
    </row>
    <row r="301" spans="2:65" s="12" customFormat="1" ht="10.199999999999999">
      <c r="B301" s="214"/>
      <c r="C301" s="215"/>
      <c r="D301" s="210" t="s">
        <v>196</v>
      </c>
      <c r="E301" s="216" t="s">
        <v>1</v>
      </c>
      <c r="F301" s="217" t="s">
        <v>1823</v>
      </c>
      <c r="G301" s="215"/>
      <c r="H301" s="216" t="s">
        <v>1</v>
      </c>
      <c r="I301" s="218"/>
      <c r="J301" s="215"/>
      <c r="K301" s="215"/>
      <c r="L301" s="219"/>
      <c r="M301" s="220"/>
      <c r="N301" s="221"/>
      <c r="O301" s="221"/>
      <c r="P301" s="221"/>
      <c r="Q301" s="221"/>
      <c r="R301" s="221"/>
      <c r="S301" s="221"/>
      <c r="T301" s="222"/>
      <c r="AT301" s="223" t="s">
        <v>196</v>
      </c>
      <c r="AU301" s="223" t="s">
        <v>98</v>
      </c>
      <c r="AV301" s="12" t="s">
        <v>23</v>
      </c>
      <c r="AW301" s="12" t="s">
        <v>48</v>
      </c>
      <c r="AX301" s="12" t="s">
        <v>91</v>
      </c>
      <c r="AY301" s="223" t="s">
        <v>183</v>
      </c>
    </row>
    <row r="302" spans="2:65" s="13" customFormat="1" ht="10.199999999999999">
      <c r="B302" s="224"/>
      <c r="C302" s="225"/>
      <c r="D302" s="210" t="s">
        <v>196</v>
      </c>
      <c r="E302" s="226" t="s">
        <v>1</v>
      </c>
      <c r="F302" s="227" t="s">
        <v>1824</v>
      </c>
      <c r="G302" s="225"/>
      <c r="H302" s="228">
        <v>208.983</v>
      </c>
      <c r="I302" s="229"/>
      <c r="J302" s="225"/>
      <c r="K302" s="225"/>
      <c r="L302" s="230"/>
      <c r="M302" s="231"/>
      <c r="N302" s="232"/>
      <c r="O302" s="232"/>
      <c r="P302" s="232"/>
      <c r="Q302" s="232"/>
      <c r="R302" s="232"/>
      <c r="S302" s="232"/>
      <c r="T302" s="233"/>
      <c r="AT302" s="234" t="s">
        <v>196</v>
      </c>
      <c r="AU302" s="234" t="s">
        <v>98</v>
      </c>
      <c r="AV302" s="13" t="s">
        <v>98</v>
      </c>
      <c r="AW302" s="13" t="s">
        <v>48</v>
      </c>
      <c r="AX302" s="13" t="s">
        <v>23</v>
      </c>
      <c r="AY302" s="234" t="s">
        <v>183</v>
      </c>
    </row>
    <row r="303" spans="2:65" s="1" customFormat="1" ht="16.5" customHeight="1">
      <c r="B303" s="35"/>
      <c r="C303" s="197" t="s">
        <v>1825</v>
      </c>
      <c r="D303" s="197" t="s">
        <v>186</v>
      </c>
      <c r="E303" s="198" t="s">
        <v>1826</v>
      </c>
      <c r="F303" s="199" t="s">
        <v>1827</v>
      </c>
      <c r="G303" s="200" t="s">
        <v>248</v>
      </c>
      <c r="H303" s="201">
        <v>3.7440000000000002</v>
      </c>
      <c r="I303" s="202"/>
      <c r="J303" s="203">
        <f>ROUND(I303*H303,2)</f>
        <v>0</v>
      </c>
      <c r="K303" s="199" t="s">
        <v>190</v>
      </c>
      <c r="L303" s="39"/>
      <c r="M303" s="204" t="s">
        <v>1</v>
      </c>
      <c r="N303" s="205" t="s">
        <v>56</v>
      </c>
      <c r="O303" s="67"/>
      <c r="P303" s="206">
        <f>O303*H303</f>
        <v>0</v>
      </c>
      <c r="Q303" s="206">
        <v>0</v>
      </c>
      <c r="R303" s="206">
        <f>Q303*H303</f>
        <v>0</v>
      </c>
      <c r="S303" s="206">
        <v>0</v>
      </c>
      <c r="T303" s="207">
        <f>S303*H303</f>
        <v>0</v>
      </c>
      <c r="AR303" s="208" t="s">
        <v>122</v>
      </c>
      <c r="AT303" s="208" t="s">
        <v>186</v>
      </c>
      <c r="AU303" s="208" t="s">
        <v>98</v>
      </c>
      <c r="AY303" s="17" t="s">
        <v>183</v>
      </c>
      <c r="BE303" s="209">
        <f>IF(N303="základní",J303,0)</f>
        <v>0</v>
      </c>
      <c r="BF303" s="209">
        <f>IF(N303="snížená",J303,0)</f>
        <v>0</v>
      </c>
      <c r="BG303" s="209">
        <f>IF(N303="zákl. přenesená",J303,0)</f>
        <v>0</v>
      </c>
      <c r="BH303" s="209">
        <f>IF(N303="sníž. přenesená",J303,0)</f>
        <v>0</v>
      </c>
      <c r="BI303" s="209">
        <f>IF(N303="nulová",J303,0)</f>
        <v>0</v>
      </c>
      <c r="BJ303" s="17" t="s">
        <v>23</v>
      </c>
      <c r="BK303" s="209">
        <f>ROUND(I303*H303,2)</f>
        <v>0</v>
      </c>
      <c r="BL303" s="17" t="s">
        <v>122</v>
      </c>
      <c r="BM303" s="208" t="s">
        <v>1828</v>
      </c>
    </row>
    <row r="304" spans="2:65" s="1" customFormat="1" ht="17.399999999999999">
      <c r="B304" s="35"/>
      <c r="C304" s="36"/>
      <c r="D304" s="210" t="s">
        <v>192</v>
      </c>
      <c r="E304" s="36"/>
      <c r="F304" s="211" t="s">
        <v>1829</v>
      </c>
      <c r="G304" s="36"/>
      <c r="H304" s="36"/>
      <c r="I304" s="118"/>
      <c r="J304" s="36"/>
      <c r="K304" s="36"/>
      <c r="L304" s="39"/>
      <c r="M304" s="212"/>
      <c r="N304" s="67"/>
      <c r="O304" s="67"/>
      <c r="P304" s="67"/>
      <c r="Q304" s="67"/>
      <c r="R304" s="67"/>
      <c r="S304" s="67"/>
      <c r="T304" s="68"/>
      <c r="AT304" s="17" t="s">
        <v>192</v>
      </c>
      <c r="AU304" s="17" t="s">
        <v>98</v>
      </c>
    </row>
    <row r="305" spans="2:65" s="1" customFormat="1" ht="90">
      <c r="B305" s="35"/>
      <c r="C305" s="36"/>
      <c r="D305" s="210" t="s">
        <v>194</v>
      </c>
      <c r="E305" s="36"/>
      <c r="F305" s="213" t="s">
        <v>293</v>
      </c>
      <c r="G305" s="36"/>
      <c r="H305" s="36"/>
      <c r="I305" s="118"/>
      <c r="J305" s="36"/>
      <c r="K305" s="36"/>
      <c r="L305" s="39"/>
      <c r="M305" s="212"/>
      <c r="N305" s="67"/>
      <c r="O305" s="67"/>
      <c r="P305" s="67"/>
      <c r="Q305" s="67"/>
      <c r="R305" s="67"/>
      <c r="S305" s="67"/>
      <c r="T305" s="68"/>
      <c r="AT305" s="17" t="s">
        <v>194</v>
      </c>
      <c r="AU305" s="17" t="s">
        <v>98</v>
      </c>
    </row>
    <row r="306" spans="2:65" s="12" customFormat="1" ht="10.199999999999999">
      <c r="B306" s="214"/>
      <c r="C306" s="215"/>
      <c r="D306" s="210" t="s">
        <v>196</v>
      </c>
      <c r="E306" s="216" t="s">
        <v>1</v>
      </c>
      <c r="F306" s="217" t="s">
        <v>1830</v>
      </c>
      <c r="G306" s="215"/>
      <c r="H306" s="216" t="s">
        <v>1</v>
      </c>
      <c r="I306" s="218"/>
      <c r="J306" s="215"/>
      <c r="K306" s="215"/>
      <c r="L306" s="219"/>
      <c r="M306" s="220"/>
      <c r="N306" s="221"/>
      <c r="O306" s="221"/>
      <c r="P306" s="221"/>
      <c r="Q306" s="221"/>
      <c r="R306" s="221"/>
      <c r="S306" s="221"/>
      <c r="T306" s="222"/>
      <c r="AT306" s="223" t="s">
        <v>196</v>
      </c>
      <c r="AU306" s="223" t="s">
        <v>98</v>
      </c>
      <c r="AV306" s="12" t="s">
        <v>23</v>
      </c>
      <c r="AW306" s="12" t="s">
        <v>48</v>
      </c>
      <c r="AX306" s="12" t="s">
        <v>91</v>
      </c>
      <c r="AY306" s="223" t="s">
        <v>183</v>
      </c>
    </row>
    <row r="307" spans="2:65" s="13" customFormat="1" ht="10.199999999999999">
      <c r="B307" s="224"/>
      <c r="C307" s="225"/>
      <c r="D307" s="210" t="s">
        <v>196</v>
      </c>
      <c r="E307" s="226" t="s">
        <v>1</v>
      </c>
      <c r="F307" s="227" t="s">
        <v>1831</v>
      </c>
      <c r="G307" s="225"/>
      <c r="H307" s="228">
        <v>3.7440000000000002</v>
      </c>
      <c r="I307" s="229"/>
      <c r="J307" s="225"/>
      <c r="K307" s="225"/>
      <c r="L307" s="230"/>
      <c r="M307" s="231"/>
      <c r="N307" s="232"/>
      <c r="O307" s="232"/>
      <c r="P307" s="232"/>
      <c r="Q307" s="232"/>
      <c r="R307" s="232"/>
      <c r="S307" s="232"/>
      <c r="T307" s="233"/>
      <c r="AT307" s="234" t="s">
        <v>196</v>
      </c>
      <c r="AU307" s="234" t="s">
        <v>98</v>
      </c>
      <c r="AV307" s="13" t="s">
        <v>98</v>
      </c>
      <c r="AW307" s="13" t="s">
        <v>48</v>
      </c>
      <c r="AX307" s="13" t="s">
        <v>91</v>
      </c>
      <c r="AY307" s="234" t="s">
        <v>183</v>
      </c>
    </row>
    <row r="308" spans="2:65" s="15" customFormat="1" ht="10.199999999999999">
      <c r="B308" s="259"/>
      <c r="C308" s="260"/>
      <c r="D308" s="210" t="s">
        <v>196</v>
      </c>
      <c r="E308" s="261" t="s">
        <v>1</v>
      </c>
      <c r="F308" s="262" t="s">
        <v>1547</v>
      </c>
      <c r="G308" s="260"/>
      <c r="H308" s="263">
        <v>3.7440000000000002</v>
      </c>
      <c r="I308" s="264"/>
      <c r="J308" s="260"/>
      <c r="K308" s="260"/>
      <c r="L308" s="265"/>
      <c r="M308" s="266"/>
      <c r="N308" s="267"/>
      <c r="O308" s="267"/>
      <c r="P308" s="267"/>
      <c r="Q308" s="267"/>
      <c r="R308" s="267"/>
      <c r="S308" s="267"/>
      <c r="T308" s="268"/>
      <c r="AT308" s="269" t="s">
        <v>196</v>
      </c>
      <c r="AU308" s="269" t="s">
        <v>98</v>
      </c>
      <c r="AV308" s="15" t="s">
        <v>122</v>
      </c>
      <c r="AW308" s="15" t="s">
        <v>48</v>
      </c>
      <c r="AX308" s="15" t="s">
        <v>23</v>
      </c>
      <c r="AY308" s="269" t="s">
        <v>183</v>
      </c>
    </row>
    <row r="309" spans="2:65" s="1" customFormat="1" ht="16.5" customHeight="1">
      <c r="B309" s="35"/>
      <c r="C309" s="197" t="s">
        <v>988</v>
      </c>
      <c r="D309" s="197" t="s">
        <v>186</v>
      </c>
      <c r="E309" s="198" t="s">
        <v>319</v>
      </c>
      <c r="F309" s="199" t="s">
        <v>320</v>
      </c>
      <c r="G309" s="200" t="s">
        <v>248</v>
      </c>
      <c r="H309" s="201">
        <v>1.8720000000000001</v>
      </c>
      <c r="I309" s="202"/>
      <c r="J309" s="203">
        <f>ROUND(I309*H309,2)</f>
        <v>0</v>
      </c>
      <c r="K309" s="199" t="s">
        <v>190</v>
      </c>
      <c r="L309" s="39"/>
      <c r="M309" s="204" t="s">
        <v>1</v>
      </c>
      <c r="N309" s="205" t="s">
        <v>56</v>
      </c>
      <c r="O309" s="67"/>
      <c r="P309" s="206">
        <f>O309*H309</f>
        <v>0</v>
      </c>
      <c r="Q309" s="206">
        <v>0</v>
      </c>
      <c r="R309" s="206">
        <f>Q309*H309</f>
        <v>0</v>
      </c>
      <c r="S309" s="206">
        <v>0</v>
      </c>
      <c r="T309" s="207">
        <f>S309*H309</f>
        <v>0</v>
      </c>
      <c r="AR309" s="208" t="s">
        <v>122</v>
      </c>
      <c r="AT309" s="208" t="s">
        <v>186</v>
      </c>
      <c r="AU309" s="208" t="s">
        <v>98</v>
      </c>
      <c r="AY309" s="17" t="s">
        <v>183</v>
      </c>
      <c r="BE309" s="209">
        <f>IF(N309="základní",J309,0)</f>
        <v>0</v>
      </c>
      <c r="BF309" s="209">
        <f>IF(N309="snížená",J309,0)</f>
        <v>0</v>
      </c>
      <c r="BG309" s="209">
        <f>IF(N309="zákl. přenesená",J309,0)</f>
        <v>0</v>
      </c>
      <c r="BH309" s="209">
        <f>IF(N309="sníž. přenesená",J309,0)</f>
        <v>0</v>
      </c>
      <c r="BI309" s="209">
        <f>IF(N309="nulová",J309,0)</f>
        <v>0</v>
      </c>
      <c r="BJ309" s="17" t="s">
        <v>23</v>
      </c>
      <c r="BK309" s="209">
        <f>ROUND(I309*H309,2)</f>
        <v>0</v>
      </c>
      <c r="BL309" s="17" t="s">
        <v>122</v>
      </c>
      <c r="BM309" s="208" t="s">
        <v>1832</v>
      </c>
    </row>
    <row r="310" spans="2:65" s="1" customFormat="1" ht="10.199999999999999">
      <c r="B310" s="35"/>
      <c r="C310" s="36"/>
      <c r="D310" s="210" t="s">
        <v>192</v>
      </c>
      <c r="E310" s="36"/>
      <c r="F310" s="211" t="s">
        <v>322</v>
      </c>
      <c r="G310" s="36"/>
      <c r="H310" s="36"/>
      <c r="I310" s="118"/>
      <c r="J310" s="36"/>
      <c r="K310" s="36"/>
      <c r="L310" s="39"/>
      <c r="M310" s="212"/>
      <c r="N310" s="67"/>
      <c r="O310" s="67"/>
      <c r="P310" s="67"/>
      <c r="Q310" s="67"/>
      <c r="R310" s="67"/>
      <c r="S310" s="67"/>
      <c r="T310" s="68"/>
      <c r="AT310" s="17" t="s">
        <v>192</v>
      </c>
      <c r="AU310" s="17" t="s">
        <v>98</v>
      </c>
    </row>
    <row r="311" spans="2:65" s="1" customFormat="1" ht="72">
      <c r="B311" s="35"/>
      <c r="C311" s="36"/>
      <c r="D311" s="210" t="s">
        <v>194</v>
      </c>
      <c r="E311" s="36"/>
      <c r="F311" s="213" t="s">
        <v>323</v>
      </c>
      <c r="G311" s="36"/>
      <c r="H311" s="36"/>
      <c r="I311" s="118"/>
      <c r="J311" s="36"/>
      <c r="K311" s="36"/>
      <c r="L311" s="39"/>
      <c r="M311" s="212"/>
      <c r="N311" s="67"/>
      <c r="O311" s="67"/>
      <c r="P311" s="67"/>
      <c r="Q311" s="67"/>
      <c r="R311" s="67"/>
      <c r="S311" s="67"/>
      <c r="T311" s="68"/>
      <c r="AT311" s="17" t="s">
        <v>194</v>
      </c>
      <c r="AU311" s="17" t="s">
        <v>98</v>
      </c>
    </row>
    <row r="312" spans="2:65" s="12" customFormat="1" ht="10.199999999999999">
      <c r="B312" s="214"/>
      <c r="C312" s="215"/>
      <c r="D312" s="210" t="s">
        <v>196</v>
      </c>
      <c r="E312" s="216" t="s">
        <v>1</v>
      </c>
      <c r="F312" s="217" t="s">
        <v>1833</v>
      </c>
      <c r="G312" s="215"/>
      <c r="H312" s="216" t="s">
        <v>1</v>
      </c>
      <c r="I312" s="218"/>
      <c r="J312" s="215"/>
      <c r="K312" s="215"/>
      <c r="L312" s="219"/>
      <c r="M312" s="220"/>
      <c r="N312" s="221"/>
      <c r="O312" s="221"/>
      <c r="P312" s="221"/>
      <c r="Q312" s="221"/>
      <c r="R312" s="221"/>
      <c r="S312" s="221"/>
      <c r="T312" s="222"/>
      <c r="AT312" s="223" t="s">
        <v>196</v>
      </c>
      <c r="AU312" s="223" t="s">
        <v>98</v>
      </c>
      <c r="AV312" s="12" t="s">
        <v>23</v>
      </c>
      <c r="AW312" s="12" t="s">
        <v>48</v>
      </c>
      <c r="AX312" s="12" t="s">
        <v>91</v>
      </c>
      <c r="AY312" s="223" t="s">
        <v>183</v>
      </c>
    </row>
    <row r="313" spans="2:65" s="13" customFormat="1" ht="10.199999999999999">
      <c r="B313" s="224"/>
      <c r="C313" s="225"/>
      <c r="D313" s="210" t="s">
        <v>196</v>
      </c>
      <c r="E313" s="226" t="s">
        <v>1</v>
      </c>
      <c r="F313" s="227" t="s">
        <v>1834</v>
      </c>
      <c r="G313" s="225"/>
      <c r="H313" s="228">
        <v>1.8720000000000001</v>
      </c>
      <c r="I313" s="229"/>
      <c r="J313" s="225"/>
      <c r="K313" s="225"/>
      <c r="L313" s="230"/>
      <c r="M313" s="231"/>
      <c r="N313" s="232"/>
      <c r="O313" s="232"/>
      <c r="P313" s="232"/>
      <c r="Q313" s="232"/>
      <c r="R313" s="232"/>
      <c r="S313" s="232"/>
      <c r="T313" s="233"/>
      <c r="AT313" s="234" t="s">
        <v>196</v>
      </c>
      <c r="AU313" s="234" t="s">
        <v>98</v>
      </c>
      <c r="AV313" s="13" t="s">
        <v>98</v>
      </c>
      <c r="AW313" s="13" t="s">
        <v>48</v>
      </c>
      <c r="AX313" s="13" t="s">
        <v>23</v>
      </c>
      <c r="AY313" s="234" t="s">
        <v>183</v>
      </c>
    </row>
    <row r="314" spans="2:65" s="1" customFormat="1" ht="16.5" customHeight="1">
      <c r="B314" s="35"/>
      <c r="C314" s="197" t="s">
        <v>1835</v>
      </c>
      <c r="D314" s="197" t="s">
        <v>186</v>
      </c>
      <c r="E314" s="198" t="s">
        <v>1836</v>
      </c>
      <c r="F314" s="199" t="s">
        <v>1837</v>
      </c>
      <c r="G314" s="200" t="s">
        <v>248</v>
      </c>
      <c r="H314" s="201">
        <v>1.8720000000000001</v>
      </c>
      <c r="I314" s="202"/>
      <c r="J314" s="203">
        <f>ROUND(I314*H314,2)</f>
        <v>0</v>
      </c>
      <c r="K314" s="199" t="s">
        <v>190</v>
      </c>
      <c r="L314" s="39"/>
      <c r="M314" s="204" t="s">
        <v>1</v>
      </c>
      <c r="N314" s="205" t="s">
        <v>56</v>
      </c>
      <c r="O314" s="67"/>
      <c r="P314" s="206">
        <f>O314*H314</f>
        <v>0</v>
      </c>
      <c r="Q314" s="206">
        <v>0</v>
      </c>
      <c r="R314" s="206">
        <f>Q314*H314</f>
        <v>0</v>
      </c>
      <c r="S314" s="206">
        <v>0</v>
      </c>
      <c r="T314" s="207">
        <f>S314*H314</f>
        <v>0</v>
      </c>
      <c r="AR314" s="208" t="s">
        <v>122</v>
      </c>
      <c r="AT314" s="208" t="s">
        <v>186</v>
      </c>
      <c r="AU314" s="208" t="s">
        <v>98</v>
      </c>
      <c r="AY314" s="17" t="s">
        <v>183</v>
      </c>
      <c r="BE314" s="209">
        <f>IF(N314="základní",J314,0)</f>
        <v>0</v>
      </c>
      <c r="BF314" s="209">
        <f>IF(N314="snížená",J314,0)</f>
        <v>0</v>
      </c>
      <c r="BG314" s="209">
        <f>IF(N314="zákl. přenesená",J314,0)</f>
        <v>0</v>
      </c>
      <c r="BH314" s="209">
        <f>IF(N314="sníž. přenesená",J314,0)</f>
        <v>0</v>
      </c>
      <c r="BI314" s="209">
        <f>IF(N314="nulová",J314,0)</f>
        <v>0</v>
      </c>
      <c r="BJ314" s="17" t="s">
        <v>23</v>
      </c>
      <c r="BK314" s="209">
        <f>ROUND(I314*H314,2)</f>
        <v>0</v>
      </c>
      <c r="BL314" s="17" t="s">
        <v>122</v>
      </c>
      <c r="BM314" s="208" t="s">
        <v>1838</v>
      </c>
    </row>
    <row r="315" spans="2:65" s="1" customFormat="1" ht="10.199999999999999">
      <c r="B315" s="35"/>
      <c r="C315" s="36"/>
      <c r="D315" s="210" t="s">
        <v>192</v>
      </c>
      <c r="E315" s="36"/>
      <c r="F315" s="211" t="s">
        <v>1837</v>
      </c>
      <c r="G315" s="36"/>
      <c r="H315" s="36"/>
      <c r="I315" s="118"/>
      <c r="J315" s="36"/>
      <c r="K315" s="36"/>
      <c r="L315" s="39"/>
      <c r="M315" s="212"/>
      <c r="N315" s="67"/>
      <c r="O315" s="67"/>
      <c r="P315" s="67"/>
      <c r="Q315" s="67"/>
      <c r="R315" s="67"/>
      <c r="S315" s="67"/>
      <c r="T315" s="68"/>
      <c r="AT315" s="17" t="s">
        <v>192</v>
      </c>
      <c r="AU315" s="17" t="s">
        <v>98</v>
      </c>
    </row>
    <row r="316" spans="2:65" s="1" customFormat="1" ht="135">
      <c r="B316" s="35"/>
      <c r="C316" s="36"/>
      <c r="D316" s="210" t="s">
        <v>194</v>
      </c>
      <c r="E316" s="36"/>
      <c r="F316" s="213" t="s">
        <v>316</v>
      </c>
      <c r="G316" s="36"/>
      <c r="H316" s="36"/>
      <c r="I316" s="118"/>
      <c r="J316" s="36"/>
      <c r="K316" s="36"/>
      <c r="L316" s="39"/>
      <c r="M316" s="212"/>
      <c r="N316" s="67"/>
      <c r="O316" s="67"/>
      <c r="P316" s="67"/>
      <c r="Q316" s="67"/>
      <c r="R316" s="67"/>
      <c r="S316" s="67"/>
      <c r="T316" s="68"/>
      <c r="AT316" s="17" t="s">
        <v>194</v>
      </c>
      <c r="AU316" s="17" t="s">
        <v>98</v>
      </c>
    </row>
    <row r="317" spans="2:65" s="12" customFormat="1" ht="10.199999999999999">
      <c r="B317" s="214"/>
      <c r="C317" s="215"/>
      <c r="D317" s="210" t="s">
        <v>196</v>
      </c>
      <c r="E317" s="216" t="s">
        <v>1</v>
      </c>
      <c r="F317" s="217" t="s">
        <v>1839</v>
      </c>
      <c r="G317" s="215"/>
      <c r="H317" s="216" t="s">
        <v>1</v>
      </c>
      <c r="I317" s="218"/>
      <c r="J317" s="215"/>
      <c r="K317" s="215"/>
      <c r="L317" s="219"/>
      <c r="M317" s="220"/>
      <c r="N317" s="221"/>
      <c r="O317" s="221"/>
      <c r="P317" s="221"/>
      <c r="Q317" s="221"/>
      <c r="R317" s="221"/>
      <c r="S317" s="221"/>
      <c r="T317" s="222"/>
      <c r="AT317" s="223" t="s">
        <v>196</v>
      </c>
      <c r="AU317" s="223" t="s">
        <v>98</v>
      </c>
      <c r="AV317" s="12" t="s">
        <v>23</v>
      </c>
      <c r="AW317" s="12" t="s">
        <v>48</v>
      </c>
      <c r="AX317" s="12" t="s">
        <v>91</v>
      </c>
      <c r="AY317" s="223" t="s">
        <v>183</v>
      </c>
    </row>
    <row r="318" spans="2:65" s="13" customFormat="1" ht="10.199999999999999">
      <c r="B318" s="224"/>
      <c r="C318" s="225"/>
      <c r="D318" s="210" t="s">
        <v>196</v>
      </c>
      <c r="E318" s="226" t="s">
        <v>1</v>
      </c>
      <c r="F318" s="227" t="s">
        <v>1834</v>
      </c>
      <c r="G318" s="225"/>
      <c r="H318" s="228">
        <v>1.8720000000000001</v>
      </c>
      <c r="I318" s="229"/>
      <c r="J318" s="225"/>
      <c r="K318" s="225"/>
      <c r="L318" s="230"/>
      <c r="M318" s="231"/>
      <c r="N318" s="232"/>
      <c r="O318" s="232"/>
      <c r="P318" s="232"/>
      <c r="Q318" s="232"/>
      <c r="R318" s="232"/>
      <c r="S318" s="232"/>
      <c r="T318" s="233"/>
      <c r="AT318" s="234" t="s">
        <v>196</v>
      </c>
      <c r="AU318" s="234" t="s">
        <v>98</v>
      </c>
      <c r="AV318" s="13" t="s">
        <v>98</v>
      </c>
      <c r="AW318" s="13" t="s">
        <v>48</v>
      </c>
      <c r="AX318" s="13" t="s">
        <v>23</v>
      </c>
      <c r="AY318" s="234" t="s">
        <v>183</v>
      </c>
    </row>
    <row r="319" spans="2:65" s="1" customFormat="1" ht="16.5" customHeight="1">
      <c r="B319" s="35"/>
      <c r="C319" s="197" t="s">
        <v>8</v>
      </c>
      <c r="D319" s="197" t="s">
        <v>186</v>
      </c>
      <c r="E319" s="198" t="s">
        <v>338</v>
      </c>
      <c r="F319" s="199" t="s">
        <v>339</v>
      </c>
      <c r="G319" s="200" t="s">
        <v>248</v>
      </c>
      <c r="H319" s="201">
        <v>116.02</v>
      </c>
      <c r="I319" s="202"/>
      <c r="J319" s="203">
        <f>ROUND(I319*H319,2)</f>
        <v>0</v>
      </c>
      <c r="K319" s="199" t="s">
        <v>190</v>
      </c>
      <c r="L319" s="39"/>
      <c r="M319" s="204" t="s">
        <v>1</v>
      </c>
      <c r="N319" s="205" t="s">
        <v>56</v>
      </c>
      <c r="O319" s="67"/>
      <c r="P319" s="206">
        <f>O319*H319</f>
        <v>0</v>
      </c>
      <c r="Q319" s="206">
        <v>0</v>
      </c>
      <c r="R319" s="206">
        <f>Q319*H319</f>
        <v>0</v>
      </c>
      <c r="S319" s="206">
        <v>0</v>
      </c>
      <c r="T319" s="207">
        <f>S319*H319</f>
        <v>0</v>
      </c>
      <c r="AR319" s="208" t="s">
        <v>122</v>
      </c>
      <c r="AT319" s="208" t="s">
        <v>186</v>
      </c>
      <c r="AU319" s="208" t="s">
        <v>98</v>
      </c>
      <c r="AY319" s="17" t="s">
        <v>183</v>
      </c>
      <c r="BE319" s="209">
        <f>IF(N319="základní",J319,0)</f>
        <v>0</v>
      </c>
      <c r="BF319" s="209">
        <f>IF(N319="snížená",J319,0)</f>
        <v>0</v>
      </c>
      <c r="BG319" s="209">
        <f>IF(N319="zákl. přenesená",J319,0)</f>
        <v>0</v>
      </c>
      <c r="BH319" s="209">
        <f>IF(N319="sníž. přenesená",J319,0)</f>
        <v>0</v>
      </c>
      <c r="BI319" s="209">
        <f>IF(N319="nulová",J319,0)</f>
        <v>0</v>
      </c>
      <c r="BJ319" s="17" t="s">
        <v>23</v>
      </c>
      <c r="BK319" s="209">
        <f>ROUND(I319*H319,2)</f>
        <v>0</v>
      </c>
      <c r="BL319" s="17" t="s">
        <v>122</v>
      </c>
      <c r="BM319" s="208" t="s">
        <v>1840</v>
      </c>
    </row>
    <row r="320" spans="2:65" s="1" customFormat="1" ht="10.199999999999999">
      <c r="B320" s="35"/>
      <c r="C320" s="36"/>
      <c r="D320" s="210" t="s">
        <v>192</v>
      </c>
      <c r="E320" s="36"/>
      <c r="F320" s="211" t="s">
        <v>341</v>
      </c>
      <c r="G320" s="36"/>
      <c r="H320" s="36"/>
      <c r="I320" s="118"/>
      <c r="J320" s="36"/>
      <c r="K320" s="36"/>
      <c r="L320" s="39"/>
      <c r="M320" s="212"/>
      <c r="N320" s="67"/>
      <c r="O320" s="67"/>
      <c r="P320" s="67"/>
      <c r="Q320" s="67"/>
      <c r="R320" s="67"/>
      <c r="S320" s="67"/>
      <c r="T320" s="68"/>
      <c r="AT320" s="17" t="s">
        <v>192</v>
      </c>
      <c r="AU320" s="17" t="s">
        <v>98</v>
      </c>
    </row>
    <row r="321" spans="2:65" s="1" customFormat="1" ht="207">
      <c r="B321" s="35"/>
      <c r="C321" s="36"/>
      <c r="D321" s="210" t="s">
        <v>194</v>
      </c>
      <c r="E321" s="36"/>
      <c r="F321" s="213" t="s">
        <v>342</v>
      </c>
      <c r="G321" s="36"/>
      <c r="H321" s="36"/>
      <c r="I321" s="118"/>
      <c r="J321" s="36"/>
      <c r="K321" s="36"/>
      <c r="L321" s="39"/>
      <c r="M321" s="212"/>
      <c r="N321" s="67"/>
      <c r="O321" s="67"/>
      <c r="P321" s="67"/>
      <c r="Q321" s="67"/>
      <c r="R321" s="67"/>
      <c r="S321" s="67"/>
      <c r="T321" s="68"/>
      <c r="AT321" s="17" t="s">
        <v>194</v>
      </c>
      <c r="AU321" s="17" t="s">
        <v>98</v>
      </c>
    </row>
    <row r="322" spans="2:65" s="1" customFormat="1" ht="81">
      <c r="B322" s="35"/>
      <c r="C322" s="36"/>
      <c r="D322" s="210" t="s">
        <v>400</v>
      </c>
      <c r="E322" s="36"/>
      <c r="F322" s="213" t="s">
        <v>1841</v>
      </c>
      <c r="G322" s="36"/>
      <c r="H322" s="36"/>
      <c r="I322" s="118"/>
      <c r="J322" s="36"/>
      <c r="K322" s="36"/>
      <c r="L322" s="39"/>
      <c r="M322" s="212"/>
      <c r="N322" s="67"/>
      <c r="O322" s="67"/>
      <c r="P322" s="67"/>
      <c r="Q322" s="67"/>
      <c r="R322" s="67"/>
      <c r="S322" s="67"/>
      <c r="T322" s="68"/>
      <c r="AT322" s="17" t="s">
        <v>400</v>
      </c>
      <c r="AU322" s="17" t="s">
        <v>98</v>
      </c>
    </row>
    <row r="323" spans="2:65" s="12" customFormat="1" ht="10.199999999999999">
      <c r="B323" s="214"/>
      <c r="C323" s="215"/>
      <c r="D323" s="210" t="s">
        <v>196</v>
      </c>
      <c r="E323" s="216" t="s">
        <v>1</v>
      </c>
      <c r="F323" s="217" t="s">
        <v>1842</v>
      </c>
      <c r="G323" s="215"/>
      <c r="H323" s="216" t="s">
        <v>1</v>
      </c>
      <c r="I323" s="218"/>
      <c r="J323" s="215"/>
      <c r="K323" s="215"/>
      <c r="L323" s="219"/>
      <c r="M323" s="220"/>
      <c r="N323" s="221"/>
      <c r="O323" s="221"/>
      <c r="P323" s="221"/>
      <c r="Q323" s="221"/>
      <c r="R323" s="221"/>
      <c r="S323" s="221"/>
      <c r="T323" s="222"/>
      <c r="AT323" s="223" t="s">
        <v>196</v>
      </c>
      <c r="AU323" s="223" t="s">
        <v>98</v>
      </c>
      <c r="AV323" s="12" t="s">
        <v>23</v>
      </c>
      <c r="AW323" s="12" t="s">
        <v>48</v>
      </c>
      <c r="AX323" s="12" t="s">
        <v>91</v>
      </c>
      <c r="AY323" s="223" t="s">
        <v>183</v>
      </c>
    </row>
    <row r="324" spans="2:65" s="13" customFormat="1" ht="10.199999999999999">
      <c r="B324" s="224"/>
      <c r="C324" s="225"/>
      <c r="D324" s="210" t="s">
        <v>196</v>
      </c>
      <c r="E324" s="226" t="s">
        <v>1</v>
      </c>
      <c r="F324" s="227" t="s">
        <v>1824</v>
      </c>
      <c r="G324" s="225"/>
      <c r="H324" s="228">
        <v>208.983</v>
      </c>
      <c r="I324" s="229"/>
      <c r="J324" s="225"/>
      <c r="K324" s="225"/>
      <c r="L324" s="230"/>
      <c r="M324" s="231"/>
      <c r="N324" s="232"/>
      <c r="O324" s="232"/>
      <c r="P324" s="232"/>
      <c r="Q324" s="232"/>
      <c r="R324" s="232"/>
      <c r="S324" s="232"/>
      <c r="T324" s="233"/>
      <c r="AT324" s="234" t="s">
        <v>196</v>
      </c>
      <c r="AU324" s="234" t="s">
        <v>98</v>
      </c>
      <c r="AV324" s="13" t="s">
        <v>98</v>
      </c>
      <c r="AW324" s="13" t="s">
        <v>48</v>
      </c>
      <c r="AX324" s="13" t="s">
        <v>91</v>
      </c>
      <c r="AY324" s="234" t="s">
        <v>183</v>
      </c>
    </row>
    <row r="325" spans="2:65" s="12" customFormat="1" ht="10.199999999999999">
      <c r="B325" s="214"/>
      <c r="C325" s="215"/>
      <c r="D325" s="210" t="s">
        <v>196</v>
      </c>
      <c r="E325" s="216" t="s">
        <v>1</v>
      </c>
      <c r="F325" s="217" t="s">
        <v>1843</v>
      </c>
      <c r="G325" s="215"/>
      <c r="H325" s="216" t="s">
        <v>1</v>
      </c>
      <c r="I325" s="218"/>
      <c r="J325" s="215"/>
      <c r="K325" s="215"/>
      <c r="L325" s="219"/>
      <c r="M325" s="220"/>
      <c r="N325" s="221"/>
      <c r="O325" s="221"/>
      <c r="P325" s="221"/>
      <c r="Q325" s="221"/>
      <c r="R325" s="221"/>
      <c r="S325" s="221"/>
      <c r="T325" s="222"/>
      <c r="AT325" s="223" t="s">
        <v>196</v>
      </c>
      <c r="AU325" s="223" t="s">
        <v>98</v>
      </c>
      <c r="AV325" s="12" t="s">
        <v>23</v>
      </c>
      <c r="AW325" s="12" t="s">
        <v>48</v>
      </c>
      <c r="AX325" s="12" t="s">
        <v>91</v>
      </c>
      <c r="AY325" s="223" t="s">
        <v>183</v>
      </c>
    </row>
    <row r="326" spans="2:65" s="13" customFormat="1" ht="10.199999999999999">
      <c r="B326" s="224"/>
      <c r="C326" s="225"/>
      <c r="D326" s="210" t="s">
        <v>196</v>
      </c>
      <c r="E326" s="226" t="s">
        <v>1</v>
      </c>
      <c r="F326" s="227" t="s">
        <v>1844</v>
      </c>
      <c r="G326" s="225"/>
      <c r="H326" s="228">
        <v>3.84</v>
      </c>
      <c r="I326" s="229"/>
      <c r="J326" s="225"/>
      <c r="K326" s="225"/>
      <c r="L326" s="230"/>
      <c r="M326" s="231"/>
      <c r="N326" s="232"/>
      <c r="O326" s="232"/>
      <c r="P326" s="232"/>
      <c r="Q326" s="232"/>
      <c r="R326" s="232"/>
      <c r="S326" s="232"/>
      <c r="T326" s="233"/>
      <c r="AT326" s="234" t="s">
        <v>196</v>
      </c>
      <c r="AU326" s="234" t="s">
        <v>98</v>
      </c>
      <c r="AV326" s="13" t="s">
        <v>98</v>
      </c>
      <c r="AW326" s="13" t="s">
        <v>48</v>
      </c>
      <c r="AX326" s="13" t="s">
        <v>91</v>
      </c>
      <c r="AY326" s="234" t="s">
        <v>183</v>
      </c>
    </row>
    <row r="327" spans="2:65" s="12" customFormat="1" ht="10.199999999999999">
      <c r="B327" s="214"/>
      <c r="C327" s="215"/>
      <c r="D327" s="210" t="s">
        <v>196</v>
      </c>
      <c r="E327" s="216" t="s">
        <v>1</v>
      </c>
      <c r="F327" s="217" t="s">
        <v>1845</v>
      </c>
      <c r="G327" s="215"/>
      <c r="H327" s="216" t="s">
        <v>1</v>
      </c>
      <c r="I327" s="218"/>
      <c r="J327" s="215"/>
      <c r="K327" s="215"/>
      <c r="L327" s="219"/>
      <c r="M327" s="220"/>
      <c r="N327" s="221"/>
      <c r="O327" s="221"/>
      <c r="P327" s="221"/>
      <c r="Q327" s="221"/>
      <c r="R327" s="221"/>
      <c r="S327" s="221"/>
      <c r="T327" s="222"/>
      <c r="AT327" s="223" t="s">
        <v>196</v>
      </c>
      <c r="AU327" s="223" t="s">
        <v>98</v>
      </c>
      <c r="AV327" s="12" t="s">
        <v>23</v>
      </c>
      <c r="AW327" s="12" t="s">
        <v>48</v>
      </c>
      <c r="AX327" s="12" t="s">
        <v>91</v>
      </c>
      <c r="AY327" s="223" t="s">
        <v>183</v>
      </c>
    </row>
    <row r="328" spans="2:65" s="12" customFormat="1" ht="10.199999999999999">
      <c r="B328" s="214"/>
      <c r="C328" s="215"/>
      <c r="D328" s="210" t="s">
        <v>196</v>
      </c>
      <c r="E328" s="216" t="s">
        <v>1</v>
      </c>
      <c r="F328" s="217" t="s">
        <v>1846</v>
      </c>
      <c r="G328" s="215"/>
      <c r="H328" s="216" t="s">
        <v>1</v>
      </c>
      <c r="I328" s="218"/>
      <c r="J328" s="215"/>
      <c r="K328" s="215"/>
      <c r="L328" s="219"/>
      <c r="M328" s="220"/>
      <c r="N328" s="221"/>
      <c r="O328" s="221"/>
      <c r="P328" s="221"/>
      <c r="Q328" s="221"/>
      <c r="R328" s="221"/>
      <c r="S328" s="221"/>
      <c r="T328" s="222"/>
      <c r="AT328" s="223" t="s">
        <v>196</v>
      </c>
      <c r="AU328" s="223" t="s">
        <v>98</v>
      </c>
      <c r="AV328" s="12" t="s">
        <v>23</v>
      </c>
      <c r="AW328" s="12" t="s">
        <v>48</v>
      </c>
      <c r="AX328" s="12" t="s">
        <v>91</v>
      </c>
      <c r="AY328" s="223" t="s">
        <v>183</v>
      </c>
    </row>
    <row r="329" spans="2:65" s="13" customFormat="1" ht="10.199999999999999">
      <c r="B329" s="224"/>
      <c r="C329" s="225"/>
      <c r="D329" s="210" t="s">
        <v>196</v>
      </c>
      <c r="E329" s="226" t="s">
        <v>1</v>
      </c>
      <c r="F329" s="227" t="s">
        <v>1847</v>
      </c>
      <c r="G329" s="225"/>
      <c r="H329" s="228">
        <v>-67.578999999999994</v>
      </c>
      <c r="I329" s="229"/>
      <c r="J329" s="225"/>
      <c r="K329" s="225"/>
      <c r="L329" s="230"/>
      <c r="M329" s="231"/>
      <c r="N329" s="232"/>
      <c r="O329" s="232"/>
      <c r="P329" s="232"/>
      <c r="Q329" s="232"/>
      <c r="R329" s="232"/>
      <c r="S329" s="232"/>
      <c r="T329" s="233"/>
      <c r="AT329" s="234" t="s">
        <v>196</v>
      </c>
      <c r="AU329" s="234" t="s">
        <v>98</v>
      </c>
      <c r="AV329" s="13" t="s">
        <v>98</v>
      </c>
      <c r="AW329" s="13" t="s">
        <v>48</v>
      </c>
      <c r="AX329" s="13" t="s">
        <v>91</v>
      </c>
      <c r="AY329" s="234" t="s">
        <v>183</v>
      </c>
    </row>
    <row r="330" spans="2:65" s="12" customFormat="1" ht="10.199999999999999">
      <c r="B330" s="214"/>
      <c r="C330" s="215"/>
      <c r="D330" s="210" t="s">
        <v>196</v>
      </c>
      <c r="E330" s="216" t="s">
        <v>1</v>
      </c>
      <c r="F330" s="217" t="s">
        <v>1848</v>
      </c>
      <c r="G330" s="215"/>
      <c r="H330" s="216" t="s">
        <v>1</v>
      </c>
      <c r="I330" s="218"/>
      <c r="J330" s="215"/>
      <c r="K330" s="215"/>
      <c r="L330" s="219"/>
      <c r="M330" s="220"/>
      <c r="N330" s="221"/>
      <c r="O330" s="221"/>
      <c r="P330" s="221"/>
      <c r="Q330" s="221"/>
      <c r="R330" s="221"/>
      <c r="S330" s="221"/>
      <c r="T330" s="222"/>
      <c r="AT330" s="223" t="s">
        <v>196</v>
      </c>
      <c r="AU330" s="223" t="s">
        <v>98</v>
      </c>
      <c r="AV330" s="12" t="s">
        <v>23</v>
      </c>
      <c r="AW330" s="12" t="s">
        <v>48</v>
      </c>
      <c r="AX330" s="12" t="s">
        <v>91</v>
      </c>
      <c r="AY330" s="223" t="s">
        <v>183</v>
      </c>
    </row>
    <row r="331" spans="2:65" s="13" customFormat="1" ht="10.199999999999999">
      <c r="B331" s="224"/>
      <c r="C331" s="225"/>
      <c r="D331" s="210" t="s">
        <v>196</v>
      </c>
      <c r="E331" s="226" t="s">
        <v>1</v>
      </c>
      <c r="F331" s="227" t="s">
        <v>1849</v>
      </c>
      <c r="G331" s="225"/>
      <c r="H331" s="228">
        <v>-29.224</v>
      </c>
      <c r="I331" s="229"/>
      <c r="J331" s="225"/>
      <c r="K331" s="225"/>
      <c r="L331" s="230"/>
      <c r="M331" s="231"/>
      <c r="N331" s="232"/>
      <c r="O331" s="232"/>
      <c r="P331" s="232"/>
      <c r="Q331" s="232"/>
      <c r="R331" s="232"/>
      <c r="S331" s="232"/>
      <c r="T331" s="233"/>
      <c r="AT331" s="234" t="s">
        <v>196</v>
      </c>
      <c r="AU331" s="234" t="s">
        <v>98</v>
      </c>
      <c r="AV331" s="13" t="s">
        <v>98</v>
      </c>
      <c r="AW331" s="13" t="s">
        <v>48</v>
      </c>
      <c r="AX331" s="13" t="s">
        <v>91</v>
      </c>
      <c r="AY331" s="234" t="s">
        <v>183</v>
      </c>
    </row>
    <row r="332" spans="2:65" s="15" customFormat="1" ht="10.199999999999999">
      <c r="B332" s="259"/>
      <c r="C332" s="260"/>
      <c r="D332" s="210" t="s">
        <v>196</v>
      </c>
      <c r="E332" s="261" t="s">
        <v>1</v>
      </c>
      <c r="F332" s="262" t="s">
        <v>1547</v>
      </c>
      <c r="G332" s="260"/>
      <c r="H332" s="263">
        <v>116.02</v>
      </c>
      <c r="I332" s="264"/>
      <c r="J332" s="260"/>
      <c r="K332" s="260"/>
      <c r="L332" s="265"/>
      <c r="M332" s="266"/>
      <c r="N332" s="267"/>
      <c r="O332" s="267"/>
      <c r="P332" s="267"/>
      <c r="Q332" s="267"/>
      <c r="R332" s="267"/>
      <c r="S332" s="267"/>
      <c r="T332" s="268"/>
      <c r="AT332" s="269" t="s">
        <v>196</v>
      </c>
      <c r="AU332" s="269" t="s">
        <v>98</v>
      </c>
      <c r="AV332" s="15" t="s">
        <v>122</v>
      </c>
      <c r="AW332" s="15" t="s">
        <v>48</v>
      </c>
      <c r="AX332" s="15" t="s">
        <v>23</v>
      </c>
      <c r="AY332" s="269" t="s">
        <v>183</v>
      </c>
    </row>
    <row r="333" spans="2:65" s="1" customFormat="1" ht="16.5" customHeight="1">
      <c r="B333" s="35"/>
      <c r="C333" s="246" t="s">
        <v>288</v>
      </c>
      <c r="D333" s="246" t="s">
        <v>347</v>
      </c>
      <c r="E333" s="247" t="s">
        <v>1850</v>
      </c>
      <c r="F333" s="248" t="s">
        <v>1851</v>
      </c>
      <c r="G333" s="249" t="s">
        <v>313</v>
      </c>
      <c r="H333" s="250">
        <v>202.68600000000001</v>
      </c>
      <c r="I333" s="251"/>
      <c r="J333" s="252">
        <f>ROUND(I333*H333,2)</f>
        <v>0</v>
      </c>
      <c r="K333" s="248" t="s">
        <v>190</v>
      </c>
      <c r="L333" s="253"/>
      <c r="M333" s="254" t="s">
        <v>1</v>
      </c>
      <c r="N333" s="255" t="s">
        <v>56</v>
      </c>
      <c r="O333" s="67"/>
      <c r="P333" s="206">
        <f>O333*H333</f>
        <v>0</v>
      </c>
      <c r="Q333" s="206">
        <v>0</v>
      </c>
      <c r="R333" s="206">
        <f>Q333*H333</f>
        <v>0</v>
      </c>
      <c r="S333" s="206">
        <v>0</v>
      </c>
      <c r="T333" s="207">
        <f>S333*H333</f>
        <v>0</v>
      </c>
      <c r="AR333" s="208" t="s">
        <v>232</v>
      </c>
      <c r="AT333" s="208" t="s">
        <v>347</v>
      </c>
      <c r="AU333" s="208" t="s">
        <v>98</v>
      </c>
      <c r="AY333" s="17" t="s">
        <v>183</v>
      </c>
      <c r="BE333" s="209">
        <f>IF(N333="základní",J333,0)</f>
        <v>0</v>
      </c>
      <c r="BF333" s="209">
        <f>IF(N333="snížená",J333,0)</f>
        <v>0</v>
      </c>
      <c r="BG333" s="209">
        <f>IF(N333="zákl. přenesená",J333,0)</f>
        <v>0</v>
      </c>
      <c r="BH333" s="209">
        <f>IF(N333="sníž. přenesená",J333,0)</f>
        <v>0</v>
      </c>
      <c r="BI333" s="209">
        <f>IF(N333="nulová",J333,0)</f>
        <v>0</v>
      </c>
      <c r="BJ333" s="17" t="s">
        <v>23</v>
      </c>
      <c r="BK333" s="209">
        <f>ROUND(I333*H333,2)</f>
        <v>0</v>
      </c>
      <c r="BL333" s="17" t="s">
        <v>122</v>
      </c>
      <c r="BM333" s="208" t="s">
        <v>1852</v>
      </c>
    </row>
    <row r="334" spans="2:65" s="1" customFormat="1" ht="10.199999999999999">
      <c r="B334" s="35"/>
      <c r="C334" s="36"/>
      <c r="D334" s="210" t="s">
        <v>192</v>
      </c>
      <c r="E334" s="36"/>
      <c r="F334" s="211" t="s">
        <v>1853</v>
      </c>
      <c r="G334" s="36"/>
      <c r="H334" s="36"/>
      <c r="I334" s="118"/>
      <c r="J334" s="36"/>
      <c r="K334" s="36"/>
      <c r="L334" s="39"/>
      <c r="M334" s="212"/>
      <c r="N334" s="67"/>
      <c r="O334" s="67"/>
      <c r="P334" s="67"/>
      <c r="Q334" s="67"/>
      <c r="R334" s="67"/>
      <c r="S334" s="67"/>
      <c r="T334" s="68"/>
      <c r="AT334" s="17" t="s">
        <v>192</v>
      </c>
      <c r="AU334" s="17" t="s">
        <v>98</v>
      </c>
    </row>
    <row r="335" spans="2:65" s="12" customFormat="1" ht="10.199999999999999">
      <c r="B335" s="214"/>
      <c r="C335" s="215"/>
      <c r="D335" s="210" t="s">
        <v>196</v>
      </c>
      <c r="E335" s="216" t="s">
        <v>1</v>
      </c>
      <c r="F335" s="217" t="s">
        <v>1854</v>
      </c>
      <c r="G335" s="215"/>
      <c r="H335" s="216" t="s">
        <v>1</v>
      </c>
      <c r="I335" s="218"/>
      <c r="J335" s="215"/>
      <c r="K335" s="215"/>
      <c r="L335" s="219"/>
      <c r="M335" s="220"/>
      <c r="N335" s="221"/>
      <c r="O335" s="221"/>
      <c r="P335" s="221"/>
      <c r="Q335" s="221"/>
      <c r="R335" s="221"/>
      <c r="S335" s="221"/>
      <c r="T335" s="222"/>
      <c r="AT335" s="223" t="s">
        <v>196</v>
      </c>
      <c r="AU335" s="223" t="s">
        <v>98</v>
      </c>
      <c r="AV335" s="12" t="s">
        <v>23</v>
      </c>
      <c r="AW335" s="12" t="s">
        <v>48</v>
      </c>
      <c r="AX335" s="12" t="s">
        <v>91</v>
      </c>
      <c r="AY335" s="223" t="s">
        <v>183</v>
      </c>
    </row>
    <row r="336" spans="2:65" s="12" customFormat="1" ht="10.199999999999999">
      <c r="B336" s="214"/>
      <c r="C336" s="215"/>
      <c r="D336" s="210" t="s">
        <v>196</v>
      </c>
      <c r="E336" s="216" t="s">
        <v>1</v>
      </c>
      <c r="F336" s="217" t="s">
        <v>1855</v>
      </c>
      <c r="G336" s="215"/>
      <c r="H336" s="216" t="s">
        <v>1</v>
      </c>
      <c r="I336" s="218"/>
      <c r="J336" s="215"/>
      <c r="K336" s="215"/>
      <c r="L336" s="219"/>
      <c r="M336" s="220"/>
      <c r="N336" s="221"/>
      <c r="O336" s="221"/>
      <c r="P336" s="221"/>
      <c r="Q336" s="221"/>
      <c r="R336" s="221"/>
      <c r="S336" s="221"/>
      <c r="T336" s="222"/>
      <c r="AT336" s="223" t="s">
        <v>196</v>
      </c>
      <c r="AU336" s="223" t="s">
        <v>98</v>
      </c>
      <c r="AV336" s="12" t="s">
        <v>23</v>
      </c>
      <c r="AW336" s="12" t="s">
        <v>48</v>
      </c>
      <c r="AX336" s="12" t="s">
        <v>91</v>
      </c>
      <c r="AY336" s="223" t="s">
        <v>183</v>
      </c>
    </row>
    <row r="337" spans="2:65" s="12" customFormat="1" ht="10.199999999999999">
      <c r="B337" s="214"/>
      <c r="C337" s="215"/>
      <c r="D337" s="210" t="s">
        <v>196</v>
      </c>
      <c r="E337" s="216" t="s">
        <v>1</v>
      </c>
      <c r="F337" s="217" t="s">
        <v>1856</v>
      </c>
      <c r="G337" s="215"/>
      <c r="H337" s="216" t="s">
        <v>1</v>
      </c>
      <c r="I337" s="218"/>
      <c r="J337" s="215"/>
      <c r="K337" s="215"/>
      <c r="L337" s="219"/>
      <c r="M337" s="220"/>
      <c r="N337" s="221"/>
      <c r="O337" s="221"/>
      <c r="P337" s="221"/>
      <c r="Q337" s="221"/>
      <c r="R337" s="221"/>
      <c r="S337" s="221"/>
      <c r="T337" s="222"/>
      <c r="AT337" s="223" t="s">
        <v>196</v>
      </c>
      <c r="AU337" s="223" t="s">
        <v>98</v>
      </c>
      <c r="AV337" s="12" t="s">
        <v>23</v>
      </c>
      <c r="AW337" s="12" t="s">
        <v>48</v>
      </c>
      <c r="AX337" s="12" t="s">
        <v>91</v>
      </c>
      <c r="AY337" s="223" t="s">
        <v>183</v>
      </c>
    </row>
    <row r="338" spans="2:65" s="13" customFormat="1" ht="10.199999999999999">
      <c r="B338" s="224"/>
      <c r="C338" s="225"/>
      <c r="D338" s="210" t="s">
        <v>196</v>
      </c>
      <c r="E338" s="226" t="s">
        <v>1</v>
      </c>
      <c r="F338" s="227" t="s">
        <v>1857</v>
      </c>
      <c r="G338" s="225"/>
      <c r="H338" s="228">
        <v>200.679</v>
      </c>
      <c r="I338" s="229"/>
      <c r="J338" s="225"/>
      <c r="K338" s="225"/>
      <c r="L338" s="230"/>
      <c r="M338" s="231"/>
      <c r="N338" s="232"/>
      <c r="O338" s="232"/>
      <c r="P338" s="232"/>
      <c r="Q338" s="232"/>
      <c r="R338" s="232"/>
      <c r="S338" s="232"/>
      <c r="T338" s="233"/>
      <c r="AT338" s="234" t="s">
        <v>196</v>
      </c>
      <c r="AU338" s="234" t="s">
        <v>98</v>
      </c>
      <c r="AV338" s="13" t="s">
        <v>98</v>
      </c>
      <c r="AW338" s="13" t="s">
        <v>48</v>
      </c>
      <c r="AX338" s="13" t="s">
        <v>91</v>
      </c>
      <c r="AY338" s="234" t="s">
        <v>183</v>
      </c>
    </row>
    <row r="339" spans="2:65" s="15" customFormat="1" ht="10.199999999999999">
      <c r="B339" s="259"/>
      <c r="C339" s="260"/>
      <c r="D339" s="210" t="s">
        <v>196</v>
      </c>
      <c r="E339" s="261" t="s">
        <v>1</v>
      </c>
      <c r="F339" s="262" t="s">
        <v>1547</v>
      </c>
      <c r="G339" s="260"/>
      <c r="H339" s="263">
        <v>200.679</v>
      </c>
      <c r="I339" s="264"/>
      <c r="J339" s="260"/>
      <c r="K339" s="260"/>
      <c r="L339" s="265"/>
      <c r="M339" s="266"/>
      <c r="N339" s="267"/>
      <c r="O339" s="267"/>
      <c r="P339" s="267"/>
      <c r="Q339" s="267"/>
      <c r="R339" s="267"/>
      <c r="S339" s="267"/>
      <c r="T339" s="268"/>
      <c r="AT339" s="269" t="s">
        <v>196</v>
      </c>
      <c r="AU339" s="269" t="s">
        <v>98</v>
      </c>
      <c r="AV339" s="15" t="s">
        <v>122</v>
      </c>
      <c r="AW339" s="15" t="s">
        <v>48</v>
      </c>
      <c r="AX339" s="15" t="s">
        <v>23</v>
      </c>
      <c r="AY339" s="269" t="s">
        <v>183</v>
      </c>
    </row>
    <row r="340" spans="2:65" s="13" customFormat="1" ht="10.199999999999999">
      <c r="B340" s="224"/>
      <c r="C340" s="225"/>
      <c r="D340" s="210" t="s">
        <v>196</v>
      </c>
      <c r="E340" s="225"/>
      <c r="F340" s="227" t="s">
        <v>1858</v>
      </c>
      <c r="G340" s="225"/>
      <c r="H340" s="228">
        <v>202.68600000000001</v>
      </c>
      <c r="I340" s="229"/>
      <c r="J340" s="225"/>
      <c r="K340" s="225"/>
      <c r="L340" s="230"/>
      <c r="M340" s="231"/>
      <c r="N340" s="232"/>
      <c r="O340" s="232"/>
      <c r="P340" s="232"/>
      <c r="Q340" s="232"/>
      <c r="R340" s="232"/>
      <c r="S340" s="232"/>
      <c r="T340" s="233"/>
      <c r="AT340" s="234" t="s">
        <v>196</v>
      </c>
      <c r="AU340" s="234" t="s">
        <v>98</v>
      </c>
      <c r="AV340" s="13" t="s">
        <v>98</v>
      </c>
      <c r="AW340" s="13" t="s">
        <v>4</v>
      </c>
      <c r="AX340" s="13" t="s">
        <v>23</v>
      </c>
      <c r="AY340" s="234" t="s">
        <v>183</v>
      </c>
    </row>
    <row r="341" spans="2:65" s="1" customFormat="1" ht="16.5" customHeight="1">
      <c r="B341" s="35"/>
      <c r="C341" s="197" t="s">
        <v>295</v>
      </c>
      <c r="D341" s="197" t="s">
        <v>186</v>
      </c>
      <c r="E341" s="198" t="s">
        <v>1859</v>
      </c>
      <c r="F341" s="199" t="s">
        <v>1860</v>
      </c>
      <c r="G341" s="200" t="s">
        <v>248</v>
      </c>
      <c r="H341" s="201">
        <v>3.375</v>
      </c>
      <c r="I341" s="202"/>
      <c r="J341" s="203">
        <f>ROUND(I341*H341,2)</f>
        <v>0</v>
      </c>
      <c r="K341" s="199" t="s">
        <v>190</v>
      </c>
      <c r="L341" s="39"/>
      <c r="M341" s="204" t="s">
        <v>1</v>
      </c>
      <c r="N341" s="205" t="s">
        <v>56</v>
      </c>
      <c r="O341" s="67"/>
      <c r="P341" s="206">
        <f>O341*H341</f>
        <v>0</v>
      </c>
      <c r="Q341" s="206">
        <v>0</v>
      </c>
      <c r="R341" s="206">
        <f>Q341*H341</f>
        <v>0</v>
      </c>
      <c r="S341" s="206">
        <v>0</v>
      </c>
      <c r="T341" s="207">
        <f>S341*H341</f>
        <v>0</v>
      </c>
      <c r="AR341" s="208" t="s">
        <v>122</v>
      </c>
      <c r="AT341" s="208" t="s">
        <v>186</v>
      </c>
      <c r="AU341" s="208" t="s">
        <v>98</v>
      </c>
      <c r="AY341" s="17" t="s">
        <v>183</v>
      </c>
      <c r="BE341" s="209">
        <f>IF(N341="základní",J341,0)</f>
        <v>0</v>
      </c>
      <c r="BF341" s="209">
        <f>IF(N341="snížená",J341,0)</f>
        <v>0</v>
      </c>
      <c r="BG341" s="209">
        <f>IF(N341="zákl. přenesená",J341,0)</f>
        <v>0</v>
      </c>
      <c r="BH341" s="209">
        <f>IF(N341="sníž. přenesená",J341,0)</f>
        <v>0</v>
      </c>
      <c r="BI341" s="209">
        <f>IF(N341="nulová",J341,0)</f>
        <v>0</v>
      </c>
      <c r="BJ341" s="17" t="s">
        <v>23</v>
      </c>
      <c r="BK341" s="209">
        <f>ROUND(I341*H341,2)</f>
        <v>0</v>
      </c>
      <c r="BL341" s="17" t="s">
        <v>122</v>
      </c>
      <c r="BM341" s="208" t="s">
        <v>1861</v>
      </c>
    </row>
    <row r="342" spans="2:65" s="1" customFormat="1" ht="10.199999999999999">
      <c r="B342" s="35"/>
      <c r="C342" s="36"/>
      <c r="D342" s="210" t="s">
        <v>192</v>
      </c>
      <c r="E342" s="36"/>
      <c r="F342" s="211" t="s">
        <v>1862</v>
      </c>
      <c r="G342" s="36"/>
      <c r="H342" s="36"/>
      <c r="I342" s="118"/>
      <c r="J342" s="36"/>
      <c r="K342" s="36"/>
      <c r="L342" s="39"/>
      <c r="M342" s="212"/>
      <c r="N342" s="67"/>
      <c r="O342" s="67"/>
      <c r="P342" s="67"/>
      <c r="Q342" s="67"/>
      <c r="R342" s="67"/>
      <c r="S342" s="67"/>
      <c r="T342" s="68"/>
      <c r="AT342" s="17" t="s">
        <v>192</v>
      </c>
      <c r="AU342" s="17" t="s">
        <v>98</v>
      </c>
    </row>
    <row r="343" spans="2:65" s="1" customFormat="1" ht="207">
      <c r="B343" s="35"/>
      <c r="C343" s="36"/>
      <c r="D343" s="210" t="s">
        <v>194</v>
      </c>
      <c r="E343" s="36"/>
      <c r="F343" s="213" t="s">
        <v>342</v>
      </c>
      <c r="G343" s="36"/>
      <c r="H343" s="36"/>
      <c r="I343" s="118"/>
      <c r="J343" s="36"/>
      <c r="K343" s="36"/>
      <c r="L343" s="39"/>
      <c r="M343" s="212"/>
      <c r="N343" s="67"/>
      <c r="O343" s="67"/>
      <c r="P343" s="67"/>
      <c r="Q343" s="67"/>
      <c r="R343" s="67"/>
      <c r="S343" s="67"/>
      <c r="T343" s="68"/>
      <c r="AT343" s="17" t="s">
        <v>194</v>
      </c>
      <c r="AU343" s="17" t="s">
        <v>98</v>
      </c>
    </row>
    <row r="344" spans="2:65" s="12" customFormat="1" ht="10.199999999999999">
      <c r="B344" s="214"/>
      <c r="C344" s="215"/>
      <c r="D344" s="210" t="s">
        <v>196</v>
      </c>
      <c r="E344" s="216" t="s">
        <v>1</v>
      </c>
      <c r="F344" s="217" t="s">
        <v>1863</v>
      </c>
      <c r="G344" s="215"/>
      <c r="H344" s="216" t="s">
        <v>1</v>
      </c>
      <c r="I344" s="218"/>
      <c r="J344" s="215"/>
      <c r="K344" s="215"/>
      <c r="L344" s="219"/>
      <c r="M344" s="220"/>
      <c r="N344" s="221"/>
      <c r="O344" s="221"/>
      <c r="P344" s="221"/>
      <c r="Q344" s="221"/>
      <c r="R344" s="221"/>
      <c r="S344" s="221"/>
      <c r="T344" s="222"/>
      <c r="AT344" s="223" t="s">
        <v>196</v>
      </c>
      <c r="AU344" s="223" t="s">
        <v>98</v>
      </c>
      <c r="AV344" s="12" t="s">
        <v>23</v>
      </c>
      <c r="AW344" s="12" t="s">
        <v>48</v>
      </c>
      <c r="AX344" s="12" t="s">
        <v>91</v>
      </c>
      <c r="AY344" s="223" t="s">
        <v>183</v>
      </c>
    </row>
    <row r="345" spans="2:65" s="12" customFormat="1" ht="10.199999999999999">
      <c r="B345" s="214"/>
      <c r="C345" s="215"/>
      <c r="D345" s="210" t="s">
        <v>196</v>
      </c>
      <c r="E345" s="216" t="s">
        <v>1</v>
      </c>
      <c r="F345" s="217" t="s">
        <v>1864</v>
      </c>
      <c r="G345" s="215"/>
      <c r="H345" s="216" t="s">
        <v>1</v>
      </c>
      <c r="I345" s="218"/>
      <c r="J345" s="215"/>
      <c r="K345" s="215"/>
      <c r="L345" s="219"/>
      <c r="M345" s="220"/>
      <c r="N345" s="221"/>
      <c r="O345" s="221"/>
      <c r="P345" s="221"/>
      <c r="Q345" s="221"/>
      <c r="R345" s="221"/>
      <c r="S345" s="221"/>
      <c r="T345" s="222"/>
      <c r="AT345" s="223" t="s">
        <v>196</v>
      </c>
      <c r="AU345" s="223" t="s">
        <v>98</v>
      </c>
      <c r="AV345" s="12" t="s">
        <v>23</v>
      </c>
      <c r="AW345" s="12" t="s">
        <v>48</v>
      </c>
      <c r="AX345" s="12" t="s">
        <v>91</v>
      </c>
      <c r="AY345" s="223" t="s">
        <v>183</v>
      </c>
    </row>
    <row r="346" spans="2:65" s="13" customFormat="1" ht="10.199999999999999">
      <c r="B346" s="224"/>
      <c r="C346" s="225"/>
      <c r="D346" s="210" t="s">
        <v>196</v>
      </c>
      <c r="E346" s="226" t="s">
        <v>1</v>
      </c>
      <c r="F346" s="227" t="s">
        <v>1865</v>
      </c>
      <c r="G346" s="225"/>
      <c r="H346" s="228">
        <v>3.375</v>
      </c>
      <c r="I346" s="229"/>
      <c r="J346" s="225"/>
      <c r="K346" s="225"/>
      <c r="L346" s="230"/>
      <c r="M346" s="231"/>
      <c r="N346" s="232"/>
      <c r="O346" s="232"/>
      <c r="P346" s="232"/>
      <c r="Q346" s="232"/>
      <c r="R346" s="232"/>
      <c r="S346" s="232"/>
      <c r="T346" s="233"/>
      <c r="AT346" s="234" t="s">
        <v>196</v>
      </c>
      <c r="AU346" s="234" t="s">
        <v>98</v>
      </c>
      <c r="AV346" s="13" t="s">
        <v>98</v>
      </c>
      <c r="AW346" s="13" t="s">
        <v>48</v>
      </c>
      <c r="AX346" s="13" t="s">
        <v>91</v>
      </c>
      <c r="AY346" s="234" t="s">
        <v>183</v>
      </c>
    </row>
    <row r="347" spans="2:65" s="15" customFormat="1" ht="10.199999999999999">
      <c r="B347" s="259"/>
      <c r="C347" s="260"/>
      <c r="D347" s="210" t="s">
        <v>196</v>
      </c>
      <c r="E347" s="261" t="s">
        <v>1</v>
      </c>
      <c r="F347" s="262" t="s">
        <v>1547</v>
      </c>
      <c r="G347" s="260"/>
      <c r="H347" s="263">
        <v>3.375</v>
      </c>
      <c r="I347" s="264"/>
      <c r="J347" s="260"/>
      <c r="K347" s="260"/>
      <c r="L347" s="265"/>
      <c r="M347" s="266"/>
      <c r="N347" s="267"/>
      <c r="O347" s="267"/>
      <c r="P347" s="267"/>
      <c r="Q347" s="267"/>
      <c r="R347" s="267"/>
      <c r="S347" s="267"/>
      <c r="T347" s="268"/>
      <c r="AT347" s="269" t="s">
        <v>196</v>
      </c>
      <c r="AU347" s="269" t="s">
        <v>98</v>
      </c>
      <c r="AV347" s="15" t="s">
        <v>122</v>
      </c>
      <c r="AW347" s="15" t="s">
        <v>48</v>
      </c>
      <c r="AX347" s="15" t="s">
        <v>23</v>
      </c>
      <c r="AY347" s="269" t="s">
        <v>183</v>
      </c>
    </row>
    <row r="348" spans="2:65" s="1" customFormat="1" ht="16.5" customHeight="1">
      <c r="B348" s="35"/>
      <c r="C348" s="197" t="s">
        <v>302</v>
      </c>
      <c r="D348" s="197" t="s">
        <v>186</v>
      </c>
      <c r="E348" s="198" t="s">
        <v>354</v>
      </c>
      <c r="F348" s="199" t="s">
        <v>355</v>
      </c>
      <c r="G348" s="200" t="s">
        <v>248</v>
      </c>
      <c r="H348" s="201">
        <v>72.948999999999998</v>
      </c>
      <c r="I348" s="202"/>
      <c r="J348" s="203">
        <f>ROUND(I348*H348,2)</f>
        <v>0</v>
      </c>
      <c r="K348" s="199" t="s">
        <v>190</v>
      </c>
      <c r="L348" s="39"/>
      <c r="M348" s="204" t="s">
        <v>1</v>
      </c>
      <c r="N348" s="205" t="s">
        <v>56</v>
      </c>
      <c r="O348" s="67"/>
      <c r="P348" s="206">
        <f>O348*H348</f>
        <v>0</v>
      </c>
      <c r="Q348" s="206">
        <v>0</v>
      </c>
      <c r="R348" s="206">
        <f>Q348*H348</f>
        <v>0</v>
      </c>
      <c r="S348" s="206">
        <v>0</v>
      </c>
      <c r="T348" s="207">
        <f>S348*H348</f>
        <v>0</v>
      </c>
      <c r="AR348" s="208" t="s">
        <v>122</v>
      </c>
      <c r="AT348" s="208" t="s">
        <v>186</v>
      </c>
      <c r="AU348" s="208" t="s">
        <v>98</v>
      </c>
      <c r="AY348" s="17" t="s">
        <v>183</v>
      </c>
      <c r="BE348" s="209">
        <f>IF(N348="základní",J348,0)</f>
        <v>0</v>
      </c>
      <c r="BF348" s="209">
        <f>IF(N348="snížená",J348,0)</f>
        <v>0</v>
      </c>
      <c r="BG348" s="209">
        <f>IF(N348="zákl. přenesená",J348,0)</f>
        <v>0</v>
      </c>
      <c r="BH348" s="209">
        <f>IF(N348="sníž. přenesená",J348,0)</f>
        <v>0</v>
      </c>
      <c r="BI348" s="209">
        <f>IF(N348="nulová",J348,0)</f>
        <v>0</v>
      </c>
      <c r="BJ348" s="17" t="s">
        <v>23</v>
      </c>
      <c r="BK348" s="209">
        <f>ROUND(I348*H348,2)</f>
        <v>0</v>
      </c>
      <c r="BL348" s="17" t="s">
        <v>122</v>
      </c>
      <c r="BM348" s="208" t="s">
        <v>1866</v>
      </c>
    </row>
    <row r="349" spans="2:65" s="1" customFormat="1" ht="17.399999999999999">
      <c r="B349" s="35"/>
      <c r="C349" s="36"/>
      <c r="D349" s="210" t="s">
        <v>192</v>
      </c>
      <c r="E349" s="36"/>
      <c r="F349" s="211" t="s">
        <v>357</v>
      </c>
      <c r="G349" s="36"/>
      <c r="H349" s="36"/>
      <c r="I349" s="118"/>
      <c r="J349" s="36"/>
      <c r="K349" s="36"/>
      <c r="L349" s="39"/>
      <c r="M349" s="212"/>
      <c r="N349" s="67"/>
      <c r="O349" s="67"/>
      <c r="P349" s="67"/>
      <c r="Q349" s="67"/>
      <c r="R349" s="67"/>
      <c r="S349" s="67"/>
      <c r="T349" s="68"/>
      <c r="AT349" s="17" t="s">
        <v>192</v>
      </c>
      <c r="AU349" s="17" t="s">
        <v>98</v>
      </c>
    </row>
    <row r="350" spans="2:65" s="1" customFormat="1" ht="126">
      <c r="B350" s="35"/>
      <c r="C350" s="36"/>
      <c r="D350" s="210" t="s">
        <v>194</v>
      </c>
      <c r="E350" s="36"/>
      <c r="F350" s="213" t="s">
        <v>358</v>
      </c>
      <c r="G350" s="36"/>
      <c r="H350" s="36"/>
      <c r="I350" s="118"/>
      <c r="J350" s="36"/>
      <c r="K350" s="36"/>
      <c r="L350" s="39"/>
      <c r="M350" s="212"/>
      <c r="N350" s="67"/>
      <c r="O350" s="67"/>
      <c r="P350" s="67"/>
      <c r="Q350" s="67"/>
      <c r="R350" s="67"/>
      <c r="S350" s="67"/>
      <c r="T350" s="68"/>
      <c r="AT350" s="17" t="s">
        <v>194</v>
      </c>
      <c r="AU350" s="17" t="s">
        <v>98</v>
      </c>
    </row>
    <row r="351" spans="2:65" s="12" customFormat="1" ht="10.199999999999999">
      <c r="B351" s="214"/>
      <c r="C351" s="215"/>
      <c r="D351" s="210" t="s">
        <v>196</v>
      </c>
      <c r="E351" s="216" t="s">
        <v>1</v>
      </c>
      <c r="F351" s="217" t="s">
        <v>1846</v>
      </c>
      <c r="G351" s="215"/>
      <c r="H351" s="216" t="s">
        <v>1</v>
      </c>
      <c r="I351" s="218"/>
      <c r="J351" s="215"/>
      <c r="K351" s="215"/>
      <c r="L351" s="219"/>
      <c r="M351" s="220"/>
      <c r="N351" s="221"/>
      <c r="O351" s="221"/>
      <c r="P351" s="221"/>
      <c r="Q351" s="221"/>
      <c r="R351" s="221"/>
      <c r="S351" s="221"/>
      <c r="T351" s="222"/>
      <c r="AT351" s="223" t="s">
        <v>196</v>
      </c>
      <c r="AU351" s="223" t="s">
        <v>98</v>
      </c>
      <c r="AV351" s="12" t="s">
        <v>23</v>
      </c>
      <c r="AW351" s="12" t="s">
        <v>48</v>
      </c>
      <c r="AX351" s="12" t="s">
        <v>91</v>
      </c>
      <c r="AY351" s="223" t="s">
        <v>183</v>
      </c>
    </row>
    <row r="352" spans="2:65" s="13" customFormat="1" ht="10.199999999999999">
      <c r="B352" s="224"/>
      <c r="C352" s="225"/>
      <c r="D352" s="210" t="s">
        <v>196</v>
      </c>
      <c r="E352" s="226" t="s">
        <v>1</v>
      </c>
      <c r="F352" s="227" t="s">
        <v>1867</v>
      </c>
      <c r="G352" s="225"/>
      <c r="H352" s="228">
        <v>50.783000000000001</v>
      </c>
      <c r="I352" s="229"/>
      <c r="J352" s="225"/>
      <c r="K352" s="225"/>
      <c r="L352" s="230"/>
      <c r="M352" s="231"/>
      <c r="N352" s="232"/>
      <c r="O352" s="232"/>
      <c r="P352" s="232"/>
      <c r="Q352" s="232"/>
      <c r="R352" s="232"/>
      <c r="S352" s="232"/>
      <c r="T352" s="233"/>
      <c r="AT352" s="234" t="s">
        <v>196</v>
      </c>
      <c r="AU352" s="234" t="s">
        <v>98</v>
      </c>
      <c r="AV352" s="13" t="s">
        <v>98</v>
      </c>
      <c r="AW352" s="13" t="s">
        <v>48</v>
      </c>
      <c r="AX352" s="13" t="s">
        <v>91</v>
      </c>
      <c r="AY352" s="234" t="s">
        <v>183</v>
      </c>
    </row>
    <row r="353" spans="2:65" s="12" customFormat="1" ht="10.199999999999999">
      <c r="B353" s="214"/>
      <c r="C353" s="215"/>
      <c r="D353" s="210" t="s">
        <v>196</v>
      </c>
      <c r="E353" s="216" t="s">
        <v>1</v>
      </c>
      <c r="F353" s="217" t="s">
        <v>1848</v>
      </c>
      <c r="G353" s="215"/>
      <c r="H353" s="216" t="s">
        <v>1</v>
      </c>
      <c r="I353" s="218"/>
      <c r="J353" s="215"/>
      <c r="K353" s="215"/>
      <c r="L353" s="219"/>
      <c r="M353" s="220"/>
      <c r="N353" s="221"/>
      <c r="O353" s="221"/>
      <c r="P353" s="221"/>
      <c r="Q353" s="221"/>
      <c r="R353" s="221"/>
      <c r="S353" s="221"/>
      <c r="T353" s="222"/>
      <c r="AT353" s="223" t="s">
        <v>196</v>
      </c>
      <c r="AU353" s="223" t="s">
        <v>98</v>
      </c>
      <c r="AV353" s="12" t="s">
        <v>23</v>
      </c>
      <c r="AW353" s="12" t="s">
        <v>48</v>
      </c>
      <c r="AX353" s="12" t="s">
        <v>91</v>
      </c>
      <c r="AY353" s="223" t="s">
        <v>183</v>
      </c>
    </row>
    <row r="354" spans="2:65" s="13" customFormat="1" ht="10.199999999999999">
      <c r="B354" s="224"/>
      <c r="C354" s="225"/>
      <c r="D354" s="210" t="s">
        <v>196</v>
      </c>
      <c r="E354" s="226" t="s">
        <v>1</v>
      </c>
      <c r="F354" s="227" t="s">
        <v>1868</v>
      </c>
      <c r="G354" s="225"/>
      <c r="H354" s="228">
        <v>22.166</v>
      </c>
      <c r="I354" s="229"/>
      <c r="J354" s="225"/>
      <c r="K354" s="225"/>
      <c r="L354" s="230"/>
      <c r="M354" s="231"/>
      <c r="N354" s="232"/>
      <c r="O354" s="232"/>
      <c r="P354" s="232"/>
      <c r="Q354" s="232"/>
      <c r="R354" s="232"/>
      <c r="S354" s="232"/>
      <c r="T354" s="233"/>
      <c r="AT354" s="234" t="s">
        <v>196</v>
      </c>
      <c r="AU354" s="234" t="s">
        <v>98</v>
      </c>
      <c r="AV354" s="13" t="s">
        <v>98</v>
      </c>
      <c r="AW354" s="13" t="s">
        <v>48</v>
      </c>
      <c r="AX354" s="13" t="s">
        <v>91</v>
      </c>
      <c r="AY354" s="234" t="s">
        <v>183</v>
      </c>
    </row>
    <row r="355" spans="2:65" s="15" customFormat="1" ht="10.199999999999999">
      <c r="B355" s="259"/>
      <c r="C355" s="260"/>
      <c r="D355" s="210" t="s">
        <v>196</v>
      </c>
      <c r="E355" s="261" t="s">
        <v>1</v>
      </c>
      <c r="F355" s="262" t="s">
        <v>1547</v>
      </c>
      <c r="G355" s="260"/>
      <c r="H355" s="263">
        <v>72.948999999999998</v>
      </c>
      <c r="I355" s="264"/>
      <c r="J355" s="260"/>
      <c r="K355" s="260"/>
      <c r="L355" s="265"/>
      <c r="M355" s="266"/>
      <c r="N355" s="267"/>
      <c r="O355" s="267"/>
      <c r="P355" s="267"/>
      <c r="Q355" s="267"/>
      <c r="R355" s="267"/>
      <c r="S355" s="267"/>
      <c r="T355" s="268"/>
      <c r="AT355" s="269" t="s">
        <v>196</v>
      </c>
      <c r="AU355" s="269" t="s">
        <v>98</v>
      </c>
      <c r="AV355" s="15" t="s">
        <v>122</v>
      </c>
      <c r="AW355" s="15" t="s">
        <v>48</v>
      </c>
      <c r="AX355" s="15" t="s">
        <v>23</v>
      </c>
      <c r="AY355" s="269" t="s">
        <v>183</v>
      </c>
    </row>
    <row r="356" spans="2:65" s="1" customFormat="1" ht="16.5" customHeight="1">
      <c r="B356" s="35"/>
      <c r="C356" s="246" t="s">
        <v>310</v>
      </c>
      <c r="D356" s="246" t="s">
        <v>347</v>
      </c>
      <c r="E356" s="247" t="s">
        <v>1869</v>
      </c>
      <c r="F356" s="248" t="s">
        <v>1870</v>
      </c>
      <c r="G356" s="249" t="s">
        <v>313</v>
      </c>
      <c r="H356" s="250">
        <v>145.898</v>
      </c>
      <c r="I356" s="251"/>
      <c r="J356" s="252">
        <f>ROUND(I356*H356,2)</f>
        <v>0</v>
      </c>
      <c r="K356" s="248" t="s">
        <v>190</v>
      </c>
      <c r="L356" s="253"/>
      <c r="M356" s="254" t="s">
        <v>1</v>
      </c>
      <c r="N356" s="255" t="s">
        <v>56</v>
      </c>
      <c r="O356" s="67"/>
      <c r="P356" s="206">
        <f>O356*H356</f>
        <v>0</v>
      </c>
      <c r="Q356" s="206">
        <v>0</v>
      </c>
      <c r="R356" s="206">
        <f>Q356*H356</f>
        <v>0</v>
      </c>
      <c r="S356" s="206">
        <v>0</v>
      </c>
      <c r="T356" s="207">
        <f>S356*H356</f>
        <v>0</v>
      </c>
      <c r="AR356" s="208" t="s">
        <v>232</v>
      </c>
      <c r="AT356" s="208" t="s">
        <v>347</v>
      </c>
      <c r="AU356" s="208" t="s">
        <v>98</v>
      </c>
      <c r="AY356" s="17" t="s">
        <v>183</v>
      </c>
      <c r="BE356" s="209">
        <f>IF(N356="základní",J356,0)</f>
        <v>0</v>
      </c>
      <c r="BF356" s="209">
        <f>IF(N356="snížená",J356,0)</f>
        <v>0</v>
      </c>
      <c r="BG356" s="209">
        <f>IF(N356="zákl. přenesená",J356,0)</f>
        <v>0</v>
      </c>
      <c r="BH356" s="209">
        <f>IF(N356="sníž. přenesená",J356,0)</f>
        <v>0</v>
      </c>
      <c r="BI356" s="209">
        <f>IF(N356="nulová",J356,0)</f>
        <v>0</v>
      </c>
      <c r="BJ356" s="17" t="s">
        <v>23</v>
      </c>
      <c r="BK356" s="209">
        <f>ROUND(I356*H356,2)</f>
        <v>0</v>
      </c>
      <c r="BL356" s="17" t="s">
        <v>122</v>
      </c>
      <c r="BM356" s="208" t="s">
        <v>1871</v>
      </c>
    </row>
    <row r="357" spans="2:65" s="1" customFormat="1" ht="10.199999999999999">
      <c r="B357" s="35"/>
      <c r="C357" s="36"/>
      <c r="D357" s="210" t="s">
        <v>192</v>
      </c>
      <c r="E357" s="36"/>
      <c r="F357" s="211" t="s">
        <v>1872</v>
      </c>
      <c r="G357" s="36"/>
      <c r="H357" s="36"/>
      <c r="I357" s="118"/>
      <c r="J357" s="36"/>
      <c r="K357" s="36"/>
      <c r="L357" s="39"/>
      <c r="M357" s="212"/>
      <c r="N357" s="67"/>
      <c r="O357" s="67"/>
      <c r="P357" s="67"/>
      <c r="Q357" s="67"/>
      <c r="R357" s="67"/>
      <c r="S357" s="67"/>
      <c r="T357" s="68"/>
      <c r="AT357" s="17" t="s">
        <v>192</v>
      </c>
      <c r="AU357" s="17" t="s">
        <v>98</v>
      </c>
    </row>
    <row r="358" spans="2:65" s="12" customFormat="1" ht="10.199999999999999">
      <c r="B358" s="214"/>
      <c r="C358" s="215"/>
      <c r="D358" s="210" t="s">
        <v>196</v>
      </c>
      <c r="E358" s="216" t="s">
        <v>1</v>
      </c>
      <c r="F358" s="217" t="s">
        <v>1873</v>
      </c>
      <c r="G358" s="215"/>
      <c r="H358" s="216" t="s">
        <v>1</v>
      </c>
      <c r="I358" s="218"/>
      <c r="J358" s="215"/>
      <c r="K358" s="215"/>
      <c r="L358" s="219"/>
      <c r="M358" s="220"/>
      <c r="N358" s="221"/>
      <c r="O358" s="221"/>
      <c r="P358" s="221"/>
      <c r="Q358" s="221"/>
      <c r="R358" s="221"/>
      <c r="S358" s="221"/>
      <c r="T358" s="222"/>
      <c r="AT358" s="223" t="s">
        <v>196</v>
      </c>
      <c r="AU358" s="223" t="s">
        <v>98</v>
      </c>
      <c r="AV358" s="12" t="s">
        <v>23</v>
      </c>
      <c r="AW358" s="12" t="s">
        <v>48</v>
      </c>
      <c r="AX358" s="12" t="s">
        <v>91</v>
      </c>
      <c r="AY358" s="223" t="s">
        <v>183</v>
      </c>
    </row>
    <row r="359" spans="2:65" s="13" customFormat="1" ht="10.199999999999999">
      <c r="B359" s="224"/>
      <c r="C359" s="225"/>
      <c r="D359" s="210" t="s">
        <v>196</v>
      </c>
      <c r="E359" s="226" t="s">
        <v>1</v>
      </c>
      <c r="F359" s="227" t="s">
        <v>1874</v>
      </c>
      <c r="G359" s="225"/>
      <c r="H359" s="228">
        <v>145.898</v>
      </c>
      <c r="I359" s="229"/>
      <c r="J359" s="225"/>
      <c r="K359" s="225"/>
      <c r="L359" s="230"/>
      <c r="M359" s="231"/>
      <c r="N359" s="232"/>
      <c r="O359" s="232"/>
      <c r="P359" s="232"/>
      <c r="Q359" s="232"/>
      <c r="R359" s="232"/>
      <c r="S359" s="232"/>
      <c r="T359" s="233"/>
      <c r="AT359" s="234" t="s">
        <v>196</v>
      </c>
      <c r="AU359" s="234" t="s">
        <v>98</v>
      </c>
      <c r="AV359" s="13" t="s">
        <v>98</v>
      </c>
      <c r="AW359" s="13" t="s">
        <v>48</v>
      </c>
      <c r="AX359" s="13" t="s">
        <v>91</v>
      </c>
      <c r="AY359" s="234" t="s">
        <v>183</v>
      </c>
    </row>
    <row r="360" spans="2:65" s="15" customFormat="1" ht="10.199999999999999">
      <c r="B360" s="259"/>
      <c r="C360" s="260"/>
      <c r="D360" s="210" t="s">
        <v>196</v>
      </c>
      <c r="E360" s="261" t="s">
        <v>1</v>
      </c>
      <c r="F360" s="262" t="s">
        <v>1547</v>
      </c>
      <c r="G360" s="260"/>
      <c r="H360" s="263">
        <v>145.898</v>
      </c>
      <c r="I360" s="264"/>
      <c r="J360" s="260"/>
      <c r="K360" s="260"/>
      <c r="L360" s="265"/>
      <c r="M360" s="266"/>
      <c r="N360" s="267"/>
      <c r="O360" s="267"/>
      <c r="P360" s="267"/>
      <c r="Q360" s="267"/>
      <c r="R360" s="267"/>
      <c r="S360" s="267"/>
      <c r="T360" s="268"/>
      <c r="AT360" s="269" t="s">
        <v>196</v>
      </c>
      <c r="AU360" s="269" t="s">
        <v>98</v>
      </c>
      <c r="AV360" s="15" t="s">
        <v>122</v>
      </c>
      <c r="AW360" s="15" t="s">
        <v>48</v>
      </c>
      <c r="AX360" s="15" t="s">
        <v>23</v>
      </c>
      <c r="AY360" s="269" t="s">
        <v>183</v>
      </c>
    </row>
    <row r="361" spans="2:65" s="1" customFormat="1" ht="16.5" customHeight="1">
      <c r="B361" s="35"/>
      <c r="C361" s="197" t="s">
        <v>318</v>
      </c>
      <c r="D361" s="197" t="s">
        <v>186</v>
      </c>
      <c r="E361" s="198" t="s">
        <v>296</v>
      </c>
      <c r="F361" s="199" t="s">
        <v>297</v>
      </c>
      <c r="G361" s="200" t="s">
        <v>248</v>
      </c>
      <c r="H361" s="201">
        <v>197.143</v>
      </c>
      <c r="I361" s="202"/>
      <c r="J361" s="203">
        <f>ROUND(I361*H361,2)</f>
        <v>0</v>
      </c>
      <c r="K361" s="199" t="s">
        <v>190</v>
      </c>
      <c r="L361" s="39"/>
      <c r="M361" s="204" t="s">
        <v>1</v>
      </c>
      <c r="N361" s="205" t="s">
        <v>56</v>
      </c>
      <c r="O361" s="67"/>
      <c r="P361" s="206">
        <f>O361*H361</f>
        <v>0</v>
      </c>
      <c r="Q361" s="206">
        <v>0</v>
      </c>
      <c r="R361" s="206">
        <f>Q361*H361</f>
        <v>0</v>
      </c>
      <c r="S361" s="206">
        <v>0</v>
      </c>
      <c r="T361" s="207">
        <f>S361*H361</f>
        <v>0</v>
      </c>
      <c r="AR361" s="208" t="s">
        <v>122</v>
      </c>
      <c r="AT361" s="208" t="s">
        <v>186</v>
      </c>
      <c r="AU361" s="208" t="s">
        <v>98</v>
      </c>
      <c r="AY361" s="17" t="s">
        <v>183</v>
      </c>
      <c r="BE361" s="209">
        <f>IF(N361="základní",J361,0)</f>
        <v>0</v>
      </c>
      <c r="BF361" s="209">
        <f>IF(N361="snížená",J361,0)</f>
        <v>0</v>
      </c>
      <c r="BG361" s="209">
        <f>IF(N361="zákl. přenesená",J361,0)</f>
        <v>0</v>
      </c>
      <c r="BH361" s="209">
        <f>IF(N361="sníž. přenesená",J361,0)</f>
        <v>0</v>
      </c>
      <c r="BI361" s="209">
        <f>IF(N361="nulová",J361,0)</f>
        <v>0</v>
      </c>
      <c r="BJ361" s="17" t="s">
        <v>23</v>
      </c>
      <c r="BK361" s="209">
        <f>ROUND(I361*H361,2)</f>
        <v>0</v>
      </c>
      <c r="BL361" s="17" t="s">
        <v>122</v>
      </c>
      <c r="BM361" s="208" t="s">
        <v>1875</v>
      </c>
    </row>
    <row r="362" spans="2:65" s="1" customFormat="1" ht="17.399999999999999">
      <c r="B362" s="35"/>
      <c r="C362" s="36"/>
      <c r="D362" s="210" t="s">
        <v>192</v>
      </c>
      <c r="E362" s="36"/>
      <c r="F362" s="211" t="s">
        <v>299</v>
      </c>
      <c r="G362" s="36"/>
      <c r="H362" s="36"/>
      <c r="I362" s="118"/>
      <c r="J362" s="36"/>
      <c r="K362" s="36"/>
      <c r="L362" s="39"/>
      <c r="M362" s="212"/>
      <c r="N362" s="67"/>
      <c r="O362" s="67"/>
      <c r="P362" s="67"/>
      <c r="Q362" s="67"/>
      <c r="R362" s="67"/>
      <c r="S362" s="67"/>
      <c r="T362" s="68"/>
      <c r="AT362" s="17" t="s">
        <v>192</v>
      </c>
      <c r="AU362" s="17" t="s">
        <v>98</v>
      </c>
    </row>
    <row r="363" spans="2:65" s="1" customFormat="1" ht="90">
      <c r="B363" s="35"/>
      <c r="C363" s="36"/>
      <c r="D363" s="210" t="s">
        <v>194</v>
      </c>
      <c r="E363" s="36"/>
      <c r="F363" s="213" t="s">
        <v>293</v>
      </c>
      <c r="G363" s="36"/>
      <c r="H363" s="36"/>
      <c r="I363" s="118"/>
      <c r="J363" s="36"/>
      <c r="K363" s="36"/>
      <c r="L363" s="39"/>
      <c r="M363" s="212"/>
      <c r="N363" s="67"/>
      <c r="O363" s="67"/>
      <c r="P363" s="67"/>
      <c r="Q363" s="67"/>
      <c r="R363" s="67"/>
      <c r="S363" s="67"/>
      <c r="T363" s="68"/>
      <c r="AT363" s="17" t="s">
        <v>194</v>
      </c>
      <c r="AU363" s="17" t="s">
        <v>98</v>
      </c>
    </row>
    <row r="364" spans="2:65" s="12" customFormat="1" ht="10.199999999999999">
      <c r="B364" s="214"/>
      <c r="C364" s="215"/>
      <c r="D364" s="210" t="s">
        <v>196</v>
      </c>
      <c r="E364" s="216" t="s">
        <v>1</v>
      </c>
      <c r="F364" s="217" t="s">
        <v>1845</v>
      </c>
      <c r="G364" s="215"/>
      <c r="H364" s="216" t="s">
        <v>1</v>
      </c>
      <c r="I364" s="218"/>
      <c r="J364" s="215"/>
      <c r="K364" s="215"/>
      <c r="L364" s="219"/>
      <c r="M364" s="220"/>
      <c r="N364" s="221"/>
      <c r="O364" s="221"/>
      <c r="P364" s="221"/>
      <c r="Q364" s="221"/>
      <c r="R364" s="221"/>
      <c r="S364" s="221"/>
      <c r="T364" s="222"/>
      <c r="AT364" s="223" t="s">
        <v>196</v>
      </c>
      <c r="AU364" s="223" t="s">
        <v>98</v>
      </c>
      <c r="AV364" s="12" t="s">
        <v>23</v>
      </c>
      <c r="AW364" s="12" t="s">
        <v>48</v>
      </c>
      <c r="AX364" s="12" t="s">
        <v>91</v>
      </c>
      <c r="AY364" s="223" t="s">
        <v>183</v>
      </c>
    </row>
    <row r="365" spans="2:65" s="12" customFormat="1" ht="10.199999999999999">
      <c r="B365" s="214"/>
      <c r="C365" s="215"/>
      <c r="D365" s="210" t="s">
        <v>196</v>
      </c>
      <c r="E365" s="216" t="s">
        <v>1</v>
      </c>
      <c r="F365" s="217" t="s">
        <v>1846</v>
      </c>
      <c r="G365" s="215"/>
      <c r="H365" s="216" t="s">
        <v>1</v>
      </c>
      <c r="I365" s="218"/>
      <c r="J365" s="215"/>
      <c r="K365" s="215"/>
      <c r="L365" s="219"/>
      <c r="M365" s="220"/>
      <c r="N365" s="221"/>
      <c r="O365" s="221"/>
      <c r="P365" s="221"/>
      <c r="Q365" s="221"/>
      <c r="R365" s="221"/>
      <c r="S365" s="221"/>
      <c r="T365" s="222"/>
      <c r="AT365" s="223" t="s">
        <v>196</v>
      </c>
      <c r="AU365" s="223" t="s">
        <v>98</v>
      </c>
      <c r="AV365" s="12" t="s">
        <v>23</v>
      </c>
      <c r="AW365" s="12" t="s">
        <v>48</v>
      </c>
      <c r="AX365" s="12" t="s">
        <v>91</v>
      </c>
      <c r="AY365" s="223" t="s">
        <v>183</v>
      </c>
    </row>
    <row r="366" spans="2:65" s="13" customFormat="1" ht="10.199999999999999">
      <c r="B366" s="224"/>
      <c r="C366" s="225"/>
      <c r="D366" s="210" t="s">
        <v>196</v>
      </c>
      <c r="E366" s="226" t="s">
        <v>1</v>
      </c>
      <c r="F366" s="227" t="s">
        <v>1876</v>
      </c>
      <c r="G366" s="225"/>
      <c r="H366" s="228">
        <v>67.578999999999994</v>
      </c>
      <c r="I366" s="229"/>
      <c r="J366" s="225"/>
      <c r="K366" s="225"/>
      <c r="L366" s="230"/>
      <c r="M366" s="231"/>
      <c r="N366" s="232"/>
      <c r="O366" s="232"/>
      <c r="P366" s="232"/>
      <c r="Q366" s="232"/>
      <c r="R366" s="232"/>
      <c r="S366" s="232"/>
      <c r="T366" s="233"/>
      <c r="AT366" s="234" t="s">
        <v>196</v>
      </c>
      <c r="AU366" s="234" t="s">
        <v>98</v>
      </c>
      <c r="AV366" s="13" t="s">
        <v>98</v>
      </c>
      <c r="AW366" s="13" t="s">
        <v>48</v>
      </c>
      <c r="AX366" s="13" t="s">
        <v>91</v>
      </c>
      <c r="AY366" s="234" t="s">
        <v>183</v>
      </c>
    </row>
    <row r="367" spans="2:65" s="12" customFormat="1" ht="10.199999999999999">
      <c r="B367" s="214"/>
      <c r="C367" s="215"/>
      <c r="D367" s="210" t="s">
        <v>196</v>
      </c>
      <c r="E367" s="216" t="s">
        <v>1</v>
      </c>
      <c r="F367" s="217" t="s">
        <v>1848</v>
      </c>
      <c r="G367" s="215"/>
      <c r="H367" s="216" t="s">
        <v>1</v>
      </c>
      <c r="I367" s="218"/>
      <c r="J367" s="215"/>
      <c r="K367" s="215"/>
      <c r="L367" s="219"/>
      <c r="M367" s="220"/>
      <c r="N367" s="221"/>
      <c r="O367" s="221"/>
      <c r="P367" s="221"/>
      <c r="Q367" s="221"/>
      <c r="R367" s="221"/>
      <c r="S367" s="221"/>
      <c r="T367" s="222"/>
      <c r="AT367" s="223" t="s">
        <v>196</v>
      </c>
      <c r="AU367" s="223" t="s">
        <v>98</v>
      </c>
      <c r="AV367" s="12" t="s">
        <v>23</v>
      </c>
      <c r="AW367" s="12" t="s">
        <v>48</v>
      </c>
      <c r="AX367" s="12" t="s">
        <v>91</v>
      </c>
      <c r="AY367" s="223" t="s">
        <v>183</v>
      </c>
    </row>
    <row r="368" spans="2:65" s="13" customFormat="1" ht="10.199999999999999">
      <c r="B368" s="224"/>
      <c r="C368" s="225"/>
      <c r="D368" s="210" t="s">
        <v>196</v>
      </c>
      <c r="E368" s="226" t="s">
        <v>1</v>
      </c>
      <c r="F368" s="227" t="s">
        <v>1877</v>
      </c>
      <c r="G368" s="225"/>
      <c r="H368" s="228">
        <v>29.224</v>
      </c>
      <c r="I368" s="229"/>
      <c r="J368" s="225"/>
      <c r="K368" s="225"/>
      <c r="L368" s="230"/>
      <c r="M368" s="231"/>
      <c r="N368" s="232"/>
      <c r="O368" s="232"/>
      <c r="P368" s="232"/>
      <c r="Q368" s="232"/>
      <c r="R368" s="232"/>
      <c r="S368" s="232"/>
      <c r="T368" s="233"/>
      <c r="AT368" s="234" t="s">
        <v>196</v>
      </c>
      <c r="AU368" s="234" t="s">
        <v>98</v>
      </c>
      <c r="AV368" s="13" t="s">
        <v>98</v>
      </c>
      <c r="AW368" s="13" t="s">
        <v>48</v>
      </c>
      <c r="AX368" s="13" t="s">
        <v>91</v>
      </c>
      <c r="AY368" s="234" t="s">
        <v>183</v>
      </c>
    </row>
    <row r="369" spans="2:65" s="12" customFormat="1" ht="10.199999999999999">
      <c r="B369" s="214"/>
      <c r="C369" s="215"/>
      <c r="D369" s="210" t="s">
        <v>196</v>
      </c>
      <c r="E369" s="216" t="s">
        <v>1</v>
      </c>
      <c r="F369" s="217" t="s">
        <v>1856</v>
      </c>
      <c r="G369" s="215"/>
      <c r="H369" s="216" t="s">
        <v>1</v>
      </c>
      <c r="I369" s="218"/>
      <c r="J369" s="215"/>
      <c r="K369" s="215"/>
      <c r="L369" s="219"/>
      <c r="M369" s="220"/>
      <c r="N369" s="221"/>
      <c r="O369" s="221"/>
      <c r="P369" s="221"/>
      <c r="Q369" s="221"/>
      <c r="R369" s="221"/>
      <c r="S369" s="221"/>
      <c r="T369" s="222"/>
      <c r="AT369" s="223" t="s">
        <v>196</v>
      </c>
      <c r="AU369" s="223" t="s">
        <v>98</v>
      </c>
      <c r="AV369" s="12" t="s">
        <v>23</v>
      </c>
      <c r="AW369" s="12" t="s">
        <v>48</v>
      </c>
      <c r="AX369" s="12" t="s">
        <v>91</v>
      </c>
      <c r="AY369" s="223" t="s">
        <v>183</v>
      </c>
    </row>
    <row r="370" spans="2:65" s="13" customFormat="1" ht="10.199999999999999">
      <c r="B370" s="224"/>
      <c r="C370" s="225"/>
      <c r="D370" s="210" t="s">
        <v>196</v>
      </c>
      <c r="E370" s="226" t="s">
        <v>1</v>
      </c>
      <c r="F370" s="227" t="s">
        <v>1878</v>
      </c>
      <c r="G370" s="225"/>
      <c r="H370" s="228">
        <v>100.34</v>
      </c>
      <c r="I370" s="229"/>
      <c r="J370" s="225"/>
      <c r="K370" s="225"/>
      <c r="L370" s="230"/>
      <c r="M370" s="231"/>
      <c r="N370" s="232"/>
      <c r="O370" s="232"/>
      <c r="P370" s="232"/>
      <c r="Q370" s="232"/>
      <c r="R370" s="232"/>
      <c r="S370" s="232"/>
      <c r="T370" s="233"/>
      <c r="AT370" s="234" t="s">
        <v>196</v>
      </c>
      <c r="AU370" s="234" t="s">
        <v>98</v>
      </c>
      <c r="AV370" s="13" t="s">
        <v>98</v>
      </c>
      <c r="AW370" s="13" t="s">
        <v>48</v>
      </c>
      <c r="AX370" s="13" t="s">
        <v>91</v>
      </c>
      <c r="AY370" s="234" t="s">
        <v>183</v>
      </c>
    </row>
    <row r="371" spans="2:65" s="15" customFormat="1" ht="10.199999999999999">
      <c r="B371" s="259"/>
      <c r="C371" s="260"/>
      <c r="D371" s="210" t="s">
        <v>196</v>
      </c>
      <c r="E371" s="261" t="s">
        <v>1</v>
      </c>
      <c r="F371" s="262" t="s">
        <v>1547</v>
      </c>
      <c r="G371" s="260"/>
      <c r="H371" s="263">
        <v>197.143</v>
      </c>
      <c r="I371" s="264"/>
      <c r="J371" s="260"/>
      <c r="K371" s="260"/>
      <c r="L371" s="265"/>
      <c r="M371" s="266"/>
      <c r="N371" s="267"/>
      <c r="O371" s="267"/>
      <c r="P371" s="267"/>
      <c r="Q371" s="267"/>
      <c r="R371" s="267"/>
      <c r="S371" s="267"/>
      <c r="T371" s="268"/>
      <c r="AT371" s="269" t="s">
        <v>196</v>
      </c>
      <c r="AU371" s="269" t="s">
        <v>98</v>
      </c>
      <c r="AV371" s="15" t="s">
        <v>122</v>
      </c>
      <c r="AW371" s="15" t="s">
        <v>48</v>
      </c>
      <c r="AX371" s="15" t="s">
        <v>23</v>
      </c>
      <c r="AY371" s="269" t="s">
        <v>183</v>
      </c>
    </row>
    <row r="372" spans="2:65" s="1" customFormat="1" ht="16.5" customHeight="1">
      <c r="B372" s="35"/>
      <c r="C372" s="197" t="s">
        <v>7</v>
      </c>
      <c r="D372" s="197" t="s">
        <v>186</v>
      </c>
      <c r="E372" s="198" t="s">
        <v>303</v>
      </c>
      <c r="F372" s="199" t="s">
        <v>304</v>
      </c>
      <c r="G372" s="200" t="s">
        <v>248</v>
      </c>
      <c r="H372" s="201">
        <v>2957.145</v>
      </c>
      <c r="I372" s="202"/>
      <c r="J372" s="203">
        <f>ROUND(I372*H372,2)</f>
        <v>0</v>
      </c>
      <c r="K372" s="199" t="s">
        <v>190</v>
      </c>
      <c r="L372" s="39"/>
      <c r="M372" s="204" t="s">
        <v>1</v>
      </c>
      <c r="N372" s="205" t="s">
        <v>56</v>
      </c>
      <c r="O372" s="67"/>
      <c r="P372" s="206">
        <f>O372*H372</f>
        <v>0</v>
      </c>
      <c r="Q372" s="206">
        <v>0</v>
      </c>
      <c r="R372" s="206">
        <f>Q372*H372</f>
        <v>0</v>
      </c>
      <c r="S372" s="206">
        <v>0</v>
      </c>
      <c r="T372" s="207">
        <f>S372*H372</f>
        <v>0</v>
      </c>
      <c r="AR372" s="208" t="s">
        <v>122</v>
      </c>
      <c r="AT372" s="208" t="s">
        <v>186</v>
      </c>
      <c r="AU372" s="208" t="s">
        <v>98</v>
      </c>
      <c r="AY372" s="17" t="s">
        <v>183</v>
      </c>
      <c r="BE372" s="209">
        <f>IF(N372="základní",J372,0)</f>
        <v>0</v>
      </c>
      <c r="BF372" s="209">
        <f>IF(N372="snížená",J372,0)</f>
        <v>0</v>
      </c>
      <c r="BG372" s="209">
        <f>IF(N372="zákl. přenesená",J372,0)</f>
        <v>0</v>
      </c>
      <c r="BH372" s="209">
        <f>IF(N372="sníž. přenesená",J372,0)</f>
        <v>0</v>
      </c>
      <c r="BI372" s="209">
        <f>IF(N372="nulová",J372,0)</f>
        <v>0</v>
      </c>
      <c r="BJ372" s="17" t="s">
        <v>23</v>
      </c>
      <c r="BK372" s="209">
        <f>ROUND(I372*H372,2)</f>
        <v>0</v>
      </c>
      <c r="BL372" s="17" t="s">
        <v>122</v>
      </c>
      <c r="BM372" s="208" t="s">
        <v>1879</v>
      </c>
    </row>
    <row r="373" spans="2:65" s="1" customFormat="1" ht="17.399999999999999">
      <c r="B373" s="35"/>
      <c r="C373" s="36"/>
      <c r="D373" s="210" t="s">
        <v>192</v>
      </c>
      <c r="E373" s="36"/>
      <c r="F373" s="211" t="s">
        <v>306</v>
      </c>
      <c r="G373" s="36"/>
      <c r="H373" s="36"/>
      <c r="I373" s="118"/>
      <c r="J373" s="36"/>
      <c r="K373" s="36"/>
      <c r="L373" s="39"/>
      <c r="M373" s="212"/>
      <c r="N373" s="67"/>
      <c r="O373" s="67"/>
      <c r="P373" s="67"/>
      <c r="Q373" s="67"/>
      <c r="R373" s="67"/>
      <c r="S373" s="67"/>
      <c r="T373" s="68"/>
      <c r="AT373" s="17" t="s">
        <v>192</v>
      </c>
      <c r="AU373" s="17" t="s">
        <v>98</v>
      </c>
    </row>
    <row r="374" spans="2:65" s="1" customFormat="1" ht="90">
      <c r="B374" s="35"/>
      <c r="C374" s="36"/>
      <c r="D374" s="210" t="s">
        <v>194</v>
      </c>
      <c r="E374" s="36"/>
      <c r="F374" s="213" t="s">
        <v>293</v>
      </c>
      <c r="G374" s="36"/>
      <c r="H374" s="36"/>
      <c r="I374" s="118"/>
      <c r="J374" s="36"/>
      <c r="K374" s="36"/>
      <c r="L374" s="39"/>
      <c r="M374" s="212"/>
      <c r="N374" s="67"/>
      <c r="O374" s="67"/>
      <c r="P374" s="67"/>
      <c r="Q374" s="67"/>
      <c r="R374" s="67"/>
      <c r="S374" s="67"/>
      <c r="T374" s="68"/>
      <c r="AT374" s="17" t="s">
        <v>194</v>
      </c>
      <c r="AU374" s="17" t="s">
        <v>98</v>
      </c>
    </row>
    <row r="375" spans="2:65" s="12" customFormat="1" ht="10.199999999999999">
      <c r="B375" s="214"/>
      <c r="C375" s="215"/>
      <c r="D375" s="210" t="s">
        <v>196</v>
      </c>
      <c r="E375" s="216" t="s">
        <v>1</v>
      </c>
      <c r="F375" s="217" t="s">
        <v>1880</v>
      </c>
      <c r="G375" s="215"/>
      <c r="H375" s="216" t="s">
        <v>1</v>
      </c>
      <c r="I375" s="218"/>
      <c r="J375" s="215"/>
      <c r="K375" s="215"/>
      <c r="L375" s="219"/>
      <c r="M375" s="220"/>
      <c r="N375" s="221"/>
      <c r="O375" s="221"/>
      <c r="P375" s="221"/>
      <c r="Q375" s="221"/>
      <c r="R375" s="221"/>
      <c r="S375" s="221"/>
      <c r="T375" s="222"/>
      <c r="AT375" s="223" t="s">
        <v>196</v>
      </c>
      <c r="AU375" s="223" t="s">
        <v>98</v>
      </c>
      <c r="AV375" s="12" t="s">
        <v>23</v>
      </c>
      <c r="AW375" s="12" t="s">
        <v>48</v>
      </c>
      <c r="AX375" s="12" t="s">
        <v>91</v>
      </c>
      <c r="AY375" s="223" t="s">
        <v>183</v>
      </c>
    </row>
    <row r="376" spans="2:65" s="13" customFormat="1" ht="10.199999999999999">
      <c r="B376" s="224"/>
      <c r="C376" s="225"/>
      <c r="D376" s="210" t="s">
        <v>196</v>
      </c>
      <c r="E376" s="226" t="s">
        <v>1</v>
      </c>
      <c r="F376" s="227" t="s">
        <v>1881</v>
      </c>
      <c r="G376" s="225"/>
      <c r="H376" s="228">
        <v>2957.145</v>
      </c>
      <c r="I376" s="229"/>
      <c r="J376" s="225"/>
      <c r="K376" s="225"/>
      <c r="L376" s="230"/>
      <c r="M376" s="231"/>
      <c r="N376" s="232"/>
      <c r="O376" s="232"/>
      <c r="P376" s="232"/>
      <c r="Q376" s="232"/>
      <c r="R376" s="232"/>
      <c r="S376" s="232"/>
      <c r="T376" s="233"/>
      <c r="AT376" s="234" t="s">
        <v>196</v>
      </c>
      <c r="AU376" s="234" t="s">
        <v>98</v>
      </c>
      <c r="AV376" s="13" t="s">
        <v>98</v>
      </c>
      <c r="AW376" s="13" t="s">
        <v>48</v>
      </c>
      <c r="AX376" s="13" t="s">
        <v>91</v>
      </c>
      <c r="AY376" s="234" t="s">
        <v>183</v>
      </c>
    </row>
    <row r="377" spans="2:65" s="15" customFormat="1" ht="10.199999999999999">
      <c r="B377" s="259"/>
      <c r="C377" s="260"/>
      <c r="D377" s="210" t="s">
        <v>196</v>
      </c>
      <c r="E377" s="261" t="s">
        <v>1</v>
      </c>
      <c r="F377" s="262" t="s">
        <v>1547</v>
      </c>
      <c r="G377" s="260"/>
      <c r="H377" s="263">
        <v>2957.145</v>
      </c>
      <c r="I377" s="264"/>
      <c r="J377" s="260"/>
      <c r="K377" s="260"/>
      <c r="L377" s="265"/>
      <c r="M377" s="266"/>
      <c r="N377" s="267"/>
      <c r="O377" s="267"/>
      <c r="P377" s="267"/>
      <c r="Q377" s="267"/>
      <c r="R377" s="267"/>
      <c r="S377" s="267"/>
      <c r="T377" s="268"/>
      <c r="AT377" s="269" t="s">
        <v>196</v>
      </c>
      <c r="AU377" s="269" t="s">
        <v>98</v>
      </c>
      <c r="AV377" s="15" t="s">
        <v>122</v>
      </c>
      <c r="AW377" s="15" t="s">
        <v>48</v>
      </c>
      <c r="AX377" s="15" t="s">
        <v>23</v>
      </c>
      <c r="AY377" s="269" t="s">
        <v>183</v>
      </c>
    </row>
    <row r="378" spans="2:65" s="1" customFormat="1" ht="16.5" customHeight="1">
      <c r="B378" s="35"/>
      <c r="C378" s="197" t="s">
        <v>333</v>
      </c>
      <c r="D378" s="197" t="s">
        <v>186</v>
      </c>
      <c r="E378" s="198" t="s">
        <v>311</v>
      </c>
      <c r="F378" s="199" t="s">
        <v>312</v>
      </c>
      <c r="G378" s="200" t="s">
        <v>313</v>
      </c>
      <c r="H378" s="201">
        <v>345</v>
      </c>
      <c r="I378" s="202"/>
      <c r="J378" s="203">
        <f>ROUND(I378*H378,2)</f>
        <v>0</v>
      </c>
      <c r="K378" s="199" t="s">
        <v>190</v>
      </c>
      <c r="L378" s="39"/>
      <c r="M378" s="204" t="s">
        <v>1</v>
      </c>
      <c r="N378" s="205" t="s">
        <v>56</v>
      </c>
      <c r="O378" s="67"/>
      <c r="P378" s="206">
        <f>O378*H378</f>
        <v>0</v>
      </c>
      <c r="Q378" s="206">
        <v>0</v>
      </c>
      <c r="R378" s="206">
        <f>Q378*H378</f>
        <v>0</v>
      </c>
      <c r="S378" s="206">
        <v>0</v>
      </c>
      <c r="T378" s="207">
        <f>S378*H378</f>
        <v>0</v>
      </c>
      <c r="AR378" s="208" t="s">
        <v>122</v>
      </c>
      <c r="AT378" s="208" t="s">
        <v>186</v>
      </c>
      <c r="AU378" s="208" t="s">
        <v>98</v>
      </c>
      <c r="AY378" s="17" t="s">
        <v>183</v>
      </c>
      <c r="BE378" s="209">
        <f>IF(N378="základní",J378,0)</f>
        <v>0</v>
      </c>
      <c r="BF378" s="209">
        <f>IF(N378="snížená",J378,0)</f>
        <v>0</v>
      </c>
      <c r="BG378" s="209">
        <f>IF(N378="zákl. přenesená",J378,0)</f>
        <v>0</v>
      </c>
      <c r="BH378" s="209">
        <f>IF(N378="sníž. přenesená",J378,0)</f>
        <v>0</v>
      </c>
      <c r="BI378" s="209">
        <f>IF(N378="nulová",J378,0)</f>
        <v>0</v>
      </c>
      <c r="BJ378" s="17" t="s">
        <v>23</v>
      </c>
      <c r="BK378" s="209">
        <f>ROUND(I378*H378,2)</f>
        <v>0</v>
      </c>
      <c r="BL378" s="17" t="s">
        <v>122</v>
      </c>
      <c r="BM378" s="208" t="s">
        <v>1882</v>
      </c>
    </row>
    <row r="379" spans="2:65" s="1" customFormat="1" ht="10.199999999999999">
      <c r="B379" s="35"/>
      <c r="C379" s="36"/>
      <c r="D379" s="210" t="s">
        <v>192</v>
      </c>
      <c r="E379" s="36"/>
      <c r="F379" s="211" t="s">
        <v>315</v>
      </c>
      <c r="G379" s="36"/>
      <c r="H379" s="36"/>
      <c r="I379" s="118"/>
      <c r="J379" s="36"/>
      <c r="K379" s="36"/>
      <c r="L379" s="39"/>
      <c r="M379" s="212"/>
      <c r="N379" s="67"/>
      <c r="O379" s="67"/>
      <c r="P379" s="67"/>
      <c r="Q379" s="67"/>
      <c r="R379" s="67"/>
      <c r="S379" s="67"/>
      <c r="T379" s="68"/>
      <c r="AT379" s="17" t="s">
        <v>192</v>
      </c>
      <c r="AU379" s="17" t="s">
        <v>98</v>
      </c>
    </row>
    <row r="380" spans="2:65" s="1" customFormat="1" ht="135">
      <c r="B380" s="35"/>
      <c r="C380" s="36"/>
      <c r="D380" s="210" t="s">
        <v>194</v>
      </c>
      <c r="E380" s="36"/>
      <c r="F380" s="213" t="s">
        <v>316</v>
      </c>
      <c r="G380" s="36"/>
      <c r="H380" s="36"/>
      <c r="I380" s="118"/>
      <c r="J380" s="36"/>
      <c r="K380" s="36"/>
      <c r="L380" s="39"/>
      <c r="M380" s="212"/>
      <c r="N380" s="67"/>
      <c r="O380" s="67"/>
      <c r="P380" s="67"/>
      <c r="Q380" s="67"/>
      <c r="R380" s="67"/>
      <c r="S380" s="67"/>
      <c r="T380" s="68"/>
      <c r="AT380" s="17" t="s">
        <v>194</v>
      </c>
      <c r="AU380" s="17" t="s">
        <v>98</v>
      </c>
    </row>
    <row r="381" spans="2:65" s="12" customFormat="1" ht="10.199999999999999">
      <c r="B381" s="214"/>
      <c r="C381" s="215"/>
      <c r="D381" s="210" t="s">
        <v>196</v>
      </c>
      <c r="E381" s="216" t="s">
        <v>1</v>
      </c>
      <c r="F381" s="217" t="s">
        <v>1883</v>
      </c>
      <c r="G381" s="215"/>
      <c r="H381" s="216" t="s">
        <v>1</v>
      </c>
      <c r="I381" s="218"/>
      <c r="J381" s="215"/>
      <c r="K381" s="215"/>
      <c r="L381" s="219"/>
      <c r="M381" s="220"/>
      <c r="N381" s="221"/>
      <c r="O381" s="221"/>
      <c r="P381" s="221"/>
      <c r="Q381" s="221"/>
      <c r="R381" s="221"/>
      <c r="S381" s="221"/>
      <c r="T381" s="222"/>
      <c r="AT381" s="223" t="s">
        <v>196</v>
      </c>
      <c r="AU381" s="223" t="s">
        <v>98</v>
      </c>
      <c r="AV381" s="12" t="s">
        <v>23</v>
      </c>
      <c r="AW381" s="12" t="s">
        <v>48</v>
      </c>
      <c r="AX381" s="12" t="s">
        <v>91</v>
      </c>
      <c r="AY381" s="223" t="s">
        <v>183</v>
      </c>
    </row>
    <row r="382" spans="2:65" s="13" customFormat="1" ht="10.199999999999999">
      <c r="B382" s="224"/>
      <c r="C382" s="225"/>
      <c r="D382" s="210" t="s">
        <v>196</v>
      </c>
      <c r="E382" s="226" t="s">
        <v>1</v>
      </c>
      <c r="F382" s="227" t="s">
        <v>1884</v>
      </c>
      <c r="G382" s="225"/>
      <c r="H382" s="228">
        <v>345</v>
      </c>
      <c r="I382" s="229"/>
      <c r="J382" s="225"/>
      <c r="K382" s="225"/>
      <c r="L382" s="230"/>
      <c r="M382" s="231"/>
      <c r="N382" s="232"/>
      <c r="O382" s="232"/>
      <c r="P382" s="232"/>
      <c r="Q382" s="232"/>
      <c r="R382" s="232"/>
      <c r="S382" s="232"/>
      <c r="T382" s="233"/>
      <c r="AT382" s="234" t="s">
        <v>196</v>
      </c>
      <c r="AU382" s="234" t="s">
        <v>98</v>
      </c>
      <c r="AV382" s="13" t="s">
        <v>98</v>
      </c>
      <c r="AW382" s="13" t="s">
        <v>48</v>
      </c>
      <c r="AX382" s="13" t="s">
        <v>91</v>
      </c>
      <c r="AY382" s="234" t="s">
        <v>183</v>
      </c>
    </row>
    <row r="383" spans="2:65" s="15" customFormat="1" ht="10.199999999999999">
      <c r="B383" s="259"/>
      <c r="C383" s="260"/>
      <c r="D383" s="210" t="s">
        <v>196</v>
      </c>
      <c r="E383" s="261" t="s">
        <v>1</v>
      </c>
      <c r="F383" s="262" t="s">
        <v>1547</v>
      </c>
      <c r="G383" s="260"/>
      <c r="H383" s="263">
        <v>345</v>
      </c>
      <c r="I383" s="264"/>
      <c r="J383" s="260"/>
      <c r="K383" s="260"/>
      <c r="L383" s="265"/>
      <c r="M383" s="266"/>
      <c r="N383" s="267"/>
      <c r="O383" s="267"/>
      <c r="P383" s="267"/>
      <c r="Q383" s="267"/>
      <c r="R383" s="267"/>
      <c r="S383" s="267"/>
      <c r="T383" s="268"/>
      <c r="AT383" s="269" t="s">
        <v>196</v>
      </c>
      <c r="AU383" s="269" t="s">
        <v>98</v>
      </c>
      <c r="AV383" s="15" t="s">
        <v>122</v>
      </c>
      <c r="AW383" s="15" t="s">
        <v>48</v>
      </c>
      <c r="AX383" s="15" t="s">
        <v>23</v>
      </c>
      <c r="AY383" s="269" t="s">
        <v>183</v>
      </c>
    </row>
    <row r="384" spans="2:65" s="11" customFormat="1" ht="22.8" customHeight="1">
      <c r="B384" s="181"/>
      <c r="C384" s="182"/>
      <c r="D384" s="183" t="s">
        <v>90</v>
      </c>
      <c r="E384" s="195" t="s">
        <v>496</v>
      </c>
      <c r="F384" s="195" t="s">
        <v>1885</v>
      </c>
      <c r="G384" s="182"/>
      <c r="H384" s="182"/>
      <c r="I384" s="185"/>
      <c r="J384" s="196">
        <f>BK384</f>
        <v>0</v>
      </c>
      <c r="K384" s="182"/>
      <c r="L384" s="187"/>
      <c r="M384" s="188"/>
      <c r="N384" s="189"/>
      <c r="O384" s="189"/>
      <c r="P384" s="190">
        <f>SUM(P385:P407)</f>
        <v>0</v>
      </c>
      <c r="Q384" s="189"/>
      <c r="R384" s="190">
        <f>SUM(R385:R407)</f>
        <v>42.367182149999998</v>
      </c>
      <c r="S384" s="189"/>
      <c r="T384" s="191">
        <f>SUM(T385:T407)</f>
        <v>0</v>
      </c>
      <c r="AR384" s="192" t="s">
        <v>23</v>
      </c>
      <c r="AT384" s="193" t="s">
        <v>90</v>
      </c>
      <c r="AU384" s="193" t="s">
        <v>23</v>
      </c>
      <c r="AY384" s="192" t="s">
        <v>183</v>
      </c>
      <c r="BK384" s="194">
        <f>SUM(BK385:BK407)</f>
        <v>0</v>
      </c>
    </row>
    <row r="385" spans="2:65" s="1" customFormat="1" ht="16.5" customHeight="1">
      <c r="B385" s="35"/>
      <c r="C385" s="197" t="s">
        <v>337</v>
      </c>
      <c r="D385" s="197" t="s">
        <v>186</v>
      </c>
      <c r="E385" s="198" t="s">
        <v>1886</v>
      </c>
      <c r="F385" s="199" t="s">
        <v>1887</v>
      </c>
      <c r="G385" s="200" t="s">
        <v>248</v>
      </c>
      <c r="H385" s="201">
        <v>21.53</v>
      </c>
      <c r="I385" s="202"/>
      <c r="J385" s="203">
        <f>ROUND(I385*H385,2)</f>
        <v>0</v>
      </c>
      <c r="K385" s="199" t="s">
        <v>190</v>
      </c>
      <c r="L385" s="39"/>
      <c r="M385" s="204" t="s">
        <v>1</v>
      </c>
      <c r="N385" s="205" t="s">
        <v>56</v>
      </c>
      <c r="O385" s="67"/>
      <c r="P385" s="206">
        <f>O385*H385</f>
        <v>0</v>
      </c>
      <c r="Q385" s="206">
        <v>1.8907700000000001</v>
      </c>
      <c r="R385" s="206">
        <f>Q385*H385</f>
        <v>40.708278100000001</v>
      </c>
      <c r="S385" s="206">
        <v>0</v>
      </c>
      <c r="T385" s="207">
        <f>S385*H385</f>
        <v>0</v>
      </c>
      <c r="AR385" s="208" t="s">
        <v>122</v>
      </c>
      <c r="AT385" s="208" t="s">
        <v>186</v>
      </c>
      <c r="AU385" s="208" t="s">
        <v>98</v>
      </c>
      <c r="AY385" s="17" t="s">
        <v>183</v>
      </c>
      <c r="BE385" s="209">
        <f>IF(N385="základní",J385,0)</f>
        <v>0</v>
      </c>
      <c r="BF385" s="209">
        <f>IF(N385="snížená",J385,0)</f>
        <v>0</v>
      </c>
      <c r="BG385" s="209">
        <f>IF(N385="zákl. přenesená",J385,0)</f>
        <v>0</v>
      </c>
      <c r="BH385" s="209">
        <f>IF(N385="sníž. přenesená",J385,0)</f>
        <v>0</v>
      </c>
      <c r="BI385" s="209">
        <f>IF(N385="nulová",J385,0)</f>
        <v>0</v>
      </c>
      <c r="BJ385" s="17" t="s">
        <v>23</v>
      </c>
      <c r="BK385" s="209">
        <f>ROUND(I385*H385,2)</f>
        <v>0</v>
      </c>
      <c r="BL385" s="17" t="s">
        <v>122</v>
      </c>
      <c r="BM385" s="208" t="s">
        <v>1888</v>
      </c>
    </row>
    <row r="386" spans="2:65" s="1" customFormat="1" ht="10.199999999999999">
      <c r="B386" s="35"/>
      <c r="C386" s="36"/>
      <c r="D386" s="210" t="s">
        <v>192</v>
      </c>
      <c r="E386" s="36"/>
      <c r="F386" s="211" t="s">
        <v>1889</v>
      </c>
      <c r="G386" s="36"/>
      <c r="H386" s="36"/>
      <c r="I386" s="118"/>
      <c r="J386" s="36"/>
      <c r="K386" s="36"/>
      <c r="L386" s="39"/>
      <c r="M386" s="212"/>
      <c r="N386" s="67"/>
      <c r="O386" s="67"/>
      <c r="P386" s="67"/>
      <c r="Q386" s="67"/>
      <c r="R386" s="67"/>
      <c r="S386" s="67"/>
      <c r="T386" s="68"/>
      <c r="AT386" s="17" t="s">
        <v>192</v>
      </c>
      <c r="AU386" s="17" t="s">
        <v>98</v>
      </c>
    </row>
    <row r="387" spans="2:65" s="1" customFormat="1" ht="27">
      <c r="B387" s="35"/>
      <c r="C387" s="36"/>
      <c r="D387" s="210" t="s">
        <v>194</v>
      </c>
      <c r="E387" s="36"/>
      <c r="F387" s="213" t="s">
        <v>1099</v>
      </c>
      <c r="G387" s="36"/>
      <c r="H387" s="36"/>
      <c r="I387" s="118"/>
      <c r="J387" s="36"/>
      <c r="K387" s="36"/>
      <c r="L387" s="39"/>
      <c r="M387" s="212"/>
      <c r="N387" s="67"/>
      <c r="O387" s="67"/>
      <c r="P387" s="67"/>
      <c r="Q387" s="67"/>
      <c r="R387" s="67"/>
      <c r="S387" s="67"/>
      <c r="T387" s="68"/>
      <c r="AT387" s="17" t="s">
        <v>194</v>
      </c>
      <c r="AU387" s="17" t="s">
        <v>98</v>
      </c>
    </row>
    <row r="388" spans="2:65" s="12" customFormat="1" ht="10.199999999999999">
      <c r="B388" s="214"/>
      <c r="C388" s="215"/>
      <c r="D388" s="210" t="s">
        <v>196</v>
      </c>
      <c r="E388" s="216" t="s">
        <v>1</v>
      </c>
      <c r="F388" s="217" t="s">
        <v>1890</v>
      </c>
      <c r="G388" s="215"/>
      <c r="H388" s="216" t="s">
        <v>1</v>
      </c>
      <c r="I388" s="218"/>
      <c r="J388" s="215"/>
      <c r="K388" s="215"/>
      <c r="L388" s="219"/>
      <c r="M388" s="220"/>
      <c r="N388" s="221"/>
      <c r="O388" s="221"/>
      <c r="P388" s="221"/>
      <c r="Q388" s="221"/>
      <c r="R388" s="221"/>
      <c r="S388" s="221"/>
      <c r="T388" s="222"/>
      <c r="AT388" s="223" t="s">
        <v>196</v>
      </c>
      <c r="AU388" s="223" t="s">
        <v>98</v>
      </c>
      <c r="AV388" s="12" t="s">
        <v>23</v>
      </c>
      <c r="AW388" s="12" t="s">
        <v>48</v>
      </c>
      <c r="AX388" s="12" t="s">
        <v>91</v>
      </c>
      <c r="AY388" s="223" t="s">
        <v>183</v>
      </c>
    </row>
    <row r="389" spans="2:65" s="13" customFormat="1" ht="10.199999999999999">
      <c r="B389" s="224"/>
      <c r="C389" s="225"/>
      <c r="D389" s="210" t="s">
        <v>196</v>
      </c>
      <c r="E389" s="226" t="s">
        <v>1</v>
      </c>
      <c r="F389" s="227" t="s">
        <v>1891</v>
      </c>
      <c r="G389" s="225"/>
      <c r="H389" s="228">
        <v>6.71</v>
      </c>
      <c r="I389" s="229"/>
      <c r="J389" s="225"/>
      <c r="K389" s="225"/>
      <c r="L389" s="230"/>
      <c r="M389" s="231"/>
      <c r="N389" s="232"/>
      <c r="O389" s="232"/>
      <c r="P389" s="232"/>
      <c r="Q389" s="232"/>
      <c r="R389" s="232"/>
      <c r="S389" s="232"/>
      <c r="T389" s="233"/>
      <c r="AT389" s="234" t="s">
        <v>196</v>
      </c>
      <c r="AU389" s="234" t="s">
        <v>98</v>
      </c>
      <c r="AV389" s="13" t="s">
        <v>98</v>
      </c>
      <c r="AW389" s="13" t="s">
        <v>48</v>
      </c>
      <c r="AX389" s="13" t="s">
        <v>91</v>
      </c>
      <c r="AY389" s="234" t="s">
        <v>183</v>
      </c>
    </row>
    <row r="390" spans="2:65" s="13" customFormat="1" ht="10.199999999999999">
      <c r="B390" s="224"/>
      <c r="C390" s="225"/>
      <c r="D390" s="210" t="s">
        <v>196</v>
      </c>
      <c r="E390" s="226" t="s">
        <v>1</v>
      </c>
      <c r="F390" s="227" t="s">
        <v>1892</v>
      </c>
      <c r="G390" s="225"/>
      <c r="H390" s="228">
        <v>14.82</v>
      </c>
      <c r="I390" s="229"/>
      <c r="J390" s="225"/>
      <c r="K390" s="225"/>
      <c r="L390" s="230"/>
      <c r="M390" s="231"/>
      <c r="N390" s="232"/>
      <c r="O390" s="232"/>
      <c r="P390" s="232"/>
      <c r="Q390" s="232"/>
      <c r="R390" s="232"/>
      <c r="S390" s="232"/>
      <c r="T390" s="233"/>
      <c r="AT390" s="234" t="s">
        <v>196</v>
      </c>
      <c r="AU390" s="234" t="s">
        <v>98</v>
      </c>
      <c r="AV390" s="13" t="s">
        <v>98</v>
      </c>
      <c r="AW390" s="13" t="s">
        <v>48</v>
      </c>
      <c r="AX390" s="13" t="s">
        <v>91</v>
      </c>
      <c r="AY390" s="234" t="s">
        <v>183</v>
      </c>
    </row>
    <row r="391" spans="2:65" s="15" customFormat="1" ht="10.199999999999999">
      <c r="B391" s="259"/>
      <c r="C391" s="260"/>
      <c r="D391" s="210" t="s">
        <v>196</v>
      </c>
      <c r="E391" s="261" t="s">
        <v>1</v>
      </c>
      <c r="F391" s="262" t="s">
        <v>1547</v>
      </c>
      <c r="G391" s="260"/>
      <c r="H391" s="263">
        <v>21.53</v>
      </c>
      <c r="I391" s="264"/>
      <c r="J391" s="260"/>
      <c r="K391" s="260"/>
      <c r="L391" s="265"/>
      <c r="M391" s="266"/>
      <c r="N391" s="267"/>
      <c r="O391" s="267"/>
      <c r="P391" s="267"/>
      <c r="Q391" s="267"/>
      <c r="R391" s="267"/>
      <c r="S391" s="267"/>
      <c r="T391" s="268"/>
      <c r="AT391" s="269" t="s">
        <v>196</v>
      </c>
      <c r="AU391" s="269" t="s">
        <v>98</v>
      </c>
      <c r="AV391" s="15" t="s">
        <v>122</v>
      </c>
      <c r="AW391" s="15" t="s">
        <v>48</v>
      </c>
      <c r="AX391" s="15" t="s">
        <v>23</v>
      </c>
      <c r="AY391" s="269" t="s">
        <v>183</v>
      </c>
    </row>
    <row r="392" spans="2:65" s="1" customFormat="1" ht="16.5" customHeight="1">
      <c r="B392" s="35"/>
      <c r="C392" s="197" t="s">
        <v>346</v>
      </c>
      <c r="D392" s="197" t="s">
        <v>186</v>
      </c>
      <c r="E392" s="198" t="s">
        <v>1893</v>
      </c>
      <c r="F392" s="199" t="s">
        <v>1894</v>
      </c>
      <c r="G392" s="200" t="s">
        <v>248</v>
      </c>
      <c r="H392" s="201">
        <v>0.73</v>
      </c>
      <c r="I392" s="202"/>
      <c r="J392" s="203">
        <f>ROUND(I392*H392,2)</f>
        <v>0</v>
      </c>
      <c r="K392" s="199" t="s">
        <v>190</v>
      </c>
      <c r="L392" s="39"/>
      <c r="M392" s="204" t="s">
        <v>1</v>
      </c>
      <c r="N392" s="205" t="s">
        <v>56</v>
      </c>
      <c r="O392" s="67"/>
      <c r="P392" s="206">
        <f>O392*H392</f>
        <v>0</v>
      </c>
      <c r="Q392" s="206">
        <v>2.234</v>
      </c>
      <c r="R392" s="206">
        <f>Q392*H392</f>
        <v>1.6308199999999999</v>
      </c>
      <c r="S392" s="206">
        <v>0</v>
      </c>
      <c r="T392" s="207">
        <f>S392*H392</f>
        <v>0</v>
      </c>
      <c r="AR392" s="208" t="s">
        <v>122</v>
      </c>
      <c r="AT392" s="208" t="s">
        <v>186</v>
      </c>
      <c r="AU392" s="208" t="s">
        <v>98</v>
      </c>
      <c r="AY392" s="17" t="s">
        <v>183</v>
      </c>
      <c r="BE392" s="209">
        <f>IF(N392="základní",J392,0)</f>
        <v>0</v>
      </c>
      <c r="BF392" s="209">
        <f>IF(N392="snížená",J392,0)</f>
        <v>0</v>
      </c>
      <c r="BG392" s="209">
        <f>IF(N392="zákl. přenesená",J392,0)</f>
        <v>0</v>
      </c>
      <c r="BH392" s="209">
        <f>IF(N392="sníž. přenesená",J392,0)</f>
        <v>0</v>
      </c>
      <c r="BI392" s="209">
        <f>IF(N392="nulová",J392,0)</f>
        <v>0</v>
      </c>
      <c r="BJ392" s="17" t="s">
        <v>23</v>
      </c>
      <c r="BK392" s="209">
        <f>ROUND(I392*H392,2)</f>
        <v>0</v>
      </c>
      <c r="BL392" s="17" t="s">
        <v>122</v>
      </c>
      <c r="BM392" s="208" t="s">
        <v>1895</v>
      </c>
    </row>
    <row r="393" spans="2:65" s="1" customFormat="1" ht="10.199999999999999">
      <c r="B393" s="35"/>
      <c r="C393" s="36"/>
      <c r="D393" s="210" t="s">
        <v>192</v>
      </c>
      <c r="E393" s="36"/>
      <c r="F393" s="211" t="s">
        <v>1896</v>
      </c>
      <c r="G393" s="36"/>
      <c r="H393" s="36"/>
      <c r="I393" s="118"/>
      <c r="J393" s="36"/>
      <c r="K393" s="36"/>
      <c r="L393" s="39"/>
      <c r="M393" s="212"/>
      <c r="N393" s="67"/>
      <c r="O393" s="67"/>
      <c r="P393" s="67"/>
      <c r="Q393" s="67"/>
      <c r="R393" s="67"/>
      <c r="S393" s="67"/>
      <c r="T393" s="68"/>
      <c r="AT393" s="17" t="s">
        <v>192</v>
      </c>
      <c r="AU393" s="17" t="s">
        <v>98</v>
      </c>
    </row>
    <row r="394" spans="2:65" s="1" customFormat="1" ht="27">
      <c r="B394" s="35"/>
      <c r="C394" s="36"/>
      <c r="D394" s="210" t="s">
        <v>194</v>
      </c>
      <c r="E394" s="36"/>
      <c r="F394" s="213" t="s">
        <v>1897</v>
      </c>
      <c r="G394" s="36"/>
      <c r="H394" s="36"/>
      <c r="I394" s="118"/>
      <c r="J394" s="36"/>
      <c r="K394" s="36"/>
      <c r="L394" s="39"/>
      <c r="M394" s="212"/>
      <c r="N394" s="67"/>
      <c r="O394" s="67"/>
      <c r="P394" s="67"/>
      <c r="Q394" s="67"/>
      <c r="R394" s="67"/>
      <c r="S394" s="67"/>
      <c r="T394" s="68"/>
      <c r="AT394" s="17" t="s">
        <v>194</v>
      </c>
      <c r="AU394" s="17" t="s">
        <v>98</v>
      </c>
    </row>
    <row r="395" spans="2:65" s="12" customFormat="1" ht="10.199999999999999">
      <c r="B395" s="214"/>
      <c r="C395" s="215"/>
      <c r="D395" s="210" t="s">
        <v>196</v>
      </c>
      <c r="E395" s="216" t="s">
        <v>1</v>
      </c>
      <c r="F395" s="217" t="s">
        <v>1898</v>
      </c>
      <c r="G395" s="215"/>
      <c r="H395" s="216" t="s">
        <v>1</v>
      </c>
      <c r="I395" s="218"/>
      <c r="J395" s="215"/>
      <c r="K395" s="215"/>
      <c r="L395" s="219"/>
      <c r="M395" s="220"/>
      <c r="N395" s="221"/>
      <c r="O395" s="221"/>
      <c r="P395" s="221"/>
      <c r="Q395" s="221"/>
      <c r="R395" s="221"/>
      <c r="S395" s="221"/>
      <c r="T395" s="222"/>
      <c r="AT395" s="223" t="s">
        <v>196</v>
      </c>
      <c r="AU395" s="223" t="s">
        <v>98</v>
      </c>
      <c r="AV395" s="12" t="s">
        <v>23</v>
      </c>
      <c r="AW395" s="12" t="s">
        <v>48</v>
      </c>
      <c r="AX395" s="12" t="s">
        <v>91</v>
      </c>
      <c r="AY395" s="223" t="s">
        <v>183</v>
      </c>
    </row>
    <row r="396" spans="2:65" s="13" customFormat="1" ht="10.199999999999999">
      <c r="B396" s="224"/>
      <c r="C396" s="225"/>
      <c r="D396" s="210" t="s">
        <v>196</v>
      </c>
      <c r="E396" s="226" t="s">
        <v>1</v>
      </c>
      <c r="F396" s="227" t="s">
        <v>1899</v>
      </c>
      <c r="G396" s="225"/>
      <c r="H396" s="228">
        <v>0.73</v>
      </c>
      <c r="I396" s="229"/>
      <c r="J396" s="225"/>
      <c r="K396" s="225"/>
      <c r="L396" s="230"/>
      <c r="M396" s="231"/>
      <c r="N396" s="232"/>
      <c r="O396" s="232"/>
      <c r="P396" s="232"/>
      <c r="Q396" s="232"/>
      <c r="R396" s="232"/>
      <c r="S396" s="232"/>
      <c r="T396" s="233"/>
      <c r="AT396" s="234" t="s">
        <v>196</v>
      </c>
      <c r="AU396" s="234" t="s">
        <v>98</v>
      </c>
      <c r="AV396" s="13" t="s">
        <v>98</v>
      </c>
      <c r="AW396" s="13" t="s">
        <v>48</v>
      </c>
      <c r="AX396" s="13" t="s">
        <v>91</v>
      </c>
      <c r="AY396" s="234" t="s">
        <v>183</v>
      </c>
    </row>
    <row r="397" spans="2:65" s="15" customFormat="1" ht="10.199999999999999">
      <c r="B397" s="259"/>
      <c r="C397" s="260"/>
      <c r="D397" s="210" t="s">
        <v>196</v>
      </c>
      <c r="E397" s="261" t="s">
        <v>1</v>
      </c>
      <c r="F397" s="262" t="s">
        <v>1547</v>
      </c>
      <c r="G397" s="260"/>
      <c r="H397" s="263">
        <v>0.73</v>
      </c>
      <c r="I397" s="264"/>
      <c r="J397" s="260"/>
      <c r="K397" s="260"/>
      <c r="L397" s="265"/>
      <c r="M397" s="266"/>
      <c r="N397" s="267"/>
      <c r="O397" s="267"/>
      <c r="P397" s="267"/>
      <c r="Q397" s="267"/>
      <c r="R397" s="267"/>
      <c r="S397" s="267"/>
      <c r="T397" s="268"/>
      <c r="AT397" s="269" t="s">
        <v>196</v>
      </c>
      <c r="AU397" s="269" t="s">
        <v>98</v>
      </c>
      <c r="AV397" s="15" t="s">
        <v>122</v>
      </c>
      <c r="AW397" s="15" t="s">
        <v>48</v>
      </c>
      <c r="AX397" s="15" t="s">
        <v>23</v>
      </c>
      <c r="AY397" s="269" t="s">
        <v>183</v>
      </c>
    </row>
    <row r="398" spans="2:65" s="1" customFormat="1" ht="16.5" customHeight="1">
      <c r="B398" s="35"/>
      <c r="C398" s="197" t="s">
        <v>353</v>
      </c>
      <c r="D398" s="197" t="s">
        <v>186</v>
      </c>
      <c r="E398" s="198" t="s">
        <v>1900</v>
      </c>
      <c r="F398" s="199" t="s">
        <v>1901</v>
      </c>
      <c r="G398" s="200" t="s">
        <v>189</v>
      </c>
      <c r="H398" s="201">
        <v>4.3949999999999996</v>
      </c>
      <c r="I398" s="202"/>
      <c r="J398" s="203">
        <f>ROUND(I398*H398,2)</f>
        <v>0</v>
      </c>
      <c r="K398" s="199" t="s">
        <v>190</v>
      </c>
      <c r="L398" s="39"/>
      <c r="M398" s="204" t="s">
        <v>1</v>
      </c>
      <c r="N398" s="205" t="s">
        <v>56</v>
      </c>
      <c r="O398" s="67"/>
      <c r="P398" s="206">
        <f>O398*H398</f>
        <v>0</v>
      </c>
      <c r="Q398" s="206">
        <v>6.3899999999999998E-3</v>
      </c>
      <c r="R398" s="206">
        <f>Q398*H398</f>
        <v>2.8084049999999996E-2</v>
      </c>
      <c r="S398" s="206">
        <v>0</v>
      </c>
      <c r="T398" s="207">
        <f>S398*H398</f>
        <v>0</v>
      </c>
      <c r="AR398" s="208" t="s">
        <v>122</v>
      </c>
      <c r="AT398" s="208" t="s">
        <v>186</v>
      </c>
      <c r="AU398" s="208" t="s">
        <v>98</v>
      </c>
      <c r="AY398" s="17" t="s">
        <v>183</v>
      </c>
      <c r="BE398" s="209">
        <f>IF(N398="základní",J398,0)</f>
        <v>0</v>
      </c>
      <c r="BF398" s="209">
        <f>IF(N398="snížená",J398,0)</f>
        <v>0</v>
      </c>
      <c r="BG398" s="209">
        <f>IF(N398="zákl. přenesená",J398,0)</f>
        <v>0</v>
      </c>
      <c r="BH398" s="209">
        <f>IF(N398="sníž. přenesená",J398,0)</f>
        <v>0</v>
      </c>
      <c r="BI398" s="209">
        <f>IF(N398="nulová",J398,0)</f>
        <v>0</v>
      </c>
      <c r="BJ398" s="17" t="s">
        <v>23</v>
      </c>
      <c r="BK398" s="209">
        <f>ROUND(I398*H398,2)</f>
        <v>0</v>
      </c>
      <c r="BL398" s="17" t="s">
        <v>122</v>
      </c>
      <c r="BM398" s="208" t="s">
        <v>1902</v>
      </c>
    </row>
    <row r="399" spans="2:65" s="1" customFormat="1" ht="10.199999999999999">
      <c r="B399" s="35"/>
      <c r="C399" s="36"/>
      <c r="D399" s="210" t="s">
        <v>192</v>
      </c>
      <c r="E399" s="36"/>
      <c r="F399" s="211" t="s">
        <v>1903</v>
      </c>
      <c r="G399" s="36"/>
      <c r="H399" s="36"/>
      <c r="I399" s="118"/>
      <c r="J399" s="36"/>
      <c r="K399" s="36"/>
      <c r="L399" s="39"/>
      <c r="M399" s="212"/>
      <c r="N399" s="67"/>
      <c r="O399" s="67"/>
      <c r="P399" s="67"/>
      <c r="Q399" s="67"/>
      <c r="R399" s="67"/>
      <c r="S399" s="67"/>
      <c r="T399" s="68"/>
      <c r="AT399" s="17" t="s">
        <v>192</v>
      </c>
      <c r="AU399" s="17" t="s">
        <v>98</v>
      </c>
    </row>
    <row r="400" spans="2:65" s="12" customFormat="1" ht="10.199999999999999">
      <c r="B400" s="214"/>
      <c r="C400" s="215"/>
      <c r="D400" s="210" t="s">
        <v>196</v>
      </c>
      <c r="E400" s="216" t="s">
        <v>1</v>
      </c>
      <c r="F400" s="217" t="s">
        <v>1904</v>
      </c>
      <c r="G400" s="215"/>
      <c r="H400" s="216" t="s">
        <v>1</v>
      </c>
      <c r="I400" s="218"/>
      <c r="J400" s="215"/>
      <c r="K400" s="215"/>
      <c r="L400" s="219"/>
      <c r="M400" s="220"/>
      <c r="N400" s="221"/>
      <c r="O400" s="221"/>
      <c r="P400" s="221"/>
      <c r="Q400" s="221"/>
      <c r="R400" s="221"/>
      <c r="S400" s="221"/>
      <c r="T400" s="222"/>
      <c r="AT400" s="223" t="s">
        <v>196</v>
      </c>
      <c r="AU400" s="223" t="s">
        <v>98</v>
      </c>
      <c r="AV400" s="12" t="s">
        <v>23</v>
      </c>
      <c r="AW400" s="12" t="s">
        <v>48</v>
      </c>
      <c r="AX400" s="12" t="s">
        <v>91</v>
      </c>
      <c r="AY400" s="223" t="s">
        <v>183</v>
      </c>
    </row>
    <row r="401" spans="2:65" s="12" customFormat="1" ht="10.199999999999999">
      <c r="B401" s="214"/>
      <c r="C401" s="215"/>
      <c r="D401" s="210" t="s">
        <v>196</v>
      </c>
      <c r="E401" s="216" t="s">
        <v>1</v>
      </c>
      <c r="F401" s="217" t="s">
        <v>1905</v>
      </c>
      <c r="G401" s="215"/>
      <c r="H401" s="216" t="s">
        <v>1</v>
      </c>
      <c r="I401" s="218"/>
      <c r="J401" s="215"/>
      <c r="K401" s="215"/>
      <c r="L401" s="219"/>
      <c r="M401" s="220"/>
      <c r="N401" s="221"/>
      <c r="O401" s="221"/>
      <c r="P401" s="221"/>
      <c r="Q401" s="221"/>
      <c r="R401" s="221"/>
      <c r="S401" s="221"/>
      <c r="T401" s="222"/>
      <c r="AT401" s="223" t="s">
        <v>196</v>
      </c>
      <c r="AU401" s="223" t="s">
        <v>98</v>
      </c>
      <c r="AV401" s="12" t="s">
        <v>23</v>
      </c>
      <c r="AW401" s="12" t="s">
        <v>48</v>
      </c>
      <c r="AX401" s="12" t="s">
        <v>91</v>
      </c>
      <c r="AY401" s="223" t="s">
        <v>183</v>
      </c>
    </row>
    <row r="402" spans="2:65" s="13" customFormat="1" ht="10.199999999999999">
      <c r="B402" s="224"/>
      <c r="C402" s="225"/>
      <c r="D402" s="210" t="s">
        <v>196</v>
      </c>
      <c r="E402" s="226" t="s">
        <v>1</v>
      </c>
      <c r="F402" s="227" t="s">
        <v>1906</v>
      </c>
      <c r="G402" s="225"/>
      <c r="H402" s="228">
        <v>1.2949999999999999</v>
      </c>
      <c r="I402" s="229"/>
      <c r="J402" s="225"/>
      <c r="K402" s="225"/>
      <c r="L402" s="230"/>
      <c r="M402" s="231"/>
      <c r="N402" s="232"/>
      <c r="O402" s="232"/>
      <c r="P402" s="232"/>
      <c r="Q402" s="232"/>
      <c r="R402" s="232"/>
      <c r="S402" s="232"/>
      <c r="T402" s="233"/>
      <c r="AT402" s="234" t="s">
        <v>196</v>
      </c>
      <c r="AU402" s="234" t="s">
        <v>98</v>
      </c>
      <c r="AV402" s="13" t="s">
        <v>98</v>
      </c>
      <c r="AW402" s="13" t="s">
        <v>48</v>
      </c>
      <c r="AX402" s="13" t="s">
        <v>91</v>
      </c>
      <c r="AY402" s="234" t="s">
        <v>183</v>
      </c>
    </row>
    <row r="403" spans="2:65" s="12" customFormat="1" ht="10.199999999999999">
      <c r="B403" s="214"/>
      <c r="C403" s="215"/>
      <c r="D403" s="210" t="s">
        <v>196</v>
      </c>
      <c r="E403" s="216" t="s">
        <v>1</v>
      </c>
      <c r="F403" s="217" t="s">
        <v>1907</v>
      </c>
      <c r="G403" s="215"/>
      <c r="H403" s="216" t="s">
        <v>1</v>
      </c>
      <c r="I403" s="218"/>
      <c r="J403" s="215"/>
      <c r="K403" s="215"/>
      <c r="L403" s="219"/>
      <c r="M403" s="220"/>
      <c r="N403" s="221"/>
      <c r="O403" s="221"/>
      <c r="P403" s="221"/>
      <c r="Q403" s="221"/>
      <c r="R403" s="221"/>
      <c r="S403" s="221"/>
      <c r="T403" s="222"/>
      <c r="AT403" s="223" t="s">
        <v>196</v>
      </c>
      <c r="AU403" s="223" t="s">
        <v>98</v>
      </c>
      <c r="AV403" s="12" t="s">
        <v>23</v>
      </c>
      <c r="AW403" s="12" t="s">
        <v>48</v>
      </c>
      <c r="AX403" s="12" t="s">
        <v>91</v>
      </c>
      <c r="AY403" s="223" t="s">
        <v>183</v>
      </c>
    </row>
    <row r="404" spans="2:65" s="13" customFormat="1" ht="10.199999999999999">
      <c r="B404" s="224"/>
      <c r="C404" s="225"/>
      <c r="D404" s="210" t="s">
        <v>196</v>
      </c>
      <c r="E404" s="226" t="s">
        <v>1</v>
      </c>
      <c r="F404" s="227" t="s">
        <v>1908</v>
      </c>
      <c r="G404" s="225"/>
      <c r="H404" s="228">
        <v>0.88</v>
      </c>
      <c r="I404" s="229"/>
      <c r="J404" s="225"/>
      <c r="K404" s="225"/>
      <c r="L404" s="230"/>
      <c r="M404" s="231"/>
      <c r="N404" s="232"/>
      <c r="O404" s="232"/>
      <c r="P404" s="232"/>
      <c r="Q404" s="232"/>
      <c r="R404" s="232"/>
      <c r="S404" s="232"/>
      <c r="T404" s="233"/>
      <c r="AT404" s="234" t="s">
        <v>196</v>
      </c>
      <c r="AU404" s="234" t="s">
        <v>98</v>
      </c>
      <c r="AV404" s="13" t="s">
        <v>98</v>
      </c>
      <c r="AW404" s="13" t="s">
        <v>48</v>
      </c>
      <c r="AX404" s="13" t="s">
        <v>91</v>
      </c>
      <c r="AY404" s="234" t="s">
        <v>183</v>
      </c>
    </row>
    <row r="405" spans="2:65" s="12" customFormat="1" ht="10.199999999999999">
      <c r="B405" s="214"/>
      <c r="C405" s="215"/>
      <c r="D405" s="210" t="s">
        <v>196</v>
      </c>
      <c r="E405" s="216" t="s">
        <v>1</v>
      </c>
      <c r="F405" s="217" t="s">
        <v>1909</v>
      </c>
      <c r="G405" s="215"/>
      <c r="H405" s="216" t="s">
        <v>1</v>
      </c>
      <c r="I405" s="218"/>
      <c r="J405" s="215"/>
      <c r="K405" s="215"/>
      <c r="L405" s="219"/>
      <c r="M405" s="220"/>
      <c r="N405" s="221"/>
      <c r="O405" s="221"/>
      <c r="P405" s="221"/>
      <c r="Q405" s="221"/>
      <c r="R405" s="221"/>
      <c r="S405" s="221"/>
      <c r="T405" s="222"/>
      <c r="AT405" s="223" t="s">
        <v>196</v>
      </c>
      <c r="AU405" s="223" t="s">
        <v>98</v>
      </c>
      <c r="AV405" s="12" t="s">
        <v>23</v>
      </c>
      <c r="AW405" s="12" t="s">
        <v>48</v>
      </c>
      <c r="AX405" s="12" t="s">
        <v>91</v>
      </c>
      <c r="AY405" s="223" t="s">
        <v>183</v>
      </c>
    </row>
    <row r="406" spans="2:65" s="13" customFormat="1" ht="10.199999999999999">
      <c r="B406" s="224"/>
      <c r="C406" s="225"/>
      <c r="D406" s="210" t="s">
        <v>196</v>
      </c>
      <c r="E406" s="226" t="s">
        <v>1</v>
      </c>
      <c r="F406" s="227" t="s">
        <v>1910</v>
      </c>
      <c r="G406" s="225"/>
      <c r="H406" s="228">
        <v>2.2200000000000002</v>
      </c>
      <c r="I406" s="229"/>
      <c r="J406" s="225"/>
      <c r="K406" s="225"/>
      <c r="L406" s="230"/>
      <c r="M406" s="231"/>
      <c r="N406" s="232"/>
      <c r="O406" s="232"/>
      <c r="P406" s="232"/>
      <c r="Q406" s="232"/>
      <c r="R406" s="232"/>
      <c r="S406" s="232"/>
      <c r="T406" s="233"/>
      <c r="AT406" s="234" t="s">
        <v>196</v>
      </c>
      <c r="AU406" s="234" t="s">
        <v>98</v>
      </c>
      <c r="AV406" s="13" t="s">
        <v>98</v>
      </c>
      <c r="AW406" s="13" t="s">
        <v>48</v>
      </c>
      <c r="AX406" s="13" t="s">
        <v>91</v>
      </c>
      <c r="AY406" s="234" t="s">
        <v>183</v>
      </c>
    </row>
    <row r="407" spans="2:65" s="15" customFormat="1" ht="10.199999999999999">
      <c r="B407" s="259"/>
      <c r="C407" s="260"/>
      <c r="D407" s="210" t="s">
        <v>196</v>
      </c>
      <c r="E407" s="261" t="s">
        <v>1</v>
      </c>
      <c r="F407" s="262" t="s">
        <v>1547</v>
      </c>
      <c r="G407" s="260"/>
      <c r="H407" s="263">
        <v>4.3949999999999996</v>
      </c>
      <c r="I407" s="264"/>
      <c r="J407" s="260"/>
      <c r="K407" s="260"/>
      <c r="L407" s="265"/>
      <c r="M407" s="266"/>
      <c r="N407" s="267"/>
      <c r="O407" s="267"/>
      <c r="P407" s="267"/>
      <c r="Q407" s="267"/>
      <c r="R407" s="267"/>
      <c r="S407" s="267"/>
      <c r="T407" s="268"/>
      <c r="AT407" s="269" t="s">
        <v>196</v>
      </c>
      <c r="AU407" s="269" t="s">
        <v>98</v>
      </c>
      <c r="AV407" s="15" t="s">
        <v>122</v>
      </c>
      <c r="AW407" s="15" t="s">
        <v>48</v>
      </c>
      <c r="AX407" s="15" t="s">
        <v>23</v>
      </c>
      <c r="AY407" s="269" t="s">
        <v>183</v>
      </c>
    </row>
    <row r="408" spans="2:65" s="11" customFormat="1" ht="22.8" customHeight="1">
      <c r="B408" s="181"/>
      <c r="C408" s="182"/>
      <c r="D408" s="183" t="s">
        <v>90</v>
      </c>
      <c r="E408" s="195" t="s">
        <v>232</v>
      </c>
      <c r="F408" s="195" t="s">
        <v>1911</v>
      </c>
      <c r="G408" s="182"/>
      <c r="H408" s="182"/>
      <c r="I408" s="185"/>
      <c r="J408" s="196">
        <f>BK408</f>
        <v>0</v>
      </c>
      <c r="K408" s="182"/>
      <c r="L408" s="187"/>
      <c r="M408" s="188"/>
      <c r="N408" s="189"/>
      <c r="O408" s="189"/>
      <c r="P408" s="190">
        <f>SUM(P409:P441)</f>
        <v>0</v>
      </c>
      <c r="Q408" s="189"/>
      <c r="R408" s="190">
        <f>SUM(R409:R441)</f>
        <v>2.5999999999999999E-2</v>
      </c>
      <c r="S408" s="189"/>
      <c r="T408" s="191">
        <f>SUM(T409:T441)</f>
        <v>1.3794999999999999</v>
      </c>
      <c r="AR408" s="192" t="s">
        <v>23</v>
      </c>
      <c r="AT408" s="193" t="s">
        <v>90</v>
      </c>
      <c r="AU408" s="193" t="s">
        <v>23</v>
      </c>
      <c r="AY408" s="192" t="s">
        <v>183</v>
      </c>
      <c r="BK408" s="194">
        <f>SUM(BK409:BK441)</f>
        <v>0</v>
      </c>
    </row>
    <row r="409" spans="2:65" s="1" customFormat="1" ht="16.5" customHeight="1">
      <c r="B409" s="35"/>
      <c r="C409" s="197" t="s">
        <v>363</v>
      </c>
      <c r="D409" s="197" t="s">
        <v>186</v>
      </c>
      <c r="E409" s="198" t="s">
        <v>1912</v>
      </c>
      <c r="F409" s="199" t="s">
        <v>1913</v>
      </c>
      <c r="G409" s="200" t="s">
        <v>711</v>
      </c>
      <c r="H409" s="201">
        <v>51</v>
      </c>
      <c r="I409" s="202"/>
      <c r="J409" s="203">
        <f>ROUND(I409*H409,2)</f>
        <v>0</v>
      </c>
      <c r="K409" s="199" t="s">
        <v>1</v>
      </c>
      <c r="L409" s="39"/>
      <c r="M409" s="204" t="s">
        <v>1</v>
      </c>
      <c r="N409" s="205" t="s">
        <v>56</v>
      </c>
      <c r="O409" s="67"/>
      <c r="P409" s="206">
        <f>O409*H409</f>
        <v>0</v>
      </c>
      <c r="Q409" s="206">
        <v>0</v>
      </c>
      <c r="R409" s="206">
        <f>Q409*H409</f>
        <v>0</v>
      </c>
      <c r="S409" s="206">
        <v>2.2499999999999999E-2</v>
      </c>
      <c r="T409" s="207">
        <f>S409*H409</f>
        <v>1.1475</v>
      </c>
      <c r="AR409" s="208" t="s">
        <v>122</v>
      </c>
      <c r="AT409" s="208" t="s">
        <v>186</v>
      </c>
      <c r="AU409" s="208" t="s">
        <v>98</v>
      </c>
      <c r="AY409" s="17" t="s">
        <v>183</v>
      </c>
      <c r="BE409" s="209">
        <f>IF(N409="základní",J409,0)</f>
        <v>0</v>
      </c>
      <c r="BF409" s="209">
        <f>IF(N409="snížená",J409,0)</f>
        <v>0</v>
      </c>
      <c r="BG409" s="209">
        <f>IF(N409="zákl. přenesená",J409,0)</f>
        <v>0</v>
      </c>
      <c r="BH409" s="209">
        <f>IF(N409="sníž. přenesená",J409,0)</f>
        <v>0</v>
      </c>
      <c r="BI409" s="209">
        <f>IF(N409="nulová",J409,0)</f>
        <v>0</v>
      </c>
      <c r="BJ409" s="17" t="s">
        <v>23</v>
      </c>
      <c r="BK409" s="209">
        <f>ROUND(I409*H409,2)</f>
        <v>0</v>
      </c>
      <c r="BL409" s="17" t="s">
        <v>122</v>
      </c>
      <c r="BM409" s="208" t="s">
        <v>1914</v>
      </c>
    </row>
    <row r="410" spans="2:65" s="1" customFormat="1" ht="10.199999999999999">
      <c r="B410" s="35"/>
      <c r="C410" s="36"/>
      <c r="D410" s="210" t="s">
        <v>192</v>
      </c>
      <c r="E410" s="36"/>
      <c r="F410" s="211" t="s">
        <v>1913</v>
      </c>
      <c r="G410" s="36"/>
      <c r="H410" s="36"/>
      <c r="I410" s="118"/>
      <c r="J410" s="36"/>
      <c r="K410" s="36"/>
      <c r="L410" s="39"/>
      <c r="M410" s="212"/>
      <c r="N410" s="67"/>
      <c r="O410" s="67"/>
      <c r="P410" s="67"/>
      <c r="Q410" s="67"/>
      <c r="R410" s="67"/>
      <c r="S410" s="67"/>
      <c r="T410" s="68"/>
      <c r="AT410" s="17" t="s">
        <v>192</v>
      </c>
      <c r="AU410" s="17" t="s">
        <v>98</v>
      </c>
    </row>
    <row r="411" spans="2:65" s="1" customFormat="1" ht="54">
      <c r="B411" s="35"/>
      <c r="C411" s="36"/>
      <c r="D411" s="210" t="s">
        <v>194</v>
      </c>
      <c r="E411" s="36"/>
      <c r="F411" s="213" t="s">
        <v>1915</v>
      </c>
      <c r="G411" s="36"/>
      <c r="H411" s="36"/>
      <c r="I411" s="118"/>
      <c r="J411" s="36"/>
      <c r="K411" s="36"/>
      <c r="L411" s="39"/>
      <c r="M411" s="212"/>
      <c r="N411" s="67"/>
      <c r="O411" s="67"/>
      <c r="P411" s="67"/>
      <c r="Q411" s="67"/>
      <c r="R411" s="67"/>
      <c r="S411" s="67"/>
      <c r="T411" s="68"/>
      <c r="AT411" s="17" t="s">
        <v>194</v>
      </c>
      <c r="AU411" s="17" t="s">
        <v>98</v>
      </c>
    </row>
    <row r="412" spans="2:65" s="12" customFormat="1" ht="10.199999999999999">
      <c r="B412" s="214"/>
      <c r="C412" s="215"/>
      <c r="D412" s="210" t="s">
        <v>196</v>
      </c>
      <c r="E412" s="216" t="s">
        <v>1</v>
      </c>
      <c r="F412" s="217" t="s">
        <v>1863</v>
      </c>
      <c r="G412" s="215"/>
      <c r="H412" s="216" t="s">
        <v>1</v>
      </c>
      <c r="I412" s="218"/>
      <c r="J412" s="215"/>
      <c r="K412" s="215"/>
      <c r="L412" s="219"/>
      <c r="M412" s="220"/>
      <c r="N412" s="221"/>
      <c r="O412" s="221"/>
      <c r="P412" s="221"/>
      <c r="Q412" s="221"/>
      <c r="R412" s="221"/>
      <c r="S412" s="221"/>
      <c r="T412" s="222"/>
      <c r="AT412" s="223" t="s">
        <v>196</v>
      </c>
      <c r="AU412" s="223" t="s">
        <v>98</v>
      </c>
      <c r="AV412" s="12" t="s">
        <v>23</v>
      </c>
      <c r="AW412" s="12" t="s">
        <v>48</v>
      </c>
      <c r="AX412" s="12" t="s">
        <v>91</v>
      </c>
      <c r="AY412" s="223" t="s">
        <v>183</v>
      </c>
    </row>
    <row r="413" spans="2:65" s="13" customFormat="1" ht="10.199999999999999">
      <c r="B413" s="224"/>
      <c r="C413" s="225"/>
      <c r="D413" s="210" t="s">
        <v>196</v>
      </c>
      <c r="E413" s="226" t="s">
        <v>1</v>
      </c>
      <c r="F413" s="227" t="s">
        <v>534</v>
      </c>
      <c r="G413" s="225"/>
      <c r="H413" s="228">
        <v>51</v>
      </c>
      <c r="I413" s="229"/>
      <c r="J413" s="225"/>
      <c r="K413" s="225"/>
      <c r="L413" s="230"/>
      <c r="M413" s="231"/>
      <c r="N413" s="232"/>
      <c r="O413" s="232"/>
      <c r="P413" s="232"/>
      <c r="Q413" s="232"/>
      <c r="R413" s="232"/>
      <c r="S413" s="232"/>
      <c r="T413" s="233"/>
      <c r="AT413" s="234" t="s">
        <v>196</v>
      </c>
      <c r="AU413" s="234" t="s">
        <v>98</v>
      </c>
      <c r="AV413" s="13" t="s">
        <v>98</v>
      </c>
      <c r="AW413" s="13" t="s">
        <v>48</v>
      </c>
      <c r="AX413" s="13" t="s">
        <v>23</v>
      </c>
      <c r="AY413" s="234" t="s">
        <v>183</v>
      </c>
    </row>
    <row r="414" spans="2:65" s="1" customFormat="1" ht="16.5" customHeight="1">
      <c r="B414" s="35"/>
      <c r="C414" s="197" t="s">
        <v>369</v>
      </c>
      <c r="D414" s="197" t="s">
        <v>186</v>
      </c>
      <c r="E414" s="198" t="s">
        <v>1916</v>
      </c>
      <c r="F414" s="199" t="s">
        <v>1917</v>
      </c>
      <c r="G414" s="200" t="s">
        <v>711</v>
      </c>
      <c r="H414" s="201">
        <v>16</v>
      </c>
      <c r="I414" s="202"/>
      <c r="J414" s="203">
        <f>ROUND(I414*H414,2)</f>
        <v>0</v>
      </c>
      <c r="K414" s="199" t="s">
        <v>1</v>
      </c>
      <c r="L414" s="39"/>
      <c r="M414" s="204" t="s">
        <v>1</v>
      </c>
      <c r="N414" s="205" t="s">
        <v>56</v>
      </c>
      <c r="O414" s="67"/>
      <c r="P414" s="206">
        <f>O414*H414</f>
        <v>0</v>
      </c>
      <c r="Q414" s="206">
        <v>0</v>
      </c>
      <c r="R414" s="206">
        <f>Q414*H414</f>
        <v>0</v>
      </c>
      <c r="S414" s="206">
        <v>1.4500000000000001E-2</v>
      </c>
      <c r="T414" s="207">
        <f>S414*H414</f>
        <v>0.23200000000000001</v>
      </c>
      <c r="AR414" s="208" t="s">
        <v>122</v>
      </c>
      <c r="AT414" s="208" t="s">
        <v>186</v>
      </c>
      <c r="AU414" s="208" t="s">
        <v>98</v>
      </c>
      <c r="AY414" s="17" t="s">
        <v>183</v>
      </c>
      <c r="BE414" s="209">
        <f>IF(N414="základní",J414,0)</f>
        <v>0</v>
      </c>
      <c r="BF414" s="209">
        <f>IF(N414="snížená",J414,0)</f>
        <v>0</v>
      </c>
      <c r="BG414" s="209">
        <f>IF(N414="zákl. přenesená",J414,0)</f>
        <v>0</v>
      </c>
      <c r="BH414" s="209">
        <f>IF(N414="sníž. přenesená",J414,0)</f>
        <v>0</v>
      </c>
      <c r="BI414" s="209">
        <f>IF(N414="nulová",J414,0)</f>
        <v>0</v>
      </c>
      <c r="BJ414" s="17" t="s">
        <v>23</v>
      </c>
      <c r="BK414" s="209">
        <f>ROUND(I414*H414,2)</f>
        <v>0</v>
      </c>
      <c r="BL414" s="17" t="s">
        <v>122</v>
      </c>
      <c r="BM414" s="208" t="s">
        <v>1918</v>
      </c>
    </row>
    <row r="415" spans="2:65" s="1" customFormat="1" ht="10.199999999999999">
      <c r="B415" s="35"/>
      <c r="C415" s="36"/>
      <c r="D415" s="210" t="s">
        <v>192</v>
      </c>
      <c r="E415" s="36"/>
      <c r="F415" s="211" t="s">
        <v>1917</v>
      </c>
      <c r="G415" s="36"/>
      <c r="H415" s="36"/>
      <c r="I415" s="118"/>
      <c r="J415" s="36"/>
      <c r="K415" s="36"/>
      <c r="L415" s="39"/>
      <c r="M415" s="212"/>
      <c r="N415" s="67"/>
      <c r="O415" s="67"/>
      <c r="P415" s="67"/>
      <c r="Q415" s="67"/>
      <c r="R415" s="67"/>
      <c r="S415" s="67"/>
      <c r="T415" s="68"/>
      <c r="AT415" s="17" t="s">
        <v>192</v>
      </c>
      <c r="AU415" s="17" t="s">
        <v>98</v>
      </c>
    </row>
    <row r="416" spans="2:65" s="12" customFormat="1" ht="10.199999999999999">
      <c r="B416" s="214"/>
      <c r="C416" s="215"/>
      <c r="D416" s="210" t="s">
        <v>196</v>
      </c>
      <c r="E416" s="216" t="s">
        <v>1</v>
      </c>
      <c r="F416" s="217" t="s">
        <v>1863</v>
      </c>
      <c r="G416" s="215"/>
      <c r="H416" s="216" t="s">
        <v>1</v>
      </c>
      <c r="I416" s="218"/>
      <c r="J416" s="215"/>
      <c r="K416" s="215"/>
      <c r="L416" s="219"/>
      <c r="M416" s="220"/>
      <c r="N416" s="221"/>
      <c r="O416" s="221"/>
      <c r="P416" s="221"/>
      <c r="Q416" s="221"/>
      <c r="R416" s="221"/>
      <c r="S416" s="221"/>
      <c r="T416" s="222"/>
      <c r="AT416" s="223" t="s">
        <v>196</v>
      </c>
      <c r="AU416" s="223" t="s">
        <v>98</v>
      </c>
      <c r="AV416" s="12" t="s">
        <v>23</v>
      </c>
      <c r="AW416" s="12" t="s">
        <v>48</v>
      </c>
      <c r="AX416" s="12" t="s">
        <v>91</v>
      </c>
      <c r="AY416" s="223" t="s">
        <v>183</v>
      </c>
    </row>
    <row r="417" spans="2:65" s="13" customFormat="1" ht="10.199999999999999">
      <c r="B417" s="224"/>
      <c r="C417" s="225"/>
      <c r="D417" s="210" t="s">
        <v>196</v>
      </c>
      <c r="E417" s="226" t="s">
        <v>1</v>
      </c>
      <c r="F417" s="227" t="s">
        <v>1919</v>
      </c>
      <c r="G417" s="225"/>
      <c r="H417" s="228">
        <v>16</v>
      </c>
      <c r="I417" s="229"/>
      <c r="J417" s="225"/>
      <c r="K417" s="225"/>
      <c r="L417" s="230"/>
      <c r="M417" s="231"/>
      <c r="N417" s="232"/>
      <c r="O417" s="232"/>
      <c r="P417" s="232"/>
      <c r="Q417" s="232"/>
      <c r="R417" s="232"/>
      <c r="S417" s="232"/>
      <c r="T417" s="233"/>
      <c r="AT417" s="234" t="s">
        <v>196</v>
      </c>
      <c r="AU417" s="234" t="s">
        <v>98</v>
      </c>
      <c r="AV417" s="13" t="s">
        <v>98</v>
      </c>
      <c r="AW417" s="13" t="s">
        <v>48</v>
      </c>
      <c r="AX417" s="13" t="s">
        <v>91</v>
      </c>
      <c r="AY417" s="234" t="s">
        <v>183</v>
      </c>
    </row>
    <row r="418" spans="2:65" s="15" customFormat="1" ht="10.199999999999999">
      <c r="B418" s="259"/>
      <c r="C418" s="260"/>
      <c r="D418" s="210" t="s">
        <v>196</v>
      </c>
      <c r="E418" s="261" t="s">
        <v>1</v>
      </c>
      <c r="F418" s="262" t="s">
        <v>1547</v>
      </c>
      <c r="G418" s="260"/>
      <c r="H418" s="263">
        <v>16</v>
      </c>
      <c r="I418" s="264"/>
      <c r="J418" s="260"/>
      <c r="K418" s="260"/>
      <c r="L418" s="265"/>
      <c r="M418" s="266"/>
      <c r="N418" s="267"/>
      <c r="O418" s="267"/>
      <c r="P418" s="267"/>
      <c r="Q418" s="267"/>
      <c r="R418" s="267"/>
      <c r="S418" s="267"/>
      <c r="T418" s="268"/>
      <c r="AT418" s="269" t="s">
        <v>196</v>
      </c>
      <c r="AU418" s="269" t="s">
        <v>98</v>
      </c>
      <c r="AV418" s="15" t="s">
        <v>122</v>
      </c>
      <c r="AW418" s="15" t="s">
        <v>48</v>
      </c>
      <c r="AX418" s="15" t="s">
        <v>23</v>
      </c>
      <c r="AY418" s="269" t="s">
        <v>183</v>
      </c>
    </row>
    <row r="419" spans="2:65" s="1" customFormat="1" ht="16.5" customHeight="1">
      <c r="B419" s="35"/>
      <c r="C419" s="197" t="s">
        <v>376</v>
      </c>
      <c r="D419" s="197" t="s">
        <v>186</v>
      </c>
      <c r="E419" s="198" t="s">
        <v>1920</v>
      </c>
      <c r="F419" s="199" t="s">
        <v>1921</v>
      </c>
      <c r="G419" s="200" t="s">
        <v>205</v>
      </c>
      <c r="H419" s="201">
        <v>22</v>
      </c>
      <c r="I419" s="202"/>
      <c r="J419" s="203">
        <f>ROUND(I419*H419,2)</f>
        <v>0</v>
      </c>
      <c r="K419" s="199" t="s">
        <v>190</v>
      </c>
      <c r="L419" s="39"/>
      <c r="M419" s="204" t="s">
        <v>1</v>
      </c>
      <c r="N419" s="205" t="s">
        <v>56</v>
      </c>
      <c r="O419" s="67"/>
      <c r="P419" s="206">
        <f>O419*H419</f>
        <v>0</v>
      </c>
      <c r="Q419" s="206">
        <v>3.8000000000000002E-4</v>
      </c>
      <c r="R419" s="206">
        <f>Q419*H419</f>
        <v>8.3600000000000011E-3</v>
      </c>
      <c r="S419" s="206">
        <v>0</v>
      </c>
      <c r="T419" s="207">
        <f>S419*H419</f>
        <v>0</v>
      </c>
      <c r="AR419" s="208" t="s">
        <v>122</v>
      </c>
      <c r="AT419" s="208" t="s">
        <v>186</v>
      </c>
      <c r="AU419" s="208" t="s">
        <v>98</v>
      </c>
      <c r="AY419" s="17" t="s">
        <v>183</v>
      </c>
      <c r="BE419" s="209">
        <f>IF(N419="základní",J419,0)</f>
        <v>0</v>
      </c>
      <c r="BF419" s="209">
        <f>IF(N419="snížená",J419,0)</f>
        <v>0</v>
      </c>
      <c r="BG419" s="209">
        <f>IF(N419="zákl. přenesená",J419,0)</f>
        <v>0</v>
      </c>
      <c r="BH419" s="209">
        <f>IF(N419="sníž. přenesená",J419,0)</f>
        <v>0</v>
      </c>
      <c r="BI419" s="209">
        <f>IF(N419="nulová",J419,0)</f>
        <v>0</v>
      </c>
      <c r="BJ419" s="17" t="s">
        <v>23</v>
      </c>
      <c r="BK419" s="209">
        <f>ROUND(I419*H419,2)</f>
        <v>0</v>
      </c>
      <c r="BL419" s="17" t="s">
        <v>122</v>
      </c>
      <c r="BM419" s="208" t="s">
        <v>1922</v>
      </c>
    </row>
    <row r="420" spans="2:65" s="1" customFormat="1" ht="10.199999999999999">
      <c r="B420" s="35"/>
      <c r="C420" s="36"/>
      <c r="D420" s="210" t="s">
        <v>192</v>
      </c>
      <c r="E420" s="36"/>
      <c r="F420" s="211" t="s">
        <v>1923</v>
      </c>
      <c r="G420" s="36"/>
      <c r="H420" s="36"/>
      <c r="I420" s="118"/>
      <c r="J420" s="36"/>
      <c r="K420" s="36"/>
      <c r="L420" s="39"/>
      <c r="M420" s="212"/>
      <c r="N420" s="67"/>
      <c r="O420" s="67"/>
      <c r="P420" s="67"/>
      <c r="Q420" s="67"/>
      <c r="R420" s="67"/>
      <c r="S420" s="67"/>
      <c r="T420" s="68"/>
      <c r="AT420" s="17" t="s">
        <v>192</v>
      </c>
      <c r="AU420" s="17" t="s">
        <v>98</v>
      </c>
    </row>
    <row r="421" spans="2:65" s="1" customFormat="1" ht="18">
      <c r="B421" s="35"/>
      <c r="C421" s="36"/>
      <c r="D421" s="210" t="s">
        <v>194</v>
      </c>
      <c r="E421" s="36"/>
      <c r="F421" s="213" t="s">
        <v>1924</v>
      </c>
      <c r="G421" s="36"/>
      <c r="H421" s="36"/>
      <c r="I421" s="118"/>
      <c r="J421" s="36"/>
      <c r="K421" s="36"/>
      <c r="L421" s="39"/>
      <c r="M421" s="212"/>
      <c r="N421" s="67"/>
      <c r="O421" s="67"/>
      <c r="P421" s="67"/>
      <c r="Q421" s="67"/>
      <c r="R421" s="67"/>
      <c r="S421" s="67"/>
      <c r="T421" s="68"/>
      <c r="AT421" s="17" t="s">
        <v>194</v>
      </c>
      <c r="AU421" s="17" t="s">
        <v>98</v>
      </c>
    </row>
    <row r="422" spans="2:65" s="12" customFormat="1" ht="10.199999999999999">
      <c r="B422" s="214"/>
      <c r="C422" s="215"/>
      <c r="D422" s="210" t="s">
        <v>196</v>
      </c>
      <c r="E422" s="216" t="s">
        <v>1</v>
      </c>
      <c r="F422" s="217" t="s">
        <v>1925</v>
      </c>
      <c r="G422" s="215"/>
      <c r="H422" s="216" t="s">
        <v>1</v>
      </c>
      <c r="I422" s="218"/>
      <c r="J422" s="215"/>
      <c r="K422" s="215"/>
      <c r="L422" s="219"/>
      <c r="M422" s="220"/>
      <c r="N422" s="221"/>
      <c r="O422" s="221"/>
      <c r="P422" s="221"/>
      <c r="Q422" s="221"/>
      <c r="R422" s="221"/>
      <c r="S422" s="221"/>
      <c r="T422" s="222"/>
      <c r="AT422" s="223" t="s">
        <v>196</v>
      </c>
      <c r="AU422" s="223" t="s">
        <v>98</v>
      </c>
      <c r="AV422" s="12" t="s">
        <v>23</v>
      </c>
      <c r="AW422" s="12" t="s">
        <v>48</v>
      </c>
      <c r="AX422" s="12" t="s">
        <v>91</v>
      </c>
      <c r="AY422" s="223" t="s">
        <v>183</v>
      </c>
    </row>
    <row r="423" spans="2:65" s="13" customFormat="1" ht="10.199999999999999">
      <c r="B423" s="224"/>
      <c r="C423" s="225"/>
      <c r="D423" s="210" t="s">
        <v>196</v>
      </c>
      <c r="E423" s="226" t="s">
        <v>1</v>
      </c>
      <c r="F423" s="227" t="s">
        <v>1926</v>
      </c>
      <c r="G423" s="225"/>
      <c r="H423" s="228">
        <v>22</v>
      </c>
      <c r="I423" s="229"/>
      <c r="J423" s="225"/>
      <c r="K423" s="225"/>
      <c r="L423" s="230"/>
      <c r="M423" s="231"/>
      <c r="N423" s="232"/>
      <c r="O423" s="232"/>
      <c r="P423" s="232"/>
      <c r="Q423" s="232"/>
      <c r="R423" s="232"/>
      <c r="S423" s="232"/>
      <c r="T423" s="233"/>
      <c r="AT423" s="234" t="s">
        <v>196</v>
      </c>
      <c r="AU423" s="234" t="s">
        <v>98</v>
      </c>
      <c r="AV423" s="13" t="s">
        <v>98</v>
      </c>
      <c r="AW423" s="13" t="s">
        <v>48</v>
      </c>
      <c r="AX423" s="13" t="s">
        <v>91</v>
      </c>
      <c r="AY423" s="234" t="s">
        <v>183</v>
      </c>
    </row>
    <row r="424" spans="2:65" s="15" customFormat="1" ht="10.199999999999999">
      <c r="B424" s="259"/>
      <c r="C424" s="260"/>
      <c r="D424" s="210" t="s">
        <v>196</v>
      </c>
      <c r="E424" s="261" t="s">
        <v>1</v>
      </c>
      <c r="F424" s="262" t="s">
        <v>1547</v>
      </c>
      <c r="G424" s="260"/>
      <c r="H424" s="263">
        <v>22</v>
      </c>
      <c r="I424" s="264"/>
      <c r="J424" s="260"/>
      <c r="K424" s="260"/>
      <c r="L424" s="265"/>
      <c r="M424" s="266"/>
      <c r="N424" s="267"/>
      <c r="O424" s="267"/>
      <c r="P424" s="267"/>
      <c r="Q424" s="267"/>
      <c r="R424" s="267"/>
      <c r="S424" s="267"/>
      <c r="T424" s="268"/>
      <c r="AT424" s="269" t="s">
        <v>196</v>
      </c>
      <c r="AU424" s="269" t="s">
        <v>98</v>
      </c>
      <c r="AV424" s="15" t="s">
        <v>122</v>
      </c>
      <c r="AW424" s="15" t="s">
        <v>48</v>
      </c>
      <c r="AX424" s="15" t="s">
        <v>23</v>
      </c>
      <c r="AY424" s="269" t="s">
        <v>183</v>
      </c>
    </row>
    <row r="425" spans="2:65" s="1" customFormat="1" ht="16.5" customHeight="1">
      <c r="B425" s="35"/>
      <c r="C425" s="197" t="s">
        <v>384</v>
      </c>
      <c r="D425" s="197" t="s">
        <v>186</v>
      </c>
      <c r="E425" s="198" t="s">
        <v>1927</v>
      </c>
      <c r="F425" s="199" t="s">
        <v>1928</v>
      </c>
      <c r="G425" s="200" t="s">
        <v>205</v>
      </c>
      <c r="H425" s="201">
        <v>2</v>
      </c>
      <c r="I425" s="202"/>
      <c r="J425" s="203">
        <f>ROUND(I425*H425,2)</f>
        <v>0</v>
      </c>
      <c r="K425" s="199" t="s">
        <v>190</v>
      </c>
      <c r="L425" s="39"/>
      <c r="M425" s="204" t="s">
        <v>1</v>
      </c>
      <c r="N425" s="205" t="s">
        <v>56</v>
      </c>
      <c r="O425" s="67"/>
      <c r="P425" s="206">
        <f>O425*H425</f>
        <v>0</v>
      </c>
      <c r="Q425" s="206">
        <v>6.7000000000000002E-4</v>
      </c>
      <c r="R425" s="206">
        <f>Q425*H425</f>
        <v>1.34E-3</v>
      </c>
      <c r="S425" s="206">
        <v>0</v>
      </c>
      <c r="T425" s="207">
        <f>S425*H425</f>
        <v>0</v>
      </c>
      <c r="AR425" s="208" t="s">
        <v>122</v>
      </c>
      <c r="AT425" s="208" t="s">
        <v>186</v>
      </c>
      <c r="AU425" s="208" t="s">
        <v>98</v>
      </c>
      <c r="AY425" s="17" t="s">
        <v>183</v>
      </c>
      <c r="BE425" s="209">
        <f>IF(N425="základní",J425,0)</f>
        <v>0</v>
      </c>
      <c r="BF425" s="209">
        <f>IF(N425="snížená",J425,0)</f>
        <v>0</v>
      </c>
      <c r="BG425" s="209">
        <f>IF(N425="zákl. přenesená",J425,0)</f>
        <v>0</v>
      </c>
      <c r="BH425" s="209">
        <f>IF(N425="sníž. přenesená",J425,0)</f>
        <v>0</v>
      </c>
      <c r="BI425" s="209">
        <f>IF(N425="nulová",J425,0)</f>
        <v>0</v>
      </c>
      <c r="BJ425" s="17" t="s">
        <v>23</v>
      </c>
      <c r="BK425" s="209">
        <f>ROUND(I425*H425,2)</f>
        <v>0</v>
      </c>
      <c r="BL425" s="17" t="s">
        <v>122</v>
      </c>
      <c r="BM425" s="208" t="s">
        <v>1929</v>
      </c>
    </row>
    <row r="426" spans="2:65" s="1" customFormat="1" ht="10.199999999999999">
      <c r="B426" s="35"/>
      <c r="C426" s="36"/>
      <c r="D426" s="210" t="s">
        <v>192</v>
      </c>
      <c r="E426" s="36"/>
      <c r="F426" s="211" t="s">
        <v>1930</v>
      </c>
      <c r="G426" s="36"/>
      <c r="H426" s="36"/>
      <c r="I426" s="118"/>
      <c r="J426" s="36"/>
      <c r="K426" s="36"/>
      <c r="L426" s="39"/>
      <c r="M426" s="212"/>
      <c r="N426" s="67"/>
      <c r="O426" s="67"/>
      <c r="P426" s="67"/>
      <c r="Q426" s="67"/>
      <c r="R426" s="67"/>
      <c r="S426" s="67"/>
      <c r="T426" s="68"/>
      <c r="AT426" s="17" t="s">
        <v>192</v>
      </c>
      <c r="AU426" s="17" t="s">
        <v>98</v>
      </c>
    </row>
    <row r="427" spans="2:65" s="1" customFormat="1" ht="18">
      <c r="B427" s="35"/>
      <c r="C427" s="36"/>
      <c r="D427" s="210" t="s">
        <v>194</v>
      </c>
      <c r="E427" s="36"/>
      <c r="F427" s="213" t="s">
        <v>1924</v>
      </c>
      <c r="G427" s="36"/>
      <c r="H427" s="36"/>
      <c r="I427" s="118"/>
      <c r="J427" s="36"/>
      <c r="K427" s="36"/>
      <c r="L427" s="39"/>
      <c r="M427" s="212"/>
      <c r="N427" s="67"/>
      <c r="O427" s="67"/>
      <c r="P427" s="67"/>
      <c r="Q427" s="67"/>
      <c r="R427" s="67"/>
      <c r="S427" s="67"/>
      <c r="T427" s="68"/>
      <c r="AT427" s="17" t="s">
        <v>194</v>
      </c>
      <c r="AU427" s="17" t="s">
        <v>98</v>
      </c>
    </row>
    <row r="428" spans="2:65" s="12" customFormat="1" ht="10.199999999999999">
      <c r="B428" s="214"/>
      <c r="C428" s="215"/>
      <c r="D428" s="210" t="s">
        <v>196</v>
      </c>
      <c r="E428" s="216" t="s">
        <v>1</v>
      </c>
      <c r="F428" s="217" t="s">
        <v>1925</v>
      </c>
      <c r="G428" s="215"/>
      <c r="H428" s="216" t="s">
        <v>1</v>
      </c>
      <c r="I428" s="218"/>
      <c r="J428" s="215"/>
      <c r="K428" s="215"/>
      <c r="L428" s="219"/>
      <c r="M428" s="220"/>
      <c r="N428" s="221"/>
      <c r="O428" s="221"/>
      <c r="P428" s="221"/>
      <c r="Q428" s="221"/>
      <c r="R428" s="221"/>
      <c r="S428" s="221"/>
      <c r="T428" s="222"/>
      <c r="AT428" s="223" t="s">
        <v>196</v>
      </c>
      <c r="AU428" s="223" t="s">
        <v>98</v>
      </c>
      <c r="AV428" s="12" t="s">
        <v>23</v>
      </c>
      <c r="AW428" s="12" t="s">
        <v>48</v>
      </c>
      <c r="AX428" s="12" t="s">
        <v>91</v>
      </c>
      <c r="AY428" s="223" t="s">
        <v>183</v>
      </c>
    </row>
    <row r="429" spans="2:65" s="13" customFormat="1" ht="10.199999999999999">
      <c r="B429" s="224"/>
      <c r="C429" s="225"/>
      <c r="D429" s="210" t="s">
        <v>196</v>
      </c>
      <c r="E429" s="226" t="s">
        <v>1</v>
      </c>
      <c r="F429" s="227" t="s">
        <v>1931</v>
      </c>
      <c r="G429" s="225"/>
      <c r="H429" s="228">
        <v>2</v>
      </c>
      <c r="I429" s="229"/>
      <c r="J429" s="225"/>
      <c r="K429" s="225"/>
      <c r="L429" s="230"/>
      <c r="M429" s="231"/>
      <c r="N429" s="232"/>
      <c r="O429" s="232"/>
      <c r="P429" s="232"/>
      <c r="Q429" s="232"/>
      <c r="R429" s="232"/>
      <c r="S429" s="232"/>
      <c r="T429" s="233"/>
      <c r="AT429" s="234" t="s">
        <v>196</v>
      </c>
      <c r="AU429" s="234" t="s">
        <v>98</v>
      </c>
      <c r="AV429" s="13" t="s">
        <v>98</v>
      </c>
      <c r="AW429" s="13" t="s">
        <v>48</v>
      </c>
      <c r="AX429" s="13" t="s">
        <v>91</v>
      </c>
      <c r="AY429" s="234" t="s">
        <v>183</v>
      </c>
    </row>
    <row r="430" spans="2:65" s="15" customFormat="1" ht="10.199999999999999">
      <c r="B430" s="259"/>
      <c r="C430" s="260"/>
      <c r="D430" s="210" t="s">
        <v>196</v>
      </c>
      <c r="E430" s="261" t="s">
        <v>1</v>
      </c>
      <c r="F430" s="262" t="s">
        <v>1547</v>
      </c>
      <c r="G430" s="260"/>
      <c r="H430" s="263">
        <v>2</v>
      </c>
      <c r="I430" s="264"/>
      <c r="J430" s="260"/>
      <c r="K430" s="260"/>
      <c r="L430" s="265"/>
      <c r="M430" s="266"/>
      <c r="N430" s="267"/>
      <c r="O430" s="267"/>
      <c r="P430" s="267"/>
      <c r="Q430" s="267"/>
      <c r="R430" s="267"/>
      <c r="S430" s="267"/>
      <c r="T430" s="268"/>
      <c r="AT430" s="269" t="s">
        <v>196</v>
      </c>
      <c r="AU430" s="269" t="s">
        <v>98</v>
      </c>
      <c r="AV430" s="15" t="s">
        <v>122</v>
      </c>
      <c r="AW430" s="15" t="s">
        <v>48</v>
      </c>
      <c r="AX430" s="15" t="s">
        <v>23</v>
      </c>
      <c r="AY430" s="269" t="s">
        <v>183</v>
      </c>
    </row>
    <row r="431" spans="2:65" s="1" customFormat="1" ht="16.5" customHeight="1">
      <c r="B431" s="35"/>
      <c r="C431" s="197" t="s">
        <v>390</v>
      </c>
      <c r="D431" s="197" t="s">
        <v>186</v>
      </c>
      <c r="E431" s="198" t="s">
        <v>1932</v>
      </c>
      <c r="F431" s="199" t="s">
        <v>1933</v>
      </c>
      <c r="G431" s="200" t="s">
        <v>205</v>
      </c>
      <c r="H431" s="201">
        <v>4</v>
      </c>
      <c r="I431" s="202"/>
      <c r="J431" s="203">
        <f>ROUND(I431*H431,2)</f>
        <v>0</v>
      </c>
      <c r="K431" s="199" t="s">
        <v>190</v>
      </c>
      <c r="L431" s="39"/>
      <c r="M431" s="204" t="s">
        <v>1</v>
      </c>
      <c r="N431" s="205" t="s">
        <v>56</v>
      </c>
      <c r="O431" s="67"/>
      <c r="P431" s="206">
        <f>O431*H431</f>
        <v>0</v>
      </c>
      <c r="Q431" s="206">
        <v>1.6299999999999999E-3</v>
      </c>
      <c r="R431" s="206">
        <f>Q431*H431</f>
        <v>6.5199999999999998E-3</v>
      </c>
      <c r="S431" s="206">
        <v>0</v>
      </c>
      <c r="T431" s="207">
        <f>S431*H431</f>
        <v>0</v>
      </c>
      <c r="AR431" s="208" t="s">
        <v>122</v>
      </c>
      <c r="AT431" s="208" t="s">
        <v>186</v>
      </c>
      <c r="AU431" s="208" t="s">
        <v>98</v>
      </c>
      <c r="AY431" s="17" t="s">
        <v>183</v>
      </c>
      <c r="BE431" s="209">
        <f>IF(N431="základní",J431,0)</f>
        <v>0</v>
      </c>
      <c r="BF431" s="209">
        <f>IF(N431="snížená",J431,0)</f>
        <v>0</v>
      </c>
      <c r="BG431" s="209">
        <f>IF(N431="zákl. přenesená",J431,0)</f>
        <v>0</v>
      </c>
      <c r="BH431" s="209">
        <f>IF(N431="sníž. přenesená",J431,0)</f>
        <v>0</v>
      </c>
      <c r="BI431" s="209">
        <f>IF(N431="nulová",J431,0)</f>
        <v>0</v>
      </c>
      <c r="BJ431" s="17" t="s">
        <v>23</v>
      </c>
      <c r="BK431" s="209">
        <f>ROUND(I431*H431,2)</f>
        <v>0</v>
      </c>
      <c r="BL431" s="17" t="s">
        <v>122</v>
      </c>
      <c r="BM431" s="208" t="s">
        <v>1934</v>
      </c>
    </row>
    <row r="432" spans="2:65" s="1" customFormat="1" ht="10.199999999999999">
      <c r="B432" s="35"/>
      <c r="C432" s="36"/>
      <c r="D432" s="210" t="s">
        <v>192</v>
      </c>
      <c r="E432" s="36"/>
      <c r="F432" s="211" t="s">
        <v>1935</v>
      </c>
      <c r="G432" s="36"/>
      <c r="H432" s="36"/>
      <c r="I432" s="118"/>
      <c r="J432" s="36"/>
      <c r="K432" s="36"/>
      <c r="L432" s="39"/>
      <c r="M432" s="212"/>
      <c r="N432" s="67"/>
      <c r="O432" s="67"/>
      <c r="P432" s="67"/>
      <c r="Q432" s="67"/>
      <c r="R432" s="67"/>
      <c r="S432" s="67"/>
      <c r="T432" s="68"/>
      <c r="AT432" s="17" t="s">
        <v>192</v>
      </c>
      <c r="AU432" s="17" t="s">
        <v>98</v>
      </c>
    </row>
    <row r="433" spans="2:65" s="1" customFormat="1" ht="18">
      <c r="B433" s="35"/>
      <c r="C433" s="36"/>
      <c r="D433" s="210" t="s">
        <v>194</v>
      </c>
      <c r="E433" s="36"/>
      <c r="F433" s="213" t="s">
        <v>1924</v>
      </c>
      <c r="G433" s="36"/>
      <c r="H433" s="36"/>
      <c r="I433" s="118"/>
      <c r="J433" s="36"/>
      <c r="K433" s="36"/>
      <c r="L433" s="39"/>
      <c r="M433" s="212"/>
      <c r="N433" s="67"/>
      <c r="O433" s="67"/>
      <c r="P433" s="67"/>
      <c r="Q433" s="67"/>
      <c r="R433" s="67"/>
      <c r="S433" s="67"/>
      <c r="T433" s="68"/>
      <c r="AT433" s="17" t="s">
        <v>194</v>
      </c>
      <c r="AU433" s="17" t="s">
        <v>98</v>
      </c>
    </row>
    <row r="434" spans="2:65" s="12" customFormat="1" ht="10.199999999999999">
      <c r="B434" s="214"/>
      <c r="C434" s="215"/>
      <c r="D434" s="210" t="s">
        <v>196</v>
      </c>
      <c r="E434" s="216" t="s">
        <v>1</v>
      </c>
      <c r="F434" s="217" t="s">
        <v>1925</v>
      </c>
      <c r="G434" s="215"/>
      <c r="H434" s="216" t="s">
        <v>1</v>
      </c>
      <c r="I434" s="218"/>
      <c r="J434" s="215"/>
      <c r="K434" s="215"/>
      <c r="L434" s="219"/>
      <c r="M434" s="220"/>
      <c r="N434" s="221"/>
      <c r="O434" s="221"/>
      <c r="P434" s="221"/>
      <c r="Q434" s="221"/>
      <c r="R434" s="221"/>
      <c r="S434" s="221"/>
      <c r="T434" s="222"/>
      <c r="AT434" s="223" t="s">
        <v>196</v>
      </c>
      <c r="AU434" s="223" t="s">
        <v>98</v>
      </c>
      <c r="AV434" s="12" t="s">
        <v>23</v>
      </c>
      <c r="AW434" s="12" t="s">
        <v>48</v>
      </c>
      <c r="AX434" s="12" t="s">
        <v>91</v>
      </c>
      <c r="AY434" s="223" t="s">
        <v>183</v>
      </c>
    </row>
    <row r="435" spans="2:65" s="13" customFormat="1" ht="10.199999999999999">
      <c r="B435" s="224"/>
      <c r="C435" s="225"/>
      <c r="D435" s="210" t="s">
        <v>196</v>
      </c>
      <c r="E435" s="226" t="s">
        <v>1</v>
      </c>
      <c r="F435" s="227" t="s">
        <v>1936</v>
      </c>
      <c r="G435" s="225"/>
      <c r="H435" s="228">
        <v>4</v>
      </c>
      <c r="I435" s="229"/>
      <c r="J435" s="225"/>
      <c r="K435" s="225"/>
      <c r="L435" s="230"/>
      <c r="M435" s="231"/>
      <c r="N435" s="232"/>
      <c r="O435" s="232"/>
      <c r="P435" s="232"/>
      <c r="Q435" s="232"/>
      <c r="R435" s="232"/>
      <c r="S435" s="232"/>
      <c r="T435" s="233"/>
      <c r="AT435" s="234" t="s">
        <v>196</v>
      </c>
      <c r="AU435" s="234" t="s">
        <v>98</v>
      </c>
      <c r="AV435" s="13" t="s">
        <v>98</v>
      </c>
      <c r="AW435" s="13" t="s">
        <v>48</v>
      </c>
      <c r="AX435" s="13" t="s">
        <v>91</v>
      </c>
      <c r="AY435" s="234" t="s">
        <v>183</v>
      </c>
    </row>
    <row r="436" spans="2:65" s="15" customFormat="1" ht="10.199999999999999">
      <c r="B436" s="259"/>
      <c r="C436" s="260"/>
      <c r="D436" s="210" t="s">
        <v>196</v>
      </c>
      <c r="E436" s="261" t="s">
        <v>1</v>
      </c>
      <c r="F436" s="262" t="s">
        <v>1547</v>
      </c>
      <c r="G436" s="260"/>
      <c r="H436" s="263">
        <v>4</v>
      </c>
      <c r="I436" s="264"/>
      <c r="J436" s="260"/>
      <c r="K436" s="260"/>
      <c r="L436" s="265"/>
      <c r="M436" s="266"/>
      <c r="N436" s="267"/>
      <c r="O436" s="267"/>
      <c r="P436" s="267"/>
      <c r="Q436" s="267"/>
      <c r="R436" s="267"/>
      <c r="S436" s="267"/>
      <c r="T436" s="268"/>
      <c r="AT436" s="269" t="s">
        <v>196</v>
      </c>
      <c r="AU436" s="269" t="s">
        <v>98</v>
      </c>
      <c r="AV436" s="15" t="s">
        <v>122</v>
      </c>
      <c r="AW436" s="15" t="s">
        <v>48</v>
      </c>
      <c r="AX436" s="15" t="s">
        <v>23</v>
      </c>
      <c r="AY436" s="269" t="s">
        <v>183</v>
      </c>
    </row>
    <row r="437" spans="2:65" s="1" customFormat="1" ht="16.5" customHeight="1">
      <c r="B437" s="35"/>
      <c r="C437" s="197" t="s">
        <v>396</v>
      </c>
      <c r="D437" s="197" t="s">
        <v>186</v>
      </c>
      <c r="E437" s="198" t="s">
        <v>1937</v>
      </c>
      <c r="F437" s="199" t="s">
        <v>1938</v>
      </c>
      <c r="G437" s="200" t="s">
        <v>205</v>
      </c>
      <c r="H437" s="201">
        <v>6</v>
      </c>
      <c r="I437" s="202"/>
      <c r="J437" s="203">
        <f>ROUND(I437*H437,2)</f>
        <v>0</v>
      </c>
      <c r="K437" s="199" t="s">
        <v>1</v>
      </c>
      <c r="L437" s="39"/>
      <c r="M437" s="204" t="s">
        <v>1</v>
      </c>
      <c r="N437" s="205" t="s">
        <v>56</v>
      </c>
      <c r="O437" s="67"/>
      <c r="P437" s="206">
        <f>O437*H437</f>
        <v>0</v>
      </c>
      <c r="Q437" s="206">
        <v>1.6299999999999999E-3</v>
      </c>
      <c r="R437" s="206">
        <f>Q437*H437</f>
        <v>9.7800000000000005E-3</v>
      </c>
      <c r="S437" s="206">
        <v>0</v>
      </c>
      <c r="T437" s="207">
        <f>S437*H437</f>
        <v>0</v>
      </c>
      <c r="AR437" s="208" t="s">
        <v>122</v>
      </c>
      <c r="AT437" s="208" t="s">
        <v>186</v>
      </c>
      <c r="AU437" s="208" t="s">
        <v>98</v>
      </c>
      <c r="AY437" s="17" t="s">
        <v>183</v>
      </c>
      <c r="BE437" s="209">
        <f>IF(N437="základní",J437,0)</f>
        <v>0</v>
      </c>
      <c r="BF437" s="209">
        <f>IF(N437="snížená",J437,0)</f>
        <v>0</v>
      </c>
      <c r="BG437" s="209">
        <f>IF(N437="zákl. přenesená",J437,0)</f>
        <v>0</v>
      </c>
      <c r="BH437" s="209">
        <f>IF(N437="sníž. přenesená",J437,0)</f>
        <v>0</v>
      </c>
      <c r="BI437" s="209">
        <f>IF(N437="nulová",J437,0)</f>
        <v>0</v>
      </c>
      <c r="BJ437" s="17" t="s">
        <v>23</v>
      </c>
      <c r="BK437" s="209">
        <f>ROUND(I437*H437,2)</f>
        <v>0</v>
      </c>
      <c r="BL437" s="17" t="s">
        <v>122</v>
      </c>
      <c r="BM437" s="208" t="s">
        <v>1939</v>
      </c>
    </row>
    <row r="438" spans="2:65" s="1" customFormat="1" ht="10.199999999999999">
      <c r="B438" s="35"/>
      <c r="C438" s="36"/>
      <c r="D438" s="210" t="s">
        <v>192</v>
      </c>
      <c r="E438" s="36"/>
      <c r="F438" s="211" t="s">
        <v>1940</v>
      </c>
      <c r="G438" s="36"/>
      <c r="H438" s="36"/>
      <c r="I438" s="118"/>
      <c r="J438" s="36"/>
      <c r="K438" s="36"/>
      <c r="L438" s="39"/>
      <c r="M438" s="212"/>
      <c r="N438" s="67"/>
      <c r="O438" s="67"/>
      <c r="P438" s="67"/>
      <c r="Q438" s="67"/>
      <c r="R438" s="67"/>
      <c r="S438" s="67"/>
      <c r="T438" s="68"/>
      <c r="AT438" s="17" t="s">
        <v>192</v>
      </c>
      <c r="AU438" s="17" t="s">
        <v>98</v>
      </c>
    </row>
    <row r="439" spans="2:65" s="12" customFormat="1" ht="10.199999999999999">
      <c r="B439" s="214"/>
      <c r="C439" s="215"/>
      <c r="D439" s="210" t="s">
        <v>196</v>
      </c>
      <c r="E439" s="216" t="s">
        <v>1</v>
      </c>
      <c r="F439" s="217" t="s">
        <v>1925</v>
      </c>
      <c r="G439" s="215"/>
      <c r="H439" s="216" t="s">
        <v>1</v>
      </c>
      <c r="I439" s="218"/>
      <c r="J439" s="215"/>
      <c r="K439" s="215"/>
      <c r="L439" s="219"/>
      <c r="M439" s="220"/>
      <c r="N439" s="221"/>
      <c r="O439" s="221"/>
      <c r="P439" s="221"/>
      <c r="Q439" s="221"/>
      <c r="R439" s="221"/>
      <c r="S439" s="221"/>
      <c r="T439" s="222"/>
      <c r="AT439" s="223" t="s">
        <v>196</v>
      </c>
      <c r="AU439" s="223" t="s">
        <v>98</v>
      </c>
      <c r="AV439" s="12" t="s">
        <v>23</v>
      </c>
      <c r="AW439" s="12" t="s">
        <v>48</v>
      </c>
      <c r="AX439" s="12" t="s">
        <v>91</v>
      </c>
      <c r="AY439" s="223" t="s">
        <v>183</v>
      </c>
    </row>
    <row r="440" spans="2:65" s="13" customFormat="1" ht="10.199999999999999">
      <c r="B440" s="224"/>
      <c r="C440" s="225"/>
      <c r="D440" s="210" t="s">
        <v>196</v>
      </c>
      <c r="E440" s="226" t="s">
        <v>1</v>
      </c>
      <c r="F440" s="227" t="s">
        <v>1941</v>
      </c>
      <c r="G440" s="225"/>
      <c r="H440" s="228">
        <v>6</v>
      </c>
      <c r="I440" s="229"/>
      <c r="J440" s="225"/>
      <c r="K440" s="225"/>
      <c r="L440" s="230"/>
      <c r="M440" s="231"/>
      <c r="N440" s="232"/>
      <c r="O440" s="232"/>
      <c r="P440" s="232"/>
      <c r="Q440" s="232"/>
      <c r="R440" s="232"/>
      <c r="S440" s="232"/>
      <c r="T440" s="233"/>
      <c r="AT440" s="234" t="s">
        <v>196</v>
      </c>
      <c r="AU440" s="234" t="s">
        <v>98</v>
      </c>
      <c r="AV440" s="13" t="s">
        <v>98</v>
      </c>
      <c r="AW440" s="13" t="s">
        <v>48</v>
      </c>
      <c r="AX440" s="13" t="s">
        <v>91</v>
      </c>
      <c r="AY440" s="234" t="s">
        <v>183</v>
      </c>
    </row>
    <row r="441" spans="2:65" s="15" customFormat="1" ht="10.199999999999999">
      <c r="B441" s="259"/>
      <c r="C441" s="260"/>
      <c r="D441" s="210" t="s">
        <v>196</v>
      </c>
      <c r="E441" s="261" t="s">
        <v>1</v>
      </c>
      <c r="F441" s="262" t="s">
        <v>1547</v>
      </c>
      <c r="G441" s="260"/>
      <c r="H441" s="263">
        <v>6</v>
      </c>
      <c r="I441" s="264"/>
      <c r="J441" s="260"/>
      <c r="K441" s="260"/>
      <c r="L441" s="265"/>
      <c r="M441" s="266"/>
      <c r="N441" s="267"/>
      <c r="O441" s="267"/>
      <c r="P441" s="267"/>
      <c r="Q441" s="267"/>
      <c r="R441" s="267"/>
      <c r="S441" s="267"/>
      <c r="T441" s="268"/>
      <c r="AT441" s="269" t="s">
        <v>196</v>
      </c>
      <c r="AU441" s="269" t="s">
        <v>98</v>
      </c>
      <c r="AV441" s="15" t="s">
        <v>122</v>
      </c>
      <c r="AW441" s="15" t="s">
        <v>48</v>
      </c>
      <c r="AX441" s="15" t="s">
        <v>23</v>
      </c>
      <c r="AY441" s="269" t="s">
        <v>183</v>
      </c>
    </row>
    <row r="442" spans="2:65" s="11" customFormat="1" ht="22.8" customHeight="1">
      <c r="B442" s="181"/>
      <c r="C442" s="182"/>
      <c r="D442" s="183" t="s">
        <v>90</v>
      </c>
      <c r="E442" s="195" t="s">
        <v>775</v>
      </c>
      <c r="F442" s="195" t="s">
        <v>1942</v>
      </c>
      <c r="G442" s="182"/>
      <c r="H442" s="182"/>
      <c r="I442" s="185"/>
      <c r="J442" s="196">
        <f>BK442</f>
        <v>0</v>
      </c>
      <c r="K442" s="182"/>
      <c r="L442" s="187"/>
      <c r="M442" s="188"/>
      <c r="N442" s="189"/>
      <c r="O442" s="189"/>
      <c r="P442" s="190">
        <f>SUM(P443:P600)</f>
        <v>0</v>
      </c>
      <c r="Q442" s="189"/>
      <c r="R442" s="190">
        <f>SUM(R443:R600)</f>
        <v>3.9390199999999997</v>
      </c>
      <c r="S442" s="189"/>
      <c r="T442" s="191">
        <f>SUM(T443:T600)</f>
        <v>0</v>
      </c>
      <c r="AR442" s="192" t="s">
        <v>23</v>
      </c>
      <c r="AT442" s="193" t="s">
        <v>90</v>
      </c>
      <c r="AU442" s="193" t="s">
        <v>23</v>
      </c>
      <c r="AY442" s="192" t="s">
        <v>183</v>
      </c>
      <c r="BK442" s="194">
        <f>SUM(BK443:BK600)</f>
        <v>0</v>
      </c>
    </row>
    <row r="443" spans="2:65" s="1" customFormat="1" ht="16.5" customHeight="1">
      <c r="B443" s="35"/>
      <c r="C443" s="197" t="s">
        <v>403</v>
      </c>
      <c r="D443" s="197" t="s">
        <v>186</v>
      </c>
      <c r="E443" s="198" t="s">
        <v>1943</v>
      </c>
      <c r="F443" s="199" t="s">
        <v>1944</v>
      </c>
      <c r="G443" s="200" t="s">
        <v>711</v>
      </c>
      <c r="H443" s="201">
        <v>49.7</v>
      </c>
      <c r="I443" s="202"/>
      <c r="J443" s="203">
        <f>ROUND(I443*H443,2)</f>
        <v>0</v>
      </c>
      <c r="K443" s="199" t="s">
        <v>190</v>
      </c>
      <c r="L443" s="39"/>
      <c r="M443" s="204" t="s">
        <v>1</v>
      </c>
      <c r="N443" s="205" t="s">
        <v>56</v>
      </c>
      <c r="O443" s="67"/>
      <c r="P443" s="206">
        <f>O443*H443</f>
        <v>0</v>
      </c>
      <c r="Q443" s="206">
        <v>0</v>
      </c>
      <c r="R443" s="206">
        <f>Q443*H443</f>
        <v>0</v>
      </c>
      <c r="S443" s="206">
        <v>0</v>
      </c>
      <c r="T443" s="207">
        <f>S443*H443</f>
        <v>0</v>
      </c>
      <c r="AR443" s="208" t="s">
        <v>122</v>
      </c>
      <c r="AT443" s="208" t="s">
        <v>186</v>
      </c>
      <c r="AU443" s="208" t="s">
        <v>98</v>
      </c>
      <c r="AY443" s="17" t="s">
        <v>183</v>
      </c>
      <c r="BE443" s="209">
        <f>IF(N443="základní",J443,0)</f>
        <v>0</v>
      </c>
      <c r="BF443" s="209">
        <f>IF(N443="snížená",J443,0)</f>
        <v>0</v>
      </c>
      <c r="BG443" s="209">
        <f>IF(N443="zákl. přenesená",J443,0)</f>
        <v>0</v>
      </c>
      <c r="BH443" s="209">
        <f>IF(N443="sníž. přenesená",J443,0)</f>
        <v>0</v>
      </c>
      <c r="BI443" s="209">
        <f>IF(N443="nulová",J443,0)</f>
        <v>0</v>
      </c>
      <c r="BJ443" s="17" t="s">
        <v>23</v>
      </c>
      <c r="BK443" s="209">
        <f>ROUND(I443*H443,2)</f>
        <v>0</v>
      </c>
      <c r="BL443" s="17" t="s">
        <v>122</v>
      </c>
      <c r="BM443" s="208" t="s">
        <v>1945</v>
      </c>
    </row>
    <row r="444" spans="2:65" s="1" customFormat="1" ht="10.199999999999999">
      <c r="B444" s="35"/>
      <c r="C444" s="36"/>
      <c r="D444" s="210" t="s">
        <v>192</v>
      </c>
      <c r="E444" s="36"/>
      <c r="F444" s="211" t="s">
        <v>1946</v>
      </c>
      <c r="G444" s="36"/>
      <c r="H444" s="36"/>
      <c r="I444" s="118"/>
      <c r="J444" s="36"/>
      <c r="K444" s="36"/>
      <c r="L444" s="39"/>
      <c r="M444" s="212"/>
      <c r="N444" s="67"/>
      <c r="O444" s="67"/>
      <c r="P444" s="67"/>
      <c r="Q444" s="67"/>
      <c r="R444" s="67"/>
      <c r="S444" s="67"/>
      <c r="T444" s="68"/>
      <c r="AT444" s="17" t="s">
        <v>192</v>
      </c>
      <c r="AU444" s="17" t="s">
        <v>98</v>
      </c>
    </row>
    <row r="445" spans="2:65" s="1" customFormat="1" ht="54">
      <c r="B445" s="35"/>
      <c r="C445" s="36"/>
      <c r="D445" s="210" t="s">
        <v>194</v>
      </c>
      <c r="E445" s="36"/>
      <c r="F445" s="213" t="s">
        <v>1915</v>
      </c>
      <c r="G445" s="36"/>
      <c r="H445" s="36"/>
      <c r="I445" s="118"/>
      <c r="J445" s="36"/>
      <c r="K445" s="36"/>
      <c r="L445" s="39"/>
      <c r="M445" s="212"/>
      <c r="N445" s="67"/>
      <c r="O445" s="67"/>
      <c r="P445" s="67"/>
      <c r="Q445" s="67"/>
      <c r="R445" s="67"/>
      <c r="S445" s="67"/>
      <c r="T445" s="68"/>
      <c r="AT445" s="17" t="s">
        <v>194</v>
      </c>
      <c r="AU445" s="17" t="s">
        <v>98</v>
      </c>
    </row>
    <row r="446" spans="2:65" s="12" customFormat="1" ht="10.199999999999999">
      <c r="B446" s="214"/>
      <c r="C446" s="215"/>
      <c r="D446" s="210" t="s">
        <v>196</v>
      </c>
      <c r="E446" s="216" t="s">
        <v>1</v>
      </c>
      <c r="F446" s="217" t="s">
        <v>1890</v>
      </c>
      <c r="G446" s="215"/>
      <c r="H446" s="216" t="s">
        <v>1</v>
      </c>
      <c r="I446" s="218"/>
      <c r="J446" s="215"/>
      <c r="K446" s="215"/>
      <c r="L446" s="219"/>
      <c r="M446" s="220"/>
      <c r="N446" s="221"/>
      <c r="O446" s="221"/>
      <c r="P446" s="221"/>
      <c r="Q446" s="221"/>
      <c r="R446" s="221"/>
      <c r="S446" s="221"/>
      <c r="T446" s="222"/>
      <c r="AT446" s="223" t="s">
        <v>196</v>
      </c>
      <c r="AU446" s="223" t="s">
        <v>98</v>
      </c>
      <c r="AV446" s="12" t="s">
        <v>23</v>
      </c>
      <c r="AW446" s="12" t="s">
        <v>48</v>
      </c>
      <c r="AX446" s="12" t="s">
        <v>91</v>
      </c>
      <c r="AY446" s="223" t="s">
        <v>183</v>
      </c>
    </row>
    <row r="447" spans="2:65" s="13" customFormat="1" ht="10.199999999999999">
      <c r="B447" s="224"/>
      <c r="C447" s="225"/>
      <c r="D447" s="210" t="s">
        <v>196</v>
      </c>
      <c r="E447" s="226" t="s">
        <v>1</v>
      </c>
      <c r="F447" s="227" t="s">
        <v>1947</v>
      </c>
      <c r="G447" s="225"/>
      <c r="H447" s="228">
        <v>49.7</v>
      </c>
      <c r="I447" s="229"/>
      <c r="J447" s="225"/>
      <c r="K447" s="225"/>
      <c r="L447" s="230"/>
      <c r="M447" s="231"/>
      <c r="N447" s="232"/>
      <c r="O447" s="232"/>
      <c r="P447" s="232"/>
      <c r="Q447" s="232"/>
      <c r="R447" s="232"/>
      <c r="S447" s="232"/>
      <c r="T447" s="233"/>
      <c r="AT447" s="234" t="s">
        <v>196</v>
      </c>
      <c r="AU447" s="234" t="s">
        <v>98</v>
      </c>
      <c r="AV447" s="13" t="s">
        <v>98</v>
      </c>
      <c r="AW447" s="13" t="s">
        <v>48</v>
      </c>
      <c r="AX447" s="13" t="s">
        <v>91</v>
      </c>
      <c r="AY447" s="234" t="s">
        <v>183</v>
      </c>
    </row>
    <row r="448" spans="2:65" s="15" customFormat="1" ht="10.199999999999999">
      <c r="B448" s="259"/>
      <c r="C448" s="260"/>
      <c r="D448" s="210" t="s">
        <v>196</v>
      </c>
      <c r="E448" s="261" t="s">
        <v>1</v>
      </c>
      <c r="F448" s="262" t="s">
        <v>1547</v>
      </c>
      <c r="G448" s="260"/>
      <c r="H448" s="263">
        <v>49.7</v>
      </c>
      <c r="I448" s="264"/>
      <c r="J448" s="260"/>
      <c r="K448" s="260"/>
      <c r="L448" s="265"/>
      <c r="M448" s="266"/>
      <c r="N448" s="267"/>
      <c r="O448" s="267"/>
      <c r="P448" s="267"/>
      <c r="Q448" s="267"/>
      <c r="R448" s="267"/>
      <c r="S448" s="267"/>
      <c r="T448" s="268"/>
      <c r="AT448" s="269" t="s">
        <v>196</v>
      </c>
      <c r="AU448" s="269" t="s">
        <v>98</v>
      </c>
      <c r="AV448" s="15" t="s">
        <v>122</v>
      </c>
      <c r="AW448" s="15" t="s">
        <v>48</v>
      </c>
      <c r="AX448" s="15" t="s">
        <v>23</v>
      </c>
      <c r="AY448" s="269" t="s">
        <v>183</v>
      </c>
    </row>
    <row r="449" spans="2:65" s="1" customFormat="1" ht="16.5" customHeight="1">
      <c r="B449" s="35"/>
      <c r="C449" s="246" t="s">
        <v>410</v>
      </c>
      <c r="D449" s="246" t="s">
        <v>347</v>
      </c>
      <c r="E449" s="247" t="s">
        <v>1948</v>
      </c>
      <c r="F449" s="248" t="s">
        <v>1949</v>
      </c>
      <c r="G449" s="249" t="s">
        <v>711</v>
      </c>
      <c r="H449" s="250">
        <v>49.7</v>
      </c>
      <c r="I449" s="251"/>
      <c r="J449" s="252">
        <f>ROUND(I449*H449,2)</f>
        <v>0</v>
      </c>
      <c r="K449" s="248" t="s">
        <v>190</v>
      </c>
      <c r="L449" s="253"/>
      <c r="M449" s="254" t="s">
        <v>1</v>
      </c>
      <c r="N449" s="255" t="s">
        <v>56</v>
      </c>
      <c r="O449" s="67"/>
      <c r="P449" s="206">
        <f>O449*H449</f>
        <v>0</v>
      </c>
      <c r="Q449" s="206">
        <v>1.4500000000000001E-2</v>
      </c>
      <c r="R449" s="206">
        <f>Q449*H449</f>
        <v>0.72065000000000012</v>
      </c>
      <c r="S449" s="206">
        <v>0</v>
      </c>
      <c r="T449" s="207">
        <f>S449*H449</f>
        <v>0</v>
      </c>
      <c r="AR449" s="208" t="s">
        <v>232</v>
      </c>
      <c r="AT449" s="208" t="s">
        <v>347</v>
      </c>
      <c r="AU449" s="208" t="s">
        <v>98</v>
      </c>
      <c r="AY449" s="17" t="s">
        <v>183</v>
      </c>
      <c r="BE449" s="209">
        <f>IF(N449="základní",J449,0)</f>
        <v>0</v>
      </c>
      <c r="BF449" s="209">
        <f>IF(N449="snížená",J449,0)</f>
        <v>0</v>
      </c>
      <c r="BG449" s="209">
        <f>IF(N449="zákl. přenesená",J449,0)</f>
        <v>0</v>
      </c>
      <c r="BH449" s="209">
        <f>IF(N449="sníž. přenesená",J449,0)</f>
        <v>0</v>
      </c>
      <c r="BI449" s="209">
        <f>IF(N449="nulová",J449,0)</f>
        <v>0</v>
      </c>
      <c r="BJ449" s="17" t="s">
        <v>23</v>
      </c>
      <c r="BK449" s="209">
        <f>ROUND(I449*H449,2)</f>
        <v>0</v>
      </c>
      <c r="BL449" s="17" t="s">
        <v>122</v>
      </c>
      <c r="BM449" s="208" t="s">
        <v>1950</v>
      </c>
    </row>
    <row r="450" spans="2:65" s="1" customFormat="1" ht="10.199999999999999">
      <c r="B450" s="35"/>
      <c r="C450" s="36"/>
      <c r="D450" s="210" t="s">
        <v>192</v>
      </c>
      <c r="E450" s="36"/>
      <c r="F450" s="211" t="s">
        <v>1951</v>
      </c>
      <c r="G450" s="36"/>
      <c r="H450" s="36"/>
      <c r="I450" s="118"/>
      <c r="J450" s="36"/>
      <c r="K450" s="36"/>
      <c r="L450" s="39"/>
      <c r="M450" s="212"/>
      <c r="N450" s="67"/>
      <c r="O450" s="67"/>
      <c r="P450" s="67"/>
      <c r="Q450" s="67"/>
      <c r="R450" s="67"/>
      <c r="S450" s="67"/>
      <c r="T450" s="68"/>
      <c r="AT450" s="17" t="s">
        <v>192</v>
      </c>
      <c r="AU450" s="17" t="s">
        <v>98</v>
      </c>
    </row>
    <row r="451" spans="2:65" s="12" customFormat="1" ht="10.199999999999999">
      <c r="B451" s="214"/>
      <c r="C451" s="215"/>
      <c r="D451" s="210" t="s">
        <v>196</v>
      </c>
      <c r="E451" s="216" t="s">
        <v>1</v>
      </c>
      <c r="F451" s="217" t="s">
        <v>1952</v>
      </c>
      <c r="G451" s="215"/>
      <c r="H451" s="216" t="s">
        <v>1</v>
      </c>
      <c r="I451" s="218"/>
      <c r="J451" s="215"/>
      <c r="K451" s="215"/>
      <c r="L451" s="219"/>
      <c r="M451" s="220"/>
      <c r="N451" s="221"/>
      <c r="O451" s="221"/>
      <c r="P451" s="221"/>
      <c r="Q451" s="221"/>
      <c r="R451" s="221"/>
      <c r="S451" s="221"/>
      <c r="T451" s="222"/>
      <c r="AT451" s="223" t="s">
        <v>196</v>
      </c>
      <c r="AU451" s="223" t="s">
        <v>98</v>
      </c>
      <c r="AV451" s="12" t="s">
        <v>23</v>
      </c>
      <c r="AW451" s="12" t="s">
        <v>48</v>
      </c>
      <c r="AX451" s="12" t="s">
        <v>91</v>
      </c>
      <c r="AY451" s="223" t="s">
        <v>183</v>
      </c>
    </row>
    <row r="452" spans="2:65" s="13" customFormat="1" ht="10.199999999999999">
      <c r="B452" s="224"/>
      <c r="C452" s="225"/>
      <c r="D452" s="210" t="s">
        <v>196</v>
      </c>
      <c r="E452" s="226" t="s">
        <v>1</v>
      </c>
      <c r="F452" s="227" t="s">
        <v>1953</v>
      </c>
      <c r="G452" s="225"/>
      <c r="H452" s="228">
        <v>49.7</v>
      </c>
      <c r="I452" s="229"/>
      <c r="J452" s="225"/>
      <c r="K452" s="225"/>
      <c r="L452" s="230"/>
      <c r="M452" s="231"/>
      <c r="N452" s="232"/>
      <c r="O452" s="232"/>
      <c r="P452" s="232"/>
      <c r="Q452" s="232"/>
      <c r="R452" s="232"/>
      <c r="S452" s="232"/>
      <c r="T452" s="233"/>
      <c r="AT452" s="234" t="s">
        <v>196</v>
      </c>
      <c r="AU452" s="234" t="s">
        <v>98</v>
      </c>
      <c r="AV452" s="13" t="s">
        <v>98</v>
      </c>
      <c r="AW452" s="13" t="s">
        <v>48</v>
      </c>
      <c r="AX452" s="13" t="s">
        <v>23</v>
      </c>
      <c r="AY452" s="234" t="s">
        <v>183</v>
      </c>
    </row>
    <row r="453" spans="2:65" s="1" customFormat="1" ht="16.5" customHeight="1">
      <c r="B453" s="35"/>
      <c r="C453" s="197" t="s">
        <v>416</v>
      </c>
      <c r="D453" s="197" t="s">
        <v>186</v>
      </c>
      <c r="E453" s="198" t="s">
        <v>1954</v>
      </c>
      <c r="F453" s="199" t="s">
        <v>1955</v>
      </c>
      <c r="G453" s="200" t="s">
        <v>711</v>
      </c>
      <c r="H453" s="201">
        <v>98.8</v>
      </c>
      <c r="I453" s="202"/>
      <c r="J453" s="203">
        <f>ROUND(I453*H453,2)</f>
        <v>0</v>
      </c>
      <c r="K453" s="199" t="s">
        <v>190</v>
      </c>
      <c r="L453" s="39"/>
      <c r="M453" s="204" t="s">
        <v>1</v>
      </c>
      <c r="N453" s="205" t="s">
        <v>56</v>
      </c>
      <c r="O453" s="67"/>
      <c r="P453" s="206">
        <f>O453*H453</f>
        <v>0</v>
      </c>
      <c r="Q453" s="206">
        <v>0</v>
      </c>
      <c r="R453" s="206">
        <f>Q453*H453</f>
        <v>0</v>
      </c>
      <c r="S453" s="206">
        <v>0</v>
      </c>
      <c r="T453" s="207">
        <f>S453*H453</f>
        <v>0</v>
      </c>
      <c r="AR453" s="208" t="s">
        <v>122</v>
      </c>
      <c r="AT453" s="208" t="s">
        <v>186</v>
      </c>
      <c r="AU453" s="208" t="s">
        <v>98</v>
      </c>
      <c r="AY453" s="17" t="s">
        <v>183</v>
      </c>
      <c r="BE453" s="209">
        <f>IF(N453="základní",J453,0)</f>
        <v>0</v>
      </c>
      <c r="BF453" s="209">
        <f>IF(N453="snížená",J453,0)</f>
        <v>0</v>
      </c>
      <c r="BG453" s="209">
        <f>IF(N453="zákl. přenesená",J453,0)</f>
        <v>0</v>
      </c>
      <c r="BH453" s="209">
        <f>IF(N453="sníž. přenesená",J453,0)</f>
        <v>0</v>
      </c>
      <c r="BI453" s="209">
        <f>IF(N453="nulová",J453,0)</f>
        <v>0</v>
      </c>
      <c r="BJ453" s="17" t="s">
        <v>23</v>
      </c>
      <c r="BK453" s="209">
        <f>ROUND(I453*H453,2)</f>
        <v>0</v>
      </c>
      <c r="BL453" s="17" t="s">
        <v>122</v>
      </c>
      <c r="BM453" s="208" t="s">
        <v>1956</v>
      </c>
    </row>
    <row r="454" spans="2:65" s="1" customFormat="1" ht="10.199999999999999">
      <c r="B454" s="35"/>
      <c r="C454" s="36"/>
      <c r="D454" s="210" t="s">
        <v>192</v>
      </c>
      <c r="E454" s="36"/>
      <c r="F454" s="211" t="s">
        <v>1957</v>
      </c>
      <c r="G454" s="36"/>
      <c r="H454" s="36"/>
      <c r="I454" s="118"/>
      <c r="J454" s="36"/>
      <c r="K454" s="36"/>
      <c r="L454" s="39"/>
      <c r="M454" s="212"/>
      <c r="N454" s="67"/>
      <c r="O454" s="67"/>
      <c r="P454" s="67"/>
      <c r="Q454" s="67"/>
      <c r="R454" s="67"/>
      <c r="S454" s="67"/>
      <c r="T454" s="68"/>
      <c r="AT454" s="17" t="s">
        <v>192</v>
      </c>
      <c r="AU454" s="17" t="s">
        <v>98</v>
      </c>
    </row>
    <row r="455" spans="2:65" s="1" customFormat="1" ht="54">
      <c r="B455" s="35"/>
      <c r="C455" s="36"/>
      <c r="D455" s="210" t="s">
        <v>194</v>
      </c>
      <c r="E455" s="36"/>
      <c r="F455" s="213" t="s">
        <v>1915</v>
      </c>
      <c r="G455" s="36"/>
      <c r="H455" s="36"/>
      <c r="I455" s="118"/>
      <c r="J455" s="36"/>
      <c r="K455" s="36"/>
      <c r="L455" s="39"/>
      <c r="M455" s="212"/>
      <c r="N455" s="67"/>
      <c r="O455" s="67"/>
      <c r="P455" s="67"/>
      <c r="Q455" s="67"/>
      <c r="R455" s="67"/>
      <c r="S455" s="67"/>
      <c r="T455" s="68"/>
      <c r="AT455" s="17" t="s">
        <v>194</v>
      </c>
      <c r="AU455" s="17" t="s">
        <v>98</v>
      </c>
    </row>
    <row r="456" spans="2:65" s="12" customFormat="1" ht="10.199999999999999">
      <c r="B456" s="214"/>
      <c r="C456" s="215"/>
      <c r="D456" s="210" t="s">
        <v>196</v>
      </c>
      <c r="E456" s="216" t="s">
        <v>1</v>
      </c>
      <c r="F456" s="217" t="s">
        <v>1890</v>
      </c>
      <c r="G456" s="215"/>
      <c r="H456" s="216" t="s">
        <v>1</v>
      </c>
      <c r="I456" s="218"/>
      <c r="J456" s="215"/>
      <c r="K456" s="215"/>
      <c r="L456" s="219"/>
      <c r="M456" s="220"/>
      <c r="N456" s="221"/>
      <c r="O456" s="221"/>
      <c r="P456" s="221"/>
      <c r="Q456" s="221"/>
      <c r="R456" s="221"/>
      <c r="S456" s="221"/>
      <c r="T456" s="222"/>
      <c r="AT456" s="223" t="s">
        <v>196</v>
      </c>
      <c r="AU456" s="223" t="s">
        <v>98</v>
      </c>
      <c r="AV456" s="12" t="s">
        <v>23</v>
      </c>
      <c r="AW456" s="12" t="s">
        <v>48</v>
      </c>
      <c r="AX456" s="12" t="s">
        <v>91</v>
      </c>
      <c r="AY456" s="223" t="s">
        <v>183</v>
      </c>
    </row>
    <row r="457" spans="2:65" s="13" customFormat="1" ht="10.199999999999999">
      <c r="B457" s="224"/>
      <c r="C457" s="225"/>
      <c r="D457" s="210" t="s">
        <v>196</v>
      </c>
      <c r="E457" s="226" t="s">
        <v>1</v>
      </c>
      <c r="F457" s="227" t="s">
        <v>1958</v>
      </c>
      <c r="G457" s="225"/>
      <c r="H457" s="228">
        <v>98.8</v>
      </c>
      <c r="I457" s="229"/>
      <c r="J457" s="225"/>
      <c r="K457" s="225"/>
      <c r="L457" s="230"/>
      <c r="M457" s="231"/>
      <c r="N457" s="232"/>
      <c r="O457" s="232"/>
      <c r="P457" s="232"/>
      <c r="Q457" s="232"/>
      <c r="R457" s="232"/>
      <c r="S457" s="232"/>
      <c r="T457" s="233"/>
      <c r="AT457" s="234" t="s">
        <v>196</v>
      </c>
      <c r="AU457" s="234" t="s">
        <v>98</v>
      </c>
      <c r="AV457" s="13" t="s">
        <v>98</v>
      </c>
      <c r="AW457" s="13" t="s">
        <v>48</v>
      </c>
      <c r="AX457" s="13" t="s">
        <v>23</v>
      </c>
      <c r="AY457" s="234" t="s">
        <v>183</v>
      </c>
    </row>
    <row r="458" spans="2:65" s="1" customFormat="1" ht="16.5" customHeight="1">
      <c r="B458" s="35"/>
      <c r="C458" s="246" t="s">
        <v>423</v>
      </c>
      <c r="D458" s="246" t="s">
        <v>347</v>
      </c>
      <c r="E458" s="247" t="s">
        <v>1959</v>
      </c>
      <c r="F458" s="248" t="s">
        <v>1960</v>
      </c>
      <c r="G458" s="249" t="s">
        <v>711</v>
      </c>
      <c r="H458" s="250">
        <v>98.8</v>
      </c>
      <c r="I458" s="251"/>
      <c r="J458" s="252">
        <f>ROUND(I458*H458,2)</f>
        <v>0</v>
      </c>
      <c r="K458" s="248" t="s">
        <v>190</v>
      </c>
      <c r="L458" s="253"/>
      <c r="M458" s="254" t="s">
        <v>1</v>
      </c>
      <c r="N458" s="255" t="s">
        <v>56</v>
      </c>
      <c r="O458" s="67"/>
      <c r="P458" s="206">
        <f>O458*H458</f>
        <v>0</v>
      </c>
      <c r="Q458" s="206">
        <v>2.8000000000000001E-2</v>
      </c>
      <c r="R458" s="206">
        <f>Q458*H458</f>
        <v>2.7664</v>
      </c>
      <c r="S458" s="206">
        <v>0</v>
      </c>
      <c r="T458" s="207">
        <f>S458*H458</f>
        <v>0</v>
      </c>
      <c r="AR458" s="208" t="s">
        <v>232</v>
      </c>
      <c r="AT458" s="208" t="s">
        <v>347</v>
      </c>
      <c r="AU458" s="208" t="s">
        <v>98</v>
      </c>
      <c r="AY458" s="17" t="s">
        <v>183</v>
      </c>
      <c r="BE458" s="209">
        <f>IF(N458="základní",J458,0)</f>
        <v>0</v>
      </c>
      <c r="BF458" s="209">
        <f>IF(N458="snížená",J458,0)</f>
        <v>0</v>
      </c>
      <c r="BG458" s="209">
        <f>IF(N458="zákl. přenesená",J458,0)</f>
        <v>0</v>
      </c>
      <c r="BH458" s="209">
        <f>IF(N458="sníž. přenesená",J458,0)</f>
        <v>0</v>
      </c>
      <c r="BI458" s="209">
        <f>IF(N458="nulová",J458,0)</f>
        <v>0</v>
      </c>
      <c r="BJ458" s="17" t="s">
        <v>23</v>
      </c>
      <c r="BK458" s="209">
        <f>ROUND(I458*H458,2)</f>
        <v>0</v>
      </c>
      <c r="BL458" s="17" t="s">
        <v>122</v>
      </c>
      <c r="BM458" s="208" t="s">
        <v>1961</v>
      </c>
    </row>
    <row r="459" spans="2:65" s="1" customFormat="1" ht="10.199999999999999">
      <c r="B459" s="35"/>
      <c r="C459" s="36"/>
      <c r="D459" s="210" t="s">
        <v>192</v>
      </c>
      <c r="E459" s="36"/>
      <c r="F459" s="211" t="s">
        <v>1962</v>
      </c>
      <c r="G459" s="36"/>
      <c r="H459" s="36"/>
      <c r="I459" s="118"/>
      <c r="J459" s="36"/>
      <c r="K459" s="36"/>
      <c r="L459" s="39"/>
      <c r="M459" s="212"/>
      <c r="N459" s="67"/>
      <c r="O459" s="67"/>
      <c r="P459" s="67"/>
      <c r="Q459" s="67"/>
      <c r="R459" s="67"/>
      <c r="S459" s="67"/>
      <c r="T459" s="68"/>
      <c r="AT459" s="17" t="s">
        <v>192</v>
      </c>
      <c r="AU459" s="17" t="s">
        <v>98</v>
      </c>
    </row>
    <row r="460" spans="2:65" s="12" customFormat="1" ht="10.199999999999999">
      <c r="B460" s="214"/>
      <c r="C460" s="215"/>
      <c r="D460" s="210" t="s">
        <v>196</v>
      </c>
      <c r="E460" s="216" t="s">
        <v>1</v>
      </c>
      <c r="F460" s="217" t="s">
        <v>1952</v>
      </c>
      <c r="G460" s="215"/>
      <c r="H460" s="216" t="s">
        <v>1</v>
      </c>
      <c r="I460" s="218"/>
      <c r="J460" s="215"/>
      <c r="K460" s="215"/>
      <c r="L460" s="219"/>
      <c r="M460" s="220"/>
      <c r="N460" s="221"/>
      <c r="O460" s="221"/>
      <c r="P460" s="221"/>
      <c r="Q460" s="221"/>
      <c r="R460" s="221"/>
      <c r="S460" s="221"/>
      <c r="T460" s="222"/>
      <c r="AT460" s="223" t="s">
        <v>196</v>
      </c>
      <c r="AU460" s="223" t="s">
        <v>98</v>
      </c>
      <c r="AV460" s="12" t="s">
        <v>23</v>
      </c>
      <c r="AW460" s="12" t="s">
        <v>48</v>
      </c>
      <c r="AX460" s="12" t="s">
        <v>91</v>
      </c>
      <c r="AY460" s="223" t="s">
        <v>183</v>
      </c>
    </row>
    <row r="461" spans="2:65" s="13" customFormat="1" ht="10.199999999999999">
      <c r="B461" s="224"/>
      <c r="C461" s="225"/>
      <c r="D461" s="210" t="s">
        <v>196</v>
      </c>
      <c r="E461" s="226" t="s">
        <v>1</v>
      </c>
      <c r="F461" s="227" t="s">
        <v>1958</v>
      </c>
      <c r="G461" s="225"/>
      <c r="H461" s="228">
        <v>98.8</v>
      </c>
      <c r="I461" s="229"/>
      <c r="J461" s="225"/>
      <c r="K461" s="225"/>
      <c r="L461" s="230"/>
      <c r="M461" s="231"/>
      <c r="N461" s="232"/>
      <c r="O461" s="232"/>
      <c r="P461" s="232"/>
      <c r="Q461" s="232"/>
      <c r="R461" s="232"/>
      <c r="S461" s="232"/>
      <c r="T461" s="233"/>
      <c r="AT461" s="234" t="s">
        <v>196</v>
      </c>
      <c r="AU461" s="234" t="s">
        <v>98</v>
      </c>
      <c r="AV461" s="13" t="s">
        <v>98</v>
      </c>
      <c r="AW461" s="13" t="s">
        <v>48</v>
      </c>
      <c r="AX461" s="13" t="s">
        <v>23</v>
      </c>
      <c r="AY461" s="234" t="s">
        <v>183</v>
      </c>
    </row>
    <row r="462" spans="2:65" s="1" customFormat="1" ht="16.5" customHeight="1">
      <c r="B462" s="35"/>
      <c r="C462" s="197" t="s">
        <v>430</v>
      </c>
      <c r="D462" s="197" t="s">
        <v>186</v>
      </c>
      <c r="E462" s="198" t="s">
        <v>1963</v>
      </c>
      <c r="F462" s="199" t="s">
        <v>1964</v>
      </c>
      <c r="G462" s="200" t="s">
        <v>205</v>
      </c>
      <c r="H462" s="201">
        <v>8</v>
      </c>
      <c r="I462" s="202"/>
      <c r="J462" s="203">
        <f>ROUND(I462*H462,2)</f>
        <v>0</v>
      </c>
      <c r="K462" s="199" t="s">
        <v>190</v>
      </c>
      <c r="L462" s="39"/>
      <c r="M462" s="204" t="s">
        <v>1</v>
      </c>
      <c r="N462" s="205" t="s">
        <v>56</v>
      </c>
      <c r="O462" s="67"/>
      <c r="P462" s="206">
        <f>O462*H462</f>
        <v>0</v>
      </c>
      <c r="Q462" s="206">
        <v>1.6100000000000001E-3</v>
      </c>
      <c r="R462" s="206">
        <f>Q462*H462</f>
        <v>1.2880000000000001E-2</v>
      </c>
      <c r="S462" s="206">
        <v>0</v>
      </c>
      <c r="T462" s="207">
        <f>S462*H462</f>
        <v>0</v>
      </c>
      <c r="AR462" s="208" t="s">
        <v>122</v>
      </c>
      <c r="AT462" s="208" t="s">
        <v>186</v>
      </c>
      <c r="AU462" s="208" t="s">
        <v>98</v>
      </c>
      <c r="AY462" s="17" t="s">
        <v>183</v>
      </c>
      <c r="BE462" s="209">
        <f>IF(N462="základní",J462,0)</f>
        <v>0</v>
      </c>
      <c r="BF462" s="209">
        <f>IF(N462="snížená",J462,0)</f>
        <v>0</v>
      </c>
      <c r="BG462" s="209">
        <f>IF(N462="zákl. přenesená",J462,0)</f>
        <v>0</v>
      </c>
      <c r="BH462" s="209">
        <f>IF(N462="sníž. přenesená",J462,0)</f>
        <v>0</v>
      </c>
      <c r="BI462" s="209">
        <f>IF(N462="nulová",J462,0)</f>
        <v>0</v>
      </c>
      <c r="BJ462" s="17" t="s">
        <v>23</v>
      </c>
      <c r="BK462" s="209">
        <f>ROUND(I462*H462,2)</f>
        <v>0</v>
      </c>
      <c r="BL462" s="17" t="s">
        <v>122</v>
      </c>
      <c r="BM462" s="208" t="s">
        <v>1965</v>
      </c>
    </row>
    <row r="463" spans="2:65" s="1" customFormat="1" ht="10.199999999999999">
      <c r="B463" s="35"/>
      <c r="C463" s="36"/>
      <c r="D463" s="210" t="s">
        <v>192</v>
      </c>
      <c r="E463" s="36"/>
      <c r="F463" s="211" t="s">
        <v>1966</v>
      </c>
      <c r="G463" s="36"/>
      <c r="H463" s="36"/>
      <c r="I463" s="118"/>
      <c r="J463" s="36"/>
      <c r="K463" s="36"/>
      <c r="L463" s="39"/>
      <c r="M463" s="212"/>
      <c r="N463" s="67"/>
      <c r="O463" s="67"/>
      <c r="P463" s="67"/>
      <c r="Q463" s="67"/>
      <c r="R463" s="67"/>
      <c r="S463" s="67"/>
      <c r="T463" s="68"/>
      <c r="AT463" s="17" t="s">
        <v>192</v>
      </c>
      <c r="AU463" s="17" t="s">
        <v>98</v>
      </c>
    </row>
    <row r="464" spans="2:65" s="1" customFormat="1" ht="36">
      <c r="B464" s="35"/>
      <c r="C464" s="36"/>
      <c r="D464" s="210" t="s">
        <v>194</v>
      </c>
      <c r="E464" s="36"/>
      <c r="F464" s="213" t="s">
        <v>1967</v>
      </c>
      <c r="G464" s="36"/>
      <c r="H464" s="36"/>
      <c r="I464" s="118"/>
      <c r="J464" s="36"/>
      <c r="K464" s="36"/>
      <c r="L464" s="39"/>
      <c r="M464" s="212"/>
      <c r="N464" s="67"/>
      <c r="O464" s="67"/>
      <c r="P464" s="67"/>
      <c r="Q464" s="67"/>
      <c r="R464" s="67"/>
      <c r="S464" s="67"/>
      <c r="T464" s="68"/>
      <c r="AT464" s="17" t="s">
        <v>194</v>
      </c>
      <c r="AU464" s="17" t="s">
        <v>98</v>
      </c>
    </row>
    <row r="465" spans="2:65" s="12" customFormat="1" ht="10.199999999999999">
      <c r="B465" s="214"/>
      <c r="C465" s="215"/>
      <c r="D465" s="210" t="s">
        <v>196</v>
      </c>
      <c r="E465" s="216" t="s">
        <v>1</v>
      </c>
      <c r="F465" s="217" t="s">
        <v>1925</v>
      </c>
      <c r="G465" s="215"/>
      <c r="H465" s="216" t="s">
        <v>1</v>
      </c>
      <c r="I465" s="218"/>
      <c r="J465" s="215"/>
      <c r="K465" s="215"/>
      <c r="L465" s="219"/>
      <c r="M465" s="220"/>
      <c r="N465" s="221"/>
      <c r="O465" s="221"/>
      <c r="P465" s="221"/>
      <c r="Q465" s="221"/>
      <c r="R465" s="221"/>
      <c r="S465" s="221"/>
      <c r="T465" s="222"/>
      <c r="AT465" s="223" t="s">
        <v>196</v>
      </c>
      <c r="AU465" s="223" t="s">
        <v>98</v>
      </c>
      <c r="AV465" s="12" t="s">
        <v>23</v>
      </c>
      <c r="AW465" s="12" t="s">
        <v>48</v>
      </c>
      <c r="AX465" s="12" t="s">
        <v>91</v>
      </c>
      <c r="AY465" s="223" t="s">
        <v>183</v>
      </c>
    </row>
    <row r="466" spans="2:65" s="12" customFormat="1" ht="10.199999999999999">
      <c r="B466" s="214"/>
      <c r="C466" s="215"/>
      <c r="D466" s="210" t="s">
        <v>196</v>
      </c>
      <c r="E466" s="216" t="s">
        <v>1</v>
      </c>
      <c r="F466" s="217" t="s">
        <v>1968</v>
      </c>
      <c r="G466" s="215"/>
      <c r="H466" s="216" t="s">
        <v>1</v>
      </c>
      <c r="I466" s="218"/>
      <c r="J466" s="215"/>
      <c r="K466" s="215"/>
      <c r="L466" s="219"/>
      <c r="M466" s="220"/>
      <c r="N466" s="221"/>
      <c r="O466" s="221"/>
      <c r="P466" s="221"/>
      <c r="Q466" s="221"/>
      <c r="R466" s="221"/>
      <c r="S466" s="221"/>
      <c r="T466" s="222"/>
      <c r="AT466" s="223" t="s">
        <v>196</v>
      </c>
      <c r="AU466" s="223" t="s">
        <v>98</v>
      </c>
      <c r="AV466" s="12" t="s">
        <v>23</v>
      </c>
      <c r="AW466" s="12" t="s">
        <v>48</v>
      </c>
      <c r="AX466" s="12" t="s">
        <v>91</v>
      </c>
      <c r="AY466" s="223" t="s">
        <v>183</v>
      </c>
    </row>
    <row r="467" spans="2:65" s="13" customFormat="1" ht="10.199999999999999">
      <c r="B467" s="224"/>
      <c r="C467" s="225"/>
      <c r="D467" s="210" t="s">
        <v>196</v>
      </c>
      <c r="E467" s="226" t="s">
        <v>1</v>
      </c>
      <c r="F467" s="227" t="s">
        <v>98</v>
      </c>
      <c r="G467" s="225"/>
      <c r="H467" s="228">
        <v>2</v>
      </c>
      <c r="I467" s="229"/>
      <c r="J467" s="225"/>
      <c r="K467" s="225"/>
      <c r="L467" s="230"/>
      <c r="M467" s="231"/>
      <c r="N467" s="232"/>
      <c r="O467" s="232"/>
      <c r="P467" s="232"/>
      <c r="Q467" s="232"/>
      <c r="R467" s="232"/>
      <c r="S467" s="232"/>
      <c r="T467" s="233"/>
      <c r="AT467" s="234" t="s">
        <v>196</v>
      </c>
      <c r="AU467" s="234" t="s">
        <v>98</v>
      </c>
      <c r="AV467" s="13" t="s">
        <v>98</v>
      </c>
      <c r="AW467" s="13" t="s">
        <v>48</v>
      </c>
      <c r="AX467" s="13" t="s">
        <v>91</v>
      </c>
      <c r="AY467" s="234" t="s">
        <v>183</v>
      </c>
    </row>
    <row r="468" spans="2:65" s="12" customFormat="1" ht="10.199999999999999">
      <c r="B468" s="214"/>
      <c r="C468" s="215"/>
      <c r="D468" s="210" t="s">
        <v>196</v>
      </c>
      <c r="E468" s="216" t="s">
        <v>1</v>
      </c>
      <c r="F468" s="217" t="s">
        <v>1969</v>
      </c>
      <c r="G468" s="215"/>
      <c r="H468" s="216" t="s">
        <v>1</v>
      </c>
      <c r="I468" s="218"/>
      <c r="J468" s="215"/>
      <c r="K468" s="215"/>
      <c r="L468" s="219"/>
      <c r="M468" s="220"/>
      <c r="N468" s="221"/>
      <c r="O468" s="221"/>
      <c r="P468" s="221"/>
      <c r="Q468" s="221"/>
      <c r="R468" s="221"/>
      <c r="S468" s="221"/>
      <c r="T468" s="222"/>
      <c r="AT468" s="223" t="s">
        <v>196</v>
      </c>
      <c r="AU468" s="223" t="s">
        <v>98</v>
      </c>
      <c r="AV468" s="12" t="s">
        <v>23</v>
      </c>
      <c r="AW468" s="12" t="s">
        <v>48</v>
      </c>
      <c r="AX468" s="12" t="s">
        <v>91</v>
      </c>
      <c r="AY468" s="223" t="s">
        <v>183</v>
      </c>
    </row>
    <row r="469" spans="2:65" s="13" customFormat="1" ht="10.199999999999999">
      <c r="B469" s="224"/>
      <c r="C469" s="225"/>
      <c r="D469" s="210" t="s">
        <v>196</v>
      </c>
      <c r="E469" s="226" t="s">
        <v>1</v>
      </c>
      <c r="F469" s="227" t="s">
        <v>23</v>
      </c>
      <c r="G469" s="225"/>
      <c r="H469" s="228">
        <v>1</v>
      </c>
      <c r="I469" s="229"/>
      <c r="J469" s="225"/>
      <c r="K469" s="225"/>
      <c r="L469" s="230"/>
      <c r="M469" s="231"/>
      <c r="N469" s="232"/>
      <c r="O469" s="232"/>
      <c r="P469" s="232"/>
      <c r="Q469" s="232"/>
      <c r="R469" s="232"/>
      <c r="S469" s="232"/>
      <c r="T469" s="233"/>
      <c r="AT469" s="234" t="s">
        <v>196</v>
      </c>
      <c r="AU469" s="234" t="s">
        <v>98</v>
      </c>
      <c r="AV469" s="13" t="s">
        <v>98</v>
      </c>
      <c r="AW469" s="13" t="s">
        <v>48</v>
      </c>
      <c r="AX469" s="13" t="s">
        <v>91</v>
      </c>
      <c r="AY469" s="234" t="s">
        <v>183</v>
      </c>
    </row>
    <row r="470" spans="2:65" s="12" customFormat="1" ht="10.199999999999999">
      <c r="B470" s="214"/>
      <c r="C470" s="215"/>
      <c r="D470" s="210" t="s">
        <v>196</v>
      </c>
      <c r="E470" s="216" t="s">
        <v>1</v>
      </c>
      <c r="F470" s="217" t="s">
        <v>1970</v>
      </c>
      <c r="G470" s="215"/>
      <c r="H470" s="216" t="s">
        <v>1</v>
      </c>
      <c r="I470" s="218"/>
      <c r="J470" s="215"/>
      <c r="K470" s="215"/>
      <c r="L470" s="219"/>
      <c r="M470" s="220"/>
      <c r="N470" s="221"/>
      <c r="O470" s="221"/>
      <c r="P470" s="221"/>
      <c r="Q470" s="221"/>
      <c r="R470" s="221"/>
      <c r="S470" s="221"/>
      <c r="T470" s="222"/>
      <c r="AT470" s="223" t="s">
        <v>196</v>
      </c>
      <c r="AU470" s="223" t="s">
        <v>98</v>
      </c>
      <c r="AV470" s="12" t="s">
        <v>23</v>
      </c>
      <c r="AW470" s="12" t="s">
        <v>48</v>
      </c>
      <c r="AX470" s="12" t="s">
        <v>91</v>
      </c>
      <c r="AY470" s="223" t="s">
        <v>183</v>
      </c>
    </row>
    <row r="471" spans="2:65" s="13" customFormat="1" ht="10.199999999999999">
      <c r="B471" s="224"/>
      <c r="C471" s="225"/>
      <c r="D471" s="210" t="s">
        <v>196</v>
      </c>
      <c r="E471" s="226" t="s">
        <v>1</v>
      </c>
      <c r="F471" s="227" t="s">
        <v>1971</v>
      </c>
      <c r="G471" s="225"/>
      <c r="H471" s="228">
        <v>4</v>
      </c>
      <c r="I471" s="229"/>
      <c r="J471" s="225"/>
      <c r="K471" s="225"/>
      <c r="L471" s="230"/>
      <c r="M471" s="231"/>
      <c r="N471" s="232"/>
      <c r="O471" s="232"/>
      <c r="P471" s="232"/>
      <c r="Q471" s="232"/>
      <c r="R471" s="232"/>
      <c r="S471" s="232"/>
      <c r="T471" s="233"/>
      <c r="AT471" s="234" t="s">
        <v>196</v>
      </c>
      <c r="AU471" s="234" t="s">
        <v>98</v>
      </c>
      <c r="AV471" s="13" t="s">
        <v>98</v>
      </c>
      <c r="AW471" s="13" t="s">
        <v>48</v>
      </c>
      <c r="AX471" s="13" t="s">
        <v>91</v>
      </c>
      <c r="AY471" s="234" t="s">
        <v>183</v>
      </c>
    </row>
    <row r="472" spans="2:65" s="12" customFormat="1" ht="10.199999999999999">
      <c r="B472" s="214"/>
      <c r="C472" s="215"/>
      <c r="D472" s="210" t="s">
        <v>196</v>
      </c>
      <c r="E472" s="216" t="s">
        <v>1</v>
      </c>
      <c r="F472" s="217" t="s">
        <v>1972</v>
      </c>
      <c r="G472" s="215"/>
      <c r="H472" s="216" t="s">
        <v>1</v>
      </c>
      <c r="I472" s="218"/>
      <c r="J472" s="215"/>
      <c r="K472" s="215"/>
      <c r="L472" s="219"/>
      <c r="M472" s="220"/>
      <c r="N472" s="221"/>
      <c r="O472" s="221"/>
      <c r="P472" s="221"/>
      <c r="Q472" s="221"/>
      <c r="R472" s="221"/>
      <c r="S472" s="221"/>
      <c r="T472" s="222"/>
      <c r="AT472" s="223" t="s">
        <v>196</v>
      </c>
      <c r="AU472" s="223" t="s">
        <v>98</v>
      </c>
      <c r="AV472" s="12" t="s">
        <v>23</v>
      </c>
      <c r="AW472" s="12" t="s">
        <v>48</v>
      </c>
      <c r="AX472" s="12" t="s">
        <v>91</v>
      </c>
      <c r="AY472" s="223" t="s">
        <v>183</v>
      </c>
    </row>
    <row r="473" spans="2:65" s="13" customFormat="1" ht="10.199999999999999">
      <c r="B473" s="224"/>
      <c r="C473" s="225"/>
      <c r="D473" s="210" t="s">
        <v>196</v>
      </c>
      <c r="E473" s="226" t="s">
        <v>1</v>
      </c>
      <c r="F473" s="227" t="s">
        <v>23</v>
      </c>
      <c r="G473" s="225"/>
      <c r="H473" s="228">
        <v>1</v>
      </c>
      <c r="I473" s="229"/>
      <c r="J473" s="225"/>
      <c r="K473" s="225"/>
      <c r="L473" s="230"/>
      <c r="M473" s="231"/>
      <c r="N473" s="232"/>
      <c r="O473" s="232"/>
      <c r="P473" s="232"/>
      <c r="Q473" s="232"/>
      <c r="R473" s="232"/>
      <c r="S473" s="232"/>
      <c r="T473" s="233"/>
      <c r="AT473" s="234" t="s">
        <v>196</v>
      </c>
      <c r="AU473" s="234" t="s">
        <v>98</v>
      </c>
      <c r="AV473" s="13" t="s">
        <v>98</v>
      </c>
      <c r="AW473" s="13" t="s">
        <v>48</v>
      </c>
      <c r="AX473" s="13" t="s">
        <v>91</v>
      </c>
      <c r="AY473" s="234" t="s">
        <v>183</v>
      </c>
    </row>
    <row r="474" spans="2:65" s="15" customFormat="1" ht="10.199999999999999">
      <c r="B474" s="259"/>
      <c r="C474" s="260"/>
      <c r="D474" s="210" t="s">
        <v>196</v>
      </c>
      <c r="E474" s="261" t="s">
        <v>1</v>
      </c>
      <c r="F474" s="262" t="s">
        <v>1547</v>
      </c>
      <c r="G474" s="260"/>
      <c r="H474" s="263">
        <v>8</v>
      </c>
      <c r="I474" s="264"/>
      <c r="J474" s="260"/>
      <c r="K474" s="260"/>
      <c r="L474" s="265"/>
      <c r="M474" s="266"/>
      <c r="N474" s="267"/>
      <c r="O474" s="267"/>
      <c r="P474" s="267"/>
      <c r="Q474" s="267"/>
      <c r="R474" s="267"/>
      <c r="S474" s="267"/>
      <c r="T474" s="268"/>
      <c r="AT474" s="269" t="s">
        <v>196</v>
      </c>
      <c r="AU474" s="269" t="s">
        <v>98</v>
      </c>
      <c r="AV474" s="15" t="s">
        <v>122</v>
      </c>
      <c r="AW474" s="15" t="s">
        <v>48</v>
      </c>
      <c r="AX474" s="15" t="s">
        <v>23</v>
      </c>
      <c r="AY474" s="269" t="s">
        <v>183</v>
      </c>
    </row>
    <row r="475" spans="2:65" s="1" customFormat="1" ht="16.5" customHeight="1">
      <c r="B475" s="35"/>
      <c r="C475" s="246" t="s">
        <v>436</v>
      </c>
      <c r="D475" s="246" t="s">
        <v>347</v>
      </c>
      <c r="E475" s="247" t="s">
        <v>1973</v>
      </c>
      <c r="F475" s="248" t="s">
        <v>1974</v>
      </c>
      <c r="G475" s="249" t="s">
        <v>205</v>
      </c>
      <c r="H475" s="250">
        <v>2</v>
      </c>
      <c r="I475" s="251"/>
      <c r="J475" s="252">
        <f>ROUND(I475*H475,2)</f>
        <v>0</v>
      </c>
      <c r="K475" s="248" t="s">
        <v>190</v>
      </c>
      <c r="L475" s="253"/>
      <c r="M475" s="254" t="s">
        <v>1</v>
      </c>
      <c r="N475" s="255" t="s">
        <v>56</v>
      </c>
      <c r="O475" s="67"/>
      <c r="P475" s="206">
        <f>O475*H475</f>
        <v>0</v>
      </c>
      <c r="Q475" s="206">
        <v>1.2200000000000001E-2</v>
      </c>
      <c r="R475" s="206">
        <f>Q475*H475</f>
        <v>2.4400000000000002E-2</v>
      </c>
      <c r="S475" s="206">
        <v>0</v>
      </c>
      <c r="T475" s="207">
        <f>S475*H475</f>
        <v>0</v>
      </c>
      <c r="AR475" s="208" t="s">
        <v>232</v>
      </c>
      <c r="AT475" s="208" t="s">
        <v>347</v>
      </c>
      <c r="AU475" s="208" t="s">
        <v>98</v>
      </c>
      <c r="AY475" s="17" t="s">
        <v>183</v>
      </c>
      <c r="BE475" s="209">
        <f>IF(N475="základní",J475,0)</f>
        <v>0</v>
      </c>
      <c r="BF475" s="209">
        <f>IF(N475="snížená",J475,0)</f>
        <v>0</v>
      </c>
      <c r="BG475" s="209">
        <f>IF(N475="zákl. přenesená",J475,0)</f>
        <v>0</v>
      </c>
      <c r="BH475" s="209">
        <f>IF(N475="sníž. přenesená",J475,0)</f>
        <v>0</v>
      </c>
      <c r="BI475" s="209">
        <f>IF(N475="nulová",J475,0)</f>
        <v>0</v>
      </c>
      <c r="BJ475" s="17" t="s">
        <v>23</v>
      </c>
      <c r="BK475" s="209">
        <f>ROUND(I475*H475,2)</f>
        <v>0</v>
      </c>
      <c r="BL475" s="17" t="s">
        <v>122</v>
      </c>
      <c r="BM475" s="208" t="s">
        <v>1975</v>
      </c>
    </row>
    <row r="476" spans="2:65" s="1" customFormat="1" ht="10.199999999999999">
      <c r="B476" s="35"/>
      <c r="C476" s="36"/>
      <c r="D476" s="210" t="s">
        <v>192</v>
      </c>
      <c r="E476" s="36"/>
      <c r="F476" s="211" t="s">
        <v>1974</v>
      </c>
      <c r="G476" s="36"/>
      <c r="H476" s="36"/>
      <c r="I476" s="118"/>
      <c r="J476" s="36"/>
      <c r="K476" s="36"/>
      <c r="L476" s="39"/>
      <c r="M476" s="212"/>
      <c r="N476" s="67"/>
      <c r="O476" s="67"/>
      <c r="P476" s="67"/>
      <c r="Q476" s="67"/>
      <c r="R476" s="67"/>
      <c r="S476" s="67"/>
      <c r="T476" s="68"/>
      <c r="AT476" s="17" t="s">
        <v>192</v>
      </c>
      <c r="AU476" s="17" t="s">
        <v>98</v>
      </c>
    </row>
    <row r="477" spans="2:65" s="12" customFormat="1" ht="10.199999999999999">
      <c r="B477" s="214"/>
      <c r="C477" s="215"/>
      <c r="D477" s="210" t="s">
        <v>196</v>
      </c>
      <c r="E477" s="216" t="s">
        <v>1</v>
      </c>
      <c r="F477" s="217" t="s">
        <v>1952</v>
      </c>
      <c r="G477" s="215"/>
      <c r="H477" s="216" t="s">
        <v>1</v>
      </c>
      <c r="I477" s="218"/>
      <c r="J477" s="215"/>
      <c r="K477" s="215"/>
      <c r="L477" s="219"/>
      <c r="M477" s="220"/>
      <c r="N477" s="221"/>
      <c r="O477" s="221"/>
      <c r="P477" s="221"/>
      <c r="Q477" s="221"/>
      <c r="R477" s="221"/>
      <c r="S477" s="221"/>
      <c r="T477" s="222"/>
      <c r="AT477" s="223" t="s">
        <v>196</v>
      </c>
      <c r="AU477" s="223" t="s">
        <v>98</v>
      </c>
      <c r="AV477" s="12" t="s">
        <v>23</v>
      </c>
      <c r="AW477" s="12" t="s">
        <v>48</v>
      </c>
      <c r="AX477" s="12" t="s">
        <v>91</v>
      </c>
      <c r="AY477" s="223" t="s">
        <v>183</v>
      </c>
    </row>
    <row r="478" spans="2:65" s="13" customFormat="1" ht="10.199999999999999">
      <c r="B478" s="224"/>
      <c r="C478" s="225"/>
      <c r="D478" s="210" t="s">
        <v>196</v>
      </c>
      <c r="E478" s="226" t="s">
        <v>1</v>
      </c>
      <c r="F478" s="227" t="s">
        <v>98</v>
      </c>
      <c r="G478" s="225"/>
      <c r="H478" s="228">
        <v>2</v>
      </c>
      <c r="I478" s="229"/>
      <c r="J478" s="225"/>
      <c r="K478" s="225"/>
      <c r="L478" s="230"/>
      <c r="M478" s="231"/>
      <c r="N478" s="232"/>
      <c r="O478" s="232"/>
      <c r="P478" s="232"/>
      <c r="Q478" s="232"/>
      <c r="R478" s="232"/>
      <c r="S478" s="232"/>
      <c r="T478" s="233"/>
      <c r="AT478" s="234" t="s">
        <v>196</v>
      </c>
      <c r="AU478" s="234" t="s">
        <v>98</v>
      </c>
      <c r="AV478" s="13" t="s">
        <v>98</v>
      </c>
      <c r="AW478" s="13" t="s">
        <v>48</v>
      </c>
      <c r="AX478" s="13" t="s">
        <v>23</v>
      </c>
      <c r="AY478" s="234" t="s">
        <v>183</v>
      </c>
    </row>
    <row r="479" spans="2:65" s="1" customFormat="1" ht="16.5" customHeight="1">
      <c r="B479" s="35"/>
      <c r="C479" s="246" t="s">
        <v>442</v>
      </c>
      <c r="D479" s="246" t="s">
        <v>347</v>
      </c>
      <c r="E479" s="247" t="s">
        <v>1976</v>
      </c>
      <c r="F479" s="248" t="s">
        <v>1977</v>
      </c>
      <c r="G479" s="249" t="s">
        <v>205</v>
      </c>
      <c r="H479" s="250">
        <v>1</v>
      </c>
      <c r="I479" s="251"/>
      <c r="J479" s="252">
        <f>ROUND(I479*H479,2)</f>
        <v>0</v>
      </c>
      <c r="K479" s="248" t="s">
        <v>190</v>
      </c>
      <c r="L479" s="253"/>
      <c r="M479" s="254" t="s">
        <v>1</v>
      </c>
      <c r="N479" s="255" t="s">
        <v>56</v>
      </c>
      <c r="O479" s="67"/>
      <c r="P479" s="206">
        <f>O479*H479</f>
        <v>0</v>
      </c>
      <c r="Q479" s="206">
        <v>7.7000000000000002E-3</v>
      </c>
      <c r="R479" s="206">
        <f>Q479*H479</f>
        <v>7.7000000000000002E-3</v>
      </c>
      <c r="S479" s="206">
        <v>0</v>
      </c>
      <c r="T479" s="207">
        <f>S479*H479</f>
        <v>0</v>
      </c>
      <c r="AR479" s="208" t="s">
        <v>232</v>
      </c>
      <c r="AT479" s="208" t="s">
        <v>347</v>
      </c>
      <c r="AU479" s="208" t="s">
        <v>98</v>
      </c>
      <c r="AY479" s="17" t="s">
        <v>183</v>
      </c>
      <c r="BE479" s="209">
        <f>IF(N479="základní",J479,0)</f>
        <v>0</v>
      </c>
      <c r="BF479" s="209">
        <f>IF(N479="snížená",J479,0)</f>
        <v>0</v>
      </c>
      <c r="BG479" s="209">
        <f>IF(N479="zákl. přenesená",J479,0)</f>
        <v>0</v>
      </c>
      <c r="BH479" s="209">
        <f>IF(N479="sníž. přenesená",J479,0)</f>
        <v>0</v>
      </c>
      <c r="BI479" s="209">
        <f>IF(N479="nulová",J479,0)</f>
        <v>0</v>
      </c>
      <c r="BJ479" s="17" t="s">
        <v>23</v>
      </c>
      <c r="BK479" s="209">
        <f>ROUND(I479*H479,2)</f>
        <v>0</v>
      </c>
      <c r="BL479" s="17" t="s">
        <v>122</v>
      </c>
      <c r="BM479" s="208" t="s">
        <v>1978</v>
      </c>
    </row>
    <row r="480" spans="2:65" s="1" customFormat="1" ht="10.199999999999999">
      <c r="B480" s="35"/>
      <c r="C480" s="36"/>
      <c r="D480" s="210" t="s">
        <v>192</v>
      </c>
      <c r="E480" s="36"/>
      <c r="F480" s="211" t="s">
        <v>1977</v>
      </c>
      <c r="G480" s="36"/>
      <c r="H480" s="36"/>
      <c r="I480" s="118"/>
      <c r="J480" s="36"/>
      <c r="K480" s="36"/>
      <c r="L480" s="39"/>
      <c r="M480" s="212"/>
      <c r="N480" s="67"/>
      <c r="O480" s="67"/>
      <c r="P480" s="67"/>
      <c r="Q480" s="67"/>
      <c r="R480" s="67"/>
      <c r="S480" s="67"/>
      <c r="T480" s="68"/>
      <c r="AT480" s="17" t="s">
        <v>192</v>
      </c>
      <c r="AU480" s="17" t="s">
        <v>98</v>
      </c>
    </row>
    <row r="481" spans="2:65" s="12" customFormat="1" ht="10.199999999999999">
      <c r="B481" s="214"/>
      <c r="C481" s="215"/>
      <c r="D481" s="210" t="s">
        <v>196</v>
      </c>
      <c r="E481" s="216" t="s">
        <v>1</v>
      </c>
      <c r="F481" s="217" t="s">
        <v>1952</v>
      </c>
      <c r="G481" s="215"/>
      <c r="H481" s="216" t="s">
        <v>1</v>
      </c>
      <c r="I481" s="218"/>
      <c r="J481" s="215"/>
      <c r="K481" s="215"/>
      <c r="L481" s="219"/>
      <c r="M481" s="220"/>
      <c r="N481" s="221"/>
      <c r="O481" s="221"/>
      <c r="P481" s="221"/>
      <c r="Q481" s="221"/>
      <c r="R481" s="221"/>
      <c r="S481" s="221"/>
      <c r="T481" s="222"/>
      <c r="AT481" s="223" t="s">
        <v>196</v>
      </c>
      <c r="AU481" s="223" t="s">
        <v>98</v>
      </c>
      <c r="AV481" s="12" t="s">
        <v>23</v>
      </c>
      <c r="AW481" s="12" t="s">
        <v>48</v>
      </c>
      <c r="AX481" s="12" t="s">
        <v>91</v>
      </c>
      <c r="AY481" s="223" t="s">
        <v>183</v>
      </c>
    </row>
    <row r="482" spans="2:65" s="13" customFormat="1" ht="10.199999999999999">
      <c r="B482" s="224"/>
      <c r="C482" s="225"/>
      <c r="D482" s="210" t="s">
        <v>196</v>
      </c>
      <c r="E482" s="226" t="s">
        <v>1</v>
      </c>
      <c r="F482" s="227" t="s">
        <v>23</v>
      </c>
      <c r="G482" s="225"/>
      <c r="H482" s="228">
        <v>1</v>
      </c>
      <c r="I482" s="229"/>
      <c r="J482" s="225"/>
      <c r="K482" s="225"/>
      <c r="L482" s="230"/>
      <c r="M482" s="231"/>
      <c r="N482" s="232"/>
      <c r="O482" s="232"/>
      <c r="P482" s="232"/>
      <c r="Q482" s="232"/>
      <c r="R482" s="232"/>
      <c r="S482" s="232"/>
      <c r="T482" s="233"/>
      <c r="AT482" s="234" t="s">
        <v>196</v>
      </c>
      <c r="AU482" s="234" t="s">
        <v>98</v>
      </c>
      <c r="AV482" s="13" t="s">
        <v>98</v>
      </c>
      <c r="AW482" s="13" t="s">
        <v>48</v>
      </c>
      <c r="AX482" s="13" t="s">
        <v>23</v>
      </c>
      <c r="AY482" s="234" t="s">
        <v>183</v>
      </c>
    </row>
    <row r="483" spans="2:65" s="1" customFormat="1" ht="16.5" customHeight="1">
      <c r="B483" s="35"/>
      <c r="C483" s="246" t="s">
        <v>448</v>
      </c>
      <c r="D483" s="246" t="s">
        <v>347</v>
      </c>
      <c r="E483" s="247" t="s">
        <v>1979</v>
      </c>
      <c r="F483" s="248" t="s">
        <v>1980</v>
      </c>
      <c r="G483" s="249" t="s">
        <v>205</v>
      </c>
      <c r="H483" s="250">
        <v>4</v>
      </c>
      <c r="I483" s="251"/>
      <c r="J483" s="252">
        <f>ROUND(I483*H483,2)</f>
        <v>0</v>
      </c>
      <c r="K483" s="248" t="s">
        <v>1</v>
      </c>
      <c r="L483" s="253"/>
      <c r="M483" s="254" t="s">
        <v>1</v>
      </c>
      <c r="N483" s="255" t="s">
        <v>56</v>
      </c>
      <c r="O483" s="67"/>
      <c r="P483" s="206">
        <f>O483*H483</f>
        <v>0</v>
      </c>
      <c r="Q483" s="206">
        <v>4.1999999999999997E-3</v>
      </c>
      <c r="R483" s="206">
        <f>Q483*H483</f>
        <v>1.6799999999999999E-2</v>
      </c>
      <c r="S483" s="206">
        <v>0</v>
      </c>
      <c r="T483" s="207">
        <f>S483*H483</f>
        <v>0</v>
      </c>
      <c r="AR483" s="208" t="s">
        <v>232</v>
      </c>
      <c r="AT483" s="208" t="s">
        <v>347</v>
      </c>
      <c r="AU483" s="208" t="s">
        <v>98</v>
      </c>
      <c r="AY483" s="17" t="s">
        <v>183</v>
      </c>
      <c r="BE483" s="209">
        <f>IF(N483="základní",J483,0)</f>
        <v>0</v>
      </c>
      <c r="BF483" s="209">
        <f>IF(N483="snížená",J483,0)</f>
        <v>0</v>
      </c>
      <c r="BG483" s="209">
        <f>IF(N483="zákl. přenesená",J483,0)</f>
        <v>0</v>
      </c>
      <c r="BH483" s="209">
        <f>IF(N483="sníž. přenesená",J483,0)</f>
        <v>0</v>
      </c>
      <c r="BI483" s="209">
        <f>IF(N483="nulová",J483,0)</f>
        <v>0</v>
      </c>
      <c r="BJ483" s="17" t="s">
        <v>23</v>
      </c>
      <c r="BK483" s="209">
        <f>ROUND(I483*H483,2)</f>
        <v>0</v>
      </c>
      <c r="BL483" s="17" t="s">
        <v>122</v>
      </c>
      <c r="BM483" s="208" t="s">
        <v>1981</v>
      </c>
    </row>
    <row r="484" spans="2:65" s="1" customFormat="1" ht="10.199999999999999">
      <c r="B484" s="35"/>
      <c r="C484" s="36"/>
      <c r="D484" s="210" t="s">
        <v>192</v>
      </c>
      <c r="E484" s="36"/>
      <c r="F484" s="211" t="s">
        <v>1980</v>
      </c>
      <c r="G484" s="36"/>
      <c r="H484" s="36"/>
      <c r="I484" s="118"/>
      <c r="J484" s="36"/>
      <c r="K484" s="36"/>
      <c r="L484" s="39"/>
      <c r="M484" s="212"/>
      <c r="N484" s="67"/>
      <c r="O484" s="67"/>
      <c r="P484" s="67"/>
      <c r="Q484" s="67"/>
      <c r="R484" s="67"/>
      <c r="S484" s="67"/>
      <c r="T484" s="68"/>
      <c r="AT484" s="17" t="s">
        <v>192</v>
      </c>
      <c r="AU484" s="17" t="s">
        <v>98</v>
      </c>
    </row>
    <row r="485" spans="2:65" s="12" customFormat="1" ht="10.199999999999999">
      <c r="B485" s="214"/>
      <c r="C485" s="215"/>
      <c r="D485" s="210" t="s">
        <v>196</v>
      </c>
      <c r="E485" s="216" t="s">
        <v>1</v>
      </c>
      <c r="F485" s="217" t="s">
        <v>1952</v>
      </c>
      <c r="G485" s="215"/>
      <c r="H485" s="216" t="s">
        <v>1</v>
      </c>
      <c r="I485" s="218"/>
      <c r="J485" s="215"/>
      <c r="K485" s="215"/>
      <c r="L485" s="219"/>
      <c r="M485" s="220"/>
      <c r="N485" s="221"/>
      <c r="O485" s="221"/>
      <c r="P485" s="221"/>
      <c r="Q485" s="221"/>
      <c r="R485" s="221"/>
      <c r="S485" s="221"/>
      <c r="T485" s="222"/>
      <c r="AT485" s="223" t="s">
        <v>196</v>
      </c>
      <c r="AU485" s="223" t="s">
        <v>98</v>
      </c>
      <c r="AV485" s="12" t="s">
        <v>23</v>
      </c>
      <c r="AW485" s="12" t="s">
        <v>48</v>
      </c>
      <c r="AX485" s="12" t="s">
        <v>91</v>
      </c>
      <c r="AY485" s="223" t="s">
        <v>183</v>
      </c>
    </row>
    <row r="486" spans="2:65" s="13" customFormat="1" ht="10.199999999999999">
      <c r="B486" s="224"/>
      <c r="C486" s="225"/>
      <c r="D486" s="210" t="s">
        <v>196</v>
      </c>
      <c r="E486" s="226" t="s">
        <v>1</v>
      </c>
      <c r="F486" s="227" t="s">
        <v>122</v>
      </c>
      <c r="G486" s="225"/>
      <c r="H486" s="228">
        <v>4</v>
      </c>
      <c r="I486" s="229"/>
      <c r="J486" s="225"/>
      <c r="K486" s="225"/>
      <c r="L486" s="230"/>
      <c r="M486" s="231"/>
      <c r="N486" s="232"/>
      <c r="O486" s="232"/>
      <c r="P486" s="232"/>
      <c r="Q486" s="232"/>
      <c r="R486" s="232"/>
      <c r="S486" s="232"/>
      <c r="T486" s="233"/>
      <c r="AT486" s="234" t="s">
        <v>196</v>
      </c>
      <c r="AU486" s="234" t="s">
        <v>98</v>
      </c>
      <c r="AV486" s="13" t="s">
        <v>98</v>
      </c>
      <c r="AW486" s="13" t="s">
        <v>48</v>
      </c>
      <c r="AX486" s="13" t="s">
        <v>23</v>
      </c>
      <c r="AY486" s="234" t="s">
        <v>183</v>
      </c>
    </row>
    <row r="487" spans="2:65" s="1" customFormat="1" ht="16.5" customHeight="1">
      <c r="B487" s="35"/>
      <c r="C487" s="246" t="s">
        <v>454</v>
      </c>
      <c r="D487" s="246" t="s">
        <v>347</v>
      </c>
      <c r="E487" s="247" t="s">
        <v>1982</v>
      </c>
      <c r="F487" s="248" t="s">
        <v>1983</v>
      </c>
      <c r="G487" s="249" t="s">
        <v>205</v>
      </c>
      <c r="H487" s="250">
        <v>1</v>
      </c>
      <c r="I487" s="251"/>
      <c r="J487" s="252">
        <f>ROUND(I487*H487,2)</f>
        <v>0</v>
      </c>
      <c r="K487" s="248" t="s">
        <v>1</v>
      </c>
      <c r="L487" s="253"/>
      <c r="M487" s="254" t="s">
        <v>1</v>
      </c>
      <c r="N487" s="255" t="s">
        <v>56</v>
      </c>
      <c r="O487" s="67"/>
      <c r="P487" s="206">
        <f>O487*H487</f>
        <v>0</v>
      </c>
      <c r="Q487" s="206">
        <v>2.5999999999999999E-3</v>
      </c>
      <c r="R487" s="206">
        <f>Q487*H487</f>
        <v>2.5999999999999999E-3</v>
      </c>
      <c r="S487" s="206">
        <v>0</v>
      </c>
      <c r="T487" s="207">
        <f>S487*H487</f>
        <v>0</v>
      </c>
      <c r="AR487" s="208" t="s">
        <v>232</v>
      </c>
      <c r="AT487" s="208" t="s">
        <v>347</v>
      </c>
      <c r="AU487" s="208" t="s">
        <v>98</v>
      </c>
      <c r="AY487" s="17" t="s">
        <v>183</v>
      </c>
      <c r="BE487" s="209">
        <f>IF(N487="základní",J487,0)</f>
        <v>0</v>
      </c>
      <c r="BF487" s="209">
        <f>IF(N487="snížená",J487,0)</f>
        <v>0</v>
      </c>
      <c r="BG487" s="209">
        <f>IF(N487="zákl. přenesená",J487,0)</f>
        <v>0</v>
      </c>
      <c r="BH487" s="209">
        <f>IF(N487="sníž. přenesená",J487,0)</f>
        <v>0</v>
      </c>
      <c r="BI487" s="209">
        <f>IF(N487="nulová",J487,0)</f>
        <v>0</v>
      </c>
      <c r="BJ487" s="17" t="s">
        <v>23</v>
      </c>
      <c r="BK487" s="209">
        <f>ROUND(I487*H487,2)</f>
        <v>0</v>
      </c>
      <c r="BL487" s="17" t="s">
        <v>122</v>
      </c>
      <c r="BM487" s="208" t="s">
        <v>1984</v>
      </c>
    </row>
    <row r="488" spans="2:65" s="1" customFormat="1" ht="10.199999999999999">
      <c r="B488" s="35"/>
      <c r="C488" s="36"/>
      <c r="D488" s="210" t="s">
        <v>192</v>
      </c>
      <c r="E488" s="36"/>
      <c r="F488" s="211" t="s">
        <v>1983</v>
      </c>
      <c r="G488" s="36"/>
      <c r="H488" s="36"/>
      <c r="I488" s="118"/>
      <c r="J488" s="36"/>
      <c r="K488" s="36"/>
      <c r="L488" s="39"/>
      <c r="M488" s="212"/>
      <c r="N488" s="67"/>
      <c r="O488" s="67"/>
      <c r="P488" s="67"/>
      <c r="Q488" s="67"/>
      <c r="R488" s="67"/>
      <c r="S488" s="67"/>
      <c r="T488" s="68"/>
      <c r="AT488" s="17" t="s">
        <v>192</v>
      </c>
      <c r="AU488" s="17" t="s">
        <v>98</v>
      </c>
    </row>
    <row r="489" spans="2:65" s="12" customFormat="1" ht="10.199999999999999">
      <c r="B489" s="214"/>
      <c r="C489" s="215"/>
      <c r="D489" s="210" t="s">
        <v>196</v>
      </c>
      <c r="E489" s="216" t="s">
        <v>1</v>
      </c>
      <c r="F489" s="217" t="s">
        <v>1952</v>
      </c>
      <c r="G489" s="215"/>
      <c r="H489" s="216" t="s">
        <v>1</v>
      </c>
      <c r="I489" s="218"/>
      <c r="J489" s="215"/>
      <c r="K489" s="215"/>
      <c r="L489" s="219"/>
      <c r="M489" s="220"/>
      <c r="N489" s="221"/>
      <c r="O489" s="221"/>
      <c r="P489" s="221"/>
      <c r="Q489" s="221"/>
      <c r="R489" s="221"/>
      <c r="S489" s="221"/>
      <c r="T489" s="222"/>
      <c r="AT489" s="223" t="s">
        <v>196</v>
      </c>
      <c r="AU489" s="223" t="s">
        <v>98</v>
      </c>
      <c r="AV489" s="12" t="s">
        <v>23</v>
      </c>
      <c r="AW489" s="12" t="s">
        <v>48</v>
      </c>
      <c r="AX489" s="12" t="s">
        <v>91</v>
      </c>
      <c r="AY489" s="223" t="s">
        <v>183</v>
      </c>
    </row>
    <row r="490" spans="2:65" s="13" customFormat="1" ht="10.199999999999999">
      <c r="B490" s="224"/>
      <c r="C490" s="225"/>
      <c r="D490" s="210" t="s">
        <v>196</v>
      </c>
      <c r="E490" s="226" t="s">
        <v>1</v>
      </c>
      <c r="F490" s="227" t="s">
        <v>23</v>
      </c>
      <c r="G490" s="225"/>
      <c r="H490" s="228">
        <v>1</v>
      </c>
      <c r="I490" s="229"/>
      <c r="J490" s="225"/>
      <c r="K490" s="225"/>
      <c r="L490" s="230"/>
      <c r="M490" s="231"/>
      <c r="N490" s="232"/>
      <c r="O490" s="232"/>
      <c r="P490" s="232"/>
      <c r="Q490" s="232"/>
      <c r="R490" s="232"/>
      <c r="S490" s="232"/>
      <c r="T490" s="233"/>
      <c r="AT490" s="234" t="s">
        <v>196</v>
      </c>
      <c r="AU490" s="234" t="s">
        <v>98</v>
      </c>
      <c r="AV490" s="13" t="s">
        <v>98</v>
      </c>
      <c r="AW490" s="13" t="s">
        <v>48</v>
      </c>
      <c r="AX490" s="13" t="s">
        <v>23</v>
      </c>
      <c r="AY490" s="234" t="s">
        <v>183</v>
      </c>
    </row>
    <row r="491" spans="2:65" s="1" customFormat="1" ht="16.5" customHeight="1">
      <c r="B491" s="35"/>
      <c r="C491" s="197" t="s">
        <v>462</v>
      </c>
      <c r="D491" s="197" t="s">
        <v>186</v>
      </c>
      <c r="E491" s="198" t="s">
        <v>1985</v>
      </c>
      <c r="F491" s="199" t="s">
        <v>1986</v>
      </c>
      <c r="G491" s="200" t="s">
        <v>205</v>
      </c>
      <c r="H491" s="201">
        <v>3</v>
      </c>
      <c r="I491" s="202"/>
      <c r="J491" s="203">
        <f>ROUND(I491*H491,2)</f>
        <v>0</v>
      </c>
      <c r="K491" s="199" t="s">
        <v>190</v>
      </c>
      <c r="L491" s="39"/>
      <c r="M491" s="204" t="s">
        <v>1</v>
      </c>
      <c r="N491" s="205" t="s">
        <v>56</v>
      </c>
      <c r="O491" s="67"/>
      <c r="P491" s="206">
        <f>O491*H491</f>
        <v>0</v>
      </c>
      <c r="Q491" s="206">
        <v>2.96E-3</v>
      </c>
      <c r="R491" s="206">
        <f>Q491*H491</f>
        <v>8.879999999999999E-3</v>
      </c>
      <c r="S491" s="206">
        <v>0</v>
      </c>
      <c r="T491" s="207">
        <f>S491*H491</f>
        <v>0</v>
      </c>
      <c r="AR491" s="208" t="s">
        <v>122</v>
      </c>
      <c r="AT491" s="208" t="s">
        <v>186</v>
      </c>
      <c r="AU491" s="208" t="s">
        <v>98</v>
      </c>
      <c r="AY491" s="17" t="s">
        <v>183</v>
      </c>
      <c r="BE491" s="209">
        <f>IF(N491="základní",J491,0)</f>
        <v>0</v>
      </c>
      <c r="BF491" s="209">
        <f>IF(N491="snížená",J491,0)</f>
        <v>0</v>
      </c>
      <c r="BG491" s="209">
        <f>IF(N491="zákl. přenesená",J491,0)</f>
        <v>0</v>
      </c>
      <c r="BH491" s="209">
        <f>IF(N491="sníž. přenesená",J491,0)</f>
        <v>0</v>
      </c>
      <c r="BI491" s="209">
        <f>IF(N491="nulová",J491,0)</f>
        <v>0</v>
      </c>
      <c r="BJ491" s="17" t="s">
        <v>23</v>
      </c>
      <c r="BK491" s="209">
        <f>ROUND(I491*H491,2)</f>
        <v>0</v>
      </c>
      <c r="BL491" s="17" t="s">
        <v>122</v>
      </c>
      <c r="BM491" s="208" t="s">
        <v>1987</v>
      </c>
    </row>
    <row r="492" spans="2:65" s="1" customFormat="1" ht="17.399999999999999">
      <c r="B492" s="35"/>
      <c r="C492" s="36"/>
      <c r="D492" s="210" t="s">
        <v>192</v>
      </c>
      <c r="E492" s="36"/>
      <c r="F492" s="211" t="s">
        <v>1988</v>
      </c>
      <c r="G492" s="36"/>
      <c r="H492" s="36"/>
      <c r="I492" s="118"/>
      <c r="J492" s="36"/>
      <c r="K492" s="36"/>
      <c r="L492" s="39"/>
      <c r="M492" s="212"/>
      <c r="N492" s="67"/>
      <c r="O492" s="67"/>
      <c r="P492" s="67"/>
      <c r="Q492" s="67"/>
      <c r="R492" s="67"/>
      <c r="S492" s="67"/>
      <c r="T492" s="68"/>
      <c r="AT492" s="17" t="s">
        <v>192</v>
      </c>
      <c r="AU492" s="17" t="s">
        <v>98</v>
      </c>
    </row>
    <row r="493" spans="2:65" s="1" customFormat="1" ht="36">
      <c r="B493" s="35"/>
      <c r="C493" s="36"/>
      <c r="D493" s="210" t="s">
        <v>194</v>
      </c>
      <c r="E493" s="36"/>
      <c r="F493" s="213" t="s">
        <v>1967</v>
      </c>
      <c r="G493" s="36"/>
      <c r="H493" s="36"/>
      <c r="I493" s="118"/>
      <c r="J493" s="36"/>
      <c r="K493" s="36"/>
      <c r="L493" s="39"/>
      <c r="M493" s="212"/>
      <c r="N493" s="67"/>
      <c r="O493" s="67"/>
      <c r="P493" s="67"/>
      <c r="Q493" s="67"/>
      <c r="R493" s="67"/>
      <c r="S493" s="67"/>
      <c r="T493" s="68"/>
      <c r="AT493" s="17" t="s">
        <v>194</v>
      </c>
      <c r="AU493" s="17" t="s">
        <v>98</v>
      </c>
    </row>
    <row r="494" spans="2:65" s="12" customFormat="1" ht="10.199999999999999">
      <c r="B494" s="214"/>
      <c r="C494" s="215"/>
      <c r="D494" s="210" t="s">
        <v>196</v>
      </c>
      <c r="E494" s="216" t="s">
        <v>1</v>
      </c>
      <c r="F494" s="217" t="s">
        <v>1925</v>
      </c>
      <c r="G494" s="215"/>
      <c r="H494" s="216" t="s">
        <v>1</v>
      </c>
      <c r="I494" s="218"/>
      <c r="J494" s="215"/>
      <c r="K494" s="215"/>
      <c r="L494" s="219"/>
      <c r="M494" s="220"/>
      <c r="N494" s="221"/>
      <c r="O494" s="221"/>
      <c r="P494" s="221"/>
      <c r="Q494" s="221"/>
      <c r="R494" s="221"/>
      <c r="S494" s="221"/>
      <c r="T494" s="222"/>
      <c r="AT494" s="223" t="s">
        <v>196</v>
      </c>
      <c r="AU494" s="223" t="s">
        <v>98</v>
      </c>
      <c r="AV494" s="12" t="s">
        <v>23</v>
      </c>
      <c r="AW494" s="12" t="s">
        <v>48</v>
      </c>
      <c r="AX494" s="12" t="s">
        <v>91</v>
      </c>
      <c r="AY494" s="223" t="s">
        <v>183</v>
      </c>
    </row>
    <row r="495" spans="2:65" s="12" customFormat="1" ht="10.199999999999999">
      <c r="B495" s="214"/>
      <c r="C495" s="215"/>
      <c r="D495" s="210" t="s">
        <v>196</v>
      </c>
      <c r="E495" s="216" t="s">
        <v>1</v>
      </c>
      <c r="F495" s="217" t="s">
        <v>1989</v>
      </c>
      <c r="G495" s="215"/>
      <c r="H495" s="216" t="s">
        <v>1</v>
      </c>
      <c r="I495" s="218"/>
      <c r="J495" s="215"/>
      <c r="K495" s="215"/>
      <c r="L495" s="219"/>
      <c r="M495" s="220"/>
      <c r="N495" s="221"/>
      <c r="O495" s="221"/>
      <c r="P495" s="221"/>
      <c r="Q495" s="221"/>
      <c r="R495" s="221"/>
      <c r="S495" s="221"/>
      <c r="T495" s="222"/>
      <c r="AT495" s="223" t="s">
        <v>196</v>
      </c>
      <c r="AU495" s="223" t="s">
        <v>98</v>
      </c>
      <c r="AV495" s="12" t="s">
        <v>23</v>
      </c>
      <c r="AW495" s="12" t="s">
        <v>48</v>
      </c>
      <c r="AX495" s="12" t="s">
        <v>91</v>
      </c>
      <c r="AY495" s="223" t="s">
        <v>183</v>
      </c>
    </row>
    <row r="496" spans="2:65" s="13" customFormat="1" ht="10.199999999999999">
      <c r="B496" s="224"/>
      <c r="C496" s="225"/>
      <c r="D496" s="210" t="s">
        <v>196</v>
      </c>
      <c r="E496" s="226" t="s">
        <v>1</v>
      </c>
      <c r="F496" s="227" t="s">
        <v>23</v>
      </c>
      <c r="G496" s="225"/>
      <c r="H496" s="228">
        <v>1</v>
      </c>
      <c r="I496" s="229"/>
      <c r="J496" s="225"/>
      <c r="K496" s="225"/>
      <c r="L496" s="230"/>
      <c r="M496" s="231"/>
      <c r="N496" s="232"/>
      <c r="O496" s="232"/>
      <c r="P496" s="232"/>
      <c r="Q496" s="232"/>
      <c r="R496" s="232"/>
      <c r="S496" s="232"/>
      <c r="T496" s="233"/>
      <c r="AT496" s="234" t="s">
        <v>196</v>
      </c>
      <c r="AU496" s="234" t="s">
        <v>98</v>
      </c>
      <c r="AV496" s="13" t="s">
        <v>98</v>
      </c>
      <c r="AW496" s="13" t="s">
        <v>48</v>
      </c>
      <c r="AX496" s="13" t="s">
        <v>91</v>
      </c>
      <c r="AY496" s="234" t="s">
        <v>183</v>
      </c>
    </row>
    <row r="497" spans="2:65" s="12" customFormat="1" ht="10.199999999999999">
      <c r="B497" s="214"/>
      <c r="C497" s="215"/>
      <c r="D497" s="210" t="s">
        <v>196</v>
      </c>
      <c r="E497" s="216" t="s">
        <v>1</v>
      </c>
      <c r="F497" s="217" t="s">
        <v>1990</v>
      </c>
      <c r="G497" s="215"/>
      <c r="H497" s="216" t="s">
        <v>1</v>
      </c>
      <c r="I497" s="218"/>
      <c r="J497" s="215"/>
      <c r="K497" s="215"/>
      <c r="L497" s="219"/>
      <c r="M497" s="220"/>
      <c r="N497" s="221"/>
      <c r="O497" s="221"/>
      <c r="P497" s="221"/>
      <c r="Q497" s="221"/>
      <c r="R497" s="221"/>
      <c r="S497" s="221"/>
      <c r="T497" s="222"/>
      <c r="AT497" s="223" t="s">
        <v>196</v>
      </c>
      <c r="AU497" s="223" t="s">
        <v>98</v>
      </c>
      <c r="AV497" s="12" t="s">
        <v>23</v>
      </c>
      <c r="AW497" s="12" t="s">
        <v>48</v>
      </c>
      <c r="AX497" s="12" t="s">
        <v>91</v>
      </c>
      <c r="AY497" s="223" t="s">
        <v>183</v>
      </c>
    </row>
    <row r="498" spans="2:65" s="13" customFormat="1" ht="10.199999999999999">
      <c r="B498" s="224"/>
      <c r="C498" s="225"/>
      <c r="D498" s="210" t="s">
        <v>196</v>
      </c>
      <c r="E498" s="226" t="s">
        <v>1</v>
      </c>
      <c r="F498" s="227" t="s">
        <v>23</v>
      </c>
      <c r="G498" s="225"/>
      <c r="H498" s="228">
        <v>1</v>
      </c>
      <c r="I498" s="229"/>
      <c r="J498" s="225"/>
      <c r="K498" s="225"/>
      <c r="L498" s="230"/>
      <c r="M498" s="231"/>
      <c r="N498" s="232"/>
      <c r="O498" s="232"/>
      <c r="P498" s="232"/>
      <c r="Q498" s="232"/>
      <c r="R498" s="232"/>
      <c r="S498" s="232"/>
      <c r="T498" s="233"/>
      <c r="AT498" s="234" t="s">
        <v>196</v>
      </c>
      <c r="AU498" s="234" t="s">
        <v>98</v>
      </c>
      <c r="AV498" s="13" t="s">
        <v>98</v>
      </c>
      <c r="AW498" s="13" t="s">
        <v>48</v>
      </c>
      <c r="AX498" s="13" t="s">
        <v>91</v>
      </c>
      <c r="AY498" s="234" t="s">
        <v>183</v>
      </c>
    </row>
    <row r="499" spans="2:65" s="12" customFormat="1" ht="10.199999999999999">
      <c r="B499" s="214"/>
      <c r="C499" s="215"/>
      <c r="D499" s="210" t="s">
        <v>196</v>
      </c>
      <c r="E499" s="216" t="s">
        <v>1</v>
      </c>
      <c r="F499" s="217" t="s">
        <v>1991</v>
      </c>
      <c r="G499" s="215"/>
      <c r="H499" s="216" t="s">
        <v>1</v>
      </c>
      <c r="I499" s="218"/>
      <c r="J499" s="215"/>
      <c r="K499" s="215"/>
      <c r="L499" s="219"/>
      <c r="M499" s="220"/>
      <c r="N499" s="221"/>
      <c r="O499" s="221"/>
      <c r="P499" s="221"/>
      <c r="Q499" s="221"/>
      <c r="R499" s="221"/>
      <c r="S499" s="221"/>
      <c r="T499" s="222"/>
      <c r="AT499" s="223" t="s">
        <v>196</v>
      </c>
      <c r="AU499" s="223" t="s">
        <v>98</v>
      </c>
      <c r="AV499" s="12" t="s">
        <v>23</v>
      </c>
      <c r="AW499" s="12" t="s">
        <v>48</v>
      </c>
      <c r="AX499" s="12" t="s">
        <v>91</v>
      </c>
      <c r="AY499" s="223" t="s">
        <v>183</v>
      </c>
    </row>
    <row r="500" spans="2:65" s="13" customFormat="1" ht="10.199999999999999">
      <c r="B500" s="224"/>
      <c r="C500" s="225"/>
      <c r="D500" s="210" t="s">
        <v>196</v>
      </c>
      <c r="E500" s="226" t="s">
        <v>1</v>
      </c>
      <c r="F500" s="227" t="s">
        <v>23</v>
      </c>
      <c r="G500" s="225"/>
      <c r="H500" s="228">
        <v>1</v>
      </c>
      <c r="I500" s="229"/>
      <c r="J500" s="225"/>
      <c r="K500" s="225"/>
      <c r="L500" s="230"/>
      <c r="M500" s="231"/>
      <c r="N500" s="232"/>
      <c r="O500" s="232"/>
      <c r="P500" s="232"/>
      <c r="Q500" s="232"/>
      <c r="R500" s="232"/>
      <c r="S500" s="232"/>
      <c r="T500" s="233"/>
      <c r="AT500" s="234" t="s">
        <v>196</v>
      </c>
      <c r="AU500" s="234" t="s">
        <v>98</v>
      </c>
      <c r="AV500" s="13" t="s">
        <v>98</v>
      </c>
      <c r="AW500" s="13" t="s">
        <v>48</v>
      </c>
      <c r="AX500" s="13" t="s">
        <v>91</v>
      </c>
      <c r="AY500" s="234" t="s">
        <v>183</v>
      </c>
    </row>
    <row r="501" spans="2:65" s="15" customFormat="1" ht="10.199999999999999">
      <c r="B501" s="259"/>
      <c r="C501" s="260"/>
      <c r="D501" s="210" t="s">
        <v>196</v>
      </c>
      <c r="E501" s="261" t="s">
        <v>1</v>
      </c>
      <c r="F501" s="262" t="s">
        <v>1547</v>
      </c>
      <c r="G501" s="260"/>
      <c r="H501" s="263">
        <v>3</v>
      </c>
      <c r="I501" s="264"/>
      <c r="J501" s="260"/>
      <c r="K501" s="260"/>
      <c r="L501" s="265"/>
      <c r="M501" s="266"/>
      <c r="N501" s="267"/>
      <c r="O501" s="267"/>
      <c r="P501" s="267"/>
      <c r="Q501" s="267"/>
      <c r="R501" s="267"/>
      <c r="S501" s="267"/>
      <c r="T501" s="268"/>
      <c r="AT501" s="269" t="s">
        <v>196</v>
      </c>
      <c r="AU501" s="269" t="s">
        <v>98</v>
      </c>
      <c r="AV501" s="15" t="s">
        <v>122</v>
      </c>
      <c r="AW501" s="15" t="s">
        <v>48</v>
      </c>
      <c r="AX501" s="15" t="s">
        <v>23</v>
      </c>
      <c r="AY501" s="269" t="s">
        <v>183</v>
      </c>
    </row>
    <row r="502" spans="2:65" s="1" customFormat="1" ht="16.5" customHeight="1">
      <c r="B502" s="35"/>
      <c r="C502" s="246" t="s">
        <v>471</v>
      </c>
      <c r="D502" s="246" t="s">
        <v>347</v>
      </c>
      <c r="E502" s="247" t="s">
        <v>1992</v>
      </c>
      <c r="F502" s="248" t="s">
        <v>1993</v>
      </c>
      <c r="G502" s="249" t="s">
        <v>205</v>
      </c>
      <c r="H502" s="250">
        <v>1</v>
      </c>
      <c r="I502" s="251"/>
      <c r="J502" s="252">
        <f>ROUND(I502*H502,2)</f>
        <v>0</v>
      </c>
      <c r="K502" s="248" t="s">
        <v>190</v>
      </c>
      <c r="L502" s="253"/>
      <c r="M502" s="254" t="s">
        <v>1</v>
      </c>
      <c r="N502" s="255" t="s">
        <v>56</v>
      </c>
      <c r="O502" s="67"/>
      <c r="P502" s="206">
        <f>O502*H502</f>
        <v>0</v>
      </c>
      <c r="Q502" s="206">
        <v>1.6400000000000001E-2</v>
      </c>
      <c r="R502" s="206">
        <f>Q502*H502</f>
        <v>1.6400000000000001E-2</v>
      </c>
      <c r="S502" s="206">
        <v>0</v>
      </c>
      <c r="T502" s="207">
        <f>S502*H502</f>
        <v>0</v>
      </c>
      <c r="AR502" s="208" t="s">
        <v>232</v>
      </c>
      <c r="AT502" s="208" t="s">
        <v>347</v>
      </c>
      <c r="AU502" s="208" t="s">
        <v>98</v>
      </c>
      <c r="AY502" s="17" t="s">
        <v>183</v>
      </c>
      <c r="BE502" s="209">
        <f>IF(N502="základní",J502,0)</f>
        <v>0</v>
      </c>
      <c r="BF502" s="209">
        <f>IF(N502="snížená",J502,0)</f>
        <v>0</v>
      </c>
      <c r="BG502" s="209">
        <f>IF(N502="zákl. přenesená",J502,0)</f>
        <v>0</v>
      </c>
      <c r="BH502" s="209">
        <f>IF(N502="sníž. přenesená",J502,0)</f>
        <v>0</v>
      </c>
      <c r="BI502" s="209">
        <f>IF(N502="nulová",J502,0)</f>
        <v>0</v>
      </c>
      <c r="BJ502" s="17" t="s">
        <v>23</v>
      </c>
      <c r="BK502" s="209">
        <f>ROUND(I502*H502,2)</f>
        <v>0</v>
      </c>
      <c r="BL502" s="17" t="s">
        <v>122</v>
      </c>
      <c r="BM502" s="208" t="s">
        <v>1994</v>
      </c>
    </row>
    <row r="503" spans="2:65" s="1" customFormat="1" ht="10.199999999999999">
      <c r="B503" s="35"/>
      <c r="C503" s="36"/>
      <c r="D503" s="210" t="s">
        <v>192</v>
      </c>
      <c r="E503" s="36"/>
      <c r="F503" s="211" t="s">
        <v>1993</v>
      </c>
      <c r="G503" s="36"/>
      <c r="H503" s="36"/>
      <c r="I503" s="118"/>
      <c r="J503" s="36"/>
      <c r="K503" s="36"/>
      <c r="L503" s="39"/>
      <c r="M503" s="212"/>
      <c r="N503" s="67"/>
      <c r="O503" s="67"/>
      <c r="P503" s="67"/>
      <c r="Q503" s="67"/>
      <c r="R503" s="67"/>
      <c r="S503" s="67"/>
      <c r="T503" s="68"/>
      <c r="AT503" s="17" t="s">
        <v>192</v>
      </c>
      <c r="AU503" s="17" t="s">
        <v>98</v>
      </c>
    </row>
    <row r="504" spans="2:65" s="12" customFormat="1" ht="10.199999999999999">
      <c r="B504" s="214"/>
      <c r="C504" s="215"/>
      <c r="D504" s="210" t="s">
        <v>196</v>
      </c>
      <c r="E504" s="216" t="s">
        <v>1</v>
      </c>
      <c r="F504" s="217" t="s">
        <v>1952</v>
      </c>
      <c r="G504" s="215"/>
      <c r="H504" s="216" t="s">
        <v>1</v>
      </c>
      <c r="I504" s="218"/>
      <c r="J504" s="215"/>
      <c r="K504" s="215"/>
      <c r="L504" s="219"/>
      <c r="M504" s="220"/>
      <c r="N504" s="221"/>
      <c r="O504" s="221"/>
      <c r="P504" s="221"/>
      <c r="Q504" s="221"/>
      <c r="R504" s="221"/>
      <c r="S504" s="221"/>
      <c r="T504" s="222"/>
      <c r="AT504" s="223" t="s">
        <v>196</v>
      </c>
      <c r="AU504" s="223" t="s">
        <v>98</v>
      </c>
      <c r="AV504" s="12" t="s">
        <v>23</v>
      </c>
      <c r="AW504" s="12" t="s">
        <v>48</v>
      </c>
      <c r="AX504" s="12" t="s">
        <v>91</v>
      </c>
      <c r="AY504" s="223" t="s">
        <v>183</v>
      </c>
    </row>
    <row r="505" spans="2:65" s="13" customFormat="1" ht="10.199999999999999">
      <c r="B505" s="224"/>
      <c r="C505" s="225"/>
      <c r="D505" s="210" t="s">
        <v>196</v>
      </c>
      <c r="E505" s="226" t="s">
        <v>1</v>
      </c>
      <c r="F505" s="227" t="s">
        <v>23</v>
      </c>
      <c r="G505" s="225"/>
      <c r="H505" s="228">
        <v>1</v>
      </c>
      <c r="I505" s="229"/>
      <c r="J505" s="225"/>
      <c r="K505" s="225"/>
      <c r="L505" s="230"/>
      <c r="M505" s="231"/>
      <c r="N505" s="232"/>
      <c r="O505" s="232"/>
      <c r="P505" s="232"/>
      <c r="Q505" s="232"/>
      <c r="R505" s="232"/>
      <c r="S505" s="232"/>
      <c r="T505" s="233"/>
      <c r="AT505" s="234" t="s">
        <v>196</v>
      </c>
      <c r="AU505" s="234" t="s">
        <v>98</v>
      </c>
      <c r="AV505" s="13" t="s">
        <v>98</v>
      </c>
      <c r="AW505" s="13" t="s">
        <v>48</v>
      </c>
      <c r="AX505" s="13" t="s">
        <v>23</v>
      </c>
      <c r="AY505" s="234" t="s">
        <v>183</v>
      </c>
    </row>
    <row r="506" spans="2:65" s="1" customFormat="1" ht="16.5" customHeight="1">
      <c r="B506" s="35"/>
      <c r="C506" s="246" t="s">
        <v>478</v>
      </c>
      <c r="D506" s="246" t="s">
        <v>347</v>
      </c>
      <c r="E506" s="247" t="s">
        <v>1995</v>
      </c>
      <c r="F506" s="248" t="s">
        <v>1996</v>
      </c>
      <c r="G506" s="249" t="s">
        <v>205</v>
      </c>
      <c r="H506" s="250">
        <v>1</v>
      </c>
      <c r="I506" s="251"/>
      <c r="J506" s="252">
        <f>ROUND(I506*H506,2)</f>
        <v>0</v>
      </c>
      <c r="K506" s="248" t="s">
        <v>1</v>
      </c>
      <c r="L506" s="253"/>
      <c r="M506" s="254" t="s">
        <v>1</v>
      </c>
      <c r="N506" s="255" t="s">
        <v>56</v>
      </c>
      <c r="O506" s="67"/>
      <c r="P506" s="206">
        <f>O506*H506</f>
        <v>0</v>
      </c>
      <c r="Q506" s="206">
        <v>1.37E-2</v>
      </c>
      <c r="R506" s="206">
        <f>Q506*H506</f>
        <v>1.37E-2</v>
      </c>
      <c r="S506" s="206">
        <v>0</v>
      </c>
      <c r="T506" s="207">
        <f>S506*H506</f>
        <v>0</v>
      </c>
      <c r="AR506" s="208" t="s">
        <v>232</v>
      </c>
      <c r="AT506" s="208" t="s">
        <v>347</v>
      </c>
      <c r="AU506" s="208" t="s">
        <v>98</v>
      </c>
      <c r="AY506" s="17" t="s">
        <v>183</v>
      </c>
      <c r="BE506" s="209">
        <f>IF(N506="základní",J506,0)</f>
        <v>0</v>
      </c>
      <c r="BF506" s="209">
        <f>IF(N506="snížená",J506,0)</f>
        <v>0</v>
      </c>
      <c r="BG506" s="209">
        <f>IF(N506="zákl. přenesená",J506,0)</f>
        <v>0</v>
      </c>
      <c r="BH506" s="209">
        <f>IF(N506="sníž. přenesená",J506,0)</f>
        <v>0</v>
      </c>
      <c r="BI506" s="209">
        <f>IF(N506="nulová",J506,0)</f>
        <v>0</v>
      </c>
      <c r="BJ506" s="17" t="s">
        <v>23</v>
      </c>
      <c r="BK506" s="209">
        <f>ROUND(I506*H506,2)</f>
        <v>0</v>
      </c>
      <c r="BL506" s="17" t="s">
        <v>122</v>
      </c>
      <c r="BM506" s="208" t="s">
        <v>1997</v>
      </c>
    </row>
    <row r="507" spans="2:65" s="1" customFormat="1" ht="10.199999999999999">
      <c r="B507" s="35"/>
      <c r="C507" s="36"/>
      <c r="D507" s="210" t="s">
        <v>192</v>
      </c>
      <c r="E507" s="36"/>
      <c r="F507" s="211" t="s">
        <v>1996</v>
      </c>
      <c r="G507" s="36"/>
      <c r="H507" s="36"/>
      <c r="I507" s="118"/>
      <c r="J507" s="36"/>
      <c r="K507" s="36"/>
      <c r="L507" s="39"/>
      <c r="M507" s="212"/>
      <c r="N507" s="67"/>
      <c r="O507" s="67"/>
      <c r="P507" s="67"/>
      <c r="Q507" s="67"/>
      <c r="R507" s="67"/>
      <c r="S507" s="67"/>
      <c r="T507" s="68"/>
      <c r="AT507" s="17" t="s">
        <v>192</v>
      </c>
      <c r="AU507" s="17" t="s">
        <v>98</v>
      </c>
    </row>
    <row r="508" spans="2:65" s="12" customFormat="1" ht="10.199999999999999">
      <c r="B508" s="214"/>
      <c r="C508" s="215"/>
      <c r="D508" s="210" t="s">
        <v>196</v>
      </c>
      <c r="E508" s="216" t="s">
        <v>1</v>
      </c>
      <c r="F508" s="217" t="s">
        <v>1952</v>
      </c>
      <c r="G508" s="215"/>
      <c r="H508" s="216" t="s">
        <v>1</v>
      </c>
      <c r="I508" s="218"/>
      <c r="J508" s="215"/>
      <c r="K508" s="215"/>
      <c r="L508" s="219"/>
      <c r="M508" s="220"/>
      <c r="N508" s="221"/>
      <c r="O508" s="221"/>
      <c r="P508" s="221"/>
      <c r="Q508" s="221"/>
      <c r="R508" s="221"/>
      <c r="S508" s="221"/>
      <c r="T508" s="222"/>
      <c r="AT508" s="223" t="s">
        <v>196</v>
      </c>
      <c r="AU508" s="223" t="s">
        <v>98</v>
      </c>
      <c r="AV508" s="12" t="s">
        <v>23</v>
      </c>
      <c r="AW508" s="12" t="s">
        <v>48</v>
      </c>
      <c r="AX508" s="12" t="s">
        <v>91</v>
      </c>
      <c r="AY508" s="223" t="s">
        <v>183</v>
      </c>
    </row>
    <row r="509" spans="2:65" s="13" customFormat="1" ht="10.199999999999999">
      <c r="B509" s="224"/>
      <c r="C509" s="225"/>
      <c r="D509" s="210" t="s">
        <v>196</v>
      </c>
      <c r="E509" s="226" t="s">
        <v>1</v>
      </c>
      <c r="F509" s="227" t="s">
        <v>23</v>
      </c>
      <c r="G509" s="225"/>
      <c r="H509" s="228">
        <v>1</v>
      </c>
      <c r="I509" s="229"/>
      <c r="J509" s="225"/>
      <c r="K509" s="225"/>
      <c r="L509" s="230"/>
      <c r="M509" s="231"/>
      <c r="N509" s="232"/>
      <c r="O509" s="232"/>
      <c r="P509" s="232"/>
      <c r="Q509" s="232"/>
      <c r="R509" s="232"/>
      <c r="S509" s="232"/>
      <c r="T509" s="233"/>
      <c r="AT509" s="234" t="s">
        <v>196</v>
      </c>
      <c r="AU509" s="234" t="s">
        <v>98</v>
      </c>
      <c r="AV509" s="13" t="s">
        <v>98</v>
      </c>
      <c r="AW509" s="13" t="s">
        <v>48</v>
      </c>
      <c r="AX509" s="13" t="s">
        <v>23</v>
      </c>
      <c r="AY509" s="234" t="s">
        <v>183</v>
      </c>
    </row>
    <row r="510" spans="2:65" s="1" customFormat="1" ht="16.5" customHeight="1">
      <c r="B510" s="35"/>
      <c r="C510" s="246" t="s">
        <v>486</v>
      </c>
      <c r="D510" s="246" t="s">
        <v>347</v>
      </c>
      <c r="E510" s="247" t="s">
        <v>1998</v>
      </c>
      <c r="F510" s="248" t="s">
        <v>1999</v>
      </c>
      <c r="G510" s="249" t="s">
        <v>205</v>
      </c>
      <c r="H510" s="250">
        <v>1</v>
      </c>
      <c r="I510" s="251"/>
      <c r="J510" s="252">
        <f>ROUND(I510*H510,2)</f>
        <v>0</v>
      </c>
      <c r="K510" s="248" t="s">
        <v>1</v>
      </c>
      <c r="L510" s="253"/>
      <c r="M510" s="254" t="s">
        <v>1</v>
      </c>
      <c r="N510" s="255" t="s">
        <v>56</v>
      </c>
      <c r="O510" s="67"/>
      <c r="P510" s="206">
        <f>O510*H510</f>
        <v>0</v>
      </c>
      <c r="Q510" s="206">
        <v>5.1999999999999998E-3</v>
      </c>
      <c r="R510" s="206">
        <f>Q510*H510</f>
        <v>5.1999999999999998E-3</v>
      </c>
      <c r="S510" s="206">
        <v>0</v>
      </c>
      <c r="T510" s="207">
        <f>S510*H510</f>
        <v>0</v>
      </c>
      <c r="AR510" s="208" t="s">
        <v>232</v>
      </c>
      <c r="AT510" s="208" t="s">
        <v>347</v>
      </c>
      <c r="AU510" s="208" t="s">
        <v>98</v>
      </c>
      <c r="AY510" s="17" t="s">
        <v>183</v>
      </c>
      <c r="BE510" s="209">
        <f>IF(N510="základní",J510,0)</f>
        <v>0</v>
      </c>
      <c r="BF510" s="209">
        <f>IF(N510="snížená",J510,0)</f>
        <v>0</v>
      </c>
      <c r="BG510" s="209">
        <f>IF(N510="zákl. přenesená",J510,0)</f>
        <v>0</v>
      </c>
      <c r="BH510" s="209">
        <f>IF(N510="sníž. přenesená",J510,0)</f>
        <v>0</v>
      </c>
      <c r="BI510" s="209">
        <f>IF(N510="nulová",J510,0)</f>
        <v>0</v>
      </c>
      <c r="BJ510" s="17" t="s">
        <v>23</v>
      </c>
      <c r="BK510" s="209">
        <f>ROUND(I510*H510,2)</f>
        <v>0</v>
      </c>
      <c r="BL510" s="17" t="s">
        <v>122</v>
      </c>
      <c r="BM510" s="208" t="s">
        <v>2000</v>
      </c>
    </row>
    <row r="511" spans="2:65" s="1" customFormat="1" ht="10.199999999999999">
      <c r="B511" s="35"/>
      <c r="C511" s="36"/>
      <c r="D511" s="210" t="s">
        <v>192</v>
      </c>
      <c r="E511" s="36"/>
      <c r="F511" s="211" t="s">
        <v>1999</v>
      </c>
      <c r="G511" s="36"/>
      <c r="H511" s="36"/>
      <c r="I511" s="118"/>
      <c r="J511" s="36"/>
      <c r="K511" s="36"/>
      <c r="L511" s="39"/>
      <c r="M511" s="212"/>
      <c r="N511" s="67"/>
      <c r="O511" s="67"/>
      <c r="P511" s="67"/>
      <c r="Q511" s="67"/>
      <c r="R511" s="67"/>
      <c r="S511" s="67"/>
      <c r="T511" s="68"/>
      <c r="AT511" s="17" t="s">
        <v>192</v>
      </c>
      <c r="AU511" s="17" t="s">
        <v>98</v>
      </c>
    </row>
    <row r="512" spans="2:65" s="12" customFormat="1" ht="10.199999999999999">
      <c r="B512" s="214"/>
      <c r="C512" s="215"/>
      <c r="D512" s="210" t="s">
        <v>196</v>
      </c>
      <c r="E512" s="216" t="s">
        <v>1</v>
      </c>
      <c r="F512" s="217" t="s">
        <v>1952</v>
      </c>
      <c r="G512" s="215"/>
      <c r="H512" s="216" t="s">
        <v>1</v>
      </c>
      <c r="I512" s="218"/>
      <c r="J512" s="215"/>
      <c r="K512" s="215"/>
      <c r="L512" s="219"/>
      <c r="M512" s="220"/>
      <c r="N512" s="221"/>
      <c r="O512" s="221"/>
      <c r="P512" s="221"/>
      <c r="Q512" s="221"/>
      <c r="R512" s="221"/>
      <c r="S512" s="221"/>
      <c r="T512" s="222"/>
      <c r="AT512" s="223" t="s">
        <v>196</v>
      </c>
      <c r="AU512" s="223" t="s">
        <v>98</v>
      </c>
      <c r="AV512" s="12" t="s">
        <v>23</v>
      </c>
      <c r="AW512" s="12" t="s">
        <v>48</v>
      </c>
      <c r="AX512" s="12" t="s">
        <v>91</v>
      </c>
      <c r="AY512" s="223" t="s">
        <v>183</v>
      </c>
    </row>
    <row r="513" spans="2:65" s="13" customFormat="1" ht="10.199999999999999">
      <c r="B513" s="224"/>
      <c r="C513" s="225"/>
      <c r="D513" s="210" t="s">
        <v>196</v>
      </c>
      <c r="E513" s="226" t="s">
        <v>1</v>
      </c>
      <c r="F513" s="227" t="s">
        <v>23</v>
      </c>
      <c r="G513" s="225"/>
      <c r="H513" s="228">
        <v>1</v>
      </c>
      <c r="I513" s="229"/>
      <c r="J513" s="225"/>
      <c r="K513" s="225"/>
      <c r="L513" s="230"/>
      <c r="M513" s="231"/>
      <c r="N513" s="232"/>
      <c r="O513" s="232"/>
      <c r="P513" s="232"/>
      <c r="Q513" s="232"/>
      <c r="R513" s="232"/>
      <c r="S513" s="232"/>
      <c r="T513" s="233"/>
      <c r="AT513" s="234" t="s">
        <v>196</v>
      </c>
      <c r="AU513" s="234" t="s">
        <v>98</v>
      </c>
      <c r="AV513" s="13" t="s">
        <v>98</v>
      </c>
      <c r="AW513" s="13" t="s">
        <v>48</v>
      </c>
      <c r="AX513" s="13" t="s">
        <v>23</v>
      </c>
      <c r="AY513" s="234" t="s">
        <v>183</v>
      </c>
    </row>
    <row r="514" spans="2:65" s="1" customFormat="1" ht="16.5" customHeight="1">
      <c r="B514" s="35"/>
      <c r="C514" s="197" t="s">
        <v>496</v>
      </c>
      <c r="D514" s="197" t="s">
        <v>186</v>
      </c>
      <c r="E514" s="198" t="s">
        <v>2001</v>
      </c>
      <c r="F514" s="199" t="s">
        <v>2002</v>
      </c>
      <c r="G514" s="200" t="s">
        <v>205</v>
      </c>
      <c r="H514" s="201">
        <v>2</v>
      </c>
      <c r="I514" s="202"/>
      <c r="J514" s="203">
        <f>ROUND(I514*H514,2)</f>
        <v>0</v>
      </c>
      <c r="K514" s="199" t="s">
        <v>190</v>
      </c>
      <c r="L514" s="39"/>
      <c r="M514" s="204" t="s">
        <v>1</v>
      </c>
      <c r="N514" s="205" t="s">
        <v>56</v>
      </c>
      <c r="O514" s="67"/>
      <c r="P514" s="206">
        <f>O514*H514</f>
        <v>0</v>
      </c>
      <c r="Q514" s="206">
        <v>1.65E-3</v>
      </c>
      <c r="R514" s="206">
        <f>Q514*H514</f>
        <v>3.3E-3</v>
      </c>
      <c r="S514" s="206">
        <v>0</v>
      </c>
      <c r="T514" s="207">
        <f>S514*H514</f>
        <v>0</v>
      </c>
      <c r="AR514" s="208" t="s">
        <v>122</v>
      </c>
      <c r="AT514" s="208" t="s">
        <v>186</v>
      </c>
      <c r="AU514" s="208" t="s">
        <v>98</v>
      </c>
      <c r="AY514" s="17" t="s">
        <v>183</v>
      </c>
      <c r="BE514" s="209">
        <f>IF(N514="základní",J514,0)</f>
        <v>0</v>
      </c>
      <c r="BF514" s="209">
        <f>IF(N514="snížená",J514,0)</f>
        <v>0</v>
      </c>
      <c r="BG514" s="209">
        <f>IF(N514="zákl. přenesená",J514,0)</f>
        <v>0</v>
      </c>
      <c r="BH514" s="209">
        <f>IF(N514="sníž. přenesená",J514,0)</f>
        <v>0</v>
      </c>
      <c r="BI514" s="209">
        <f>IF(N514="nulová",J514,0)</f>
        <v>0</v>
      </c>
      <c r="BJ514" s="17" t="s">
        <v>23</v>
      </c>
      <c r="BK514" s="209">
        <f>ROUND(I514*H514,2)</f>
        <v>0</v>
      </c>
      <c r="BL514" s="17" t="s">
        <v>122</v>
      </c>
      <c r="BM514" s="208" t="s">
        <v>2003</v>
      </c>
    </row>
    <row r="515" spans="2:65" s="1" customFormat="1" ht="10.199999999999999">
      <c r="B515" s="35"/>
      <c r="C515" s="36"/>
      <c r="D515" s="210" t="s">
        <v>192</v>
      </c>
      <c r="E515" s="36"/>
      <c r="F515" s="211" t="s">
        <v>2004</v>
      </c>
      <c r="G515" s="36"/>
      <c r="H515" s="36"/>
      <c r="I515" s="118"/>
      <c r="J515" s="36"/>
      <c r="K515" s="36"/>
      <c r="L515" s="39"/>
      <c r="M515" s="212"/>
      <c r="N515" s="67"/>
      <c r="O515" s="67"/>
      <c r="P515" s="67"/>
      <c r="Q515" s="67"/>
      <c r="R515" s="67"/>
      <c r="S515" s="67"/>
      <c r="T515" s="68"/>
      <c r="AT515" s="17" t="s">
        <v>192</v>
      </c>
      <c r="AU515" s="17" t="s">
        <v>98</v>
      </c>
    </row>
    <row r="516" spans="2:65" s="12" customFormat="1" ht="10.199999999999999">
      <c r="B516" s="214"/>
      <c r="C516" s="215"/>
      <c r="D516" s="210" t="s">
        <v>196</v>
      </c>
      <c r="E516" s="216" t="s">
        <v>1</v>
      </c>
      <c r="F516" s="217" t="s">
        <v>2005</v>
      </c>
      <c r="G516" s="215"/>
      <c r="H516" s="216" t="s">
        <v>1</v>
      </c>
      <c r="I516" s="218"/>
      <c r="J516" s="215"/>
      <c r="K516" s="215"/>
      <c r="L516" s="219"/>
      <c r="M516" s="220"/>
      <c r="N516" s="221"/>
      <c r="O516" s="221"/>
      <c r="P516" s="221"/>
      <c r="Q516" s="221"/>
      <c r="R516" s="221"/>
      <c r="S516" s="221"/>
      <c r="T516" s="222"/>
      <c r="AT516" s="223" t="s">
        <v>196</v>
      </c>
      <c r="AU516" s="223" t="s">
        <v>98</v>
      </c>
      <c r="AV516" s="12" t="s">
        <v>23</v>
      </c>
      <c r="AW516" s="12" t="s">
        <v>48</v>
      </c>
      <c r="AX516" s="12" t="s">
        <v>91</v>
      </c>
      <c r="AY516" s="223" t="s">
        <v>183</v>
      </c>
    </row>
    <row r="517" spans="2:65" s="12" customFormat="1" ht="10.199999999999999">
      <c r="B517" s="214"/>
      <c r="C517" s="215"/>
      <c r="D517" s="210" t="s">
        <v>196</v>
      </c>
      <c r="E517" s="216" t="s">
        <v>1</v>
      </c>
      <c r="F517" s="217" t="s">
        <v>2006</v>
      </c>
      <c r="G517" s="215"/>
      <c r="H517" s="216" t="s">
        <v>1</v>
      </c>
      <c r="I517" s="218"/>
      <c r="J517" s="215"/>
      <c r="K517" s="215"/>
      <c r="L517" s="219"/>
      <c r="M517" s="220"/>
      <c r="N517" s="221"/>
      <c r="O517" s="221"/>
      <c r="P517" s="221"/>
      <c r="Q517" s="221"/>
      <c r="R517" s="221"/>
      <c r="S517" s="221"/>
      <c r="T517" s="222"/>
      <c r="AT517" s="223" t="s">
        <v>196</v>
      </c>
      <c r="AU517" s="223" t="s">
        <v>98</v>
      </c>
      <c r="AV517" s="12" t="s">
        <v>23</v>
      </c>
      <c r="AW517" s="12" t="s">
        <v>48</v>
      </c>
      <c r="AX517" s="12" t="s">
        <v>91</v>
      </c>
      <c r="AY517" s="223" t="s">
        <v>183</v>
      </c>
    </row>
    <row r="518" spans="2:65" s="13" customFormat="1" ht="10.199999999999999">
      <c r="B518" s="224"/>
      <c r="C518" s="225"/>
      <c r="D518" s="210" t="s">
        <v>196</v>
      </c>
      <c r="E518" s="226" t="s">
        <v>1</v>
      </c>
      <c r="F518" s="227" t="s">
        <v>2007</v>
      </c>
      <c r="G518" s="225"/>
      <c r="H518" s="228">
        <v>2</v>
      </c>
      <c r="I518" s="229"/>
      <c r="J518" s="225"/>
      <c r="K518" s="225"/>
      <c r="L518" s="230"/>
      <c r="M518" s="231"/>
      <c r="N518" s="232"/>
      <c r="O518" s="232"/>
      <c r="P518" s="232"/>
      <c r="Q518" s="232"/>
      <c r="R518" s="232"/>
      <c r="S518" s="232"/>
      <c r="T518" s="233"/>
      <c r="AT518" s="234" t="s">
        <v>196</v>
      </c>
      <c r="AU518" s="234" t="s">
        <v>98</v>
      </c>
      <c r="AV518" s="13" t="s">
        <v>98</v>
      </c>
      <c r="AW518" s="13" t="s">
        <v>48</v>
      </c>
      <c r="AX518" s="13" t="s">
        <v>91</v>
      </c>
      <c r="AY518" s="234" t="s">
        <v>183</v>
      </c>
    </row>
    <row r="519" spans="2:65" s="15" customFormat="1" ht="10.199999999999999">
      <c r="B519" s="259"/>
      <c r="C519" s="260"/>
      <c r="D519" s="210" t="s">
        <v>196</v>
      </c>
      <c r="E519" s="261" t="s">
        <v>1</v>
      </c>
      <c r="F519" s="262" t="s">
        <v>1547</v>
      </c>
      <c r="G519" s="260"/>
      <c r="H519" s="263">
        <v>2</v>
      </c>
      <c r="I519" s="264"/>
      <c r="J519" s="260"/>
      <c r="K519" s="260"/>
      <c r="L519" s="265"/>
      <c r="M519" s="266"/>
      <c r="N519" s="267"/>
      <c r="O519" s="267"/>
      <c r="P519" s="267"/>
      <c r="Q519" s="267"/>
      <c r="R519" s="267"/>
      <c r="S519" s="267"/>
      <c r="T519" s="268"/>
      <c r="AT519" s="269" t="s">
        <v>196</v>
      </c>
      <c r="AU519" s="269" t="s">
        <v>98</v>
      </c>
      <c r="AV519" s="15" t="s">
        <v>122</v>
      </c>
      <c r="AW519" s="15" t="s">
        <v>48</v>
      </c>
      <c r="AX519" s="15" t="s">
        <v>23</v>
      </c>
      <c r="AY519" s="269" t="s">
        <v>183</v>
      </c>
    </row>
    <row r="520" spans="2:65" s="1" customFormat="1" ht="16.5" customHeight="1">
      <c r="B520" s="35"/>
      <c r="C520" s="246" t="s">
        <v>501</v>
      </c>
      <c r="D520" s="246" t="s">
        <v>347</v>
      </c>
      <c r="E520" s="247" t="s">
        <v>2008</v>
      </c>
      <c r="F520" s="248" t="s">
        <v>2009</v>
      </c>
      <c r="G520" s="249" t="s">
        <v>205</v>
      </c>
      <c r="H520" s="250">
        <v>2</v>
      </c>
      <c r="I520" s="251"/>
      <c r="J520" s="252">
        <f>ROUND(I520*H520,2)</f>
        <v>0</v>
      </c>
      <c r="K520" s="248" t="s">
        <v>190</v>
      </c>
      <c r="L520" s="253"/>
      <c r="M520" s="254" t="s">
        <v>1</v>
      </c>
      <c r="N520" s="255" t="s">
        <v>56</v>
      </c>
      <c r="O520" s="67"/>
      <c r="P520" s="206">
        <f>O520*H520</f>
        <v>0</v>
      </c>
      <c r="Q520" s="206">
        <v>7.7999999999999996E-3</v>
      </c>
      <c r="R520" s="206">
        <f>Q520*H520</f>
        <v>1.5599999999999999E-2</v>
      </c>
      <c r="S520" s="206">
        <v>0</v>
      </c>
      <c r="T520" s="207">
        <f>S520*H520</f>
        <v>0</v>
      </c>
      <c r="AR520" s="208" t="s">
        <v>232</v>
      </c>
      <c r="AT520" s="208" t="s">
        <v>347</v>
      </c>
      <c r="AU520" s="208" t="s">
        <v>98</v>
      </c>
      <c r="AY520" s="17" t="s">
        <v>183</v>
      </c>
      <c r="BE520" s="209">
        <f>IF(N520="základní",J520,0)</f>
        <v>0</v>
      </c>
      <c r="BF520" s="209">
        <f>IF(N520="snížená",J520,0)</f>
        <v>0</v>
      </c>
      <c r="BG520" s="209">
        <f>IF(N520="zákl. přenesená",J520,0)</f>
        <v>0</v>
      </c>
      <c r="BH520" s="209">
        <f>IF(N520="sníž. přenesená",J520,0)</f>
        <v>0</v>
      </c>
      <c r="BI520" s="209">
        <f>IF(N520="nulová",J520,0)</f>
        <v>0</v>
      </c>
      <c r="BJ520" s="17" t="s">
        <v>23</v>
      </c>
      <c r="BK520" s="209">
        <f>ROUND(I520*H520,2)</f>
        <v>0</v>
      </c>
      <c r="BL520" s="17" t="s">
        <v>122</v>
      </c>
      <c r="BM520" s="208" t="s">
        <v>2010</v>
      </c>
    </row>
    <row r="521" spans="2:65" s="1" customFormat="1" ht="10.199999999999999">
      <c r="B521" s="35"/>
      <c r="C521" s="36"/>
      <c r="D521" s="210" t="s">
        <v>192</v>
      </c>
      <c r="E521" s="36"/>
      <c r="F521" s="211" t="s">
        <v>2009</v>
      </c>
      <c r="G521" s="36"/>
      <c r="H521" s="36"/>
      <c r="I521" s="118"/>
      <c r="J521" s="36"/>
      <c r="K521" s="36"/>
      <c r="L521" s="39"/>
      <c r="M521" s="212"/>
      <c r="N521" s="67"/>
      <c r="O521" s="67"/>
      <c r="P521" s="67"/>
      <c r="Q521" s="67"/>
      <c r="R521" s="67"/>
      <c r="S521" s="67"/>
      <c r="T521" s="68"/>
      <c r="AT521" s="17" t="s">
        <v>192</v>
      </c>
      <c r="AU521" s="17" t="s">
        <v>98</v>
      </c>
    </row>
    <row r="522" spans="2:65" s="12" customFormat="1" ht="10.199999999999999">
      <c r="B522" s="214"/>
      <c r="C522" s="215"/>
      <c r="D522" s="210" t="s">
        <v>196</v>
      </c>
      <c r="E522" s="216" t="s">
        <v>1</v>
      </c>
      <c r="F522" s="217" t="s">
        <v>1952</v>
      </c>
      <c r="G522" s="215"/>
      <c r="H522" s="216" t="s">
        <v>1</v>
      </c>
      <c r="I522" s="218"/>
      <c r="J522" s="215"/>
      <c r="K522" s="215"/>
      <c r="L522" s="219"/>
      <c r="M522" s="220"/>
      <c r="N522" s="221"/>
      <c r="O522" s="221"/>
      <c r="P522" s="221"/>
      <c r="Q522" s="221"/>
      <c r="R522" s="221"/>
      <c r="S522" s="221"/>
      <c r="T522" s="222"/>
      <c r="AT522" s="223" t="s">
        <v>196</v>
      </c>
      <c r="AU522" s="223" t="s">
        <v>98</v>
      </c>
      <c r="AV522" s="12" t="s">
        <v>23</v>
      </c>
      <c r="AW522" s="12" t="s">
        <v>48</v>
      </c>
      <c r="AX522" s="12" t="s">
        <v>91</v>
      </c>
      <c r="AY522" s="223" t="s">
        <v>183</v>
      </c>
    </row>
    <row r="523" spans="2:65" s="13" customFormat="1" ht="10.199999999999999">
      <c r="B523" s="224"/>
      <c r="C523" s="225"/>
      <c r="D523" s="210" t="s">
        <v>196</v>
      </c>
      <c r="E523" s="226" t="s">
        <v>1</v>
      </c>
      <c r="F523" s="227" t="s">
        <v>98</v>
      </c>
      <c r="G523" s="225"/>
      <c r="H523" s="228">
        <v>2</v>
      </c>
      <c r="I523" s="229"/>
      <c r="J523" s="225"/>
      <c r="K523" s="225"/>
      <c r="L523" s="230"/>
      <c r="M523" s="231"/>
      <c r="N523" s="232"/>
      <c r="O523" s="232"/>
      <c r="P523" s="232"/>
      <c r="Q523" s="232"/>
      <c r="R523" s="232"/>
      <c r="S523" s="232"/>
      <c r="T523" s="233"/>
      <c r="AT523" s="234" t="s">
        <v>196</v>
      </c>
      <c r="AU523" s="234" t="s">
        <v>98</v>
      </c>
      <c r="AV523" s="13" t="s">
        <v>98</v>
      </c>
      <c r="AW523" s="13" t="s">
        <v>48</v>
      </c>
      <c r="AX523" s="13" t="s">
        <v>23</v>
      </c>
      <c r="AY523" s="234" t="s">
        <v>183</v>
      </c>
    </row>
    <row r="524" spans="2:65" s="1" customFormat="1" ht="16.5" customHeight="1">
      <c r="B524" s="35"/>
      <c r="C524" s="197" t="s">
        <v>507</v>
      </c>
      <c r="D524" s="197" t="s">
        <v>186</v>
      </c>
      <c r="E524" s="198" t="s">
        <v>2011</v>
      </c>
      <c r="F524" s="199" t="s">
        <v>2012</v>
      </c>
      <c r="G524" s="200" t="s">
        <v>205</v>
      </c>
      <c r="H524" s="201">
        <v>1</v>
      </c>
      <c r="I524" s="202"/>
      <c r="J524" s="203">
        <f>ROUND(I524*H524,2)</f>
        <v>0</v>
      </c>
      <c r="K524" s="199" t="s">
        <v>190</v>
      </c>
      <c r="L524" s="39"/>
      <c r="M524" s="204" t="s">
        <v>1</v>
      </c>
      <c r="N524" s="205" t="s">
        <v>56</v>
      </c>
      <c r="O524" s="67"/>
      <c r="P524" s="206">
        <f>O524*H524</f>
        <v>0</v>
      </c>
      <c r="Q524" s="206">
        <v>3.9410000000000001E-2</v>
      </c>
      <c r="R524" s="206">
        <f>Q524*H524</f>
        <v>3.9410000000000001E-2</v>
      </c>
      <c r="S524" s="206">
        <v>0</v>
      </c>
      <c r="T524" s="207">
        <f>S524*H524</f>
        <v>0</v>
      </c>
      <c r="AR524" s="208" t="s">
        <v>122</v>
      </c>
      <c r="AT524" s="208" t="s">
        <v>186</v>
      </c>
      <c r="AU524" s="208" t="s">
        <v>98</v>
      </c>
      <c r="AY524" s="17" t="s">
        <v>183</v>
      </c>
      <c r="BE524" s="209">
        <f>IF(N524="základní",J524,0)</f>
        <v>0</v>
      </c>
      <c r="BF524" s="209">
        <f>IF(N524="snížená",J524,0)</f>
        <v>0</v>
      </c>
      <c r="BG524" s="209">
        <f>IF(N524="zákl. přenesená",J524,0)</f>
        <v>0</v>
      </c>
      <c r="BH524" s="209">
        <f>IF(N524="sníž. přenesená",J524,0)</f>
        <v>0</v>
      </c>
      <c r="BI524" s="209">
        <f>IF(N524="nulová",J524,0)</f>
        <v>0</v>
      </c>
      <c r="BJ524" s="17" t="s">
        <v>23</v>
      </c>
      <c r="BK524" s="209">
        <f>ROUND(I524*H524,2)</f>
        <v>0</v>
      </c>
      <c r="BL524" s="17" t="s">
        <v>122</v>
      </c>
      <c r="BM524" s="208" t="s">
        <v>2013</v>
      </c>
    </row>
    <row r="525" spans="2:65" s="1" customFormat="1" ht="10.199999999999999">
      <c r="B525" s="35"/>
      <c r="C525" s="36"/>
      <c r="D525" s="210" t="s">
        <v>192</v>
      </c>
      <c r="E525" s="36"/>
      <c r="F525" s="211" t="s">
        <v>2014</v>
      </c>
      <c r="G525" s="36"/>
      <c r="H525" s="36"/>
      <c r="I525" s="118"/>
      <c r="J525" s="36"/>
      <c r="K525" s="36"/>
      <c r="L525" s="39"/>
      <c r="M525" s="212"/>
      <c r="N525" s="67"/>
      <c r="O525" s="67"/>
      <c r="P525" s="67"/>
      <c r="Q525" s="67"/>
      <c r="R525" s="67"/>
      <c r="S525" s="67"/>
      <c r="T525" s="68"/>
      <c r="AT525" s="17" t="s">
        <v>192</v>
      </c>
      <c r="AU525" s="17" t="s">
        <v>98</v>
      </c>
    </row>
    <row r="526" spans="2:65" s="12" customFormat="1" ht="10.199999999999999">
      <c r="B526" s="214"/>
      <c r="C526" s="215"/>
      <c r="D526" s="210" t="s">
        <v>196</v>
      </c>
      <c r="E526" s="216" t="s">
        <v>1</v>
      </c>
      <c r="F526" s="217" t="s">
        <v>2005</v>
      </c>
      <c r="G526" s="215"/>
      <c r="H526" s="216" t="s">
        <v>1</v>
      </c>
      <c r="I526" s="218"/>
      <c r="J526" s="215"/>
      <c r="K526" s="215"/>
      <c r="L526" s="219"/>
      <c r="M526" s="220"/>
      <c r="N526" s="221"/>
      <c r="O526" s="221"/>
      <c r="P526" s="221"/>
      <c r="Q526" s="221"/>
      <c r="R526" s="221"/>
      <c r="S526" s="221"/>
      <c r="T526" s="222"/>
      <c r="AT526" s="223" t="s">
        <v>196</v>
      </c>
      <c r="AU526" s="223" t="s">
        <v>98</v>
      </c>
      <c r="AV526" s="12" t="s">
        <v>23</v>
      </c>
      <c r="AW526" s="12" t="s">
        <v>48</v>
      </c>
      <c r="AX526" s="12" t="s">
        <v>91</v>
      </c>
      <c r="AY526" s="223" t="s">
        <v>183</v>
      </c>
    </row>
    <row r="527" spans="2:65" s="12" customFormat="1" ht="10.199999999999999">
      <c r="B527" s="214"/>
      <c r="C527" s="215"/>
      <c r="D527" s="210" t="s">
        <v>196</v>
      </c>
      <c r="E527" s="216" t="s">
        <v>1</v>
      </c>
      <c r="F527" s="217" t="s">
        <v>2015</v>
      </c>
      <c r="G527" s="215"/>
      <c r="H527" s="216" t="s">
        <v>1</v>
      </c>
      <c r="I527" s="218"/>
      <c r="J527" s="215"/>
      <c r="K527" s="215"/>
      <c r="L527" s="219"/>
      <c r="M527" s="220"/>
      <c r="N527" s="221"/>
      <c r="O527" s="221"/>
      <c r="P527" s="221"/>
      <c r="Q527" s="221"/>
      <c r="R527" s="221"/>
      <c r="S527" s="221"/>
      <c r="T527" s="222"/>
      <c r="AT527" s="223" t="s">
        <v>196</v>
      </c>
      <c r="AU527" s="223" t="s">
        <v>98</v>
      </c>
      <c r="AV527" s="12" t="s">
        <v>23</v>
      </c>
      <c r="AW527" s="12" t="s">
        <v>48</v>
      </c>
      <c r="AX527" s="12" t="s">
        <v>91</v>
      </c>
      <c r="AY527" s="223" t="s">
        <v>183</v>
      </c>
    </row>
    <row r="528" spans="2:65" s="13" customFormat="1" ht="10.199999999999999">
      <c r="B528" s="224"/>
      <c r="C528" s="225"/>
      <c r="D528" s="210" t="s">
        <v>196</v>
      </c>
      <c r="E528" s="226" t="s">
        <v>1</v>
      </c>
      <c r="F528" s="227" t="s">
        <v>23</v>
      </c>
      <c r="G528" s="225"/>
      <c r="H528" s="228">
        <v>1</v>
      </c>
      <c r="I528" s="229"/>
      <c r="J528" s="225"/>
      <c r="K528" s="225"/>
      <c r="L528" s="230"/>
      <c r="M528" s="231"/>
      <c r="N528" s="232"/>
      <c r="O528" s="232"/>
      <c r="P528" s="232"/>
      <c r="Q528" s="232"/>
      <c r="R528" s="232"/>
      <c r="S528" s="232"/>
      <c r="T528" s="233"/>
      <c r="AT528" s="234" t="s">
        <v>196</v>
      </c>
      <c r="AU528" s="234" t="s">
        <v>98</v>
      </c>
      <c r="AV528" s="13" t="s">
        <v>98</v>
      </c>
      <c r="AW528" s="13" t="s">
        <v>48</v>
      </c>
      <c r="AX528" s="13" t="s">
        <v>23</v>
      </c>
      <c r="AY528" s="234" t="s">
        <v>183</v>
      </c>
    </row>
    <row r="529" spans="2:65" s="1" customFormat="1" ht="16.5" customHeight="1">
      <c r="B529" s="35"/>
      <c r="C529" s="246" t="s">
        <v>514</v>
      </c>
      <c r="D529" s="246" t="s">
        <v>347</v>
      </c>
      <c r="E529" s="247" t="s">
        <v>2016</v>
      </c>
      <c r="F529" s="248" t="s">
        <v>2017</v>
      </c>
      <c r="G529" s="249" t="s">
        <v>205</v>
      </c>
      <c r="H529" s="250">
        <v>1</v>
      </c>
      <c r="I529" s="251"/>
      <c r="J529" s="252">
        <f>ROUND(I529*H529,2)</f>
        <v>0</v>
      </c>
      <c r="K529" s="248" t="s">
        <v>190</v>
      </c>
      <c r="L529" s="253"/>
      <c r="M529" s="254" t="s">
        <v>1</v>
      </c>
      <c r="N529" s="255" t="s">
        <v>56</v>
      </c>
      <c r="O529" s="67"/>
      <c r="P529" s="206">
        <f>O529*H529</f>
        <v>0</v>
      </c>
      <c r="Q529" s="206">
        <v>1.8700000000000001E-2</v>
      </c>
      <c r="R529" s="206">
        <f>Q529*H529</f>
        <v>1.8700000000000001E-2</v>
      </c>
      <c r="S529" s="206">
        <v>0</v>
      </c>
      <c r="T529" s="207">
        <f>S529*H529</f>
        <v>0</v>
      </c>
      <c r="AR529" s="208" t="s">
        <v>232</v>
      </c>
      <c r="AT529" s="208" t="s">
        <v>347</v>
      </c>
      <c r="AU529" s="208" t="s">
        <v>98</v>
      </c>
      <c r="AY529" s="17" t="s">
        <v>183</v>
      </c>
      <c r="BE529" s="209">
        <f>IF(N529="základní",J529,0)</f>
        <v>0</v>
      </c>
      <c r="BF529" s="209">
        <f>IF(N529="snížená",J529,0)</f>
        <v>0</v>
      </c>
      <c r="BG529" s="209">
        <f>IF(N529="zákl. přenesená",J529,0)</f>
        <v>0</v>
      </c>
      <c r="BH529" s="209">
        <f>IF(N529="sníž. přenesená",J529,0)</f>
        <v>0</v>
      </c>
      <c r="BI529" s="209">
        <f>IF(N529="nulová",J529,0)</f>
        <v>0</v>
      </c>
      <c r="BJ529" s="17" t="s">
        <v>23</v>
      </c>
      <c r="BK529" s="209">
        <f>ROUND(I529*H529,2)</f>
        <v>0</v>
      </c>
      <c r="BL529" s="17" t="s">
        <v>122</v>
      </c>
      <c r="BM529" s="208" t="s">
        <v>2018</v>
      </c>
    </row>
    <row r="530" spans="2:65" s="1" customFormat="1" ht="10.199999999999999">
      <c r="B530" s="35"/>
      <c r="C530" s="36"/>
      <c r="D530" s="210" t="s">
        <v>192</v>
      </c>
      <c r="E530" s="36"/>
      <c r="F530" s="211" t="s">
        <v>2017</v>
      </c>
      <c r="G530" s="36"/>
      <c r="H530" s="36"/>
      <c r="I530" s="118"/>
      <c r="J530" s="36"/>
      <c r="K530" s="36"/>
      <c r="L530" s="39"/>
      <c r="M530" s="212"/>
      <c r="N530" s="67"/>
      <c r="O530" s="67"/>
      <c r="P530" s="67"/>
      <c r="Q530" s="67"/>
      <c r="R530" s="67"/>
      <c r="S530" s="67"/>
      <c r="T530" s="68"/>
      <c r="AT530" s="17" t="s">
        <v>192</v>
      </c>
      <c r="AU530" s="17" t="s">
        <v>98</v>
      </c>
    </row>
    <row r="531" spans="2:65" s="12" customFormat="1" ht="10.199999999999999">
      <c r="B531" s="214"/>
      <c r="C531" s="215"/>
      <c r="D531" s="210" t="s">
        <v>196</v>
      </c>
      <c r="E531" s="216" t="s">
        <v>1</v>
      </c>
      <c r="F531" s="217" t="s">
        <v>1952</v>
      </c>
      <c r="G531" s="215"/>
      <c r="H531" s="216" t="s">
        <v>1</v>
      </c>
      <c r="I531" s="218"/>
      <c r="J531" s="215"/>
      <c r="K531" s="215"/>
      <c r="L531" s="219"/>
      <c r="M531" s="220"/>
      <c r="N531" s="221"/>
      <c r="O531" s="221"/>
      <c r="P531" s="221"/>
      <c r="Q531" s="221"/>
      <c r="R531" s="221"/>
      <c r="S531" s="221"/>
      <c r="T531" s="222"/>
      <c r="AT531" s="223" t="s">
        <v>196</v>
      </c>
      <c r="AU531" s="223" t="s">
        <v>98</v>
      </c>
      <c r="AV531" s="12" t="s">
        <v>23</v>
      </c>
      <c r="AW531" s="12" t="s">
        <v>48</v>
      </c>
      <c r="AX531" s="12" t="s">
        <v>91</v>
      </c>
      <c r="AY531" s="223" t="s">
        <v>183</v>
      </c>
    </row>
    <row r="532" spans="2:65" s="13" customFormat="1" ht="10.199999999999999">
      <c r="B532" s="224"/>
      <c r="C532" s="225"/>
      <c r="D532" s="210" t="s">
        <v>196</v>
      </c>
      <c r="E532" s="226" t="s">
        <v>1</v>
      </c>
      <c r="F532" s="227" t="s">
        <v>23</v>
      </c>
      <c r="G532" s="225"/>
      <c r="H532" s="228">
        <v>1</v>
      </c>
      <c r="I532" s="229"/>
      <c r="J532" s="225"/>
      <c r="K532" s="225"/>
      <c r="L532" s="230"/>
      <c r="M532" s="231"/>
      <c r="N532" s="232"/>
      <c r="O532" s="232"/>
      <c r="P532" s="232"/>
      <c r="Q532" s="232"/>
      <c r="R532" s="232"/>
      <c r="S532" s="232"/>
      <c r="T532" s="233"/>
      <c r="AT532" s="234" t="s">
        <v>196</v>
      </c>
      <c r="AU532" s="234" t="s">
        <v>98</v>
      </c>
      <c r="AV532" s="13" t="s">
        <v>98</v>
      </c>
      <c r="AW532" s="13" t="s">
        <v>48</v>
      </c>
      <c r="AX532" s="13" t="s">
        <v>23</v>
      </c>
      <c r="AY532" s="234" t="s">
        <v>183</v>
      </c>
    </row>
    <row r="533" spans="2:65" s="1" customFormat="1" ht="16.5" customHeight="1">
      <c r="B533" s="35"/>
      <c r="C533" s="197" t="s">
        <v>519</v>
      </c>
      <c r="D533" s="197" t="s">
        <v>186</v>
      </c>
      <c r="E533" s="198" t="s">
        <v>2019</v>
      </c>
      <c r="F533" s="199" t="s">
        <v>2020</v>
      </c>
      <c r="G533" s="200" t="s">
        <v>205</v>
      </c>
      <c r="H533" s="201">
        <v>1</v>
      </c>
      <c r="I533" s="202"/>
      <c r="J533" s="203">
        <f>ROUND(I533*H533,2)</f>
        <v>0</v>
      </c>
      <c r="K533" s="199" t="s">
        <v>190</v>
      </c>
      <c r="L533" s="39"/>
      <c r="M533" s="204" t="s">
        <v>1</v>
      </c>
      <c r="N533" s="205" t="s">
        <v>56</v>
      </c>
      <c r="O533" s="67"/>
      <c r="P533" s="206">
        <f>O533*H533</f>
        <v>0</v>
      </c>
      <c r="Q533" s="206">
        <v>0</v>
      </c>
      <c r="R533" s="206">
        <f>Q533*H533</f>
        <v>0</v>
      </c>
      <c r="S533" s="206">
        <v>0</v>
      </c>
      <c r="T533" s="207">
        <f>S533*H533</f>
        <v>0</v>
      </c>
      <c r="AR533" s="208" t="s">
        <v>122</v>
      </c>
      <c r="AT533" s="208" t="s">
        <v>186</v>
      </c>
      <c r="AU533" s="208" t="s">
        <v>98</v>
      </c>
      <c r="AY533" s="17" t="s">
        <v>183</v>
      </c>
      <c r="BE533" s="209">
        <f>IF(N533="základní",J533,0)</f>
        <v>0</v>
      </c>
      <c r="BF533" s="209">
        <f>IF(N533="snížená",J533,0)</f>
        <v>0</v>
      </c>
      <c r="BG533" s="209">
        <f>IF(N533="zákl. přenesená",J533,0)</f>
        <v>0</v>
      </c>
      <c r="BH533" s="209">
        <f>IF(N533="sníž. přenesená",J533,0)</f>
        <v>0</v>
      </c>
      <c r="BI533" s="209">
        <f>IF(N533="nulová",J533,0)</f>
        <v>0</v>
      </c>
      <c r="BJ533" s="17" t="s">
        <v>23</v>
      </c>
      <c r="BK533" s="209">
        <f>ROUND(I533*H533,2)</f>
        <v>0</v>
      </c>
      <c r="BL533" s="17" t="s">
        <v>122</v>
      </c>
      <c r="BM533" s="208" t="s">
        <v>2021</v>
      </c>
    </row>
    <row r="534" spans="2:65" s="1" customFormat="1" ht="17.399999999999999">
      <c r="B534" s="35"/>
      <c r="C534" s="36"/>
      <c r="D534" s="210" t="s">
        <v>192</v>
      </c>
      <c r="E534" s="36"/>
      <c r="F534" s="211" t="s">
        <v>2022</v>
      </c>
      <c r="G534" s="36"/>
      <c r="H534" s="36"/>
      <c r="I534" s="118"/>
      <c r="J534" s="36"/>
      <c r="K534" s="36"/>
      <c r="L534" s="39"/>
      <c r="M534" s="212"/>
      <c r="N534" s="67"/>
      <c r="O534" s="67"/>
      <c r="P534" s="67"/>
      <c r="Q534" s="67"/>
      <c r="R534" s="67"/>
      <c r="S534" s="67"/>
      <c r="T534" s="68"/>
      <c r="AT534" s="17" t="s">
        <v>192</v>
      </c>
      <c r="AU534" s="17" t="s">
        <v>98</v>
      </c>
    </row>
    <row r="535" spans="2:65" s="1" customFormat="1" ht="36">
      <c r="B535" s="35"/>
      <c r="C535" s="36"/>
      <c r="D535" s="210" t="s">
        <v>194</v>
      </c>
      <c r="E535" s="36"/>
      <c r="F535" s="213" t="s">
        <v>1967</v>
      </c>
      <c r="G535" s="36"/>
      <c r="H535" s="36"/>
      <c r="I535" s="118"/>
      <c r="J535" s="36"/>
      <c r="K535" s="36"/>
      <c r="L535" s="39"/>
      <c r="M535" s="212"/>
      <c r="N535" s="67"/>
      <c r="O535" s="67"/>
      <c r="P535" s="67"/>
      <c r="Q535" s="67"/>
      <c r="R535" s="67"/>
      <c r="S535" s="67"/>
      <c r="T535" s="68"/>
      <c r="AT535" s="17" t="s">
        <v>194</v>
      </c>
      <c r="AU535" s="17" t="s">
        <v>98</v>
      </c>
    </row>
    <row r="536" spans="2:65" s="12" customFormat="1" ht="10.199999999999999">
      <c r="B536" s="214"/>
      <c r="C536" s="215"/>
      <c r="D536" s="210" t="s">
        <v>196</v>
      </c>
      <c r="E536" s="216" t="s">
        <v>1</v>
      </c>
      <c r="F536" s="217" t="s">
        <v>2005</v>
      </c>
      <c r="G536" s="215"/>
      <c r="H536" s="216" t="s">
        <v>1</v>
      </c>
      <c r="I536" s="218"/>
      <c r="J536" s="215"/>
      <c r="K536" s="215"/>
      <c r="L536" s="219"/>
      <c r="M536" s="220"/>
      <c r="N536" s="221"/>
      <c r="O536" s="221"/>
      <c r="P536" s="221"/>
      <c r="Q536" s="221"/>
      <c r="R536" s="221"/>
      <c r="S536" s="221"/>
      <c r="T536" s="222"/>
      <c r="AT536" s="223" t="s">
        <v>196</v>
      </c>
      <c r="AU536" s="223" t="s">
        <v>98</v>
      </c>
      <c r="AV536" s="12" t="s">
        <v>23</v>
      </c>
      <c r="AW536" s="12" t="s">
        <v>48</v>
      </c>
      <c r="AX536" s="12" t="s">
        <v>91</v>
      </c>
      <c r="AY536" s="223" t="s">
        <v>183</v>
      </c>
    </row>
    <row r="537" spans="2:65" s="12" customFormat="1" ht="10.199999999999999">
      <c r="B537" s="214"/>
      <c r="C537" s="215"/>
      <c r="D537" s="210" t="s">
        <v>196</v>
      </c>
      <c r="E537" s="216" t="s">
        <v>1</v>
      </c>
      <c r="F537" s="217" t="s">
        <v>2023</v>
      </c>
      <c r="G537" s="215"/>
      <c r="H537" s="216" t="s">
        <v>1</v>
      </c>
      <c r="I537" s="218"/>
      <c r="J537" s="215"/>
      <c r="K537" s="215"/>
      <c r="L537" s="219"/>
      <c r="M537" s="220"/>
      <c r="N537" s="221"/>
      <c r="O537" s="221"/>
      <c r="P537" s="221"/>
      <c r="Q537" s="221"/>
      <c r="R537" s="221"/>
      <c r="S537" s="221"/>
      <c r="T537" s="222"/>
      <c r="AT537" s="223" t="s">
        <v>196</v>
      </c>
      <c r="AU537" s="223" t="s">
        <v>98</v>
      </c>
      <c r="AV537" s="12" t="s">
        <v>23</v>
      </c>
      <c r="AW537" s="12" t="s">
        <v>48</v>
      </c>
      <c r="AX537" s="12" t="s">
        <v>91</v>
      </c>
      <c r="AY537" s="223" t="s">
        <v>183</v>
      </c>
    </row>
    <row r="538" spans="2:65" s="13" customFormat="1" ht="10.199999999999999">
      <c r="B538" s="224"/>
      <c r="C538" s="225"/>
      <c r="D538" s="210" t="s">
        <v>196</v>
      </c>
      <c r="E538" s="226" t="s">
        <v>1</v>
      </c>
      <c r="F538" s="227" t="s">
        <v>23</v>
      </c>
      <c r="G538" s="225"/>
      <c r="H538" s="228">
        <v>1</v>
      </c>
      <c r="I538" s="229"/>
      <c r="J538" s="225"/>
      <c r="K538" s="225"/>
      <c r="L538" s="230"/>
      <c r="M538" s="231"/>
      <c r="N538" s="232"/>
      <c r="O538" s="232"/>
      <c r="P538" s="232"/>
      <c r="Q538" s="232"/>
      <c r="R538" s="232"/>
      <c r="S538" s="232"/>
      <c r="T538" s="233"/>
      <c r="AT538" s="234" t="s">
        <v>196</v>
      </c>
      <c r="AU538" s="234" t="s">
        <v>98</v>
      </c>
      <c r="AV538" s="13" t="s">
        <v>98</v>
      </c>
      <c r="AW538" s="13" t="s">
        <v>48</v>
      </c>
      <c r="AX538" s="13" t="s">
        <v>91</v>
      </c>
      <c r="AY538" s="234" t="s">
        <v>183</v>
      </c>
    </row>
    <row r="539" spans="2:65" s="15" customFormat="1" ht="10.199999999999999">
      <c r="B539" s="259"/>
      <c r="C539" s="260"/>
      <c r="D539" s="210" t="s">
        <v>196</v>
      </c>
      <c r="E539" s="261" t="s">
        <v>1</v>
      </c>
      <c r="F539" s="262" t="s">
        <v>1547</v>
      </c>
      <c r="G539" s="260"/>
      <c r="H539" s="263">
        <v>1</v>
      </c>
      <c r="I539" s="264"/>
      <c r="J539" s="260"/>
      <c r="K539" s="260"/>
      <c r="L539" s="265"/>
      <c r="M539" s="266"/>
      <c r="N539" s="267"/>
      <c r="O539" s="267"/>
      <c r="P539" s="267"/>
      <c r="Q539" s="267"/>
      <c r="R539" s="267"/>
      <c r="S539" s="267"/>
      <c r="T539" s="268"/>
      <c r="AT539" s="269" t="s">
        <v>196</v>
      </c>
      <c r="AU539" s="269" t="s">
        <v>98</v>
      </c>
      <c r="AV539" s="15" t="s">
        <v>122</v>
      </c>
      <c r="AW539" s="15" t="s">
        <v>48</v>
      </c>
      <c r="AX539" s="15" t="s">
        <v>23</v>
      </c>
      <c r="AY539" s="269" t="s">
        <v>183</v>
      </c>
    </row>
    <row r="540" spans="2:65" s="1" customFormat="1" ht="24" customHeight="1">
      <c r="B540" s="35"/>
      <c r="C540" s="246" t="s">
        <v>526</v>
      </c>
      <c r="D540" s="246" t="s">
        <v>347</v>
      </c>
      <c r="E540" s="247" t="s">
        <v>2024</v>
      </c>
      <c r="F540" s="248" t="s">
        <v>2025</v>
      </c>
      <c r="G540" s="249" t="s">
        <v>205</v>
      </c>
      <c r="H540" s="250">
        <v>1</v>
      </c>
      <c r="I540" s="251"/>
      <c r="J540" s="252">
        <f>ROUND(I540*H540,2)</f>
        <v>0</v>
      </c>
      <c r="K540" s="248" t="s">
        <v>190</v>
      </c>
      <c r="L540" s="253"/>
      <c r="M540" s="254" t="s">
        <v>1</v>
      </c>
      <c r="N540" s="255" t="s">
        <v>56</v>
      </c>
      <c r="O540" s="67"/>
      <c r="P540" s="206">
        <f>O540*H540</f>
        <v>0</v>
      </c>
      <c r="Q540" s="206">
        <v>1.2999999999999999E-2</v>
      </c>
      <c r="R540" s="206">
        <f>Q540*H540</f>
        <v>1.2999999999999999E-2</v>
      </c>
      <c r="S540" s="206">
        <v>0</v>
      </c>
      <c r="T540" s="207">
        <f>S540*H540</f>
        <v>0</v>
      </c>
      <c r="AR540" s="208" t="s">
        <v>232</v>
      </c>
      <c r="AT540" s="208" t="s">
        <v>347</v>
      </c>
      <c r="AU540" s="208" t="s">
        <v>98</v>
      </c>
      <c r="AY540" s="17" t="s">
        <v>183</v>
      </c>
      <c r="BE540" s="209">
        <f>IF(N540="základní",J540,0)</f>
        <v>0</v>
      </c>
      <c r="BF540" s="209">
        <f>IF(N540="snížená",J540,0)</f>
        <v>0</v>
      </c>
      <c r="BG540" s="209">
        <f>IF(N540="zákl. přenesená",J540,0)</f>
        <v>0</v>
      </c>
      <c r="BH540" s="209">
        <f>IF(N540="sníž. přenesená",J540,0)</f>
        <v>0</v>
      </c>
      <c r="BI540" s="209">
        <f>IF(N540="nulová",J540,0)</f>
        <v>0</v>
      </c>
      <c r="BJ540" s="17" t="s">
        <v>23</v>
      </c>
      <c r="BK540" s="209">
        <f>ROUND(I540*H540,2)</f>
        <v>0</v>
      </c>
      <c r="BL540" s="17" t="s">
        <v>122</v>
      </c>
      <c r="BM540" s="208" t="s">
        <v>2026</v>
      </c>
    </row>
    <row r="541" spans="2:65" s="1" customFormat="1" ht="10.199999999999999">
      <c r="B541" s="35"/>
      <c r="C541" s="36"/>
      <c r="D541" s="210" t="s">
        <v>192</v>
      </c>
      <c r="E541" s="36"/>
      <c r="F541" s="211" t="s">
        <v>2027</v>
      </c>
      <c r="G541" s="36"/>
      <c r="H541" s="36"/>
      <c r="I541" s="118"/>
      <c r="J541" s="36"/>
      <c r="K541" s="36"/>
      <c r="L541" s="39"/>
      <c r="M541" s="212"/>
      <c r="N541" s="67"/>
      <c r="O541" s="67"/>
      <c r="P541" s="67"/>
      <c r="Q541" s="67"/>
      <c r="R541" s="67"/>
      <c r="S541" s="67"/>
      <c r="T541" s="68"/>
      <c r="AT541" s="17" t="s">
        <v>192</v>
      </c>
      <c r="AU541" s="17" t="s">
        <v>98</v>
      </c>
    </row>
    <row r="542" spans="2:65" s="12" customFormat="1" ht="10.199999999999999">
      <c r="B542" s="214"/>
      <c r="C542" s="215"/>
      <c r="D542" s="210" t="s">
        <v>196</v>
      </c>
      <c r="E542" s="216" t="s">
        <v>1</v>
      </c>
      <c r="F542" s="217" t="s">
        <v>1952</v>
      </c>
      <c r="G542" s="215"/>
      <c r="H542" s="216" t="s">
        <v>1</v>
      </c>
      <c r="I542" s="218"/>
      <c r="J542" s="215"/>
      <c r="K542" s="215"/>
      <c r="L542" s="219"/>
      <c r="M542" s="220"/>
      <c r="N542" s="221"/>
      <c r="O542" s="221"/>
      <c r="P542" s="221"/>
      <c r="Q542" s="221"/>
      <c r="R542" s="221"/>
      <c r="S542" s="221"/>
      <c r="T542" s="222"/>
      <c r="AT542" s="223" t="s">
        <v>196</v>
      </c>
      <c r="AU542" s="223" t="s">
        <v>98</v>
      </c>
      <c r="AV542" s="12" t="s">
        <v>23</v>
      </c>
      <c r="AW542" s="12" t="s">
        <v>48</v>
      </c>
      <c r="AX542" s="12" t="s">
        <v>91</v>
      </c>
      <c r="AY542" s="223" t="s">
        <v>183</v>
      </c>
    </row>
    <row r="543" spans="2:65" s="13" customFormat="1" ht="10.199999999999999">
      <c r="B543" s="224"/>
      <c r="C543" s="225"/>
      <c r="D543" s="210" t="s">
        <v>196</v>
      </c>
      <c r="E543" s="226" t="s">
        <v>1</v>
      </c>
      <c r="F543" s="227" t="s">
        <v>23</v>
      </c>
      <c r="G543" s="225"/>
      <c r="H543" s="228">
        <v>1</v>
      </c>
      <c r="I543" s="229"/>
      <c r="J543" s="225"/>
      <c r="K543" s="225"/>
      <c r="L543" s="230"/>
      <c r="M543" s="231"/>
      <c r="N543" s="232"/>
      <c r="O543" s="232"/>
      <c r="P543" s="232"/>
      <c r="Q543" s="232"/>
      <c r="R543" s="232"/>
      <c r="S543" s="232"/>
      <c r="T543" s="233"/>
      <c r="AT543" s="234" t="s">
        <v>196</v>
      </c>
      <c r="AU543" s="234" t="s">
        <v>98</v>
      </c>
      <c r="AV543" s="13" t="s">
        <v>98</v>
      </c>
      <c r="AW543" s="13" t="s">
        <v>48</v>
      </c>
      <c r="AX543" s="13" t="s">
        <v>23</v>
      </c>
      <c r="AY543" s="234" t="s">
        <v>183</v>
      </c>
    </row>
    <row r="544" spans="2:65" s="1" customFormat="1" ht="16.5" customHeight="1">
      <c r="B544" s="35"/>
      <c r="C544" s="197" t="s">
        <v>534</v>
      </c>
      <c r="D544" s="197" t="s">
        <v>186</v>
      </c>
      <c r="E544" s="198" t="s">
        <v>2028</v>
      </c>
      <c r="F544" s="199" t="s">
        <v>2029</v>
      </c>
      <c r="G544" s="200" t="s">
        <v>205</v>
      </c>
      <c r="H544" s="201">
        <v>2</v>
      </c>
      <c r="I544" s="202"/>
      <c r="J544" s="203">
        <f>ROUND(I544*H544,2)</f>
        <v>0</v>
      </c>
      <c r="K544" s="199" t="s">
        <v>190</v>
      </c>
      <c r="L544" s="39"/>
      <c r="M544" s="204" t="s">
        <v>1</v>
      </c>
      <c r="N544" s="205" t="s">
        <v>56</v>
      </c>
      <c r="O544" s="67"/>
      <c r="P544" s="206">
        <f>O544*H544</f>
        <v>0</v>
      </c>
      <c r="Q544" s="206">
        <v>0</v>
      </c>
      <c r="R544" s="206">
        <f>Q544*H544</f>
        <v>0</v>
      </c>
      <c r="S544" s="206">
        <v>0</v>
      </c>
      <c r="T544" s="207">
        <f>S544*H544</f>
        <v>0</v>
      </c>
      <c r="AR544" s="208" t="s">
        <v>122</v>
      </c>
      <c r="AT544" s="208" t="s">
        <v>186</v>
      </c>
      <c r="AU544" s="208" t="s">
        <v>98</v>
      </c>
      <c r="AY544" s="17" t="s">
        <v>183</v>
      </c>
      <c r="BE544" s="209">
        <f>IF(N544="základní",J544,0)</f>
        <v>0</v>
      </c>
      <c r="BF544" s="209">
        <f>IF(N544="snížená",J544,0)</f>
        <v>0</v>
      </c>
      <c r="BG544" s="209">
        <f>IF(N544="zákl. přenesená",J544,0)</f>
        <v>0</v>
      </c>
      <c r="BH544" s="209">
        <f>IF(N544="sníž. přenesená",J544,0)</f>
        <v>0</v>
      </c>
      <c r="BI544" s="209">
        <f>IF(N544="nulová",J544,0)</f>
        <v>0</v>
      </c>
      <c r="BJ544" s="17" t="s">
        <v>23</v>
      </c>
      <c r="BK544" s="209">
        <f>ROUND(I544*H544,2)</f>
        <v>0</v>
      </c>
      <c r="BL544" s="17" t="s">
        <v>122</v>
      </c>
      <c r="BM544" s="208" t="s">
        <v>2030</v>
      </c>
    </row>
    <row r="545" spans="2:65" s="1" customFormat="1" ht="17.399999999999999">
      <c r="B545" s="35"/>
      <c r="C545" s="36"/>
      <c r="D545" s="210" t="s">
        <v>192</v>
      </c>
      <c r="E545" s="36"/>
      <c r="F545" s="211" t="s">
        <v>2031</v>
      </c>
      <c r="G545" s="36"/>
      <c r="H545" s="36"/>
      <c r="I545" s="118"/>
      <c r="J545" s="36"/>
      <c r="K545" s="36"/>
      <c r="L545" s="39"/>
      <c r="M545" s="212"/>
      <c r="N545" s="67"/>
      <c r="O545" s="67"/>
      <c r="P545" s="67"/>
      <c r="Q545" s="67"/>
      <c r="R545" s="67"/>
      <c r="S545" s="67"/>
      <c r="T545" s="68"/>
      <c r="AT545" s="17" t="s">
        <v>192</v>
      </c>
      <c r="AU545" s="17" t="s">
        <v>98</v>
      </c>
    </row>
    <row r="546" spans="2:65" s="1" customFormat="1" ht="36">
      <c r="B546" s="35"/>
      <c r="C546" s="36"/>
      <c r="D546" s="210" t="s">
        <v>194</v>
      </c>
      <c r="E546" s="36"/>
      <c r="F546" s="213" t="s">
        <v>1967</v>
      </c>
      <c r="G546" s="36"/>
      <c r="H546" s="36"/>
      <c r="I546" s="118"/>
      <c r="J546" s="36"/>
      <c r="K546" s="36"/>
      <c r="L546" s="39"/>
      <c r="M546" s="212"/>
      <c r="N546" s="67"/>
      <c r="O546" s="67"/>
      <c r="P546" s="67"/>
      <c r="Q546" s="67"/>
      <c r="R546" s="67"/>
      <c r="S546" s="67"/>
      <c r="T546" s="68"/>
      <c r="AT546" s="17" t="s">
        <v>194</v>
      </c>
      <c r="AU546" s="17" t="s">
        <v>98</v>
      </c>
    </row>
    <row r="547" spans="2:65" s="12" customFormat="1" ht="10.199999999999999">
      <c r="B547" s="214"/>
      <c r="C547" s="215"/>
      <c r="D547" s="210" t="s">
        <v>196</v>
      </c>
      <c r="E547" s="216" t="s">
        <v>1</v>
      </c>
      <c r="F547" s="217" t="s">
        <v>2005</v>
      </c>
      <c r="G547" s="215"/>
      <c r="H547" s="216" t="s">
        <v>1</v>
      </c>
      <c r="I547" s="218"/>
      <c r="J547" s="215"/>
      <c r="K547" s="215"/>
      <c r="L547" s="219"/>
      <c r="M547" s="220"/>
      <c r="N547" s="221"/>
      <c r="O547" s="221"/>
      <c r="P547" s="221"/>
      <c r="Q547" s="221"/>
      <c r="R547" s="221"/>
      <c r="S547" s="221"/>
      <c r="T547" s="222"/>
      <c r="AT547" s="223" t="s">
        <v>196</v>
      </c>
      <c r="AU547" s="223" t="s">
        <v>98</v>
      </c>
      <c r="AV547" s="12" t="s">
        <v>23</v>
      </c>
      <c r="AW547" s="12" t="s">
        <v>48</v>
      </c>
      <c r="AX547" s="12" t="s">
        <v>91</v>
      </c>
      <c r="AY547" s="223" t="s">
        <v>183</v>
      </c>
    </row>
    <row r="548" spans="2:65" s="12" customFormat="1" ht="10.199999999999999">
      <c r="B548" s="214"/>
      <c r="C548" s="215"/>
      <c r="D548" s="210" t="s">
        <v>196</v>
      </c>
      <c r="E548" s="216" t="s">
        <v>1</v>
      </c>
      <c r="F548" s="217" t="s">
        <v>2032</v>
      </c>
      <c r="G548" s="215"/>
      <c r="H548" s="216" t="s">
        <v>1</v>
      </c>
      <c r="I548" s="218"/>
      <c r="J548" s="215"/>
      <c r="K548" s="215"/>
      <c r="L548" s="219"/>
      <c r="M548" s="220"/>
      <c r="N548" s="221"/>
      <c r="O548" s="221"/>
      <c r="P548" s="221"/>
      <c r="Q548" s="221"/>
      <c r="R548" s="221"/>
      <c r="S548" s="221"/>
      <c r="T548" s="222"/>
      <c r="AT548" s="223" t="s">
        <v>196</v>
      </c>
      <c r="AU548" s="223" t="s">
        <v>98</v>
      </c>
      <c r="AV548" s="12" t="s">
        <v>23</v>
      </c>
      <c r="AW548" s="12" t="s">
        <v>48</v>
      </c>
      <c r="AX548" s="12" t="s">
        <v>91</v>
      </c>
      <c r="AY548" s="223" t="s">
        <v>183</v>
      </c>
    </row>
    <row r="549" spans="2:65" s="13" customFormat="1" ht="10.199999999999999">
      <c r="B549" s="224"/>
      <c r="C549" s="225"/>
      <c r="D549" s="210" t="s">
        <v>196</v>
      </c>
      <c r="E549" s="226" t="s">
        <v>1</v>
      </c>
      <c r="F549" s="227" t="s">
        <v>98</v>
      </c>
      <c r="G549" s="225"/>
      <c r="H549" s="228">
        <v>2</v>
      </c>
      <c r="I549" s="229"/>
      <c r="J549" s="225"/>
      <c r="K549" s="225"/>
      <c r="L549" s="230"/>
      <c r="M549" s="231"/>
      <c r="N549" s="232"/>
      <c r="O549" s="232"/>
      <c r="P549" s="232"/>
      <c r="Q549" s="232"/>
      <c r="R549" s="232"/>
      <c r="S549" s="232"/>
      <c r="T549" s="233"/>
      <c r="AT549" s="234" t="s">
        <v>196</v>
      </c>
      <c r="AU549" s="234" t="s">
        <v>98</v>
      </c>
      <c r="AV549" s="13" t="s">
        <v>98</v>
      </c>
      <c r="AW549" s="13" t="s">
        <v>48</v>
      </c>
      <c r="AX549" s="13" t="s">
        <v>23</v>
      </c>
      <c r="AY549" s="234" t="s">
        <v>183</v>
      </c>
    </row>
    <row r="550" spans="2:65" s="1" customFormat="1" ht="24" customHeight="1">
      <c r="B550" s="35"/>
      <c r="C550" s="246" t="s">
        <v>541</v>
      </c>
      <c r="D550" s="246" t="s">
        <v>347</v>
      </c>
      <c r="E550" s="247" t="s">
        <v>2033</v>
      </c>
      <c r="F550" s="248" t="s">
        <v>2034</v>
      </c>
      <c r="G550" s="249" t="s">
        <v>205</v>
      </c>
      <c r="H550" s="250">
        <v>2</v>
      </c>
      <c r="I550" s="251"/>
      <c r="J550" s="252">
        <f>ROUND(I550*H550,2)</f>
        <v>0</v>
      </c>
      <c r="K550" s="248" t="s">
        <v>190</v>
      </c>
      <c r="L550" s="253"/>
      <c r="M550" s="254" t="s">
        <v>1</v>
      </c>
      <c r="N550" s="255" t="s">
        <v>56</v>
      </c>
      <c r="O550" s="67"/>
      <c r="P550" s="206">
        <f>O550*H550</f>
        <v>0</v>
      </c>
      <c r="Q550" s="206">
        <v>2.12E-2</v>
      </c>
      <c r="R550" s="206">
        <f>Q550*H550</f>
        <v>4.24E-2</v>
      </c>
      <c r="S550" s="206">
        <v>0</v>
      </c>
      <c r="T550" s="207">
        <f>S550*H550</f>
        <v>0</v>
      </c>
      <c r="AR550" s="208" t="s">
        <v>232</v>
      </c>
      <c r="AT550" s="208" t="s">
        <v>347</v>
      </c>
      <c r="AU550" s="208" t="s">
        <v>98</v>
      </c>
      <c r="AY550" s="17" t="s">
        <v>183</v>
      </c>
      <c r="BE550" s="209">
        <f>IF(N550="základní",J550,0)</f>
        <v>0</v>
      </c>
      <c r="BF550" s="209">
        <f>IF(N550="snížená",J550,0)</f>
        <v>0</v>
      </c>
      <c r="BG550" s="209">
        <f>IF(N550="zákl. přenesená",J550,0)</f>
        <v>0</v>
      </c>
      <c r="BH550" s="209">
        <f>IF(N550="sníž. přenesená",J550,0)</f>
        <v>0</v>
      </c>
      <c r="BI550" s="209">
        <f>IF(N550="nulová",J550,0)</f>
        <v>0</v>
      </c>
      <c r="BJ550" s="17" t="s">
        <v>23</v>
      </c>
      <c r="BK550" s="209">
        <f>ROUND(I550*H550,2)</f>
        <v>0</v>
      </c>
      <c r="BL550" s="17" t="s">
        <v>122</v>
      </c>
      <c r="BM550" s="208" t="s">
        <v>2035</v>
      </c>
    </row>
    <row r="551" spans="2:65" s="1" customFormat="1" ht="10.199999999999999">
      <c r="B551" s="35"/>
      <c r="C551" s="36"/>
      <c r="D551" s="210" t="s">
        <v>192</v>
      </c>
      <c r="E551" s="36"/>
      <c r="F551" s="211" t="s">
        <v>2036</v>
      </c>
      <c r="G551" s="36"/>
      <c r="H551" s="36"/>
      <c r="I551" s="118"/>
      <c r="J551" s="36"/>
      <c r="K551" s="36"/>
      <c r="L551" s="39"/>
      <c r="M551" s="212"/>
      <c r="N551" s="67"/>
      <c r="O551" s="67"/>
      <c r="P551" s="67"/>
      <c r="Q551" s="67"/>
      <c r="R551" s="67"/>
      <c r="S551" s="67"/>
      <c r="T551" s="68"/>
      <c r="AT551" s="17" t="s">
        <v>192</v>
      </c>
      <c r="AU551" s="17" t="s">
        <v>98</v>
      </c>
    </row>
    <row r="552" spans="2:65" s="12" customFormat="1" ht="10.199999999999999">
      <c r="B552" s="214"/>
      <c r="C552" s="215"/>
      <c r="D552" s="210" t="s">
        <v>196</v>
      </c>
      <c r="E552" s="216" t="s">
        <v>1</v>
      </c>
      <c r="F552" s="217" t="s">
        <v>1952</v>
      </c>
      <c r="G552" s="215"/>
      <c r="H552" s="216" t="s">
        <v>1</v>
      </c>
      <c r="I552" s="218"/>
      <c r="J552" s="215"/>
      <c r="K552" s="215"/>
      <c r="L552" s="219"/>
      <c r="M552" s="220"/>
      <c r="N552" s="221"/>
      <c r="O552" s="221"/>
      <c r="P552" s="221"/>
      <c r="Q552" s="221"/>
      <c r="R552" s="221"/>
      <c r="S552" s="221"/>
      <c r="T552" s="222"/>
      <c r="AT552" s="223" t="s">
        <v>196</v>
      </c>
      <c r="AU552" s="223" t="s">
        <v>98</v>
      </c>
      <c r="AV552" s="12" t="s">
        <v>23</v>
      </c>
      <c r="AW552" s="12" t="s">
        <v>48</v>
      </c>
      <c r="AX552" s="12" t="s">
        <v>91</v>
      </c>
      <c r="AY552" s="223" t="s">
        <v>183</v>
      </c>
    </row>
    <row r="553" spans="2:65" s="13" customFormat="1" ht="10.199999999999999">
      <c r="B553" s="224"/>
      <c r="C553" s="225"/>
      <c r="D553" s="210" t="s">
        <v>196</v>
      </c>
      <c r="E553" s="226" t="s">
        <v>1</v>
      </c>
      <c r="F553" s="227" t="s">
        <v>98</v>
      </c>
      <c r="G553" s="225"/>
      <c r="H553" s="228">
        <v>2</v>
      </c>
      <c r="I553" s="229"/>
      <c r="J553" s="225"/>
      <c r="K553" s="225"/>
      <c r="L553" s="230"/>
      <c r="M553" s="231"/>
      <c r="N553" s="232"/>
      <c r="O553" s="232"/>
      <c r="P553" s="232"/>
      <c r="Q553" s="232"/>
      <c r="R553" s="232"/>
      <c r="S553" s="232"/>
      <c r="T553" s="233"/>
      <c r="AT553" s="234" t="s">
        <v>196</v>
      </c>
      <c r="AU553" s="234" t="s">
        <v>98</v>
      </c>
      <c r="AV553" s="13" t="s">
        <v>98</v>
      </c>
      <c r="AW553" s="13" t="s">
        <v>48</v>
      </c>
      <c r="AX553" s="13" t="s">
        <v>23</v>
      </c>
      <c r="AY553" s="234" t="s">
        <v>183</v>
      </c>
    </row>
    <row r="554" spans="2:65" s="1" customFormat="1" ht="16.5" customHeight="1">
      <c r="B554" s="35"/>
      <c r="C554" s="197" t="s">
        <v>547</v>
      </c>
      <c r="D554" s="197" t="s">
        <v>186</v>
      </c>
      <c r="E554" s="198" t="s">
        <v>2037</v>
      </c>
      <c r="F554" s="199" t="s">
        <v>2038</v>
      </c>
      <c r="G554" s="200" t="s">
        <v>205</v>
      </c>
      <c r="H554" s="201">
        <v>15</v>
      </c>
      <c r="I554" s="202"/>
      <c r="J554" s="203">
        <f>ROUND(I554*H554,2)</f>
        <v>0</v>
      </c>
      <c r="K554" s="199" t="s">
        <v>190</v>
      </c>
      <c r="L554" s="39"/>
      <c r="M554" s="204" t="s">
        <v>1</v>
      </c>
      <c r="N554" s="205" t="s">
        <v>56</v>
      </c>
      <c r="O554" s="67"/>
      <c r="P554" s="206">
        <f>O554*H554</f>
        <v>0</v>
      </c>
      <c r="Q554" s="206">
        <v>0</v>
      </c>
      <c r="R554" s="206">
        <f>Q554*H554</f>
        <v>0</v>
      </c>
      <c r="S554" s="206">
        <v>0</v>
      </c>
      <c r="T554" s="207">
        <f>S554*H554</f>
        <v>0</v>
      </c>
      <c r="AR554" s="208" t="s">
        <v>122</v>
      </c>
      <c r="AT554" s="208" t="s">
        <v>186</v>
      </c>
      <c r="AU554" s="208" t="s">
        <v>98</v>
      </c>
      <c r="AY554" s="17" t="s">
        <v>183</v>
      </c>
      <c r="BE554" s="209">
        <f>IF(N554="základní",J554,0)</f>
        <v>0</v>
      </c>
      <c r="BF554" s="209">
        <f>IF(N554="snížená",J554,0)</f>
        <v>0</v>
      </c>
      <c r="BG554" s="209">
        <f>IF(N554="zákl. přenesená",J554,0)</f>
        <v>0</v>
      </c>
      <c r="BH554" s="209">
        <f>IF(N554="sníž. přenesená",J554,0)</f>
        <v>0</v>
      </c>
      <c r="BI554" s="209">
        <f>IF(N554="nulová",J554,0)</f>
        <v>0</v>
      </c>
      <c r="BJ554" s="17" t="s">
        <v>23</v>
      </c>
      <c r="BK554" s="209">
        <f>ROUND(I554*H554,2)</f>
        <v>0</v>
      </c>
      <c r="BL554" s="17" t="s">
        <v>122</v>
      </c>
      <c r="BM554" s="208" t="s">
        <v>2039</v>
      </c>
    </row>
    <row r="555" spans="2:65" s="1" customFormat="1" ht="17.399999999999999">
      <c r="B555" s="35"/>
      <c r="C555" s="36"/>
      <c r="D555" s="210" t="s">
        <v>192</v>
      </c>
      <c r="E555" s="36"/>
      <c r="F555" s="211" t="s">
        <v>2040</v>
      </c>
      <c r="G555" s="36"/>
      <c r="H555" s="36"/>
      <c r="I555" s="118"/>
      <c r="J555" s="36"/>
      <c r="K555" s="36"/>
      <c r="L555" s="39"/>
      <c r="M555" s="212"/>
      <c r="N555" s="67"/>
      <c r="O555" s="67"/>
      <c r="P555" s="67"/>
      <c r="Q555" s="67"/>
      <c r="R555" s="67"/>
      <c r="S555" s="67"/>
      <c r="T555" s="68"/>
      <c r="AT555" s="17" t="s">
        <v>192</v>
      </c>
      <c r="AU555" s="17" t="s">
        <v>98</v>
      </c>
    </row>
    <row r="556" spans="2:65" s="1" customFormat="1" ht="36">
      <c r="B556" s="35"/>
      <c r="C556" s="36"/>
      <c r="D556" s="210" t="s">
        <v>194</v>
      </c>
      <c r="E556" s="36"/>
      <c r="F556" s="213" t="s">
        <v>1967</v>
      </c>
      <c r="G556" s="36"/>
      <c r="H556" s="36"/>
      <c r="I556" s="118"/>
      <c r="J556" s="36"/>
      <c r="K556" s="36"/>
      <c r="L556" s="39"/>
      <c r="M556" s="212"/>
      <c r="N556" s="67"/>
      <c r="O556" s="67"/>
      <c r="P556" s="67"/>
      <c r="Q556" s="67"/>
      <c r="R556" s="67"/>
      <c r="S556" s="67"/>
      <c r="T556" s="68"/>
      <c r="AT556" s="17" t="s">
        <v>194</v>
      </c>
      <c r="AU556" s="17" t="s">
        <v>98</v>
      </c>
    </row>
    <row r="557" spans="2:65" s="12" customFormat="1" ht="10.199999999999999">
      <c r="B557" s="214"/>
      <c r="C557" s="215"/>
      <c r="D557" s="210" t="s">
        <v>196</v>
      </c>
      <c r="E557" s="216" t="s">
        <v>1</v>
      </c>
      <c r="F557" s="217" t="s">
        <v>2005</v>
      </c>
      <c r="G557" s="215"/>
      <c r="H557" s="216" t="s">
        <v>1</v>
      </c>
      <c r="I557" s="218"/>
      <c r="J557" s="215"/>
      <c r="K557" s="215"/>
      <c r="L557" s="219"/>
      <c r="M557" s="220"/>
      <c r="N557" s="221"/>
      <c r="O557" s="221"/>
      <c r="P557" s="221"/>
      <c r="Q557" s="221"/>
      <c r="R557" s="221"/>
      <c r="S557" s="221"/>
      <c r="T557" s="222"/>
      <c r="AT557" s="223" t="s">
        <v>196</v>
      </c>
      <c r="AU557" s="223" t="s">
        <v>98</v>
      </c>
      <c r="AV557" s="12" t="s">
        <v>23</v>
      </c>
      <c r="AW557" s="12" t="s">
        <v>48</v>
      </c>
      <c r="AX557" s="12" t="s">
        <v>91</v>
      </c>
      <c r="AY557" s="223" t="s">
        <v>183</v>
      </c>
    </row>
    <row r="558" spans="2:65" s="12" customFormat="1" ht="10.199999999999999">
      <c r="B558" s="214"/>
      <c r="C558" s="215"/>
      <c r="D558" s="210" t="s">
        <v>196</v>
      </c>
      <c r="E558" s="216" t="s">
        <v>1</v>
      </c>
      <c r="F558" s="217" t="s">
        <v>2041</v>
      </c>
      <c r="G558" s="215"/>
      <c r="H558" s="216" t="s">
        <v>1</v>
      </c>
      <c r="I558" s="218"/>
      <c r="J558" s="215"/>
      <c r="K558" s="215"/>
      <c r="L558" s="219"/>
      <c r="M558" s="220"/>
      <c r="N558" s="221"/>
      <c r="O558" s="221"/>
      <c r="P558" s="221"/>
      <c r="Q558" s="221"/>
      <c r="R558" s="221"/>
      <c r="S558" s="221"/>
      <c r="T558" s="222"/>
      <c r="AT558" s="223" t="s">
        <v>196</v>
      </c>
      <c r="AU558" s="223" t="s">
        <v>98</v>
      </c>
      <c r="AV558" s="12" t="s">
        <v>23</v>
      </c>
      <c r="AW558" s="12" t="s">
        <v>48</v>
      </c>
      <c r="AX558" s="12" t="s">
        <v>91</v>
      </c>
      <c r="AY558" s="223" t="s">
        <v>183</v>
      </c>
    </row>
    <row r="559" spans="2:65" s="13" customFormat="1" ht="10.199999999999999">
      <c r="B559" s="224"/>
      <c r="C559" s="225"/>
      <c r="D559" s="210" t="s">
        <v>196</v>
      </c>
      <c r="E559" s="226" t="s">
        <v>1</v>
      </c>
      <c r="F559" s="227" t="s">
        <v>2007</v>
      </c>
      <c r="G559" s="225"/>
      <c r="H559" s="228">
        <v>2</v>
      </c>
      <c r="I559" s="229"/>
      <c r="J559" s="225"/>
      <c r="K559" s="225"/>
      <c r="L559" s="230"/>
      <c r="M559" s="231"/>
      <c r="N559" s="232"/>
      <c r="O559" s="232"/>
      <c r="P559" s="232"/>
      <c r="Q559" s="232"/>
      <c r="R559" s="232"/>
      <c r="S559" s="232"/>
      <c r="T559" s="233"/>
      <c r="AT559" s="234" t="s">
        <v>196</v>
      </c>
      <c r="AU559" s="234" t="s">
        <v>98</v>
      </c>
      <c r="AV559" s="13" t="s">
        <v>98</v>
      </c>
      <c r="AW559" s="13" t="s">
        <v>48</v>
      </c>
      <c r="AX559" s="13" t="s">
        <v>91</v>
      </c>
      <c r="AY559" s="234" t="s">
        <v>183</v>
      </c>
    </row>
    <row r="560" spans="2:65" s="12" customFormat="1" ht="10.199999999999999">
      <c r="B560" s="214"/>
      <c r="C560" s="215"/>
      <c r="D560" s="210" t="s">
        <v>196</v>
      </c>
      <c r="E560" s="216" t="s">
        <v>1</v>
      </c>
      <c r="F560" s="217" t="s">
        <v>2042</v>
      </c>
      <c r="G560" s="215"/>
      <c r="H560" s="216" t="s">
        <v>1</v>
      </c>
      <c r="I560" s="218"/>
      <c r="J560" s="215"/>
      <c r="K560" s="215"/>
      <c r="L560" s="219"/>
      <c r="M560" s="220"/>
      <c r="N560" s="221"/>
      <c r="O560" s="221"/>
      <c r="P560" s="221"/>
      <c r="Q560" s="221"/>
      <c r="R560" s="221"/>
      <c r="S560" s="221"/>
      <c r="T560" s="222"/>
      <c r="AT560" s="223" t="s">
        <v>196</v>
      </c>
      <c r="AU560" s="223" t="s">
        <v>98</v>
      </c>
      <c r="AV560" s="12" t="s">
        <v>23</v>
      </c>
      <c r="AW560" s="12" t="s">
        <v>48</v>
      </c>
      <c r="AX560" s="12" t="s">
        <v>91</v>
      </c>
      <c r="AY560" s="223" t="s">
        <v>183</v>
      </c>
    </row>
    <row r="561" spans="2:65" s="13" customFormat="1" ht="10.199999999999999">
      <c r="B561" s="224"/>
      <c r="C561" s="225"/>
      <c r="D561" s="210" t="s">
        <v>196</v>
      </c>
      <c r="E561" s="226" t="s">
        <v>1</v>
      </c>
      <c r="F561" s="227" t="s">
        <v>1603</v>
      </c>
      <c r="G561" s="225"/>
      <c r="H561" s="228">
        <v>4</v>
      </c>
      <c r="I561" s="229"/>
      <c r="J561" s="225"/>
      <c r="K561" s="225"/>
      <c r="L561" s="230"/>
      <c r="M561" s="231"/>
      <c r="N561" s="232"/>
      <c r="O561" s="232"/>
      <c r="P561" s="232"/>
      <c r="Q561" s="232"/>
      <c r="R561" s="232"/>
      <c r="S561" s="232"/>
      <c r="T561" s="233"/>
      <c r="AT561" s="234" t="s">
        <v>196</v>
      </c>
      <c r="AU561" s="234" t="s">
        <v>98</v>
      </c>
      <c r="AV561" s="13" t="s">
        <v>98</v>
      </c>
      <c r="AW561" s="13" t="s">
        <v>48</v>
      </c>
      <c r="AX561" s="13" t="s">
        <v>91</v>
      </c>
      <c r="AY561" s="234" t="s">
        <v>183</v>
      </c>
    </row>
    <row r="562" spans="2:65" s="12" customFormat="1" ht="10.199999999999999">
      <c r="B562" s="214"/>
      <c r="C562" s="215"/>
      <c r="D562" s="210" t="s">
        <v>196</v>
      </c>
      <c r="E562" s="216" t="s">
        <v>1</v>
      </c>
      <c r="F562" s="217" t="s">
        <v>2043</v>
      </c>
      <c r="G562" s="215"/>
      <c r="H562" s="216" t="s">
        <v>1</v>
      </c>
      <c r="I562" s="218"/>
      <c r="J562" s="215"/>
      <c r="K562" s="215"/>
      <c r="L562" s="219"/>
      <c r="M562" s="220"/>
      <c r="N562" s="221"/>
      <c r="O562" s="221"/>
      <c r="P562" s="221"/>
      <c r="Q562" s="221"/>
      <c r="R562" s="221"/>
      <c r="S562" s="221"/>
      <c r="T562" s="222"/>
      <c r="AT562" s="223" t="s">
        <v>196</v>
      </c>
      <c r="AU562" s="223" t="s">
        <v>98</v>
      </c>
      <c r="AV562" s="12" t="s">
        <v>23</v>
      </c>
      <c r="AW562" s="12" t="s">
        <v>48</v>
      </c>
      <c r="AX562" s="12" t="s">
        <v>91</v>
      </c>
      <c r="AY562" s="223" t="s">
        <v>183</v>
      </c>
    </row>
    <row r="563" spans="2:65" s="13" customFormat="1" ht="10.199999999999999">
      <c r="B563" s="224"/>
      <c r="C563" s="225"/>
      <c r="D563" s="210" t="s">
        <v>196</v>
      </c>
      <c r="E563" s="226" t="s">
        <v>1</v>
      </c>
      <c r="F563" s="227" t="s">
        <v>98</v>
      </c>
      <c r="G563" s="225"/>
      <c r="H563" s="228">
        <v>2</v>
      </c>
      <c r="I563" s="229"/>
      <c r="J563" s="225"/>
      <c r="K563" s="225"/>
      <c r="L563" s="230"/>
      <c r="M563" s="231"/>
      <c r="N563" s="232"/>
      <c r="O563" s="232"/>
      <c r="P563" s="232"/>
      <c r="Q563" s="232"/>
      <c r="R563" s="232"/>
      <c r="S563" s="232"/>
      <c r="T563" s="233"/>
      <c r="AT563" s="234" t="s">
        <v>196</v>
      </c>
      <c r="AU563" s="234" t="s">
        <v>98</v>
      </c>
      <c r="AV563" s="13" t="s">
        <v>98</v>
      </c>
      <c r="AW563" s="13" t="s">
        <v>48</v>
      </c>
      <c r="AX563" s="13" t="s">
        <v>91</v>
      </c>
      <c r="AY563" s="234" t="s">
        <v>183</v>
      </c>
    </row>
    <row r="564" spans="2:65" s="12" customFormat="1" ht="10.199999999999999">
      <c r="B564" s="214"/>
      <c r="C564" s="215"/>
      <c r="D564" s="210" t="s">
        <v>196</v>
      </c>
      <c r="E564" s="216" t="s">
        <v>1</v>
      </c>
      <c r="F564" s="217" t="s">
        <v>2044</v>
      </c>
      <c r="G564" s="215"/>
      <c r="H564" s="216" t="s">
        <v>1</v>
      </c>
      <c r="I564" s="218"/>
      <c r="J564" s="215"/>
      <c r="K564" s="215"/>
      <c r="L564" s="219"/>
      <c r="M564" s="220"/>
      <c r="N564" s="221"/>
      <c r="O564" s="221"/>
      <c r="P564" s="221"/>
      <c r="Q564" s="221"/>
      <c r="R564" s="221"/>
      <c r="S564" s="221"/>
      <c r="T564" s="222"/>
      <c r="AT564" s="223" t="s">
        <v>196</v>
      </c>
      <c r="AU564" s="223" t="s">
        <v>98</v>
      </c>
      <c r="AV564" s="12" t="s">
        <v>23</v>
      </c>
      <c r="AW564" s="12" t="s">
        <v>48</v>
      </c>
      <c r="AX564" s="12" t="s">
        <v>91</v>
      </c>
      <c r="AY564" s="223" t="s">
        <v>183</v>
      </c>
    </row>
    <row r="565" spans="2:65" s="13" customFormat="1" ht="10.199999999999999">
      <c r="B565" s="224"/>
      <c r="C565" s="225"/>
      <c r="D565" s="210" t="s">
        <v>196</v>
      </c>
      <c r="E565" s="226" t="s">
        <v>1</v>
      </c>
      <c r="F565" s="227" t="s">
        <v>2007</v>
      </c>
      <c r="G565" s="225"/>
      <c r="H565" s="228">
        <v>2</v>
      </c>
      <c r="I565" s="229"/>
      <c r="J565" s="225"/>
      <c r="K565" s="225"/>
      <c r="L565" s="230"/>
      <c r="M565" s="231"/>
      <c r="N565" s="232"/>
      <c r="O565" s="232"/>
      <c r="P565" s="232"/>
      <c r="Q565" s="232"/>
      <c r="R565" s="232"/>
      <c r="S565" s="232"/>
      <c r="T565" s="233"/>
      <c r="AT565" s="234" t="s">
        <v>196</v>
      </c>
      <c r="AU565" s="234" t="s">
        <v>98</v>
      </c>
      <c r="AV565" s="13" t="s">
        <v>98</v>
      </c>
      <c r="AW565" s="13" t="s">
        <v>48</v>
      </c>
      <c r="AX565" s="13" t="s">
        <v>91</v>
      </c>
      <c r="AY565" s="234" t="s">
        <v>183</v>
      </c>
    </row>
    <row r="566" spans="2:65" s="12" customFormat="1" ht="10.199999999999999">
      <c r="B566" s="214"/>
      <c r="C566" s="215"/>
      <c r="D566" s="210" t="s">
        <v>196</v>
      </c>
      <c r="E566" s="216" t="s">
        <v>1</v>
      </c>
      <c r="F566" s="217" t="s">
        <v>2045</v>
      </c>
      <c r="G566" s="215"/>
      <c r="H566" s="216" t="s">
        <v>1</v>
      </c>
      <c r="I566" s="218"/>
      <c r="J566" s="215"/>
      <c r="K566" s="215"/>
      <c r="L566" s="219"/>
      <c r="M566" s="220"/>
      <c r="N566" s="221"/>
      <c r="O566" s="221"/>
      <c r="P566" s="221"/>
      <c r="Q566" s="221"/>
      <c r="R566" s="221"/>
      <c r="S566" s="221"/>
      <c r="T566" s="222"/>
      <c r="AT566" s="223" t="s">
        <v>196</v>
      </c>
      <c r="AU566" s="223" t="s">
        <v>98</v>
      </c>
      <c r="AV566" s="12" t="s">
        <v>23</v>
      </c>
      <c r="AW566" s="12" t="s">
        <v>48</v>
      </c>
      <c r="AX566" s="12" t="s">
        <v>91</v>
      </c>
      <c r="AY566" s="223" t="s">
        <v>183</v>
      </c>
    </row>
    <row r="567" spans="2:65" s="13" customFormat="1" ht="10.199999999999999">
      <c r="B567" s="224"/>
      <c r="C567" s="225"/>
      <c r="D567" s="210" t="s">
        <v>196</v>
      </c>
      <c r="E567" s="226" t="s">
        <v>1</v>
      </c>
      <c r="F567" s="227" t="s">
        <v>98</v>
      </c>
      <c r="G567" s="225"/>
      <c r="H567" s="228">
        <v>2</v>
      </c>
      <c r="I567" s="229"/>
      <c r="J567" s="225"/>
      <c r="K567" s="225"/>
      <c r="L567" s="230"/>
      <c r="M567" s="231"/>
      <c r="N567" s="232"/>
      <c r="O567" s="232"/>
      <c r="P567" s="232"/>
      <c r="Q567" s="232"/>
      <c r="R567" s="232"/>
      <c r="S567" s="232"/>
      <c r="T567" s="233"/>
      <c r="AT567" s="234" t="s">
        <v>196</v>
      </c>
      <c r="AU567" s="234" t="s">
        <v>98</v>
      </c>
      <c r="AV567" s="13" t="s">
        <v>98</v>
      </c>
      <c r="AW567" s="13" t="s">
        <v>48</v>
      </c>
      <c r="AX567" s="13" t="s">
        <v>91</v>
      </c>
      <c r="AY567" s="234" t="s">
        <v>183</v>
      </c>
    </row>
    <row r="568" spans="2:65" s="12" customFormat="1" ht="10.199999999999999">
      <c r="B568" s="214"/>
      <c r="C568" s="215"/>
      <c r="D568" s="210" t="s">
        <v>196</v>
      </c>
      <c r="E568" s="216" t="s">
        <v>1</v>
      </c>
      <c r="F568" s="217" t="s">
        <v>2046</v>
      </c>
      <c r="G568" s="215"/>
      <c r="H568" s="216" t="s">
        <v>1</v>
      </c>
      <c r="I568" s="218"/>
      <c r="J568" s="215"/>
      <c r="K568" s="215"/>
      <c r="L568" s="219"/>
      <c r="M568" s="220"/>
      <c r="N568" s="221"/>
      <c r="O568" s="221"/>
      <c r="P568" s="221"/>
      <c r="Q568" s="221"/>
      <c r="R568" s="221"/>
      <c r="S568" s="221"/>
      <c r="T568" s="222"/>
      <c r="AT568" s="223" t="s">
        <v>196</v>
      </c>
      <c r="AU568" s="223" t="s">
        <v>98</v>
      </c>
      <c r="AV568" s="12" t="s">
        <v>23</v>
      </c>
      <c r="AW568" s="12" t="s">
        <v>48</v>
      </c>
      <c r="AX568" s="12" t="s">
        <v>91</v>
      </c>
      <c r="AY568" s="223" t="s">
        <v>183</v>
      </c>
    </row>
    <row r="569" spans="2:65" s="13" customFormat="1" ht="10.199999999999999">
      <c r="B569" s="224"/>
      <c r="C569" s="225"/>
      <c r="D569" s="210" t="s">
        <v>196</v>
      </c>
      <c r="E569" s="226" t="s">
        <v>1</v>
      </c>
      <c r="F569" s="227" t="s">
        <v>98</v>
      </c>
      <c r="G569" s="225"/>
      <c r="H569" s="228">
        <v>2</v>
      </c>
      <c r="I569" s="229"/>
      <c r="J569" s="225"/>
      <c r="K569" s="225"/>
      <c r="L569" s="230"/>
      <c r="M569" s="231"/>
      <c r="N569" s="232"/>
      <c r="O569" s="232"/>
      <c r="P569" s="232"/>
      <c r="Q569" s="232"/>
      <c r="R569" s="232"/>
      <c r="S569" s="232"/>
      <c r="T569" s="233"/>
      <c r="AT569" s="234" t="s">
        <v>196</v>
      </c>
      <c r="AU569" s="234" t="s">
        <v>98</v>
      </c>
      <c r="AV569" s="13" t="s">
        <v>98</v>
      </c>
      <c r="AW569" s="13" t="s">
        <v>48</v>
      </c>
      <c r="AX569" s="13" t="s">
        <v>91</v>
      </c>
      <c r="AY569" s="234" t="s">
        <v>183</v>
      </c>
    </row>
    <row r="570" spans="2:65" s="12" customFormat="1" ht="10.199999999999999">
      <c r="B570" s="214"/>
      <c r="C570" s="215"/>
      <c r="D570" s="210" t="s">
        <v>196</v>
      </c>
      <c r="E570" s="216" t="s">
        <v>1</v>
      </c>
      <c r="F570" s="217" t="s">
        <v>2047</v>
      </c>
      <c r="G570" s="215"/>
      <c r="H570" s="216" t="s">
        <v>1</v>
      </c>
      <c r="I570" s="218"/>
      <c r="J570" s="215"/>
      <c r="K570" s="215"/>
      <c r="L570" s="219"/>
      <c r="M570" s="220"/>
      <c r="N570" s="221"/>
      <c r="O570" s="221"/>
      <c r="P570" s="221"/>
      <c r="Q570" s="221"/>
      <c r="R570" s="221"/>
      <c r="S570" s="221"/>
      <c r="T570" s="222"/>
      <c r="AT570" s="223" t="s">
        <v>196</v>
      </c>
      <c r="AU570" s="223" t="s">
        <v>98</v>
      </c>
      <c r="AV570" s="12" t="s">
        <v>23</v>
      </c>
      <c r="AW570" s="12" t="s">
        <v>48</v>
      </c>
      <c r="AX570" s="12" t="s">
        <v>91</v>
      </c>
      <c r="AY570" s="223" t="s">
        <v>183</v>
      </c>
    </row>
    <row r="571" spans="2:65" s="13" customFormat="1" ht="10.199999999999999">
      <c r="B571" s="224"/>
      <c r="C571" s="225"/>
      <c r="D571" s="210" t="s">
        <v>196</v>
      </c>
      <c r="E571" s="226" t="s">
        <v>1</v>
      </c>
      <c r="F571" s="227" t="s">
        <v>23</v>
      </c>
      <c r="G571" s="225"/>
      <c r="H571" s="228">
        <v>1</v>
      </c>
      <c r="I571" s="229"/>
      <c r="J571" s="225"/>
      <c r="K571" s="225"/>
      <c r="L571" s="230"/>
      <c r="M571" s="231"/>
      <c r="N571" s="232"/>
      <c r="O571" s="232"/>
      <c r="P571" s="232"/>
      <c r="Q571" s="232"/>
      <c r="R571" s="232"/>
      <c r="S571" s="232"/>
      <c r="T571" s="233"/>
      <c r="AT571" s="234" t="s">
        <v>196</v>
      </c>
      <c r="AU571" s="234" t="s">
        <v>98</v>
      </c>
      <c r="AV571" s="13" t="s">
        <v>98</v>
      </c>
      <c r="AW571" s="13" t="s">
        <v>48</v>
      </c>
      <c r="AX571" s="13" t="s">
        <v>91</v>
      </c>
      <c r="AY571" s="234" t="s">
        <v>183</v>
      </c>
    </row>
    <row r="572" spans="2:65" s="15" customFormat="1" ht="10.199999999999999">
      <c r="B572" s="259"/>
      <c r="C572" s="260"/>
      <c r="D572" s="210" t="s">
        <v>196</v>
      </c>
      <c r="E572" s="261" t="s">
        <v>1</v>
      </c>
      <c r="F572" s="262" t="s">
        <v>1547</v>
      </c>
      <c r="G572" s="260"/>
      <c r="H572" s="263">
        <v>15</v>
      </c>
      <c r="I572" s="264"/>
      <c r="J572" s="260"/>
      <c r="K572" s="260"/>
      <c r="L572" s="265"/>
      <c r="M572" s="266"/>
      <c r="N572" s="267"/>
      <c r="O572" s="267"/>
      <c r="P572" s="267"/>
      <c r="Q572" s="267"/>
      <c r="R572" s="267"/>
      <c r="S572" s="267"/>
      <c r="T572" s="268"/>
      <c r="AT572" s="269" t="s">
        <v>196</v>
      </c>
      <c r="AU572" s="269" t="s">
        <v>98</v>
      </c>
      <c r="AV572" s="15" t="s">
        <v>122</v>
      </c>
      <c r="AW572" s="15" t="s">
        <v>48</v>
      </c>
      <c r="AX572" s="15" t="s">
        <v>23</v>
      </c>
      <c r="AY572" s="269" t="s">
        <v>183</v>
      </c>
    </row>
    <row r="573" spans="2:65" s="1" customFormat="1" ht="16.5" customHeight="1">
      <c r="B573" s="35"/>
      <c r="C573" s="246" t="s">
        <v>554</v>
      </c>
      <c r="D573" s="246" t="s">
        <v>347</v>
      </c>
      <c r="E573" s="247" t="s">
        <v>2048</v>
      </c>
      <c r="F573" s="248" t="s">
        <v>2049</v>
      </c>
      <c r="G573" s="249" t="s">
        <v>205</v>
      </c>
      <c r="H573" s="250">
        <v>4</v>
      </c>
      <c r="I573" s="251"/>
      <c r="J573" s="252">
        <f>ROUND(I573*H573,2)</f>
        <v>0</v>
      </c>
      <c r="K573" s="248" t="s">
        <v>190</v>
      </c>
      <c r="L573" s="253"/>
      <c r="M573" s="254" t="s">
        <v>1</v>
      </c>
      <c r="N573" s="255" t="s">
        <v>56</v>
      </c>
      <c r="O573" s="67"/>
      <c r="P573" s="206">
        <f>O573*H573</f>
        <v>0</v>
      </c>
      <c r="Q573" s="206">
        <v>1.44E-2</v>
      </c>
      <c r="R573" s="206">
        <f>Q573*H573</f>
        <v>5.7599999999999998E-2</v>
      </c>
      <c r="S573" s="206">
        <v>0</v>
      </c>
      <c r="T573" s="207">
        <f>S573*H573</f>
        <v>0</v>
      </c>
      <c r="AR573" s="208" t="s">
        <v>232</v>
      </c>
      <c r="AT573" s="208" t="s">
        <v>347</v>
      </c>
      <c r="AU573" s="208" t="s">
        <v>98</v>
      </c>
      <c r="AY573" s="17" t="s">
        <v>183</v>
      </c>
      <c r="BE573" s="209">
        <f>IF(N573="základní",J573,0)</f>
        <v>0</v>
      </c>
      <c r="BF573" s="209">
        <f>IF(N573="snížená",J573,0)</f>
        <v>0</v>
      </c>
      <c r="BG573" s="209">
        <f>IF(N573="zákl. přenesená",J573,0)</f>
        <v>0</v>
      </c>
      <c r="BH573" s="209">
        <f>IF(N573="sníž. přenesená",J573,0)</f>
        <v>0</v>
      </c>
      <c r="BI573" s="209">
        <f>IF(N573="nulová",J573,0)</f>
        <v>0</v>
      </c>
      <c r="BJ573" s="17" t="s">
        <v>23</v>
      </c>
      <c r="BK573" s="209">
        <f>ROUND(I573*H573,2)</f>
        <v>0</v>
      </c>
      <c r="BL573" s="17" t="s">
        <v>122</v>
      </c>
      <c r="BM573" s="208" t="s">
        <v>2050</v>
      </c>
    </row>
    <row r="574" spans="2:65" s="1" customFormat="1" ht="10.199999999999999">
      <c r="B574" s="35"/>
      <c r="C574" s="36"/>
      <c r="D574" s="210" t="s">
        <v>192</v>
      </c>
      <c r="E574" s="36"/>
      <c r="F574" s="211" t="s">
        <v>2051</v>
      </c>
      <c r="G574" s="36"/>
      <c r="H574" s="36"/>
      <c r="I574" s="118"/>
      <c r="J574" s="36"/>
      <c r="K574" s="36"/>
      <c r="L574" s="39"/>
      <c r="M574" s="212"/>
      <c r="N574" s="67"/>
      <c r="O574" s="67"/>
      <c r="P574" s="67"/>
      <c r="Q574" s="67"/>
      <c r="R574" s="67"/>
      <c r="S574" s="67"/>
      <c r="T574" s="68"/>
      <c r="AT574" s="17" t="s">
        <v>192</v>
      </c>
      <c r="AU574" s="17" t="s">
        <v>98</v>
      </c>
    </row>
    <row r="575" spans="2:65" s="12" customFormat="1" ht="10.199999999999999">
      <c r="B575" s="214"/>
      <c r="C575" s="215"/>
      <c r="D575" s="210" t="s">
        <v>196</v>
      </c>
      <c r="E575" s="216" t="s">
        <v>1</v>
      </c>
      <c r="F575" s="217" t="s">
        <v>1952</v>
      </c>
      <c r="G575" s="215"/>
      <c r="H575" s="216" t="s">
        <v>1</v>
      </c>
      <c r="I575" s="218"/>
      <c r="J575" s="215"/>
      <c r="K575" s="215"/>
      <c r="L575" s="219"/>
      <c r="M575" s="220"/>
      <c r="N575" s="221"/>
      <c r="O575" s="221"/>
      <c r="P575" s="221"/>
      <c r="Q575" s="221"/>
      <c r="R575" s="221"/>
      <c r="S575" s="221"/>
      <c r="T575" s="222"/>
      <c r="AT575" s="223" t="s">
        <v>196</v>
      </c>
      <c r="AU575" s="223" t="s">
        <v>98</v>
      </c>
      <c r="AV575" s="12" t="s">
        <v>23</v>
      </c>
      <c r="AW575" s="12" t="s">
        <v>48</v>
      </c>
      <c r="AX575" s="12" t="s">
        <v>91</v>
      </c>
      <c r="AY575" s="223" t="s">
        <v>183</v>
      </c>
    </row>
    <row r="576" spans="2:65" s="13" customFormat="1" ht="10.199999999999999">
      <c r="B576" s="224"/>
      <c r="C576" s="225"/>
      <c r="D576" s="210" t="s">
        <v>196</v>
      </c>
      <c r="E576" s="226" t="s">
        <v>1</v>
      </c>
      <c r="F576" s="227" t="s">
        <v>122</v>
      </c>
      <c r="G576" s="225"/>
      <c r="H576" s="228">
        <v>4</v>
      </c>
      <c r="I576" s="229"/>
      <c r="J576" s="225"/>
      <c r="K576" s="225"/>
      <c r="L576" s="230"/>
      <c r="M576" s="231"/>
      <c r="N576" s="232"/>
      <c r="O576" s="232"/>
      <c r="P576" s="232"/>
      <c r="Q576" s="232"/>
      <c r="R576" s="232"/>
      <c r="S576" s="232"/>
      <c r="T576" s="233"/>
      <c r="AT576" s="234" t="s">
        <v>196</v>
      </c>
      <c r="AU576" s="234" t="s">
        <v>98</v>
      </c>
      <c r="AV576" s="13" t="s">
        <v>98</v>
      </c>
      <c r="AW576" s="13" t="s">
        <v>48</v>
      </c>
      <c r="AX576" s="13" t="s">
        <v>23</v>
      </c>
      <c r="AY576" s="234" t="s">
        <v>183</v>
      </c>
    </row>
    <row r="577" spans="2:65" s="1" customFormat="1" ht="16.5" customHeight="1">
      <c r="B577" s="35"/>
      <c r="C577" s="246" t="s">
        <v>563</v>
      </c>
      <c r="D577" s="246" t="s">
        <v>347</v>
      </c>
      <c r="E577" s="247" t="s">
        <v>2052</v>
      </c>
      <c r="F577" s="248" t="s">
        <v>2053</v>
      </c>
      <c r="G577" s="249" t="s">
        <v>205</v>
      </c>
      <c r="H577" s="250">
        <v>2</v>
      </c>
      <c r="I577" s="251"/>
      <c r="J577" s="252">
        <f>ROUND(I577*H577,2)</f>
        <v>0</v>
      </c>
      <c r="K577" s="248" t="s">
        <v>190</v>
      </c>
      <c r="L577" s="253"/>
      <c r="M577" s="254" t="s">
        <v>1</v>
      </c>
      <c r="N577" s="255" t="s">
        <v>56</v>
      </c>
      <c r="O577" s="67"/>
      <c r="P577" s="206">
        <f>O577*H577</f>
        <v>0</v>
      </c>
      <c r="Q577" s="206">
        <v>1.37E-2</v>
      </c>
      <c r="R577" s="206">
        <f>Q577*H577</f>
        <v>2.7400000000000001E-2</v>
      </c>
      <c r="S577" s="206">
        <v>0</v>
      </c>
      <c r="T577" s="207">
        <f>S577*H577</f>
        <v>0</v>
      </c>
      <c r="AR577" s="208" t="s">
        <v>232</v>
      </c>
      <c r="AT577" s="208" t="s">
        <v>347</v>
      </c>
      <c r="AU577" s="208" t="s">
        <v>98</v>
      </c>
      <c r="AY577" s="17" t="s">
        <v>183</v>
      </c>
      <c r="BE577" s="209">
        <f>IF(N577="základní",J577,0)</f>
        <v>0</v>
      </c>
      <c r="BF577" s="209">
        <f>IF(N577="snížená",J577,0)</f>
        <v>0</v>
      </c>
      <c r="BG577" s="209">
        <f>IF(N577="zákl. přenesená",J577,0)</f>
        <v>0</v>
      </c>
      <c r="BH577" s="209">
        <f>IF(N577="sníž. přenesená",J577,0)</f>
        <v>0</v>
      </c>
      <c r="BI577" s="209">
        <f>IF(N577="nulová",J577,0)</f>
        <v>0</v>
      </c>
      <c r="BJ577" s="17" t="s">
        <v>23</v>
      </c>
      <c r="BK577" s="209">
        <f>ROUND(I577*H577,2)</f>
        <v>0</v>
      </c>
      <c r="BL577" s="17" t="s">
        <v>122</v>
      </c>
      <c r="BM577" s="208" t="s">
        <v>2054</v>
      </c>
    </row>
    <row r="578" spans="2:65" s="1" customFormat="1" ht="10.199999999999999">
      <c r="B578" s="35"/>
      <c r="C578" s="36"/>
      <c r="D578" s="210" t="s">
        <v>192</v>
      </c>
      <c r="E578" s="36"/>
      <c r="F578" s="211" t="s">
        <v>2055</v>
      </c>
      <c r="G578" s="36"/>
      <c r="H578" s="36"/>
      <c r="I578" s="118"/>
      <c r="J578" s="36"/>
      <c r="K578" s="36"/>
      <c r="L578" s="39"/>
      <c r="M578" s="212"/>
      <c r="N578" s="67"/>
      <c r="O578" s="67"/>
      <c r="P578" s="67"/>
      <c r="Q578" s="67"/>
      <c r="R578" s="67"/>
      <c r="S578" s="67"/>
      <c r="T578" s="68"/>
      <c r="AT578" s="17" t="s">
        <v>192</v>
      </c>
      <c r="AU578" s="17" t="s">
        <v>98</v>
      </c>
    </row>
    <row r="579" spans="2:65" s="12" customFormat="1" ht="10.199999999999999">
      <c r="B579" s="214"/>
      <c r="C579" s="215"/>
      <c r="D579" s="210" t="s">
        <v>196</v>
      </c>
      <c r="E579" s="216" t="s">
        <v>1</v>
      </c>
      <c r="F579" s="217" t="s">
        <v>1952</v>
      </c>
      <c r="G579" s="215"/>
      <c r="H579" s="216" t="s">
        <v>1</v>
      </c>
      <c r="I579" s="218"/>
      <c r="J579" s="215"/>
      <c r="K579" s="215"/>
      <c r="L579" s="219"/>
      <c r="M579" s="220"/>
      <c r="N579" s="221"/>
      <c r="O579" s="221"/>
      <c r="P579" s="221"/>
      <c r="Q579" s="221"/>
      <c r="R579" s="221"/>
      <c r="S579" s="221"/>
      <c r="T579" s="222"/>
      <c r="AT579" s="223" t="s">
        <v>196</v>
      </c>
      <c r="AU579" s="223" t="s">
        <v>98</v>
      </c>
      <c r="AV579" s="12" t="s">
        <v>23</v>
      </c>
      <c r="AW579" s="12" t="s">
        <v>48</v>
      </c>
      <c r="AX579" s="12" t="s">
        <v>91</v>
      </c>
      <c r="AY579" s="223" t="s">
        <v>183</v>
      </c>
    </row>
    <row r="580" spans="2:65" s="13" customFormat="1" ht="10.199999999999999">
      <c r="B580" s="224"/>
      <c r="C580" s="225"/>
      <c r="D580" s="210" t="s">
        <v>196</v>
      </c>
      <c r="E580" s="226" t="s">
        <v>1</v>
      </c>
      <c r="F580" s="227" t="s">
        <v>98</v>
      </c>
      <c r="G580" s="225"/>
      <c r="H580" s="228">
        <v>2</v>
      </c>
      <c r="I580" s="229"/>
      <c r="J580" s="225"/>
      <c r="K580" s="225"/>
      <c r="L580" s="230"/>
      <c r="M580" s="231"/>
      <c r="N580" s="232"/>
      <c r="O580" s="232"/>
      <c r="P580" s="232"/>
      <c r="Q580" s="232"/>
      <c r="R580" s="232"/>
      <c r="S580" s="232"/>
      <c r="T580" s="233"/>
      <c r="AT580" s="234" t="s">
        <v>196</v>
      </c>
      <c r="AU580" s="234" t="s">
        <v>98</v>
      </c>
      <c r="AV580" s="13" t="s">
        <v>98</v>
      </c>
      <c r="AW580" s="13" t="s">
        <v>48</v>
      </c>
      <c r="AX580" s="13" t="s">
        <v>23</v>
      </c>
      <c r="AY580" s="234" t="s">
        <v>183</v>
      </c>
    </row>
    <row r="581" spans="2:65" s="1" customFormat="1" ht="16.5" customHeight="1">
      <c r="B581" s="35"/>
      <c r="C581" s="246" t="s">
        <v>568</v>
      </c>
      <c r="D581" s="246" t="s">
        <v>347</v>
      </c>
      <c r="E581" s="247" t="s">
        <v>2056</v>
      </c>
      <c r="F581" s="248" t="s">
        <v>2057</v>
      </c>
      <c r="G581" s="249" t="s">
        <v>205</v>
      </c>
      <c r="H581" s="250">
        <v>2</v>
      </c>
      <c r="I581" s="251"/>
      <c r="J581" s="252">
        <f>ROUND(I581*H581,2)</f>
        <v>0</v>
      </c>
      <c r="K581" s="248" t="s">
        <v>190</v>
      </c>
      <c r="L581" s="253"/>
      <c r="M581" s="254" t="s">
        <v>1</v>
      </c>
      <c r="N581" s="255" t="s">
        <v>56</v>
      </c>
      <c r="O581" s="67"/>
      <c r="P581" s="206">
        <f>O581*H581</f>
        <v>0</v>
      </c>
      <c r="Q581" s="206">
        <v>1.4800000000000001E-2</v>
      </c>
      <c r="R581" s="206">
        <f>Q581*H581</f>
        <v>2.9600000000000001E-2</v>
      </c>
      <c r="S581" s="206">
        <v>0</v>
      </c>
      <c r="T581" s="207">
        <f>S581*H581</f>
        <v>0</v>
      </c>
      <c r="AR581" s="208" t="s">
        <v>232</v>
      </c>
      <c r="AT581" s="208" t="s">
        <v>347</v>
      </c>
      <c r="AU581" s="208" t="s">
        <v>98</v>
      </c>
      <c r="AY581" s="17" t="s">
        <v>183</v>
      </c>
      <c r="BE581" s="209">
        <f>IF(N581="základní",J581,0)</f>
        <v>0</v>
      </c>
      <c r="BF581" s="209">
        <f>IF(N581="snížená",J581,0)</f>
        <v>0</v>
      </c>
      <c r="BG581" s="209">
        <f>IF(N581="zákl. přenesená",J581,0)</f>
        <v>0</v>
      </c>
      <c r="BH581" s="209">
        <f>IF(N581="sníž. přenesená",J581,0)</f>
        <v>0</v>
      </c>
      <c r="BI581" s="209">
        <f>IF(N581="nulová",J581,0)</f>
        <v>0</v>
      </c>
      <c r="BJ581" s="17" t="s">
        <v>23</v>
      </c>
      <c r="BK581" s="209">
        <f>ROUND(I581*H581,2)</f>
        <v>0</v>
      </c>
      <c r="BL581" s="17" t="s">
        <v>122</v>
      </c>
      <c r="BM581" s="208" t="s">
        <v>2058</v>
      </c>
    </row>
    <row r="582" spans="2:65" s="1" customFormat="1" ht="10.199999999999999">
      <c r="B582" s="35"/>
      <c r="C582" s="36"/>
      <c r="D582" s="210" t="s">
        <v>192</v>
      </c>
      <c r="E582" s="36"/>
      <c r="F582" s="211" t="s">
        <v>2059</v>
      </c>
      <c r="G582" s="36"/>
      <c r="H582" s="36"/>
      <c r="I582" s="118"/>
      <c r="J582" s="36"/>
      <c r="K582" s="36"/>
      <c r="L582" s="39"/>
      <c r="M582" s="212"/>
      <c r="N582" s="67"/>
      <c r="O582" s="67"/>
      <c r="P582" s="67"/>
      <c r="Q582" s="67"/>
      <c r="R582" s="67"/>
      <c r="S582" s="67"/>
      <c r="T582" s="68"/>
      <c r="AT582" s="17" t="s">
        <v>192</v>
      </c>
      <c r="AU582" s="17" t="s">
        <v>98</v>
      </c>
    </row>
    <row r="583" spans="2:65" s="12" customFormat="1" ht="10.199999999999999">
      <c r="B583" s="214"/>
      <c r="C583" s="215"/>
      <c r="D583" s="210" t="s">
        <v>196</v>
      </c>
      <c r="E583" s="216" t="s">
        <v>1</v>
      </c>
      <c r="F583" s="217" t="s">
        <v>1952</v>
      </c>
      <c r="G583" s="215"/>
      <c r="H583" s="216" t="s">
        <v>1</v>
      </c>
      <c r="I583" s="218"/>
      <c r="J583" s="215"/>
      <c r="K583" s="215"/>
      <c r="L583" s="219"/>
      <c r="M583" s="220"/>
      <c r="N583" s="221"/>
      <c r="O583" s="221"/>
      <c r="P583" s="221"/>
      <c r="Q583" s="221"/>
      <c r="R583" s="221"/>
      <c r="S583" s="221"/>
      <c r="T583" s="222"/>
      <c r="AT583" s="223" t="s">
        <v>196</v>
      </c>
      <c r="AU583" s="223" t="s">
        <v>98</v>
      </c>
      <c r="AV583" s="12" t="s">
        <v>23</v>
      </c>
      <c r="AW583" s="12" t="s">
        <v>48</v>
      </c>
      <c r="AX583" s="12" t="s">
        <v>91</v>
      </c>
      <c r="AY583" s="223" t="s">
        <v>183</v>
      </c>
    </row>
    <row r="584" spans="2:65" s="13" customFormat="1" ht="10.199999999999999">
      <c r="B584" s="224"/>
      <c r="C584" s="225"/>
      <c r="D584" s="210" t="s">
        <v>196</v>
      </c>
      <c r="E584" s="226" t="s">
        <v>1</v>
      </c>
      <c r="F584" s="227" t="s">
        <v>98</v>
      </c>
      <c r="G584" s="225"/>
      <c r="H584" s="228">
        <v>2</v>
      </c>
      <c r="I584" s="229"/>
      <c r="J584" s="225"/>
      <c r="K584" s="225"/>
      <c r="L584" s="230"/>
      <c r="M584" s="231"/>
      <c r="N584" s="232"/>
      <c r="O584" s="232"/>
      <c r="P584" s="232"/>
      <c r="Q584" s="232"/>
      <c r="R584" s="232"/>
      <c r="S584" s="232"/>
      <c r="T584" s="233"/>
      <c r="AT584" s="234" t="s">
        <v>196</v>
      </c>
      <c r="AU584" s="234" t="s">
        <v>98</v>
      </c>
      <c r="AV584" s="13" t="s">
        <v>98</v>
      </c>
      <c r="AW584" s="13" t="s">
        <v>48</v>
      </c>
      <c r="AX584" s="13" t="s">
        <v>23</v>
      </c>
      <c r="AY584" s="234" t="s">
        <v>183</v>
      </c>
    </row>
    <row r="585" spans="2:65" s="1" customFormat="1" ht="16.5" customHeight="1">
      <c r="B585" s="35"/>
      <c r="C585" s="246" t="s">
        <v>575</v>
      </c>
      <c r="D585" s="246" t="s">
        <v>347</v>
      </c>
      <c r="E585" s="247" t="s">
        <v>2060</v>
      </c>
      <c r="F585" s="248" t="s">
        <v>2061</v>
      </c>
      <c r="G585" s="249" t="s">
        <v>205</v>
      </c>
      <c r="H585" s="250">
        <v>2</v>
      </c>
      <c r="I585" s="251"/>
      <c r="J585" s="252">
        <f>ROUND(I585*H585,2)</f>
        <v>0</v>
      </c>
      <c r="K585" s="248" t="s">
        <v>190</v>
      </c>
      <c r="L585" s="253"/>
      <c r="M585" s="254" t="s">
        <v>1</v>
      </c>
      <c r="N585" s="255" t="s">
        <v>56</v>
      </c>
      <c r="O585" s="67"/>
      <c r="P585" s="206">
        <f>O585*H585</f>
        <v>0</v>
      </c>
      <c r="Q585" s="206">
        <v>1.6500000000000001E-2</v>
      </c>
      <c r="R585" s="206">
        <f>Q585*H585</f>
        <v>3.3000000000000002E-2</v>
      </c>
      <c r="S585" s="206">
        <v>0</v>
      </c>
      <c r="T585" s="207">
        <f>S585*H585</f>
        <v>0</v>
      </c>
      <c r="AR585" s="208" t="s">
        <v>232</v>
      </c>
      <c r="AT585" s="208" t="s">
        <v>347</v>
      </c>
      <c r="AU585" s="208" t="s">
        <v>98</v>
      </c>
      <c r="AY585" s="17" t="s">
        <v>183</v>
      </c>
      <c r="BE585" s="209">
        <f>IF(N585="základní",J585,0)</f>
        <v>0</v>
      </c>
      <c r="BF585" s="209">
        <f>IF(N585="snížená",J585,0)</f>
        <v>0</v>
      </c>
      <c r="BG585" s="209">
        <f>IF(N585="zákl. přenesená",J585,0)</f>
        <v>0</v>
      </c>
      <c r="BH585" s="209">
        <f>IF(N585="sníž. přenesená",J585,0)</f>
        <v>0</v>
      </c>
      <c r="BI585" s="209">
        <f>IF(N585="nulová",J585,0)</f>
        <v>0</v>
      </c>
      <c r="BJ585" s="17" t="s">
        <v>23</v>
      </c>
      <c r="BK585" s="209">
        <f>ROUND(I585*H585,2)</f>
        <v>0</v>
      </c>
      <c r="BL585" s="17" t="s">
        <v>122</v>
      </c>
      <c r="BM585" s="208" t="s">
        <v>2062</v>
      </c>
    </row>
    <row r="586" spans="2:65" s="1" customFormat="1" ht="10.199999999999999">
      <c r="B586" s="35"/>
      <c r="C586" s="36"/>
      <c r="D586" s="210" t="s">
        <v>192</v>
      </c>
      <c r="E586" s="36"/>
      <c r="F586" s="211" t="s">
        <v>2063</v>
      </c>
      <c r="G586" s="36"/>
      <c r="H586" s="36"/>
      <c r="I586" s="118"/>
      <c r="J586" s="36"/>
      <c r="K586" s="36"/>
      <c r="L586" s="39"/>
      <c r="M586" s="212"/>
      <c r="N586" s="67"/>
      <c r="O586" s="67"/>
      <c r="P586" s="67"/>
      <c r="Q586" s="67"/>
      <c r="R586" s="67"/>
      <c r="S586" s="67"/>
      <c r="T586" s="68"/>
      <c r="AT586" s="17" t="s">
        <v>192</v>
      </c>
      <c r="AU586" s="17" t="s">
        <v>98</v>
      </c>
    </row>
    <row r="587" spans="2:65" s="12" customFormat="1" ht="10.199999999999999">
      <c r="B587" s="214"/>
      <c r="C587" s="215"/>
      <c r="D587" s="210" t="s">
        <v>196</v>
      </c>
      <c r="E587" s="216" t="s">
        <v>1</v>
      </c>
      <c r="F587" s="217" t="s">
        <v>1952</v>
      </c>
      <c r="G587" s="215"/>
      <c r="H587" s="216" t="s">
        <v>1</v>
      </c>
      <c r="I587" s="218"/>
      <c r="J587" s="215"/>
      <c r="K587" s="215"/>
      <c r="L587" s="219"/>
      <c r="M587" s="220"/>
      <c r="N587" s="221"/>
      <c r="O587" s="221"/>
      <c r="P587" s="221"/>
      <c r="Q587" s="221"/>
      <c r="R587" s="221"/>
      <c r="S587" s="221"/>
      <c r="T587" s="222"/>
      <c r="AT587" s="223" t="s">
        <v>196</v>
      </c>
      <c r="AU587" s="223" t="s">
        <v>98</v>
      </c>
      <c r="AV587" s="12" t="s">
        <v>23</v>
      </c>
      <c r="AW587" s="12" t="s">
        <v>48</v>
      </c>
      <c r="AX587" s="12" t="s">
        <v>91</v>
      </c>
      <c r="AY587" s="223" t="s">
        <v>183</v>
      </c>
    </row>
    <row r="588" spans="2:65" s="13" customFormat="1" ht="10.199999999999999">
      <c r="B588" s="224"/>
      <c r="C588" s="225"/>
      <c r="D588" s="210" t="s">
        <v>196</v>
      </c>
      <c r="E588" s="226" t="s">
        <v>1</v>
      </c>
      <c r="F588" s="227" t="s">
        <v>98</v>
      </c>
      <c r="G588" s="225"/>
      <c r="H588" s="228">
        <v>2</v>
      </c>
      <c r="I588" s="229"/>
      <c r="J588" s="225"/>
      <c r="K588" s="225"/>
      <c r="L588" s="230"/>
      <c r="M588" s="231"/>
      <c r="N588" s="232"/>
      <c r="O588" s="232"/>
      <c r="P588" s="232"/>
      <c r="Q588" s="232"/>
      <c r="R588" s="232"/>
      <c r="S588" s="232"/>
      <c r="T588" s="233"/>
      <c r="AT588" s="234" t="s">
        <v>196</v>
      </c>
      <c r="AU588" s="234" t="s">
        <v>98</v>
      </c>
      <c r="AV588" s="13" t="s">
        <v>98</v>
      </c>
      <c r="AW588" s="13" t="s">
        <v>48</v>
      </c>
      <c r="AX588" s="13" t="s">
        <v>23</v>
      </c>
      <c r="AY588" s="234" t="s">
        <v>183</v>
      </c>
    </row>
    <row r="589" spans="2:65" s="1" customFormat="1" ht="16.5" customHeight="1">
      <c r="B589" s="35"/>
      <c r="C589" s="246" t="s">
        <v>581</v>
      </c>
      <c r="D589" s="246" t="s">
        <v>347</v>
      </c>
      <c r="E589" s="247" t="s">
        <v>2064</v>
      </c>
      <c r="F589" s="248" t="s">
        <v>2065</v>
      </c>
      <c r="G589" s="249" t="s">
        <v>205</v>
      </c>
      <c r="H589" s="250">
        <v>2</v>
      </c>
      <c r="I589" s="251"/>
      <c r="J589" s="252">
        <f>ROUND(I589*H589,2)</f>
        <v>0</v>
      </c>
      <c r="K589" s="248" t="s">
        <v>1</v>
      </c>
      <c r="L589" s="253"/>
      <c r="M589" s="254" t="s">
        <v>1</v>
      </c>
      <c r="N589" s="255" t="s">
        <v>56</v>
      </c>
      <c r="O589" s="67"/>
      <c r="P589" s="206">
        <f>O589*H589</f>
        <v>0</v>
      </c>
      <c r="Q589" s="206">
        <v>1.6500000000000001E-2</v>
      </c>
      <c r="R589" s="206">
        <f>Q589*H589</f>
        <v>3.3000000000000002E-2</v>
      </c>
      <c r="S589" s="206">
        <v>0</v>
      </c>
      <c r="T589" s="207">
        <f>S589*H589</f>
        <v>0</v>
      </c>
      <c r="AR589" s="208" t="s">
        <v>232</v>
      </c>
      <c r="AT589" s="208" t="s">
        <v>347</v>
      </c>
      <c r="AU589" s="208" t="s">
        <v>98</v>
      </c>
      <c r="AY589" s="17" t="s">
        <v>183</v>
      </c>
      <c r="BE589" s="209">
        <f>IF(N589="základní",J589,0)</f>
        <v>0</v>
      </c>
      <c r="BF589" s="209">
        <f>IF(N589="snížená",J589,0)</f>
        <v>0</v>
      </c>
      <c r="BG589" s="209">
        <f>IF(N589="zákl. přenesená",J589,0)</f>
        <v>0</v>
      </c>
      <c r="BH589" s="209">
        <f>IF(N589="sníž. přenesená",J589,0)</f>
        <v>0</v>
      </c>
      <c r="BI589" s="209">
        <f>IF(N589="nulová",J589,0)</f>
        <v>0</v>
      </c>
      <c r="BJ589" s="17" t="s">
        <v>23</v>
      </c>
      <c r="BK589" s="209">
        <f>ROUND(I589*H589,2)</f>
        <v>0</v>
      </c>
      <c r="BL589" s="17" t="s">
        <v>122</v>
      </c>
      <c r="BM589" s="208" t="s">
        <v>2066</v>
      </c>
    </row>
    <row r="590" spans="2:65" s="1" customFormat="1" ht="10.199999999999999">
      <c r="B590" s="35"/>
      <c r="C590" s="36"/>
      <c r="D590" s="210" t="s">
        <v>192</v>
      </c>
      <c r="E590" s="36"/>
      <c r="F590" s="211" t="s">
        <v>2067</v>
      </c>
      <c r="G590" s="36"/>
      <c r="H590" s="36"/>
      <c r="I590" s="118"/>
      <c r="J590" s="36"/>
      <c r="K590" s="36"/>
      <c r="L590" s="39"/>
      <c r="M590" s="212"/>
      <c r="N590" s="67"/>
      <c r="O590" s="67"/>
      <c r="P590" s="67"/>
      <c r="Q590" s="67"/>
      <c r="R590" s="67"/>
      <c r="S590" s="67"/>
      <c r="T590" s="68"/>
      <c r="AT590" s="17" t="s">
        <v>192</v>
      </c>
      <c r="AU590" s="17" t="s">
        <v>98</v>
      </c>
    </row>
    <row r="591" spans="2:65" s="12" customFormat="1" ht="10.199999999999999">
      <c r="B591" s="214"/>
      <c r="C591" s="215"/>
      <c r="D591" s="210" t="s">
        <v>196</v>
      </c>
      <c r="E591" s="216" t="s">
        <v>1</v>
      </c>
      <c r="F591" s="217" t="s">
        <v>1952</v>
      </c>
      <c r="G591" s="215"/>
      <c r="H591" s="216" t="s">
        <v>1</v>
      </c>
      <c r="I591" s="218"/>
      <c r="J591" s="215"/>
      <c r="K591" s="215"/>
      <c r="L591" s="219"/>
      <c r="M591" s="220"/>
      <c r="N591" s="221"/>
      <c r="O591" s="221"/>
      <c r="P591" s="221"/>
      <c r="Q591" s="221"/>
      <c r="R591" s="221"/>
      <c r="S591" s="221"/>
      <c r="T591" s="222"/>
      <c r="AT591" s="223" t="s">
        <v>196</v>
      </c>
      <c r="AU591" s="223" t="s">
        <v>98</v>
      </c>
      <c r="AV591" s="12" t="s">
        <v>23</v>
      </c>
      <c r="AW591" s="12" t="s">
        <v>48</v>
      </c>
      <c r="AX591" s="12" t="s">
        <v>91</v>
      </c>
      <c r="AY591" s="223" t="s">
        <v>183</v>
      </c>
    </row>
    <row r="592" spans="2:65" s="13" customFormat="1" ht="10.199999999999999">
      <c r="B592" s="224"/>
      <c r="C592" s="225"/>
      <c r="D592" s="210" t="s">
        <v>196</v>
      </c>
      <c r="E592" s="226" t="s">
        <v>1</v>
      </c>
      <c r="F592" s="227" t="s">
        <v>98</v>
      </c>
      <c r="G592" s="225"/>
      <c r="H592" s="228">
        <v>2</v>
      </c>
      <c r="I592" s="229"/>
      <c r="J592" s="225"/>
      <c r="K592" s="225"/>
      <c r="L592" s="230"/>
      <c r="M592" s="231"/>
      <c r="N592" s="232"/>
      <c r="O592" s="232"/>
      <c r="P592" s="232"/>
      <c r="Q592" s="232"/>
      <c r="R592" s="232"/>
      <c r="S592" s="232"/>
      <c r="T592" s="233"/>
      <c r="AT592" s="234" t="s">
        <v>196</v>
      </c>
      <c r="AU592" s="234" t="s">
        <v>98</v>
      </c>
      <c r="AV592" s="13" t="s">
        <v>98</v>
      </c>
      <c r="AW592" s="13" t="s">
        <v>48</v>
      </c>
      <c r="AX592" s="13" t="s">
        <v>23</v>
      </c>
      <c r="AY592" s="234" t="s">
        <v>183</v>
      </c>
    </row>
    <row r="593" spans="2:65" s="1" customFormat="1" ht="16.5" customHeight="1">
      <c r="B593" s="35"/>
      <c r="C593" s="246" t="s">
        <v>589</v>
      </c>
      <c r="D593" s="246" t="s">
        <v>347</v>
      </c>
      <c r="E593" s="247" t="s">
        <v>2068</v>
      </c>
      <c r="F593" s="248" t="s">
        <v>2069</v>
      </c>
      <c r="G593" s="249" t="s">
        <v>205</v>
      </c>
      <c r="H593" s="250">
        <v>1</v>
      </c>
      <c r="I593" s="251"/>
      <c r="J593" s="252">
        <f>ROUND(I593*H593,2)</f>
        <v>0</v>
      </c>
      <c r="K593" s="248" t="s">
        <v>190</v>
      </c>
      <c r="L593" s="253"/>
      <c r="M593" s="254" t="s">
        <v>1</v>
      </c>
      <c r="N593" s="255" t="s">
        <v>56</v>
      </c>
      <c r="O593" s="67"/>
      <c r="P593" s="206">
        <f>O593*H593</f>
        <v>0</v>
      </c>
      <c r="Q593" s="206">
        <v>1.6E-2</v>
      </c>
      <c r="R593" s="206">
        <f>Q593*H593</f>
        <v>1.6E-2</v>
      </c>
      <c r="S593" s="206">
        <v>0</v>
      </c>
      <c r="T593" s="207">
        <f>S593*H593</f>
        <v>0</v>
      </c>
      <c r="AR593" s="208" t="s">
        <v>232</v>
      </c>
      <c r="AT593" s="208" t="s">
        <v>347</v>
      </c>
      <c r="AU593" s="208" t="s">
        <v>98</v>
      </c>
      <c r="AY593" s="17" t="s">
        <v>183</v>
      </c>
      <c r="BE593" s="209">
        <f>IF(N593="základní",J593,0)</f>
        <v>0</v>
      </c>
      <c r="BF593" s="209">
        <f>IF(N593="snížená",J593,0)</f>
        <v>0</v>
      </c>
      <c r="BG593" s="209">
        <f>IF(N593="zákl. přenesená",J593,0)</f>
        <v>0</v>
      </c>
      <c r="BH593" s="209">
        <f>IF(N593="sníž. přenesená",J593,0)</f>
        <v>0</v>
      </c>
      <c r="BI593" s="209">
        <f>IF(N593="nulová",J593,0)</f>
        <v>0</v>
      </c>
      <c r="BJ593" s="17" t="s">
        <v>23</v>
      </c>
      <c r="BK593" s="209">
        <f>ROUND(I593*H593,2)</f>
        <v>0</v>
      </c>
      <c r="BL593" s="17" t="s">
        <v>122</v>
      </c>
      <c r="BM593" s="208" t="s">
        <v>2070</v>
      </c>
    </row>
    <row r="594" spans="2:65" s="1" customFormat="1" ht="10.199999999999999">
      <c r="B594" s="35"/>
      <c r="C594" s="36"/>
      <c r="D594" s="210" t="s">
        <v>192</v>
      </c>
      <c r="E594" s="36"/>
      <c r="F594" s="211" t="s">
        <v>2071</v>
      </c>
      <c r="G594" s="36"/>
      <c r="H594" s="36"/>
      <c r="I594" s="118"/>
      <c r="J594" s="36"/>
      <c r="K594" s="36"/>
      <c r="L594" s="39"/>
      <c r="M594" s="212"/>
      <c r="N594" s="67"/>
      <c r="O594" s="67"/>
      <c r="P594" s="67"/>
      <c r="Q594" s="67"/>
      <c r="R594" s="67"/>
      <c r="S594" s="67"/>
      <c r="T594" s="68"/>
      <c r="AT594" s="17" t="s">
        <v>192</v>
      </c>
      <c r="AU594" s="17" t="s">
        <v>98</v>
      </c>
    </row>
    <row r="595" spans="2:65" s="12" customFormat="1" ht="10.199999999999999">
      <c r="B595" s="214"/>
      <c r="C595" s="215"/>
      <c r="D595" s="210" t="s">
        <v>196</v>
      </c>
      <c r="E595" s="216" t="s">
        <v>1</v>
      </c>
      <c r="F595" s="217" t="s">
        <v>1952</v>
      </c>
      <c r="G595" s="215"/>
      <c r="H595" s="216" t="s">
        <v>1</v>
      </c>
      <c r="I595" s="218"/>
      <c r="J595" s="215"/>
      <c r="K595" s="215"/>
      <c r="L595" s="219"/>
      <c r="M595" s="220"/>
      <c r="N595" s="221"/>
      <c r="O595" s="221"/>
      <c r="P595" s="221"/>
      <c r="Q595" s="221"/>
      <c r="R595" s="221"/>
      <c r="S595" s="221"/>
      <c r="T595" s="222"/>
      <c r="AT595" s="223" t="s">
        <v>196</v>
      </c>
      <c r="AU595" s="223" t="s">
        <v>98</v>
      </c>
      <c r="AV595" s="12" t="s">
        <v>23</v>
      </c>
      <c r="AW595" s="12" t="s">
        <v>48</v>
      </c>
      <c r="AX595" s="12" t="s">
        <v>91</v>
      </c>
      <c r="AY595" s="223" t="s">
        <v>183</v>
      </c>
    </row>
    <row r="596" spans="2:65" s="13" customFormat="1" ht="10.199999999999999">
      <c r="B596" s="224"/>
      <c r="C596" s="225"/>
      <c r="D596" s="210" t="s">
        <v>196</v>
      </c>
      <c r="E596" s="226" t="s">
        <v>1</v>
      </c>
      <c r="F596" s="227" t="s">
        <v>23</v>
      </c>
      <c r="G596" s="225"/>
      <c r="H596" s="228">
        <v>1</v>
      </c>
      <c r="I596" s="229"/>
      <c r="J596" s="225"/>
      <c r="K596" s="225"/>
      <c r="L596" s="230"/>
      <c r="M596" s="231"/>
      <c r="N596" s="232"/>
      <c r="O596" s="232"/>
      <c r="P596" s="232"/>
      <c r="Q596" s="232"/>
      <c r="R596" s="232"/>
      <c r="S596" s="232"/>
      <c r="T596" s="233"/>
      <c r="AT596" s="234" t="s">
        <v>196</v>
      </c>
      <c r="AU596" s="234" t="s">
        <v>98</v>
      </c>
      <c r="AV596" s="13" t="s">
        <v>98</v>
      </c>
      <c r="AW596" s="13" t="s">
        <v>48</v>
      </c>
      <c r="AX596" s="13" t="s">
        <v>23</v>
      </c>
      <c r="AY596" s="234" t="s">
        <v>183</v>
      </c>
    </row>
    <row r="597" spans="2:65" s="1" customFormat="1" ht="16.5" customHeight="1">
      <c r="B597" s="35"/>
      <c r="C597" s="246" t="s">
        <v>596</v>
      </c>
      <c r="D597" s="246" t="s">
        <v>347</v>
      </c>
      <c r="E597" s="247" t="s">
        <v>2072</v>
      </c>
      <c r="F597" s="248" t="s">
        <v>2073</v>
      </c>
      <c r="G597" s="249" t="s">
        <v>2074</v>
      </c>
      <c r="H597" s="250">
        <v>2</v>
      </c>
      <c r="I597" s="251"/>
      <c r="J597" s="252">
        <f>ROUND(I597*H597,2)</f>
        <v>0</v>
      </c>
      <c r="K597" s="248" t="s">
        <v>1</v>
      </c>
      <c r="L597" s="253"/>
      <c r="M597" s="254" t="s">
        <v>1</v>
      </c>
      <c r="N597" s="255" t="s">
        <v>56</v>
      </c>
      <c r="O597" s="67"/>
      <c r="P597" s="206">
        <f>O597*H597</f>
        <v>0</v>
      </c>
      <c r="Q597" s="206">
        <v>7.1999999999999998E-3</v>
      </c>
      <c r="R597" s="206">
        <f>Q597*H597</f>
        <v>1.44E-2</v>
      </c>
      <c r="S597" s="206">
        <v>0</v>
      </c>
      <c r="T597" s="207">
        <f>S597*H597</f>
        <v>0</v>
      </c>
      <c r="AR597" s="208" t="s">
        <v>232</v>
      </c>
      <c r="AT597" s="208" t="s">
        <v>347</v>
      </c>
      <c r="AU597" s="208" t="s">
        <v>98</v>
      </c>
      <c r="AY597" s="17" t="s">
        <v>183</v>
      </c>
      <c r="BE597" s="209">
        <f>IF(N597="základní",J597,0)</f>
        <v>0</v>
      </c>
      <c r="BF597" s="209">
        <f>IF(N597="snížená",J597,0)</f>
        <v>0</v>
      </c>
      <c r="BG597" s="209">
        <f>IF(N597="zákl. přenesená",J597,0)</f>
        <v>0</v>
      </c>
      <c r="BH597" s="209">
        <f>IF(N597="sníž. přenesená",J597,0)</f>
        <v>0</v>
      </c>
      <c r="BI597" s="209">
        <f>IF(N597="nulová",J597,0)</f>
        <v>0</v>
      </c>
      <c r="BJ597" s="17" t="s">
        <v>23</v>
      </c>
      <c r="BK597" s="209">
        <f>ROUND(I597*H597,2)</f>
        <v>0</v>
      </c>
      <c r="BL597" s="17" t="s">
        <v>122</v>
      </c>
      <c r="BM597" s="208" t="s">
        <v>2075</v>
      </c>
    </row>
    <row r="598" spans="2:65" s="1" customFormat="1" ht="10.199999999999999">
      <c r="B598" s="35"/>
      <c r="C598" s="36"/>
      <c r="D598" s="210" t="s">
        <v>192</v>
      </c>
      <c r="E598" s="36"/>
      <c r="F598" s="211" t="s">
        <v>2076</v>
      </c>
      <c r="G598" s="36"/>
      <c r="H598" s="36"/>
      <c r="I598" s="118"/>
      <c r="J598" s="36"/>
      <c r="K598" s="36"/>
      <c r="L598" s="39"/>
      <c r="M598" s="212"/>
      <c r="N598" s="67"/>
      <c r="O598" s="67"/>
      <c r="P598" s="67"/>
      <c r="Q598" s="67"/>
      <c r="R598" s="67"/>
      <c r="S598" s="67"/>
      <c r="T598" s="68"/>
      <c r="AT598" s="17" t="s">
        <v>192</v>
      </c>
      <c r="AU598" s="17" t="s">
        <v>98</v>
      </c>
    </row>
    <row r="599" spans="2:65" s="12" customFormat="1" ht="10.199999999999999">
      <c r="B599" s="214"/>
      <c r="C599" s="215"/>
      <c r="D599" s="210" t="s">
        <v>196</v>
      </c>
      <c r="E599" s="216" t="s">
        <v>1</v>
      </c>
      <c r="F599" s="217" t="s">
        <v>1952</v>
      </c>
      <c r="G599" s="215"/>
      <c r="H599" s="216" t="s">
        <v>1</v>
      </c>
      <c r="I599" s="218"/>
      <c r="J599" s="215"/>
      <c r="K599" s="215"/>
      <c r="L599" s="219"/>
      <c r="M599" s="220"/>
      <c r="N599" s="221"/>
      <c r="O599" s="221"/>
      <c r="P599" s="221"/>
      <c r="Q599" s="221"/>
      <c r="R599" s="221"/>
      <c r="S599" s="221"/>
      <c r="T599" s="222"/>
      <c r="AT599" s="223" t="s">
        <v>196</v>
      </c>
      <c r="AU599" s="223" t="s">
        <v>98</v>
      </c>
      <c r="AV599" s="12" t="s">
        <v>23</v>
      </c>
      <c r="AW599" s="12" t="s">
        <v>48</v>
      </c>
      <c r="AX599" s="12" t="s">
        <v>91</v>
      </c>
      <c r="AY599" s="223" t="s">
        <v>183</v>
      </c>
    </row>
    <row r="600" spans="2:65" s="13" customFormat="1" ht="10.199999999999999">
      <c r="B600" s="224"/>
      <c r="C600" s="225"/>
      <c r="D600" s="210" t="s">
        <v>196</v>
      </c>
      <c r="E600" s="226" t="s">
        <v>1</v>
      </c>
      <c r="F600" s="227" t="s">
        <v>2007</v>
      </c>
      <c r="G600" s="225"/>
      <c r="H600" s="228">
        <v>2</v>
      </c>
      <c r="I600" s="229"/>
      <c r="J600" s="225"/>
      <c r="K600" s="225"/>
      <c r="L600" s="230"/>
      <c r="M600" s="231"/>
      <c r="N600" s="232"/>
      <c r="O600" s="232"/>
      <c r="P600" s="232"/>
      <c r="Q600" s="232"/>
      <c r="R600" s="232"/>
      <c r="S600" s="232"/>
      <c r="T600" s="233"/>
      <c r="AT600" s="234" t="s">
        <v>196</v>
      </c>
      <c r="AU600" s="234" t="s">
        <v>98</v>
      </c>
      <c r="AV600" s="13" t="s">
        <v>98</v>
      </c>
      <c r="AW600" s="13" t="s">
        <v>48</v>
      </c>
      <c r="AX600" s="13" t="s">
        <v>23</v>
      </c>
      <c r="AY600" s="234" t="s">
        <v>183</v>
      </c>
    </row>
    <row r="601" spans="2:65" s="11" customFormat="1" ht="22.8" customHeight="1">
      <c r="B601" s="181"/>
      <c r="C601" s="182"/>
      <c r="D601" s="183" t="s">
        <v>90</v>
      </c>
      <c r="E601" s="195" t="s">
        <v>789</v>
      </c>
      <c r="F601" s="195" t="s">
        <v>2077</v>
      </c>
      <c r="G601" s="182"/>
      <c r="H601" s="182"/>
      <c r="I601" s="185"/>
      <c r="J601" s="196">
        <f>BK601</f>
        <v>0</v>
      </c>
      <c r="K601" s="182"/>
      <c r="L601" s="187"/>
      <c r="M601" s="188"/>
      <c r="N601" s="189"/>
      <c r="O601" s="189"/>
      <c r="P601" s="190">
        <f>SUM(P602:P712)</f>
        <v>0</v>
      </c>
      <c r="Q601" s="189"/>
      <c r="R601" s="190">
        <f>SUM(R602:R712)</f>
        <v>0.23785999999999999</v>
      </c>
      <c r="S601" s="189"/>
      <c r="T601" s="191">
        <f>SUM(T602:T712)</f>
        <v>0.20636999999999997</v>
      </c>
      <c r="AR601" s="192" t="s">
        <v>23</v>
      </c>
      <c r="AT601" s="193" t="s">
        <v>90</v>
      </c>
      <c r="AU601" s="193" t="s">
        <v>23</v>
      </c>
      <c r="AY601" s="192" t="s">
        <v>183</v>
      </c>
      <c r="BK601" s="194">
        <f>SUM(BK602:BK712)</f>
        <v>0</v>
      </c>
    </row>
    <row r="602" spans="2:65" s="1" customFormat="1" ht="16.5" customHeight="1">
      <c r="B602" s="35"/>
      <c r="C602" s="197" t="s">
        <v>600</v>
      </c>
      <c r="D602" s="197" t="s">
        <v>186</v>
      </c>
      <c r="E602" s="198" t="s">
        <v>2078</v>
      </c>
      <c r="F602" s="199" t="s">
        <v>2079</v>
      </c>
      <c r="G602" s="200" t="s">
        <v>711</v>
      </c>
      <c r="H602" s="201">
        <v>92</v>
      </c>
      <c r="I602" s="202"/>
      <c r="J602" s="203">
        <f>ROUND(I602*H602,2)</f>
        <v>0</v>
      </c>
      <c r="K602" s="199" t="s">
        <v>190</v>
      </c>
      <c r="L602" s="39"/>
      <c r="M602" s="204" t="s">
        <v>1</v>
      </c>
      <c r="N602" s="205" t="s">
        <v>56</v>
      </c>
      <c r="O602" s="67"/>
      <c r="P602" s="206">
        <f>O602*H602</f>
        <v>0</v>
      </c>
      <c r="Q602" s="206">
        <v>0</v>
      </c>
      <c r="R602" s="206">
        <f>Q602*H602</f>
        <v>0</v>
      </c>
      <c r="S602" s="206">
        <v>0</v>
      </c>
      <c r="T602" s="207">
        <f>S602*H602</f>
        <v>0</v>
      </c>
      <c r="AR602" s="208" t="s">
        <v>122</v>
      </c>
      <c r="AT602" s="208" t="s">
        <v>186</v>
      </c>
      <c r="AU602" s="208" t="s">
        <v>98</v>
      </c>
      <c r="AY602" s="17" t="s">
        <v>183</v>
      </c>
      <c r="BE602" s="209">
        <f>IF(N602="základní",J602,0)</f>
        <v>0</v>
      </c>
      <c r="BF602" s="209">
        <f>IF(N602="snížená",J602,0)</f>
        <v>0</v>
      </c>
      <c r="BG602" s="209">
        <f>IF(N602="zákl. přenesená",J602,0)</f>
        <v>0</v>
      </c>
      <c r="BH602" s="209">
        <f>IF(N602="sníž. přenesená",J602,0)</f>
        <v>0</v>
      </c>
      <c r="BI602" s="209">
        <f>IF(N602="nulová",J602,0)</f>
        <v>0</v>
      </c>
      <c r="BJ602" s="17" t="s">
        <v>23</v>
      </c>
      <c r="BK602" s="209">
        <f>ROUND(I602*H602,2)</f>
        <v>0</v>
      </c>
      <c r="BL602" s="17" t="s">
        <v>122</v>
      </c>
      <c r="BM602" s="208" t="s">
        <v>2080</v>
      </c>
    </row>
    <row r="603" spans="2:65" s="1" customFormat="1" ht="10.199999999999999">
      <c r="B603" s="35"/>
      <c r="C603" s="36"/>
      <c r="D603" s="210" t="s">
        <v>192</v>
      </c>
      <c r="E603" s="36"/>
      <c r="F603" s="211" t="s">
        <v>2081</v>
      </c>
      <c r="G603" s="36"/>
      <c r="H603" s="36"/>
      <c r="I603" s="118"/>
      <c r="J603" s="36"/>
      <c r="K603" s="36"/>
      <c r="L603" s="39"/>
      <c r="M603" s="212"/>
      <c r="N603" s="67"/>
      <c r="O603" s="67"/>
      <c r="P603" s="67"/>
      <c r="Q603" s="67"/>
      <c r="R603" s="67"/>
      <c r="S603" s="67"/>
      <c r="T603" s="68"/>
      <c r="AT603" s="17" t="s">
        <v>192</v>
      </c>
      <c r="AU603" s="17" t="s">
        <v>98</v>
      </c>
    </row>
    <row r="604" spans="2:65" s="1" customFormat="1" ht="36">
      <c r="B604" s="35"/>
      <c r="C604" s="36"/>
      <c r="D604" s="210" t="s">
        <v>194</v>
      </c>
      <c r="E604" s="36"/>
      <c r="F604" s="213" t="s">
        <v>1106</v>
      </c>
      <c r="G604" s="36"/>
      <c r="H604" s="36"/>
      <c r="I604" s="118"/>
      <c r="J604" s="36"/>
      <c r="K604" s="36"/>
      <c r="L604" s="39"/>
      <c r="M604" s="212"/>
      <c r="N604" s="67"/>
      <c r="O604" s="67"/>
      <c r="P604" s="67"/>
      <c r="Q604" s="67"/>
      <c r="R604" s="67"/>
      <c r="S604" s="67"/>
      <c r="T604" s="68"/>
      <c r="AT604" s="17" t="s">
        <v>194</v>
      </c>
      <c r="AU604" s="17" t="s">
        <v>98</v>
      </c>
    </row>
    <row r="605" spans="2:65" s="12" customFormat="1" ht="10.199999999999999">
      <c r="B605" s="214"/>
      <c r="C605" s="215"/>
      <c r="D605" s="210" t="s">
        <v>196</v>
      </c>
      <c r="E605" s="216" t="s">
        <v>1</v>
      </c>
      <c r="F605" s="217" t="s">
        <v>2082</v>
      </c>
      <c r="G605" s="215"/>
      <c r="H605" s="216" t="s">
        <v>1</v>
      </c>
      <c r="I605" s="218"/>
      <c r="J605" s="215"/>
      <c r="K605" s="215"/>
      <c r="L605" s="219"/>
      <c r="M605" s="220"/>
      <c r="N605" s="221"/>
      <c r="O605" s="221"/>
      <c r="P605" s="221"/>
      <c r="Q605" s="221"/>
      <c r="R605" s="221"/>
      <c r="S605" s="221"/>
      <c r="T605" s="222"/>
      <c r="AT605" s="223" t="s">
        <v>196</v>
      </c>
      <c r="AU605" s="223" t="s">
        <v>98</v>
      </c>
      <c r="AV605" s="12" t="s">
        <v>23</v>
      </c>
      <c r="AW605" s="12" t="s">
        <v>48</v>
      </c>
      <c r="AX605" s="12" t="s">
        <v>91</v>
      </c>
      <c r="AY605" s="223" t="s">
        <v>183</v>
      </c>
    </row>
    <row r="606" spans="2:65" s="13" customFormat="1" ht="10.199999999999999">
      <c r="B606" s="224"/>
      <c r="C606" s="225"/>
      <c r="D606" s="210" t="s">
        <v>196</v>
      </c>
      <c r="E606" s="226" t="s">
        <v>1</v>
      </c>
      <c r="F606" s="227" t="s">
        <v>2083</v>
      </c>
      <c r="G606" s="225"/>
      <c r="H606" s="228">
        <v>92</v>
      </c>
      <c r="I606" s="229"/>
      <c r="J606" s="225"/>
      <c r="K606" s="225"/>
      <c r="L606" s="230"/>
      <c r="M606" s="231"/>
      <c r="N606" s="232"/>
      <c r="O606" s="232"/>
      <c r="P606" s="232"/>
      <c r="Q606" s="232"/>
      <c r="R606" s="232"/>
      <c r="S606" s="232"/>
      <c r="T606" s="233"/>
      <c r="AT606" s="234" t="s">
        <v>196</v>
      </c>
      <c r="AU606" s="234" t="s">
        <v>98</v>
      </c>
      <c r="AV606" s="13" t="s">
        <v>98</v>
      </c>
      <c r="AW606" s="13" t="s">
        <v>48</v>
      </c>
      <c r="AX606" s="13" t="s">
        <v>91</v>
      </c>
      <c r="AY606" s="234" t="s">
        <v>183</v>
      </c>
    </row>
    <row r="607" spans="2:65" s="15" customFormat="1" ht="10.199999999999999">
      <c r="B607" s="259"/>
      <c r="C607" s="260"/>
      <c r="D607" s="210" t="s">
        <v>196</v>
      </c>
      <c r="E607" s="261" t="s">
        <v>1</v>
      </c>
      <c r="F607" s="262" t="s">
        <v>1547</v>
      </c>
      <c r="G607" s="260"/>
      <c r="H607" s="263">
        <v>92</v>
      </c>
      <c r="I607" s="264"/>
      <c r="J607" s="260"/>
      <c r="K607" s="260"/>
      <c r="L607" s="265"/>
      <c r="M607" s="266"/>
      <c r="N607" s="267"/>
      <c r="O607" s="267"/>
      <c r="P607" s="267"/>
      <c r="Q607" s="267"/>
      <c r="R607" s="267"/>
      <c r="S607" s="267"/>
      <c r="T607" s="268"/>
      <c r="AT607" s="269" t="s">
        <v>196</v>
      </c>
      <c r="AU607" s="269" t="s">
        <v>98</v>
      </c>
      <c r="AV607" s="15" t="s">
        <v>122</v>
      </c>
      <c r="AW607" s="15" t="s">
        <v>48</v>
      </c>
      <c r="AX607" s="15" t="s">
        <v>23</v>
      </c>
      <c r="AY607" s="269" t="s">
        <v>183</v>
      </c>
    </row>
    <row r="608" spans="2:65" s="1" customFormat="1" ht="16.5" customHeight="1">
      <c r="B608" s="35"/>
      <c r="C608" s="246" t="s">
        <v>606</v>
      </c>
      <c r="D608" s="246" t="s">
        <v>347</v>
      </c>
      <c r="E608" s="247" t="s">
        <v>2084</v>
      </c>
      <c r="F608" s="248" t="s">
        <v>2085</v>
      </c>
      <c r="G608" s="249" t="s">
        <v>711</v>
      </c>
      <c r="H608" s="250">
        <v>92</v>
      </c>
      <c r="I608" s="251"/>
      <c r="J608" s="252">
        <f>ROUND(I608*H608,2)</f>
        <v>0</v>
      </c>
      <c r="K608" s="248" t="s">
        <v>190</v>
      </c>
      <c r="L608" s="253"/>
      <c r="M608" s="254" t="s">
        <v>1</v>
      </c>
      <c r="N608" s="255" t="s">
        <v>56</v>
      </c>
      <c r="O608" s="67"/>
      <c r="P608" s="206">
        <f>O608*H608</f>
        <v>0</v>
      </c>
      <c r="Q608" s="206">
        <v>2.7999999999999998E-4</v>
      </c>
      <c r="R608" s="206">
        <f>Q608*H608</f>
        <v>2.5759999999999998E-2</v>
      </c>
      <c r="S608" s="206">
        <v>0</v>
      </c>
      <c r="T608" s="207">
        <f>S608*H608</f>
        <v>0</v>
      </c>
      <c r="AR608" s="208" t="s">
        <v>232</v>
      </c>
      <c r="AT608" s="208" t="s">
        <v>347</v>
      </c>
      <c r="AU608" s="208" t="s">
        <v>98</v>
      </c>
      <c r="AY608" s="17" t="s">
        <v>183</v>
      </c>
      <c r="BE608" s="209">
        <f>IF(N608="základní",J608,0)</f>
        <v>0</v>
      </c>
      <c r="BF608" s="209">
        <f>IF(N608="snížená",J608,0)</f>
        <v>0</v>
      </c>
      <c r="BG608" s="209">
        <f>IF(N608="zákl. přenesená",J608,0)</f>
        <v>0</v>
      </c>
      <c r="BH608" s="209">
        <f>IF(N608="sníž. přenesená",J608,0)</f>
        <v>0</v>
      </c>
      <c r="BI608" s="209">
        <f>IF(N608="nulová",J608,0)</f>
        <v>0</v>
      </c>
      <c r="BJ608" s="17" t="s">
        <v>23</v>
      </c>
      <c r="BK608" s="209">
        <f>ROUND(I608*H608,2)</f>
        <v>0</v>
      </c>
      <c r="BL608" s="17" t="s">
        <v>122</v>
      </c>
      <c r="BM608" s="208" t="s">
        <v>2086</v>
      </c>
    </row>
    <row r="609" spans="2:65" s="1" customFormat="1" ht="10.199999999999999">
      <c r="B609" s="35"/>
      <c r="C609" s="36"/>
      <c r="D609" s="210" t="s">
        <v>192</v>
      </c>
      <c r="E609" s="36"/>
      <c r="F609" s="211" t="s">
        <v>2085</v>
      </c>
      <c r="G609" s="36"/>
      <c r="H609" s="36"/>
      <c r="I609" s="118"/>
      <c r="J609" s="36"/>
      <c r="K609" s="36"/>
      <c r="L609" s="39"/>
      <c r="M609" s="212"/>
      <c r="N609" s="67"/>
      <c r="O609" s="67"/>
      <c r="P609" s="67"/>
      <c r="Q609" s="67"/>
      <c r="R609" s="67"/>
      <c r="S609" s="67"/>
      <c r="T609" s="68"/>
      <c r="AT609" s="17" t="s">
        <v>192</v>
      </c>
      <c r="AU609" s="17" t="s">
        <v>98</v>
      </c>
    </row>
    <row r="610" spans="2:65" s="12" customFormat="1" ht="10.199999999999999">
      <c r="B610" s="214"/>
      <c r="C610" s="215"/>
      <c r="D610" s="210" t="s">
        <v>196</v>
      </c>
      <c r="E610" s="216" t="s">
        <v>1</v>
      </c>
      <c r="F610" s="217" t="s">
        <v>1952</v>
      </c>
      <c r="G610" s="215"/>
      <c r="H610" s="216" t="s">
        <v>1</v>
      </c>
      <c r="I610" s="218"/>
      <c r="J610" s="215"/>
      <c r="K610" s="215"/>
      <c r="L610" s="219"/>
      <c r="M610" s="220"/>
      <c r="N610" s="221"/>
      <c r="O610" s="221"/>
      <c r="P610" s="221"/>
      <c r="Q610" s="221"/>
      <c r="R610" s="221"/>
      <c r="S610" s="221"/>
      <c r="T610" s="222"/>
      <c r="AT610" s="223" t="s">
        <v>196</v>
      </c>
      <c r="AU610" s="223" t="s">
        <v>98</v>
      </c>
      <c r="AV610" s="12" t="s">
        <v>23</v>
      </c>
      <c r="AW610" s="12" t="s">
        <v>48</v>
      </c>
      <c r="AX610" s="12" t="s">
        <v>91</v>
      </c>
      <c r="AY610" s="223" t="s">
        <v>183</v>
      </c>
    </row>
    <row r="611" spans="2:65" s="13" customFormat="1" ht="10.199999999999999">
      <c r="B611" s="224"/>
      <c r="C611" s="225"/>
      <c r="D611" s="210" t="s">
        <v>196</v>
      </c>
      <c r="E611" s="226" t="s">
        <v>1</v>
      </c>
      <c r="F611" s="227" t="s">
        <v>827</v>
      </c>
      <c r="G611" s="225"/>
      <c r="H611" s="228">
        <v>92</v>
      </c>
      <c r="I611" s="229"/>
      <c r="J611" s="225"/>
      <c r="K611" s="225"/>
      <c r="L611" s="230"/>
      <c r="M611" s="231"/>
      <c r="N611" s="232"/>
      <c r="O611" s="232"/>
      <c r="P611" s="232"/>
      <c r="Q611" s="232"/>
      <c r="R611" s="232"/>
      <c r="S611" s="232"/>
      <c r="T611" s="233"/>
      <c r="AT611" s="234" t="s">
        <v>196</v>
      </c>
      <c r="AU611" s="234" t="s">
        <v>98</v>
      </c>
      <c r="AV611" s="13" t="s">
        <v>98</v>
      </c>
      <c r="AW611" s="13" t="s">
        <v>48</v>
      </c>
      <c r="AX611" s="13" t="s">
        <v>23</v>
      </c>
      <c r="AY611" s="234" t="s">
        <v>183</v>
      </c>
    </row>
    <row r="612" spans="2:65" s="1" customFormat="1" ht="16.5" customHeight="1">
      <c r="B612" s="35"/>
      <c r="C612" s="246" t="s">
        <v>612</v>
      </c>
      <c r="D612" s="246" t="s">
        <v>347</v>
      </c>
      <c r="E612" s="247" t="s">
        <v>2087</v>
      </c>
      <c r="F612" s="248" t="s">
        <v>2088</v>
      </c>
      <c r="G612" s="249" t="s">
        <v>1345</v>
      </c>
      <c r="H612" s="250">
        <v>11</v>
      </c>
      <c r="I612" s="251"/>
      <c r="J612" s="252">
        <f>ROUND(I612*H612,2)</f>
        <v>0</v>
      </c>
      <c r="K612" s="248" t="s">
        <v>1</v>
      </c>
      <c r="L612" s="253"/>
      <c r="M612" s="254" t="s">
        <v>1</v>
      </c>
      <c r="N612" s="255" t="s">
        <v>56</v>
      </c>
      <c r="O612" s="67"/>
      <c r="P612" s="206">
        <f>O612*H612</f>
        <v>0</v>
      </c>
      <c r="Q612" s="206">
        <v>8.0000000000000007E-5</v>
      </c>
      <c r="R612" s="206">
        <f>Q612*H612</f>
        <v>8.8000000000000003E-4</v>
      </c>
      <c r="S612" s="206">
        <v>0</v>
      </c>
      <c r="T612" s="207">
        <f>S612*H612</f>
        <v>0</v>
      </c>
      <c r="AR612" s="208" t="s">
        <v>232</v>
      </c>
      <c r="AT612" s="208" t="s">
        <v>347</v>
      </c>
      <c r="AU612" s="208" t="s">
        <v>98</v>
      </c>
      <c r="AY612" s="17" t="s">
        <v>183</v>
      </c>
      <c r="BE612" s="209">
        <f>IF(N612="základní",J612,0)</f>
        <v>0</v>
      </c>
      <c r="BF612" s="209">
        <f>IF(N612="snížená",J612,0)</f>
        <v>0</v>
      </c>
      <c r="BG612" s="209">
        <f>IF(N612="zákl. přenesená",J612,0)</f>
        <v>0</v>
      </c>
      <c r="BH612" s="209">
        <f>IF(N612="sníž. přenesená",J612,0)</f>
        <v>0</v>
      </c>
      <c r="BI612" s="209">
        <f>IF(N612="nulová",J612,0)</f>
        <v>0</v>
      </c>
      <c r="BJ612" s="17" t="s">
        <v>23</v>
      </c>
      <c r="BK612" s="209">
        <f>ROUND(I612*H612,2)</f>
        <v>0</v>
      </c>
      <c r="BL612" s="17" t="s">
        <v>122</v>
      </c>
      <c r="BM612" s="208" t="s">
        <v>2089</v>
      </c>
    </row>
    <row r="613" spans="2:65" s="1" customFormat="1" ht="10.199999999999999">
      <c r="B613" s="35"/>
      <c r="C613" s="36"/>
      <c r="D613" s="210" t="s">
        <v>192</v>
      </c>
      <c r="E613" s="36"/>
      <c r="F613" s="211" t="s">
        <v>2088</v>
      </c>
      <c r="G613" s="36"/>
      <c r="H613" s="36"/>
      <c r="I613" s="118"/>
      <c r="J613" s="36"/>
      <c r="K613" s="36"/>
      <c r="L613" s="39"/>
      <c r="M613" s="212"/>
      <c r="N613" s="67"/>
      <c r="O613" s="67"/>
      <c r="P613" s="67"/>
      <c r="Q613" s="67"/>
      <c r="R613" s="67"/>
      <c r="S613" s="67"/>
      <c r="T613" s="68"/>
      <c r="AT613" s="17" t="s">
        <v>192</v>
      </c>
      <c r="AU613" s="17" t="s">
        <v>98</v>
      </c>
    </row>
    <row r="614" spans="2:65" s="12" customFormat="1" ht="10.199999999999999">
      <c r="B614" s="214"/>
      <c r="C614" s="215"/>
      <c r="D614" s="210" t="s">
        <v>196</v>
      </c>
      <c r="E614" s="216" t="s">
        <v>1</v>
      </c>
      <c r="F614" s="217" t="s">
        <v>2082</v>
      </c>
      <c r="G614" s="215"/>
      <c r="H614" s="216" t="s">
        <v>1</v>
      </c>
      <c r="I614" s="218"/>
      <c r="J614" s="215"/>
      <c r="K614" s="215"/>
      <c r="L614" s="219"/>
      <c r="M614" s="220"/>
      <c r="N614" s="221"/>
      <c r="O614" s="221"/>
      <c r="P614" s="221"/>
      <c r="Q614" s="221"/>
      <c r="R614" s="221"/>
      <c r="S614" s="221"/>
      <c r="T614" s="222"/>
      <c r="AT614" s="223" t="s">
        <v>196</v>
      </c>
      <c r="AU614" s="223" t="s">
        <v>98</v>
      </c>
      <c r="AV614" s="12" t="s">
        <v>23</v>
      </c>
      <c r="AW614" s="12" t="s">
        <v>48</v>
      </c>
      <c r="AX614" s="12" t="s">
        <v>91</v>
      </c>
      <c r="AY614" s="223" t="s">
        <v>183</v>
      </c>
    </row>
    <row r="615" spans="2:65" s="13" customFormat="1" ht="10.199999999999999">
      <c r="B615" s="224"/>
      <c r="C615" s="225"/>
      <c r="D615" s="210" t="s">
        <v>196</v>
      </c>
      <c r="E615" s="226" t="s">
        <v>1</v>
      </c>
      <c r="F615" s="227" t="s">
        <v>2090</v>
      </c>
      <c r="G615" s="225"/>
      <c r="H615" s="228">
        <v>11</v>
      </c>
      <c r="I615" s="229"/>
      <c r="J615" s="225"/>
      <c r="K615" s="225"/>
      <c r="L615" s="230"/>
      <c r="M615" s="231"/>
      <c r="N615" s="232"/>
      <c r="O615" s="232"/>
      <c r="P615" s="232"/>
      <c r="Q615" s="232"/>
      <c r="R615" s="232"/>
      <c r="S615" s="232"/>
      <c r="T615" s="233"/>
      <c r="AT615" s="234" t="s">
        <v>196</v>
      </c>
      <c r="AU615" s="234" t="s">
        <v>98</v>
      </c>
      <c r="AV615" s="13" t="s">
        <v>98</v>
      </c>
      <c r="AW615" s="13" t="s">
        <v>48</v>
      </c>
      <c r="AX615" s="13" t="s">
        <v>91</v>
      </c>
      <c r="AY615" s="234" t="s">
        <v>183</v>
      </c>
    </row>
    <row r="616" spans="2:65" s="15" customFormat="1" ht="10.199999999999999">
      <c r="B616" s="259"/>
      <c r="C616" s="260"/>
      <c r="D616" s="210" t="s">
        <v>196</v>
      </c>
      <c r="E616" s="261" t="s">
        <v>1</v>
      </c>
      <c r="F616" s="262" t="s">
        <v>1547</v>
      </c>
      <c r="G616" s="260"/>
      <c r="H616" s="263">
        <v>11</v>
      </c>
      <c r="I616" s="264"/>
      <c r="J616" s="260"/>
      <c r="K616" s="260"/>
      <c r="L616" s="265"/>
      <c r="M616" s="266"/>
      <c r="N616" s="267"/>
      <c r="O616" s="267"/>
      <c r="P616" s="267"/>
      <c r="Q616" s="267"/>
      <c r="R616" s="267"/>
      <c r="S616" s="267"/>
      <c r="T616" s="268"/>
      <c r="AT616" s="269" t="s">
        <v>196</v>
      </c>
      <c r="AU616" s="269" t="s">
        <v>98</v>
      </c>
      <c r="AV616" s="15" t="s">
        <v>122</v>
      </c>
      <c r="AW616" s="15" t="s">
        <v>48</v>
      </c>
      <c r="AX616" s="15" t="s">
        <v>23</v>
      </c>
      <c r="AY616" s="269" t="s">
        <v>183</v>
      </c>
    </row>
    <row r="617" spans="2:65" s="1" customFormat="1" ht="16.5" customHeight="1">
      <c r="B617" s="35"/>
      <c r="C617" s="246" t="s">
        <v>618</v>
      </c>
      <c r="D617" s="246" t="s">
        <v>347</v>
      </c>
      <c r="E617" s="247" t="s">
        <v>2091</v>
      </c>
      <c r="F617" s="248" t="s">
        <v>2092</v>
      </c>
      <c r="G617" s="249" t="s">
        <v>1345</v>
      </c>
      <c r="H617" s="250">
        <v>22</v>
      </c>
      <c r="I617" s="251"/>
      <c r="J617" s="252">
        <f>ROUND(I617*H617,2)</f>
        <v>0</v>
      </c>
      <c r="K617" s="248" t="s">
        <v>1</v>
      </c>
      <c r="L617" s="253"/>
      <c r="M617" s="254" t="s">
        <v>1</v>
      </c>
      <c r="N617" s="255" t="s">
        <v>56</v>
      </c>
      <c r="O617" s="67"/>
      <c r="P617" s="206">
        <f>O617*H617</f>
        <v>0</v>
      </c>
      <c r="Q617" s="206">
        <v>1.6000000000000001E-4</v>
      </c>
      <c r="R617" s="206">
        <f>Q617*H617</f>
        <v>3.5200000000000001E-3</v>
      </c>
      <c r="S617" s="206">
        <v>0</v>
      </c>
      <c r="T617" s="207">
        <f>S617*H617</f>
        <v>0</v>
      </c>
      <c r="AR617" s="208" t="s">
        <v>232</v>
      </c>
      <c r="AT617" s="208" t="s">
        <v>347</v>
      </c>
      <c r="AU617" s="208" t="s">
        <v>98</v>
      </c>
      <c r="AY617" s="17" t="s">
        <v>183</v>
      </c>
      <c r="BE617" s="209">
        <f>IF(N617="základní",J617,0)</f>
        <v>0</v>
      </c>
      <c r="BF617" s="209">
        <f>IF(N617="snížená",J617,0)</f>
        <v>0</v>
      </c>
      <c r="BG617" s="209">
        <f>IF(N617="zákl. přenesená",J617,0)</f>
        <v>0</v>
      </c>
      <c r="BH617" s="209">
        <f>IF(N617="sníž. přenesená",J617,0)</f>
        <v>0</v>
      </c>
      <c r="BI617" s="209">
        <f>IF(N617="nulová",J617,0)</f>
        <v>0</v>
      </c>
      <c r="BJ617" s="17" t="s">
        <v>23</v>
      </c>
      <c r="BK617" s="209">
        <f>ROUND(I617*H617,2)</f>
        <v>0</v>
      </c>
      <c r="BL617" s="17" t="s">
        <v>122</v>
      </c>
      <c r="BM617" s="208" t="s">
        <v>2093</v>
      </c>
    </row>
    <row r="618" spans="2:65" s="1" customFormat="1" ht="10.199999999999999">
      <c r="B618" s="35"/>
      <c r="C618" s="36"/>
      <c r="D618" s="210" t="s">
        <v>192</v>
      </c>
      <c r="E618" s="36"/>
      <c r="F618" s="211" t="s">
        <v>2092</v>
      </c>
      <c r="G618" s="36"/>
      <c r="H618" s="36"/>
      <c r="I618" s="118"/>
      <c r="J618" s="36"/>
      <c r="K618" s="36"/>
      <c r="L618" s="39"/>
      <c r="M618" s="212"/>
      <c r="N618" s="67"/>
      <c r="O618" s="67"/>
      <c r="P618" s="67"/>
      <c r="Q618" s="67"/>
      <c r="R618" s="67"/>
      <c r="S618" s="67"/>
      <c r="T618" s="68"/>
      <c r="AT618" s="17" t="s">
        <v>192</v>
      </c>
      <c r="AU618" s="17" t="s">
        <v>98</v>
      </c>
    </row>
    <row r="619" spans="2:65" s="12" customFormat="1" ht="10.199999999999999">
      <c r="B619" s="214"/>
      <c r="C619" s="215"/>
      <c r="D619" s="210" t="s">
        <v>196</v>
      </c>
      <c r="E619" s="216" t="s">
        <v>1</v>
      </c>
      <c r="F619" s="217" t="s">
        <v>2082</v>
      </c>
      <c r="G619" s="215"/>
      <c r="H619" s="216" t="s">
        <v>1</v>
      </c>
      <c r="I619" s="218"/>
      <c r="J619" s="215"/>
      <c r="K619" s="215"/>
      <c r="L619" s="219"/>
      <c r="M619" s="220"/>
      <c r="N619" s="221"/>
      <c r="O619" s="221"/>
      <c r="P619" s="221"/>
      <c r="Q619" s="221"/>
      <c r="R619" s="221"/>
      <c r="S619" s="221"/>
      <c r="T619" s="222"/>
      <c r="AT619" s="223" t="s">
        <v>196</v>
      </c>
      <c r="AU619" s="223" t="s">
        <v>98</v>
      </c>
      <c r="AV619" s="12" t="s">
        <v>23</v>
      </c>
      <c r="AW619" s="12" t="s">
        <v>48</v>
      </c>
      <c r="AX619" s="12" t="s">
        <v>91</v>
      </c>
      <c r="AY619" s="223" t="s">
        <v>183</v>
      </c>
    </row>
    <row r="620" spans="2:65" s="13" customFormat="1" ht="10.199999999999999">
      <c r="B620" s="224"/>
      <c r="C620" s="225"/>
      <c r="D620" s="210" t="s">
        <v>196</v>
      </c>
      <c r="E620" s="226" t="s">
        <v>1</v>
      </c>
      <c r="F620" s="227" t="s">
        <v>1926</v>
      </c>
      <c r="G620" s="225"/>
      <c r="H620" s="228">
        <v>22</v>
      </c>
      <c r="I620" s="229"/>
      <c r="J620" s="225"/>
      <c r="K620" s="225"/>
      <c r="L620" s="230"/>
      <c r="M620" s="231"/>
      <c r="N620" s="232"/>
      <c r="O620" s="232"/>
      <c r="P620" s="232"/>
      <c r="Q620" s="232"/>
      <c r="R620" s="232"/>
      <c r="S620" s="232"/>
      <c r="T620" s="233"/>
      <c r="AT620" s="234" t="s">
        <v>196</v>
      </c>
      <c r="AU620" s="234" t="s">
        <v>98</v>
      </c>
      <c r="AV620" s="13" t="s">
        <v>98</v>
      </c>
      <c r="AW620" s="13" t="s">
        <v>48</v>
      </c>
      <c r="AX620" s="13" t="s">
        <v>23</v>
      </c>
      <c r="AY620" s="234" t="s">
        <v>183</v>
      </c>
    </row>
    <row r="621" spans="2:65" s="1" customFormat="1" ht="16.5" customHeight="1">
      <c r="B621" s="35"/>
      <c r="C621" s="197" t="s">
        <v>625</v>
      </c>
      <c r="D621" s="197" t="s">
        <v>186</v>
      </c>
      <c r="E621" s="198" t="s">
        <v>2094</v>
      </c>
      <c r="F621" s="199" t="s">
        <v>2095</v>
      </c>
      <c r="G621" s="200" t="s">
        <v>711</v>
      </c>
      <c r="H621" s="201">
        <v>3</v>
      </c>
      <c r="I621" s="202"/>
      <c r="J621" s="203">
        <f>ROUND(I621*H621,2)</f>
        <v>0</v>
      </c>
      <c r="K621" s="199" t="s">
        <v>190</v>
      </c>
      <c r="L621" s="39"/>
      <c r="M621" s="204" t="s">
        <v>1</v>
      </c>
      <c r="N621" s="205" t="s">
        <v>56</v>
      </c>
      <c r="O621" s="67"/>
      <c r="P621" s="206">
        <f>O621*H621</f>
        <v>0</v>
      </c>
      <c r="Q621" s="206">
        <v>0</v>
      </c>
      <c r="R621" s="206">
        <f>Q621*H621</f>
        <v>0</v>
      </c>
      <c r="S621" s="206">
        <v>0</v>
      </c>
      <c r="T621" s="207">
        <f>S621*H621</f>
        <v>0</v>
      </c>
      <c r="AR621" s="208" t="s">
        <v>122</v>
      </c>
      <c r="AT621" s="208" t="s">
        <v>186</v>
      </c>
      <c r="AU621" s="208" t="s">
        <v>98</v>
      </c>
      <c r="AY621" s="17" t="s">
        <v>183</v>
      </c>
      <c r="BE621" s="209">
        <f>IF(N621="základní",J621,0)</f>
        <v>0</v>
      </c>
      <c r="BF621" s="209">
        <f>IF(N621="snížená",J621,0)</f>
        <v>0</v>
      </c>
      <c r="BG621" s="209">
        <f>IF(N621="zákl. přenesená",J621,0)</f>
        <v>0</v>
      </c>
      <c r="BH621" s="209">
        <f>IF(N621="sníž. přenesená",J621,0)</f>
        <v>0</v>
      </c>
      <c r="BI621" s="209">
        <f>IF(N621="nulová",J621,0)</f>
        <v>0</v>
      </c>
      <c r="BJ621" s="17" t="s">
        <v>23</v>
      </c>
      <c r="BK621" s="209">
        <f>ROUND(I621*H621,2)</f>
        <v>0</v>
      </c>
      <c r="BL621" s="17" t="s">
        <v>122</v>
      </c>
      <c r="BM621" s="208" t="s">
        <v>2096</v>
      </c>
    </row>
    <row r="622" spans="2:65" s="1" customFormat="1" ht="10.199999999999999">
      <c r="B622" s="35"/>
      <c r="C622" s="36"/>
      <c r="D622" s="210" t="s">
        <v>192</v>
      </c>
      <c r="E622" s="36"/>
      <c r="F622" s="211" t="s">
        <v>2097</v>
      </c>
      <c r="G622" s="36"/>
      <c r="H622" s="36"/>
      <c r="I622" s="118"/>
      <c r="J622" s="36"/>
      <c r="K622" s="36"/>
      <c r="L622" s="39"/>
      <c r="M622" s="212"/>
      <c r="N622" s="67"/>
      <c r="O622" s="67"/>
      <c r="P622" s="67"/>
      <c r="Q622" s="67"/>
      <c r="R622" s="67"/>
      <c r="S622" s="67"/>
      <c r="T622" s="68"/>
      <c r="AT622" s="17" t="s">
        <v>192</v>
      </c>
      <c r="AU622" s="17" t="s">
        <v>98</v>
      </c>
    </row>
    <row r="623" spans="2:65" s="1" customFormat="1" ht="36">
      <c r="B623" s="35"/>
      <c r="C623" s="36"/>
      <c r="D623" s="210" t="s">
        <v>194</v>
      </c>
      <c r="E623" s="36"/>
      <c r="F623" s="213" t="s">
        <v>1106</v>
      </c>
      <c r="G623" s="36"/>
      <c r="H623" s="36"/>
      <c r="I623" s="118"/>
      <c r="J623" s="36"/>
      <c r="K623" s="36"/>
      <c r="L623" s="39"/>
      <c r="M623" s="212"/>
      <c r="N623" s="67"/>
      <c r="O623" s="67"/>
      <c r="P623" s="67"/>
      <c r="Q623" s="67"/>
      <c r="R623" s="67"/>
      <c r="S623" s="67"/>
      <c r="T623" s="68"/>
      <c r="AT623" s="17" t="s">
        <v>194</v>
      </c>
      <c r="AU623" s="17" t="s">
        <v>98</v>
      </c>
    </row>
    <row r="624" spans="2:65" s="12" customFormat="1" ht="10.199999999999999">
      <c r="B624" s="214"/>
      <c r="C624" s="215"/>
      <c r="D624" s="210" t="s">
        <v>196</v>
      </c>
      <c r="E624" s="216" t="s">
        <v>1</v>
      </c>
      <c r="F624" s="217" t="s">
        <v>2082</v>
      </c>
      <c r="G624" s="215"/>
      <c r="H624" s="216" t="s">
        <v>1</v>
      </c>
      <c r="I624" s="218"/>
      <c r="J624" s="215"/>
      <c r="K624" s="215"/>
      <c r="L624" s="219"/>
      <c r="M624" s="220"/>
      <c r="N624" s="221"/>
      <c r="O624" s="221"/>
      <c r="P624" s="221"/>
      <c r="Q624" s="221"/>
      <c r="R624" s="221"/>
      <c r="S624" s="221"/>
      <c r="T624" s="222"/>
      <c r="AT624" s="223" t="s">
        <v>196</v>
      </c>
      <c r="AU624" s="223" t="s">
        <v>98</v>
      </c>
      <c r="AV624" s="12" t="s">
        <v>23</v>
      </c>
      <c r="AW624" s="12" t="s">
        <v>48</v>
      </c>
      <c r="AX624" s="12" t="s">
        <v>91</v>
      </c>
      <c r="AY624" s="223" t="s">
        <v>183</v>
      </c>
    </row>
    <row r="625" spans="2:65" s="13" customFormat="1" ht="10.199999999999999">
      <c r="B625" s="224"/>
      <c r="C625" s="225"/>
      <c r="D625" s="210" t="s">
        <v>196</v>
      </c>
      <c r="E625" s="226" t="s">
        <v>1</v>
      </c>
      <c r="F625" s="227" t="s">
        <v>113</v>
      </c>
      <c r="G625" s="225"/>
      <c r="H625" s="228">
        <v>3</v>
      </c>
      <c r="I625" s="229"/>
      <c r="J625" s="225"/>
      <c r="K625" s="225"/>
      <c r="L625" s="230"/>
      <c r="M625" s="231"/>
      <c r="N625" s="232"/>
      <c r="O625" s="232"/>
      <c r="P625" s="232"/>
      <c r="Q625" s="232"/>
      <c r="R625" s="232"/>
      <c r="S625" s="232"/>
      <c r="T625" s="233"/>
      <c r="AT625" s="234" t="s">
        <v>196</v>
      </c>
      <c r="AU625" s="234" t="s">
        <v>98</v>
      </c>
      <c r="AV625" s="13" t="s">
        <v>98</v>
      </c>
      <c r="AW625" s="13" t="s">
        <v>48</v>
      </c>
      <c r="AX625" s="13" t="s">
        <v>23</v>
      </c>
      <c r="AY625" s="234" t="s">
        <v>183</v>
      </c>
    </row>
    <row r="626" spans="2:65" s="1" customFormat="1" ht="16.5" customHeight="1">
      <c r="B626" s="35"/>
      <c r="C626" s="246" t="s">
        <v>632</v>
      </c>
      <c r="D626" s="246" t="s">
        <v>347</v>
      </c>
      <c r="E626" s="247" t="s">
        <v>2098</v>
      </c>
      <c r="F626" s="248" t="s">
        <v>2099</v>
      </c>
      <c r="G626" s="249" t="s">
        <v>711</v>
      </c>
      <c r="H626" s="250">
        <v>3</v>
      </c>
      <c r="I626" s="251"/>
      <c r="J626" s="252">
        <f>ROUND(I626*H626,2)</f>
        <v>0</v>
      </c>
      <c r="K626" s="248" t="s">
        <v>190</v>
      </c>
      <c r="L626" s="253"/>
      <c r="M626" s="254" t="s">
        <v>1</v>
      </c>
      <c r="N626" s="255" t="s">
        <v>56</v>
      </c>
      <c r="O626" s="67"/>
      <c r="P626" s="206">
        <f>O626*H626</f>
        <v>0</v>
      </c>
      <c r="Q626" s="206">
        <v>4.2999999999999999E-4</v>
      </c>
      <c r="R626" s="206">
        <f>Q626*H626</f>
        <v>1.2899999999999999E-3</v>
      </c>
      <c r="S626" s="206">
        <v>0</v>
      </c>
      <c r="T626" s="207">
        <f>S626*H626</f>
        <v>0</v>
      </c>
      <c r="AR626" s="208" t="s">
        <v>232</v>
      </c>
      <c r="AT626" s="208" t="s">
        <v>347</v>
      </c>
      <c r="AU626" s="208" t="s">
        <v>98</v>
      </c>
      <c r="AY626" s="17" t="s">
        <v>183</v>
      </c>
      <c r="BE626" s="209">
        <f>IF(N626="základní",J626,0)</f>
        <v>0</v>
      </c>
      <c r="BF626" s="209">
        <f>IF(N626="snížená",J626,0)</f>
        <v>0</v>
      </c>
      <c r="BG626" s="209">
        <f>IF(N626="zákl. přenesená",J626,0)</f>
        <v>0</v>
      </c>
      <c r="BH626" s="209">
        <f>IF(N626="sníž. přenesená",J626,0)</f>
        <v>0</v>
      </c>
      <c r="BI626" s="209">
        <f>IF(N626="nulová",J626,0)</f>
        <v>0</v>
      </c>
      <c r="BJ626" s="17" t="s">
        <v>23</v>
      </c>
      <c r="BK626" s="209">
        <f>ROUND(I626*H626,2)</f>
        <v>0</v>
      </c>
      <c r="BL626" s="17" t="s">
        <v>122</v>
      </c>
      <c r="BM626" s="208" t="s">
        <v>2100</v>
      </c>
    </row>
    <row r="627" spans="2:65" s="1" customFormat="1" ht="10.199999999999999">
      <c r="B627" s="35"/>
      <c r="C627" s="36"/>
      <c r="D627" s="210" t="s">
        <v>192</v>
      </c>
      <c r="E627" s="36"/>
      <c r="F627" s="211" t="s">
        <v>2099</v>
      </c>
      <c r="G627" s="36"/>
      <c r="H627" s="36"/>
      <c r="I627" s="118"/>
      <c r="J627" s="36"/>
      <c r="K627" s="36"/>
      <c r="L627" s="39"/>
      <c r="M627" s="212"/>
      <c r="N627" s="67"/>
      <c r="O627" s="67"/>
      <c r="P627" s="67"/>
      <c r="Q627" s="67"/>
      <c r="R627" s="67"/>
      <c r="S627" s="67"/>
      <c r="T627" s="68"/>
      <c r="AT627" s="17" t="s">
        <v>192</v>
      </c>
      <c r="AU627" s="17" t="s">
        <v>98</v>
      </c>
    </row>
    <row r="628" spans="2:65" s="12" customFormat="1" ht="10.199999999999999">
      <c r="B628" s="214"/>
      <c r="C628" s="215"/>
      <c r="D628" s="210" t="s">
        <v>196</v>
      </c>
      <c r="E628" s="216" t="s">
        <v>1</v>
      </c>
      <c r="F628" s="217" t="s">
        <v>1952</v>
      </c>
      <c r="G628" s="215"/>
      <c r="H628" s="216" t="s">
        <v>1</v>
      </c>
      <c r="I628" s="218"/>
      <c r="J628" s="215"/>
      <c r="K628" s="215"/>
      <c r="L628" s="219"/>
      <c r="M628" s="220"/>
      <c r="N628" s="221"/>
      <c r="O628" s="221"/>
      <c r="P628" s="221"/>
      <c r="Q628" s="221"/>
      <c r="R628" s="221"/>
      <c r="S628" s="221"/>
      <c r="T628" s="222"/>
      <c r="AT628" s="223" t="s">
        <v>196</v>
      </c>
      <c r="AU628" s="223" t="s">
        <v>98</v>
      </c>
      <c r="AV628" s="12" t="s">
        <v>23</v>
      </c>
      <c r="AW628" s="12" t="s">
        <v>48</v>
      </c>
      <c r="AX628" s="12" t="s">
        <v>91</v>
      </c>
      <c r="AY628" s="223" t="s">
        <v>183</v>
      </c>
    </row>
    <row r="629" spans="2:65" s="13" customFormat="1" ht="10.199999999999999">
      <c r="B629" s="224"/>
      <c r="C629" s="225"/>
      <c r="D629" s="210" t="s">
        <v>196</v>
      </c>
      <c r="E629" s="226" t="s">
        <v>1</v>
      </c>
      <c r="F629" s="227" t="s">
        <v>113</v>
      </c>
      <c r="G629" s="225"/>
      <c r="H629" s="228">
        <v>3</v>
      </c>
      <c r="I629" s="229"/>
      <c r="J629" s="225"/>
      <c r="K629" s="225"/>
      <c r="L629" s="230"/>
      <c r="M629" s="231"/>
      <c r="N629" s="232"/>
      <c r="O629" s="232"/>
      <c r="P629" s="232"/>
      <c r="Q629" s="232"/>
      <c r="R629" s="232"/>
      <c r="S629" s="232"/>
      <c r="T629" s="233"/>
      <c r="AT629" s="234" t="s">
        <v>196</v>
      </c>
      <c r="AU629" s="234" t="s">
        <v>98</v>
      </c>
      <c r="AV629" s="13" t="s">
        <v>98</v>
      </c>
      <c r="AW629" s="13" t="s">
        <v>48</v>
      </c>
      <c r="AX629" s="13" t="s">
        <v>23</v>
      </c>
      <c r="AY629" s="234" t="s">
        <v>183</v>
      </c>
    </row>
    <row r="630" spans="2:65" s="1" customFormat="1" ht="16.5" customHeight="1">
      <c r="B630" s="35"/>
      <c r="C630" s="246" t="s">
        <v>637</v>
      </c>
      <c r="D630" s="246" t="s">
        <v>347</v>
      </c>
      <c r="E630" s="247" t="s">
        <v>2101</v>
      </c>
      <c r="F630" s="248" t="s">
        <v>2102</v>
      </c>
      <c r="G630" s="249" t="s">
        <v>1345</v>
      </c>
      <c r="H630" s="250">
        <v>1</v>
      </c>
      <c r="I630" s="251"/>
      <c r="J630" s="252">
        <f>ROUND(I630*H630,2)</f>
        <v>0</v>
      </c>
      <c r="K630" s="248" t="s">
        <v>1</v>
      </c>
      <c r="L630" s="253"/>
      <c r="M630" s="254" t="s">
        <v>1</v>
      </c>
      <c r="N630" s="255" t="s">
        <v>56</v>
      </c>
      <c r="O630" s="67"/>
      <c r="P630" s="206">
        <f>O630*H630</f>
        <v>0</v>
      </c>
      <c r="Q630" s="206">
        <v>1.3999999999999999E-4</v>
      </c>
      <c r="R630" s="206">
        <f>Q630*H630</f>
        <v>1.3999999999999999E-4</v>
      </c>
      <c r="S630" s="206">
        <v>0</v>
      </c>
      <c r="T630" s="207">
        <f>S630*H630</f>
        <v>0</v>
      </c>
      <c r="AR630" s="208" t="s">
        <v>232</v>
      </c>
      <c r="AT630" s="208" t="s">
        <v>347</v>
      </c>
      <c r="AU630" s="208" t="s">
        <v>98</v>
      </c>
      <c r="AY630" s="17" t="s">
        <v>183</v>
      </c>
      <c r="BE630" s="209">
        <f>IF(N630="základní",J630,0)</f>
        <v>0</v>
      </c>
      <c r="BF630" s="209">
        <f>IF(N630="snížená",J630,0)</f>
        <v>0</v>
      </c>
      <c r="BG630" s="209">
        <f>IF(N630="zákl. přenesená",J630,0)</f>
        <v>0</v>
      </c>
      <c r="BH630" s="209">
        <f>IF(N630="sníž. přenesená",J630,0)</f>
        <v>0</v>
      </c>
      <c r="BI630" s="209">
        <f>IF(N630="nulová",J630,0)</f>
        <v>0</v>
      </c>
      <c r="BJ630" s="17" t="s">
        <v>23</v>
      </c>
      <c r="BK630" s="209">
        <f>ROUND(I630*H630,2)</f>
        <v>0</v>
      </c>
      <c r="BL630" s="17" t="s">
        <v>122</v>
      </c>
      <c r="BM630" s="208" t="s">
        <v>2103</v>
      </c>
    </row>
    <row r="631" spans="2:65" s="1" customFormat="1" ht="10.199999999999999">
      <c r="B631" s="35"/>
      <c r="C631" s="36"/>
      <c r="D631" s="210" t="s">
        <v>192</v>
      </c>
      <c r="E631" s="36"/>
      <c r="F631" s="211" t="s">
        <v>2102</v>
      </c>
      <c r="G631" s="36"/>
      <c r="H631" s="36"/>
      <c r="I631" s="118"/>
      <c r="J631" s="36"/>
      <c r="K631" s="36"/>
      <c r="L631" s="39"/>
      <c r="M631" s="212"/>
      <c r="N631" s="67"/>
      <c r="O631" s="67"/>
      <c r="P631" s="67"/>
      <c r="Q631" s="67"/>
      <c r="R631" s="67"/>
      <c r="S631" s="67"/>
      <c r="T631" s="68"/>
      <c r="AT631" s="17" t="s">
        <v>192</v>
      </c>
      <c r="AU631" s="17" t="s">
        <v>98</v>
      </c>
    </row>
    <row r="632" spans="2:65" s="12" customFormat="1" ht="10.199999999999999">
      <c r="B632" s="214"/>
      <c r="C632" s="215"/>
      <c r="D632" s="210" t="s">
        <v>196</v>
      </c>
      <c r="E632" s="216" t="s">
        <v>1</v>
      </c>
      <c r="F632" s="217" t="s">
        <v>2082</v>
      </c>
      <c r="G632" s="215"/>
      <c r="H632" s="216" t="s">
        <v>1</v>
      </c>
      <c r="I632" s="218"/>
      <c r="J632" s="215"/>
      <c r="K632" s="215"/>
      <c r="L632" s="219"/>
      <c r="M632" s="220"/>
      <c r="N632" s="221"/>
      <c r="O632" s="221"/>
      <c r="P632" s="221"/>
      <c r="Q632" s="221"/>
      <c r="R632" s="221"/>
      <c r="S632" s="221"/>
      <c r="T632" s="222"/>
      <c r="AT632" s="223" t="s">
        <v>196</v>
      </c>
      <c r="AU632" s="223" t="s">
        <v>98</v>
      </c>
      <c r="AV632" s="12" t="s">
        <v>23</v>
      </c>
      <c r="AW632" s="12" t="s">
        <v>48</v>
      </c>
      <c r="AX632" s="12" t="s">
        <v>91</v>
      </c>
      <c r="AY632" s="223" t="s">
        <v>183</v>
      </c>
    </row>
    <row r="633" spans="2:65" s="13" customFormat="1" ht="10.199999999999999">
      <c r="B633" s="224"/>
      <c r="C633" s="225"/>
      <c r="D633" s="210" t="s">
        <v>196</v>
      </c>
      <c r="E633" s="226" t="s">
        <v>1</v>
      </c>
      <c r="F633" s="227" t="s">
        <v>23</v>
      </c>
      <c r="G633" s="225"/>
      <c r="H633" s="228">
        <v>1</v>
      </c>
      <c r="I633" s="229"/>
      <c r="J633" s="225"/>
      <c r="K633" s="225"/>
      <c r="L633" s="230"/>
      <c r="M633" s="231"/>
      <c r="N633" s="232"/>
      <c r="O633" s="232"/>
      <c r="P633" s="232"/>
      <c r="Q633" s="232"/>
      <c r="R633" s="232"/>
      <c r="S633" s="232"/>
      <c r="T633" s="233"/>
      <c r="AT633" s="234" t="s">
        <v>196</v>
      </c>
      <c r="AU633" s="234" t="s">
        <v>98</v>
      </c>
      <c r="AV633" s="13" t="s">
        <v>98</v>
      </c>
      <c r="AW633" s="13" t="s">
        <v>48</v>
      </c>
      <c r="AX633" s="13" t="s">
        <v>23</v>
      </c>
      <c r="AY633" s="234" t="s">
        <v>183</v>
      </c>
    </row>
    <row r="634" spans="2:65" s="1" customFormat="1" ht="16.5" customHeight="1">
      <c r="B634" s="35"/>
      <c r="C634" s="246" t="s">
        <v>644</v>
      </c>
      <c r="D634" s="246" t="s">
        <v>347</v>
      </c>
      <c r="E634" s="247" t="s">
        <v>2104</v>
      </c>
      <c r="F634" s="248" t="s">
        <v>2105</v>
      </c>
      <c r="G634" s="249" t="s">
        <v>1345</v>
      </c>
      <c r="H634" s="250">
        <v>2</v>
      </c>
      <c r="I634" s="251"/>
      <c r="J634" s="252">
        <f>ROUND(I634*H634,2)</f>
        <v>0</v>
      </c>
      <c r="K634" s="248" t="s">
        <v>1</v>
      </c>
      <c r="L634" s="253"/>
      <c r="M634" s="254" t="s">
        <v>1</v>
      </c>
      <c r="N634" s="255" t="s">
        <v>56</v>
      </c>
      <c r="O634" s="67"/>
      <c r="P634" s="206">
        <f>O634*H634</f>
        <v>0</v>
      </c>
      <c r="Q634" s="206">
        <v>2.7999999999999998E-4</v>
      </c>
      <c r="R634" s="206">
        <f>Q634*H634</f>
        <v>5.5999999999999995E-4</v>
      </c>
      <c r="S634" s="206">
        <v>0</v>
      </c>
      <c r="T634" s="207">
        <f>S634*H634</f>
        <v>0</v>
      </c>
      <c r="AR634" s="208" t="s">
        <v>232</v>
      </c>
      <c r="AT634" s="208" t="s">
        <v>347</v>
      </c>
      <c r="AU634" s="208" t="s">
        <v>98</v>
      </c>
      <c r="AY634" s="17" t="s">
        <v>183</v>
      </c>
      <c r="BE634" s="209">
        <f>IF(N634="základní",J634,0)</f>
        <v>0</v>
      </c>
      <c r="BF634" s="209">
        <f>IF(N634="snížená",J634,0)</f>
        <v>0</v>
      </c>
      <c r="BG634" s="209">
        <f>IF(N634="zákl. přenesená",J634,0)</f>
        <v>0</v>
      </c>
      <c r="BH634" s="209">
        <f>IF(N634="sníž. přenesená",J634,0)</f>
        <v>0</v>
      </c>
      <c r="BI634" s="209">
        <f>IF(N634="nulová",J634,0)</f>
        <v>0</v>
      </c>
      <c r="BJ634" s="17" t="s">
        <v>23</v>
      </c>
      <c r="BK634" s="209">
        <f>ROUND(I634*H634,2)</f>
        <v>0</v>
      </c>
      <c r="BL634" s="17" t="s">
        <v>122</v>
      </c>
      <c r="BM634" s="208" t="s">
        <v>2106</v>
      </c>
    </row>
    <row r="635" spans="2:65" s="1" customFormat="1" ht="10.199999999999999">
      <c r="B635" s="35"/>
      <c r="C635" s="36"/>
      <c r="D635" s="210" t="s">
        <v>192</v>
      </c>
      <c r="E635" s="36"/>
      <c r="F635" s="211" t="s">
        <v>2105</v>
      </c>
      <c r="G635" s="36"/>
      <c r="H635" s="36"/>
      <c r="I635" s="118"/>
      <c r="J635" s="36"/>
      <c r="K635" s="36"/>
      <c r="L635" s="39"/>
      <c r="M635" s="212"/>
      <c r="N635" s="67"/>
      <c r="O635" s="67"/>
      <c r="P635" s="67"/>
      <c r="Q635" s="67"/>
      <c r="R635" s="67"/>
      <c r="S635" s="67"/>
      <c r="T635" s="68"/>
      <c r="AT635" s="17" t="s">
        <v>192</v>
      </c>
      <c r="AU635" s="17" t="s">
        <v>98</v>
      </c>
    </row>
    <row r="636" spans="2:65" s="12" customFormat="1" ht="10.199999999999999">
      <c r="B636" s="214"/>
      <c r="C636" s="215"/>
      <c r="D636" s="210" t="s">
        <v>196</v>
      </c>
      <c r="E636" s="216" t="s">
        <v>1</v>
      </c>
      <c r="F636" s="217" t="s">
        <v>2082</v>
      </c>
      <c r="G636" s="215"/>
      <c r="H636" s="216" t="s">
        <v>1</v>
      </c>
      <c r="I636" s="218"/>
      <c r="J636" s="215"/>
      <c r="K636" s="215"/>
      <c r="L636" s="219"/>
      <c r="M636" s="220"/>
      <c r="N636" s="221"/>
      <c r="O636" s="221"/>
      <c r="P636" s="221"/>
      <c r="Q636" s="221"/>
      <c r="R636" s="221"/>
      <c r="S636" s="221"/>
      <c r="T636" s="222"/>
      <c r="AT636" s="223" t="s">
        <v>196</v>
      </c>
      <c r="AU636" s="223" t="s">
        <v>98</v>
      </c>
      <c r="AV636" s="12" t="s">
        <v>23</v>
      </c>
      <c r="AW636" s="12" t="s">
        <v>48</v>
      </c>
      <c r="AX636" s="12" t="s">
        <v>91</v>
      </c>
      <c r="AY636" s="223" t="s">
        <v>183</v>
      </c>
    </row>
    <row r="637" spans="2:65" s="13" customFormat="1" ht="10.199999999999999">
      <c r="B637" s="224"/>
      <c r="C637" s="225"/>
      <c r="D637" s="210" t="s">
        <v>196</v>
      </c>
      <c r="E637" s="226" t="s">
        <v>1</v>
      </c>
      <c r="F637" s="227" t="s">
        <v>98</v>
      </c>
      <c r="G637" s="225"/>
      <c r="H637" s="228">
        <v>2</v>
      </c>
      <c r="I637" s="229"/>
      <c r="J637" s="225"/>
      <c r="K637" s="225"/>
      <c r="L637" s="230"/>
      <c r="M637" s="231"/>
      <c r="N637" s="232"/>
      <c r="O637" s="232"/>
      <c r="P637" s="232"/>
      <c r="Q637" s="232"/>
      <c r="R637" s="232"/>
      <c r="S637" s="232"/>
      <c r="T637" s="233"/>
      <c r="AT637" s="234" t="s">
        <v>196</v>
      </c>
      <c r="AU637" s="234" t="s">
        <v>98</v>
      </c>
      <c r="AV637" s="13" t="s">
        <v>98</v>
      </c>
      <c r="AW637" s="13" t="s">
        <v>48</v>
      </c>
      <c r="AX637" s="13" t="s">
        <v>23</v>
      </c>
      <c r="AY637" s="234" t="s">
        <v>183</v>
      </c>
    </row>
    <row r="638" spans="2:65" s="1" customFormat="1" ht="16.5" customHeight="1">
      <c r="B638" s="35"/>
      <c r="C638" s="197" t="s">
        <v>652</v>
      </c>
      <c r="D638" s="197" t="s">
        <v>186</v>
      </c>
      <c r="E638" s="198" t="s">
        <v>2107</v>
      </c>
      <c r="F638" s="199" t="s">
        <v>2108</v>
      </c>
      <c r="G638" s="200" t="s">
        <v>711</v>
      </c>
      <c r="H638" s="201">
        <v>158</v>
      </c>
      <c r="I638" s="202"/>
      <c r="J638" s="203">
        <f>ROUND(I638*H638,2)</f>
        <v>0</v>
      </c>
      <c r="K638" s="199" t="s">
        <v>190</v>
      </c>
      <c r="L638" s="39"/>
      <c r="M638" s="204" t="s">
        <v>1</v>
      </c>
      <c r="N638" s="205" t="s">
        <v>56</v>
      </c>
      <c r="O638" s="67"/>
      <c r="P638" s="206">
        <f>O638*H638</f>
        <v>0</v>
      </c>
      <c r="Q638" s="206">
        <v>0</v>
      </c>
      <c r="R638" s="206">
        <f>Q638*H638</f>
        <v>0</v>
      </c>
      <c r="S638" s="206">
        <v>0</v>
      </c>
      <c r="T638" s="207">
        <f>S638*H638</f>
        <v>0</v>
      </c>
      <c r="AR638" s="208" t="s">
        <v>122</v>
      </c>
      <c r="AT638" s="208" t="s">
        <v>186</v>
      </c>
      <c r="AU638" s="208" t="s">
        <v>98</v>
      </c>
      <c r="AY638" s="17" t="s">
        <v>183</v>
      </c>
      <c r="BE638" s="209">
        <f>IF(N638="základní",J638,0)</f>
        <v>0</v>
      </c>
      <c r="BF638" s="209">
        <f>IF(N638="snížená",J638,0)</f>
        <v>0</v>
      </c>
      <c r="BG638" s="209">
        <f>IF(N638="zákl. přenesená",J638,0)</f>
        <v>0</v>
      </c>
      <c r="BH638" s="209">
        <f>IF(N638="sníž. přenesená",J638,0)</f>
        <v>0</v>
      </c>
      <c r="BI638" s="209">
        <f>IF(N638="nulová",J638,0)</f>
        <v>0</v>
      </c>
      <c r="BJ638" s="17" t="s">
        <v>23</v>
      </c>
      <c r="BK638" s="209">
        <f>ROUND(I638*H638,2)</f>
        <v>0</v>
      </c>
      <c r="BL638" s="17" t="s">
        <v>122</v>
      </c>
      <c r="BM638" s="208" t="s">
        <v>2109</v>
      </c>
    </row>
    <row r="639" spans="2:65" s="1" customFormat="1" ht="10.199999999999999">
      <c r="B639" s="35"/>
      <c r="C639" s="36"/>
      <c r="D639" s="210" t="s">
        <v>192</v>
      </c>
      <c r="E639" s="36"/>
      <c r="F639" s="211" t="s">
        <v>2110</v>
      </c>
      <c r="G639" s="36"/>
      <c r="H639" s="36"/>
      <c r="I639" s="118"/>
      <c r="J639" s="36"/>
      <c r="K639" s="36"/>
      <c r="L639" s="39"/>
      <c r="M639" s="212"/>
      <c r="N639" s="67"/>
      <c r="O639" s="67"/>
      <c r="P639" s="67"/>
      <c r="Q639" s="67"/>
      <c r="R639" s="67"/>
      <c r="S639" s="67"/>
      <c r="T639" s="68"/>
      <c r="AT639" s="17" t="s">
        <v>192</v>
      </c>
      <c r="AU639" s="17" t="s">
        <v>98</v>
      </c>
    </row>
    <row r="640" spans="2:65" s="1" customFormat="1" ht="36">
      <c r="B640" s="35"/>
      <c r="C640" s="36"/>
      <c r="D640" s="210" t="s">
        <v>194</v>
      </c>
      <c r="E640" s="36"/>
      <c r="F640" s="213" t="s">
        <v>1106</v>
      </c>
      <c r="G640" s="36"/>
      <c r="H640" s="36"/>
      <c r="I640" s="118"/>
      <c r="J640" s="36"/>
      <c r="K640" s="36"/>
      <c r="L640" s="39"/>
      <c r="M640" s="212"/>
      <c r="N640" s="67"/>
      <c r="O640" s="67"/>
      <c r="P640" s="67"/>
      <c r="Q640" s="67"/>
      <c r="R640" s="67"/>
      <c r="S640" s="67"/>
      <c r="T640" s="68"/>
      <c r="AT640" s="17" t="s">
        <v>194</v>
      </c>
      <c r="AU640" s="17" t="s">
        <v>98</v>
      </c>
    </row>
    <row r="641" spans="2:65" s="12" customFormat="1" ht="10.199999999999999">
      <c r="B641" s="214"/>
      <c r="C641" s="215"/>
      <c r="D641" s="210" t="s">
        <v>196</v>
      </c>
      <c r="E641" s="216" t="s">
        <v>1</v>
      </c>
      <c r="F641" s="217" t="s">
        <v>2082</v>
      </c>
      <c r="G641" s="215"/>
      <c r="H641" s="216" t="s">
        <v>1</v>
      </c>
      <c r="I641" s="218"/>
      <c r="J641" s="215"/>
      <c r="K641" s="215"/>
      <c r="L641" s="219"/>
      <c r="M641" s="220"/>
      <c r="N641" s="221"/>
      <c r="O641" s="221"/>
      <c r="P641" s="221"/>
      <c r="Q641" s="221"/>
      <c r="R641" s="221"/>
      <c r="S641" s="221"/>
      <c r="T641" s="222"/>
      <c r="AT641" s="223" t="s">
        <v>196</v>
      </c>
      <c r="AU641" s="223" t="s">
        <v>98</v>
      </c>
      <c r="AV641" s="12" t="s">
        <v>23</v>
      </c>
      <c r="AW641" s="12" t="s">
        <v>48</v>
      </c>
      <c r="AX641" s="12" t="s">
        <v>91</v>
      </c>
      <c r="AY641" s="223" t="s">
        <v>183</v>
      </c>
    </row>
    <row r="642" spans="2:65" s="13" customFormat="1" ht="10.199999999999999">
      <c r="B642" s="224"/>
      <c r="C642" s="225"/>
      <c r="D642" s="210" t="s">
        <v>196</v>
      </c>
      <c r="E642" s="226" t="s">
        <v>1</v>
      </c>
      <c r="F642" s="227" t="s">
        <v>2111</v>
      </c>
      <c r="G642" s="225"/>
      <c r="H642" s="228">
        <v>158</v>
      </c>
      <c r="I642" s="229"/>
      <c r="J642" s="225"/>
      <c r="K642" s="225"/>
      <c r="L642" s="230"/>
      <c r="M642" s="231"/>
      <c r="N642" s="232"/>
      <c r="O642" s="232"/>
      <c r="P642" s="232"/>
      <c r="Q642" s="232"/>
      <c r="R642" s="232"/>
      <c r="S642" s="232"/>
      <c r="T642" s="233"/>
      <c r="AT642" s="234" t="s">
        <v>196</v>
      </c>
      <c r="AU642" s="234" t="s">
        <v>98</v>
      </c>
      <c r="AV642" s="13" t="s">
        <v>98</v>
      </c>
      <c r="AW642" s="13" t="s">
        <v>48</v>
      </c>
      <c r="AX642" s="13" t="s">
        <v>91</v>
      </c>
      <c r="AY642" s="234" t="s">
        <v>183</v>
      </c>
    </row>
    <row r="643" spans="2:65" s="15" customFormat="1" ht="10.199999999999999">
      <c r="B643" s="259"/>
      <c r="C643" s="260"/>
      <c r="D643" s="210" t="s">
        <v>196</v>
      </c>
      <c r="E643" s="261" t="s">
        <v>1</v>
      </c>
      <c r="F643" s="262" t="s">
        <v>1547</v>
      </c>
      <c r="G643" s="260"/>
      <c r="H643" s="263">
        <v>158</v>
      </c>
      <c r="I643" s="264"/>
      <c r="J643" s="260"/>
      <c r="K643" s="260"/>
      <c r="L643" s="265"/>
      <c r="M643" s="266"/>
      <c r="N643" s="267"/>
      <c r="O643" s="267"/>
      <c r="P643" s="267"/>
      <c r="Q643" s="267"/>
      <c r="R643" s="267"/>
      <c r="S643" s="267"/>
      <c r="T643" s="268"/>
      <c r="AT643" s="269" t="s">
        <v>196</v>
      </c>
      <c r="AU643" s="269" t="s">
        <v>98</v>
      </c>
      <c r="AV643" s="15" t="s">
        <v>122</v>
      </c>
      <c r="AW643" s="15" t="s">
        <v>48</v>
      </c>
      <c r="AX643" s="15" t="s">
        <v>23</v>
      </c>
      <c r="AY643" s="269" t="s">
        <v>183</v>
      </c>
    </row>
    <row r="644" spans="2:65" s="1" customFormat="1" ht="16.5" customHeight="1">
      <c r="B644" s="35"/>
      <c r="C644" s="246" t="s">
        <v>659</v>
      </c>
      <c r="D644" s="246" t="s">
        <v>347</v>
      </c>
      <c r="E644" s="247" t="s">
        <v>2112</v>
      </c>
      <c r="F644" s="248" t="s">
        <v>2113</v>
      </c>
      <c r="G644" s="249" t="s">
        <v>711</v>
      </c>
      <c r="H644" s="250">
        <v>158</v>
      </c>
      <c r="I644" s="251"/>
      <c r="J644" s="252">
        <f>ROUND(I644*H644,2)</f>
        <v>0</v>
      </c>
      <c r="K644" s="248" t="s">
        <v>190</v>
      </c>
      <c r="L644" s="253"/>
      <c r="M644" s="254" t="s">
        <v>1</v>
      </c>
      <c r="N644" s="255" t="s">
        <v>56</v>
      </c>
      <c r="O644" s="67"/>
      <c r="P644" s="206">
        <f>O644*H644</f>
        <v>0</v>
      </c>
      <c r="Q644" s="206">
        <v>1.06E-3</v>
      </c>
      <c r="R644" s="206">
        <f>Q644*H644</f>
        <v>0.16747999999999999</v>
      </c>
      <c r="S644" s="206">
        <v>0</v>
      </c>
      <c r="T644" s="207">
        <f>S644*H644</f>
        <v>0</v>
      </c>
      <c r="AR644" s="208" t="s">
        <v>232</v>
      </c>
      <c r="AT644" s="208" t="s">
        <v>347</v>
      </c>
      <c r="AU644" s="208" t="s">
        <v>98</v>
      </c>
      <c r="AY644" s="17" t="s">
        <v>183</v>
      </c>
      <c r="BE644" s="209">
        <f>IF(N644="základní",J644,0)</f>
        <v>0</v>
      </c>
      <c r="BF644" s="209">
        <f>IF(N644="snížená",J644,0)</f>
        <v>0</v>
      </c>
      <c r="BG644" s="209">
        <f>IF(N644="zákl. přenesená",J644,0)</f>
        <v>0</v>
      </c>
      <c r="BH644" s="209">
        <f>IF(N644="sníž. přenesená",J644,0)</f>
        <v>0</v>
      </c>
      <c r="BI644" s="209">
        <f>IF(N644="nulová",J644,0)</f>
        <v>0</v>
      </c>
      <c r="BJ644" s="17" t="s">
        <v>23</v>
      </c>
      <c r="BK644" s="209">
        <f>ROUND(I644*H644,2)</f>
        <v>0</v>
      </c>
      <c r="BL644" s="17" t="s">
        <v>122</v>
      </c>
      <c r="BM644" s="208" t="s">
        <v>2114</v>
      </c>
    </row>
    <row r="645" spans="2:65" s="1" customFormat="1" ht="10.199999999999999">
      <c r="B645" s="35"/>
      <c r="C645" s="36"/>
      <c r="D645" s="210" t="s">
        <v>192</v>
      </c>
      <c r="E645" s="36"/>
      <c r="F645" s="211" t="s">
        <v>2113</v>
      </c>
      <c r="G645" s="36"/>
      <c r="H645" s="36"/>
      <c r="I645" s="118"/>
      <c r="J645" s="36"/>
      <c r="K645" s="36"/>
      <c r="L645" s="39"/>
      <c r="M645" s="212"/>
      <c r="N645" s="67"/>
      <c r="O645" s="67"/>
      <c r="P645" s="67"/>
      <c r="Q645" s="67"/>
      <c r="R645" s="67"/>
      <c r="S645" s="67"/>
      <c r="T645" s="68"/>
      <c r="AT645" s="17" t="s">
        <v>192</v>
      </c>
      <c r="AU645" s="17" t="s">
        <v>98</v>
      </c>
    </row>
    <row r="646" spans="2:65" s="12" customFormat="1" ht="10.199999999999999">
      <c r="B646" s="214"/>
      <c r="C646" s="215"/>
      <c r="D646" s="210" t="s">
        <v>196</v>
      </c>
      <c r="E646" s="216" t="s">
        <v>1</v>
      </c>
      <c r="F646" s="217" t="s">
        <v>1952</v>
      </c>
      <c r="G646" s="215"/>
      <c r="H646" s="216" t="s">
        <v>1</v>
      </c>
      <c r="I646" s="218"/>
      <c r="J646" s="215"/>
      <c r="K646" s="215"/>
      <c r="L646" s="219"/>
      <c r="M646" s="220"/>
      <c r="N646" s="221"/>
      <c r="O646" s="221"/>
      <c r="P646" s="221"/>
      <c r="Q646" s="221"/>
      <c r="R646" s="221"/>
      <c r="S646" s="221"/>
      <c r="T646" s="222"/>
      <c r="AT646" s="223" t="s">
        <v>196</v>
      </c>
      <c r="AU646" s="223" t="s">
        <v>98</v>
      </c>
      <c r="AV646" s="12" t="s">
        <v>23</v>
      </c>
      <c r="AW646" s="12" t="s">
        <v>48</v>
      </c>
      <c r="AX646" s="12" t="s">
        <v>91</v>
      </c>
      <c r="AY646" s="223" t="s">
        <v>183</v>
      </c>
    </row>
    <row r="647" spans="2:65" s="13" customFormat="1" ht="10.199999999999999">
      <c r="B647" s="224"/>
      <c r="C647" s="225"/>
      <c r="D647" s="210" t="s">
        <v>196</v>
      </c>
      <c r="E647" s="226" t="s">
        <v>1</v>
      </c>
      <c r="F647" s="227" t="s">
        <v>1215</v>
      </c>
      <c r="G647" s="225"/>
      <c r="H647" s="228">
        <v>158</v>
      </c>
      <c r="I647" s="229"/>
      <c r="J647" s="225"/>
      <c r="K647" s="225"/>
      <c r="L647" s="230"/>
      <c r="M647" s="231"/>
      <c r="N647" s="232"/>
      <c r="O647" s="232"/>
      <c r="P647" s="232"/>
      <c r="Q647" s="232"/>
      <c r="R647" s="232"/>
      <c r="S647" s="232"/>
      <c r="T647" s="233"/>
      <c r="AT647" s="234" t="s">
        <v>196</v>
      </c>
      <c r="AU647" s="234" t="s">
        <v>98</v>
      </c>
      <c r="AV647" s="13" t="s">
        <v>98</v>
      </c>
      <c r="AW647" s="13" t="s">
        <v>48</v>
      </c>
      <c r="AX647" s="13" t="s">
        <v>23</v>
      </c>
      <c r="AY647" s="234" t="s">
        <v>183</v>
      </c>
    </row>
    <row r="648" spans="2:65" s="1" customFormat="1" ht="16.5" customHeight="1">
      <c r="B648" s="35"/>
      <c r="C648" s="246" t="s">
        <v>666</v>
      </c>
      <c r="D648" s="246" t="s">
        <v>347</v>
      </c>
      <c r="E648" s="247" t="s">
        <v>2115</v>
      </c>
      <c r="F648" s="248" t="s">
        <v>2116</v>
      </c>
      <c r="G648" s="249" t="s">
        <v>1345</v>
      </c>
      <c r="H648" s="250">
        <v>2</v>
      </c>
      <c r="I648" s="251"/>
      <c r="J648" s="252">
        <f>ROUND(I648*H648,2)</f>
        <v>0</v>
      </c>
      <c r="K648" s="248" t="s">
        <v>1</v>
      </c>
      <c r="L648" s="253"/>
      <c r="M648" s="254" t="s">
        <v>1</v>
      </c>
      <c r="N648" s="255" t="s">
        <v>56</v>
      </c>
      <c r="O648" s="67"/>
      <c r="P648" s="206">
        <f>O648*H648</f>
        <v>0</v>
      </c>
      <c r="Q648" s="206">
        <v>3.2000000000000003E-4</v>
      </c>
      <c r="R648" s="206">
        <f>Q648*H648</f>
        <v>6.4000000000000005E-4</v>
      </c>
      <c r="S648" s="206">
        <v>0</v>
      </c>
      <c r="T648" s="207">
        <f>S648*H648</f>
        <v>0</v>
      </c>
      <c r="AR648" s="208" t="s">
        <v>232</v>
      </c>
      <c r="AT648" s="208" t="s">
        <v>347</v>
      </c>
      <c r="AU648" s="208" t="s">
        <v>98</v>
      </c>
      <c r="AY648" s="17" t="s">
        <v>183</v>
      </c>
      <c r="BE648" s="209">
        <f>IF(N648="základní",J648,0)</f>
        <v>0</v>
      </c>
      <c r="BF648" s="209">
        <f>IF(N648="snížená",J648,0)</f>
        <v>0</v>
      </c>
      <c r="BG648" s="209">
        <f>IF(N648="zákl. přenesená",J648,0)</f>
        <v>0</v>
      </c>
      <c r="BH648" s="209">
        <f>IF(N648="sníž. přenesená",J648,0)</f>
        <v>0</v>
      </c>
      <c r="BI648" s="209">
        <f>IF(N648="nulová",J648,0)</f>
        <v>0</v>
      </c>
      <c r="BJ648" s="17" t="s">
        <v>23</v>
      </c>
      <c r="BK648" s="209">
        <f>ROUND(I648*H648,2)</f>
        <v>0</v>
      </c>
      <c r="BL648" s="17" t="s">
        <v>122</v>
      </c>
      <c r="BM648" s="208" t="s">
        <v>2117</v>
      </c>
    </row>
    <row r="649" spans="2:65" s="1" customFormat="1" ht="10.199999999999999">
      <c r="B649" s="35"/>
      <c r="C649" s="36"/>
      <c r="D649" s="210" t="s">
        <v>192</v>
      </c>
      <c r="E649" s="36"/>
      <c r="F649" s="211" t="s">
        <v>2116</v>
      </c>
      <c r="G649" s="36"/>
      <c r="H649" s="36"/>
      <c r="I649" s="118"/>
      <c r="J649" s="36"/>
      <c r="K649" s="36"/>
      <c r="L649" s="39"/>
      <c r="M649" s="212"/>
      <c r="N649" s="67"/>
      <c r="O649" s="67"/>
      <c r="P649" s="67"/>
      <c r="Q649" s="67"/>
      <c r="R649" s="67"/>
      <c r="S649" s="67"/>
      <c r="T649" s="68"/>
      <c r="AT649" s="17" t="s">
        <v>192</v>
      </c>
      <c r="AU649" s="17" t="s">
        <v>98</v>
      </c>
    </row>
    <row r="650" spans="2:65" s="12" customFormat="1" ht="10.199999999999999">
      <c r="B650" s="214"/>
      <c r="C650" s="215"/>
      <c r="D650" s="210" t="s">
        <v>196</v>
      </c>
      <c r="E650" s="216" t="s">
        <v>1</v>
      </c>
      <c r="F650" s="217" t="s">
        <v>2082</v>
      </c>
      <c r="G650" s="215"/>
      <c r="H650" s="216" t="s">
        <v>1</v>
      </c>
      <c r="I650" s="218"/>
      <c r="J650" s="215"/>
      <c r="K650" s="215"/>
      <c r="L650" s="219"/>
      <c r="M650" s="220"/>
      <c r="N650" s="221"/>
      <c r="O650" s="221"/>
      <c r="P650" s="221"/>
      <c r="Q650" s="221"/>
      <c r="R650" s="221"/>
      <c r="S650" s="221"/>
      <c r="T650" s="222"/>
      <c r="AT650" s="223" t="s">
        <v>196</v>
      </c>
      <c r="AU650" s="223" t="s">
        <v>98</v>
      </c>
      <c r="AV650" s="12" t="s">
        <v>23</v>
      </c>
      <c r="AW650" s="12" t="s">
        <v>48</v>
      </c>
      <c r="AX650" s="12" t="s">
        <v>91</v>
      </c>
      <c r="AY650" s="223" t="s">
        <v>183</v>
      </c>
    </row>
    <row r="651" spans="2:65" s="13" customFormat="1" ht="10.199999999999999">
      <c r="B651" s="224"/>
      <c r="C651" s="225"/>
      <c r="D651" s="210" t="s">
        <v>196</v>
      </c>
      <c r="E651" s="226" t="s">
        <v>1</v>
      </c>
      <c r="F651" s="227" t="s">
        <v>2007</v>
      </c>
      <c r="G651" s="225"/>
      <c r="H651" s="228">
        <v>2</v>
      </c>
      <c r="I651" s="229"/>
      <c r="J651" s="225"/>
      <c r="K651" s="225"/>
      <c r="L651" s="230"/>
      <c r="M651" s="231"/>
      <c r="N651" s="232"/>
      <c r="O651" s="232"/>
      <c r="P651" s="232"/>
      <c r="Q651" s="232"/>
      <c r="R651" s="232"/>
      <c r="S651" s="232"/>
      <c r="T651" s="233"/>
      <c r="AT651" s="234" t="s">
        <v>196</v>
      </c>
      <c r="AU651" s="234" t="s">
        <v>98</v>
      </c>
      <c r="AV651" s="13" t="s">
        <v>98</v>
      </c>
      <c r="AW651" s="13" t="s">
        <v>48</v>
      </c>
      <c r="AX651" s="13" t="s">
        <v>91</v>
      </c>
      <c r="AY651" s="234" t="s">
        <v>183</v>
      </c>
    </row>
    <row r="652" spans="2:65" s="15" customFormat="1" ht="10.199999999999999">
      <c r="B652" s="259"/>
      <c r="C652" s="260"/>
      <c r="D652" s="210" t="s">
        <v>196</v>
      </c>
      <c r="E652" s="261" t="s">
        <v>1</v>
      </c>
      <c r="F652" s="262" t="s">
        <v>1547</v>
      </c>
      <c r="G652" s="260"/>
      <c r="H652" s="263">
        <v>2</v>
      </c>
      <c r="I652" s="264"/>
      <c r="J652" s="260"/>
      <c r="K652" s="260"/>
      <c r="L652" s="265"/>
      <c r="M652" s="266"/>
      <c r="N652" s="267"/>
      <c r="O652" s="267"/>
      <c r="P652" s="267"/>
      <c r="Q652" s="267"/>
      <c r="R652" s="267"/>
      <c r="S652" s="267"/>
      <c r="T652" s="268"/>
      <c r="AT652" s="269" t="s">
        <v>196</v>
      </c>
      <c r="AU652" s="269" t="s">
        <v>98</v>
      </c>
      <c r="AV652" s="15" t="s">
        <v>122</v>
      </c>
      <c r="AW652" s="15" t="s">
        <v>48</v>
      </c>
      <c r="AX652" s="15" t="s">
        <v>23</v>
      </c>
      <c r="AY652" s="269" t="s">
        <v>183</v>
      </c>
    </row>
    <row r="653" spans="2:65" s="1" customFormat="1" ht="16.5" customHeight="1">
      <c r="B653" s="35"/>
      <c r="C653" s="246" t="s">
        <v>672</v>
      </c>
      <c r="D653" s="246" t="s">
        <v>347</v>
      </c>
      <c r="E653" s="247" t="s">
        <v>2118</v>
      </c>
      <c r="F653" s="248" t="s">
        <v>2119</v>
      </c>
      <c r="G653" s="249" t="s">
        <v>1345</v>
      </c>
      <c r="H653" s="250">
        <v>1</v>
      </c>
      <c r="I653" s="251"/>
      <c r="J653" s="252">
        <f>ROUND(I653*H653,2)</f>
        <v>0</v>
      </c>
      <c r="K653" s="248" t="s">
        <v>1</v>
      </c>
      <c r="L653" s="253"/>
      <c r="M653" s="254" t="s">
        <v>1</v>
      </c>
      <c r="N653" s="255" t="s">
        <v>56</v>
      </c>
      <c r="O653" s="67"/>
      <c r="P653" s="206">
        <f>O653*H653</f>
        <v>0</v>
      </c>
      <c r="Q653" s="206">
        <v>4.6999999999999999E-4</v>
      </c>
      <c r="R653" s="206">
        <f>Q653*H653</f>
        <v>4.6999999999999999E-4</v>
      </c>
      <c r="S653" s="206">
        <v>0</v>
      </c>
      <c r="T653" s="207">
        <f>S653*H653</f>
        <v>0</v>
      </c>
      <c r="AR653" s="208" t="s">
        <v>232</v>
      </c>
      <c r="AT653" s="208" t="s">
        <v>347</v>
      </c>
      <c r="AU653" s="208" t="s">
        <v>98</v>
      </c>
      <c r="AY653" s="17" t="s">
        <v>183</v>
      </c>
      <c r="BE653" s="209">
        <f>IF(N653="základní",J653,0)</f>
        <v>0</v>
      </c>
      <c r="BF653" s="209">
        <f>IF(N653="snížená",J653,0)</f>
        <v>0</v>
      </c>
      <c r="BG653" s="209">
        <f>IF(N653="zákl. přenesená",J653,0)</f>
        <v>0</v>
      </c>
      <c r="BH653" s="209">
        <f>IF(N653="sníž. přenesená",J653,0)</f>
        <v>0</v>
      </c>
      <c r="BI653" s="209">
        <f>IF(N653="nulová",J653,0)</f>
        <v>0</v>
      </c>
      <c r="BJ653" s="17" t="s">
        <v>23</v>
      </c>
      <c r="BK653" s="209">
        <f>ROUND(I653*H653,2)</f>
        <v>0</v>
      </c>
      <c r="BL653" s="17" t="s">
        <v>122</v>
      </c>
      <c r="BM653" s="208" t="s">
        <v>2120</v>
      </c>
    </row>
    <row r="654" spans="2:65" s="1" customFormat="1" ht="10.199999999999999">
      <c r="B654" s="35"/>
      <c r="C654" s="36"/>
      <c r="D654" s="210" t="s">
        <v>192</v>
      </c>
      <c r="E654" s="36"/>
      <c r="F654" s="211" t="s">
        <v>2119</v>
      </c>
      <c r="G654" s="36"/>
      <c r="H654" s="36"/>
      <c r="I654" s="118"/>
      <c r="J654" s="36"/>
      <c r="K654" s="36"/>
      <c r="L654" s="39"/>
      <c r="M654" s="212"/>
      <c r="N654" s="67"/>
      <c r="O654" s="67"/>
      <c r="P654" s="67"/>
      <c r="Q654" s="67"/>
      <c r="R654" s="67"/>
      <c r="S654" s="67"/>
      <c r="T654" s="68"/>
      <c r="AT654" s="17" t="s">
        <v>192</v>
      </c>
      <c r="AU654" s="17" t="s">
        <v>98</v>
      </c>
    </row>
    <row r="655" spans="2:65" s="12" customFormat="1" ht="10.199999999999999">
      <c r="B655" s="214"/>
      <c r="C655" s="215"/>
      <c r="D655" s="210" t="s">
        <v>196</v>
      </c>
      <c r="E655" s="216" t="s">
        <v>1</v>
      </c>
      <c r="F655" s="217" t="s">
        <v>2082</v>
      </c>
      <c r="G655" s="215"/>
      <c r="H655" s="216" t="s">
        <v>1</v>
      </c>
      <c r="I655" s="218"/>
      <c r="J655" s="215"/>
      <c r="K655" s="215"/>
      <c r="L655" s="219"/>
      <c r="M655" s="220"/>
      <c r="N655" s="221"/>
      <c r="O655" s="221"/>
      <c r="P655" s="221"/>
      <c r="Q655" s="221"/>
      <c r="R655" s="221"/>
      <c r="S655" s="221"/>
      <c r="T655" s="222"/>
      <c r="AT655" s="223" t="s">
        <v>196</v>
      </c>
      <c r="AU655" s="223" t="s">
        <v>98</v>
      </c>
      <c r="AV655" s="12" t="s">
        <v>23</v>
      </c>
      <c r="AW655" s="12" t="s">
        <v>48</v>
      </c>
      <c r="AX655" s="12" t="s">
        <v>91</v>
      </c>
      <c r="AY655" s="223" t="s">
        <v>183</v>
      </c>
    </row>
    <row r="656" spans="2:65" s="13" customFormat="1" ht="10.199999999999999">
      <c r="B656" s="224"/>
      <c r="C656" s="225"/>
      <c r="D656" s="210" t="s">
        <v>196</v>
      </c>
      <c r="E656" s="226" t="s">
        <v>1</v>
      </c>
      <c r="F656" s="227" t="s">
        <v>23</v>
      </c>
      <c r="G656" s="225"/>
      <c r="H656" s="228">
        <v>1</v>
      </c>
      <c r="I656" s="229"/>
      <c r="J656" s="225"/>
      <c r="K656" s="225"/>
      <c r="L656" s="230"/>
      <c r="M656" s="231"/>
      <c r="N656" s="232"/>
      <c r="O656" s="232"/>
      <c r="P656" s="232"/>
      <c r="Q656" s="232"/>
      <c r="R656" s="232"/>
      <c r="S656" s="232"/>
      <c r="T656" s="233"/>
      <c r="AT656" s="234" t="s">
        <v>196</v>
      </c>
      <c r="AU656" s="234" t="s">
        <v>98</v>
      </c>
      <c r="AV656" s="13" t="s">
        <v>98</v>
      </c>
      <c r="AW656" s="13" t="s">
        <v>48</v>
      </c>
      <c r="AX656" s="13" t="s">
        <v>23</v>
      </c>
      <c r="AY656" s="234" t="s">
        <v>183</v>
      </c>
    </row>
    <row r="657" spans="2:65" s="1" customFormat="1" ht="16.5" customHeight="1">
      <c r="B657" s="35"/>
      <c r="C657" s="246" t="s">
        <v>681</v>
      </c>
      <c r="D657" s="246" t="s">
        <v>347</v>
      </c>
      <c r="E657" s="247" t="s">
        <v>2121</v>
      </c>
      <c r="F657" s="248" t="s">
        <v>2122</v>
      </c>
      <c r="G657" s="249" t="s">
        <v>1345</v>
      </c>
      <c r="H657" s="250">
        <v>1</v>
      </c>
      <c r="I657" s="251"/>
      <c r="J657" s="252">
        <f>ROUND(I657*H657,2)</f>
        <v>0</v>
      </c>
      <c r="K657" s="248" t="s">
        <v>1</v>
      </c>
      <c r="L657" s="253"/>
      <c r="M657" s="254" t="s">
        <v>1</v>
      </c>
      <c r="N657" s="255" t="s">
        <v>56</v>
      </c>
      <c r="O657" s="67"/>
      <c r="P657" s="206">
        <f>O657*H657</f>
        <v>0</v>
      </c>
      <c r="Q657" s="206">
        <v>8.9999999999999998E-4</v>
      </c>
      <c r="R657" s="206">
        <f>Q657*H657</f>
        <v>8.9999999999999998E-4</v>
      </c>
      <c r="S657" s="206">
        <v>0</v>
      </c>
      <c r="T657" s="207">
        <f>S657*H657</f>
        <v>0</v>
      </c>
      <c r="AR657" s="208" t="s">
        <v>232</v>
      </c>
      <c r="AT657" s="208" t="s">
        <v>347</v>
      </c>
      <c r="AU657" s="208" t="s">
        <v>98</v>
      </c>
      <c r="AY657" s="17" t="s">
        <v>183</v>
      </c>
      <c r="BE657" s="209">
        <f>IF(N657="základní",J657,0)</f>
        <v>0</v>
      </c>
      <c r="BF657" s="209">
        <f>IF(N657="snížená",J657,0)</f>
        <v>0</v>
      </c>
      <c r="BG657" s="209">
        <f>IF(N657="zákl. přenesená",J657,0)</f>
        <v>0</v>
      </c>
      <c r="BH657" s="209">
        <f>IF(N657="sníž. přenesená",J657,0)</f>
        <v>0</v>
      </c>
      <c r="BI657" s="209">
        <f>IF(N657="nulová",J657,0)</f>
        <v>0</v>
      </c>
      <c r="BJ657" s="17" t="s">
        <v>23</v>
      </c>
      <c r="BK657" s="209">
        <f>ROUND(I657*H657,2)</f>
        <v>0</v>
      </c>
      <c r="BL657" s="17" t="s">
        <v>122</v>
      </c>
      <c r="BM657" s="208" t="s">
        <v>2123</v>
      </c>
    </row>
    <row r="658" spans="2:65" s="1" customFormat="1" ht="10.199999999999999">
      <c r="B658" s="35"/>
      <c r="C658" s="36"/>
      <c r="D658" s="210" t="s">
        <v>192</v>
      </c>
      <c r="E658" s="36"/>
      <c r="F658" s="211" t="s">
        <v>2122</v>
      </c>
      <c r="G658" s="36"/>
      <c r="H658" s="36"/>
      <c r="I658" s="118"/>
      <c r="J658" s="36"/>
      <c r="K658" s="36"/>
      <c r="L658" s="39"/>
      <c r="M658" s="212"/>
      <c r="N658" s="67"/>
      <c r="O658" s="67"/>
      <c r="P658" s="67"/>
      <c r="Q658" s="67"/>
      <c r="R658" s="67"/>
      <c r="S658" s="67"/>
      <c r="T658" s="68"/>
      <c r="AT658" s="17" t="s">
        <v>192</v>
      </c>
      <c r="AU658" s="17" t="s">
        <v>98</v>
      </c>
    </row>
    <row r="659" spans="2:65" s="12" customFormat="1" ht="10.199999999999999">
      <c r="B659" s="214"/>
      <c r="C659" s="215"/>
      <c r="D659" s="210" t="s">
        <v>196</v>
      </c>
      <c r="E659" s="216" t="s">
        <v>1</v>
      </c>
      <c r="F659" s="217" t="s">
        <v>2082</v>
      </c>
      <c r="G659" s="215"/>
      <c r="H659" s="216" t="s">
        <v>1</v>
      </c>
      <c r="I659" s="218"/>
      <c r="J659" s="215"/>
      <c r="K659" s="215"/>
      <c r="L659" s="219"/>
      <c r="M659" s="220"/>
      <c r="N659" s="221"/>
      <c r="O659" s="221"/>
      <c r="P659" s="221"/>
      <c r="Q659" s="221"/>
      <c r="R659" s="221"/>
      <c r="S659" s="221"/>
      <c r="T659" s="222"/>
      <c r="AT659" s="223" t="s">
        <v>196</v>
      </c>
      <c r="AU659" s="223" t="s">
        <v>98</v>
      </c>
      <c r="AV659" s="12" t="s">
        <v>23</v>
      </c>
      <c r="AW659" s="12" t="s">
        <v>48</v>
      </c>
      <c r="AX659" s="12" t="s">
        <v>91</v>
      </c>
      <c r="AY659" s="223" t="s">
        <v>183</v>
      </c>
    </row>
    <row r="660" spans="2:65" s="13" customFormat="1" ht="10.199999999999999">
      <c r="B660" s="224"/>
      <c r="C660" s="225"/>
      <c r="D660" s="210" t="s">
        <v>196</v>
      </c>
      <c r="E660" s="226" t="s">
        <v>1</v>
      </c>
      <c r="F660" s="227" t="s">
        <v>23</v>
      </c>
      <c r="G660" s="225"/>
      <c r="H660" s="228">
        <v>1</v>
      </c>
      <c r="I660" s="229"/>
      <c r="J660" s="225"/>
      <c r="K660" s="225"/>
      <c r="L660" s="230"/>
      <c r="M660" s="231"/>
      <c r="N660" s="232"/>
      <c r="O660" s="232"/>
      <c r="P660" s="232"/>
      <c r="Q660" s="232"/>
      <c r="R660" s="232"/>
      <c r="S660" s="232"/>
      <c r="T660" s="233"/>
      <c r="AT660" s="234" t="s">
        <v>196</v>
      </c>
      <c r="AU660" s="234" t="s">
        <v>98</v>
      </c>
      <c r="AV660" s="13" t="s">
        <v>98</v>
      </c>
      <c r="AW660" s="13" t="s">
        <v>48</v>
      </c>
      <c r="AX660" s="13" t="s">
        <v>23</v>
      </c>
      <c r="AY660" s="234" t="s">
        <v>183</v>
      </c>
    </row>
    <row r="661" spans="2:65" s="1" customFormat="1" ht="16.5" customHeight="1">
      <c r="B661" s="35"/>
      <c r="C661" s="246" t="s">
        <v>688</v>
      </c>
      <c r="D661" s="246" t="s">
        <v>347</v>
      </c>
      <c r="E661" s="247" t="s">
        <v>2124</v>
      </c>
      <c r="F661" s="248" t="s">
        <v>2125</v>
      </c>
      <c r="G661" s="249" t="s">
        <v>1345</v>
      </c>
      <c r="H661" s="250">
        <v>4</v>
      </c>
      <c r="I661" s="251"/>
      <c r="J661" s="252">
        <f>ROUND(I661*H661,2)</f>
        <v>0</v>
      </c>
      <c r="K661" s="248" t="s">
        <v>1</v>
      </c>
      <c r="L661" s="253"/>
      <c r="M661" s="254" t="s">
        <v>1</v>
      </c>
      <c r="N661" s="255" t="s">
        <v>56</v>
      </c>
      <c r="O661" s="67"/>
      <c r="P661" s="206">
        <f>O661*H661</f>
        <v>0</v>
      </c>
      <c r="Q661" s="206">
        <v>8.0000000000000004E-4</v>
      </c>
      <c r="R661" s="206">
        <f>Q661*H661</f>
        <v>3.2000000000000002E-3</v>
      </c>
      <c r="S661" s="206">
        <v>0</v>
      </c>
      <c r="T661" s="207">
        <f>S661*H661</f>
        <v>0</v>
      </c>
      <c r="AR661" s="208" t="s">
        <v>232</v>
      </c>
      <c r="AT661" s="208" t="s">
        <v>347</v>
      </c>
      <c r="AU661" s="208" t="s">
        <v>98</v>
      </c>
      <c r="AY661" s="17" t="s">
        <v>183</v>
      </c>
      <c r="BE661" s="209">
        <f>IF(N661="základní",J661,0)</f>
        <v>0</v>
      </c>
      <c r="BF661" s="209">
        <f>IF(N661="snížená",J661,0)</f>
        <v>0</v>
      </c>
      <c r="BG661" s="209">
        <f>IF(N661="zákl. přenesená",J661,0)</f>
        <v>0</v>
      </c>
      <c r="BH661" s="209">
        <f>IF(N661="sníž. přenesená",J661,0)</f>
        <v>0</v>
      </c>
      <c r="BI661" s="209">
        <f>IF(N661="nulová",J661,0)</f>
        <v>0</v>
      </c>
      <c r="BJ661" s="17" t="s">
        <v>23</v>
      </c>
      <c r="BK661" s="209">
        <f>ROUND(I661*H661,2)</f>
        <v>0</v>
      </c>
      <c r="BL661" s="17" t="s">
        <v>122</v>
      </c>
      <c r="BM661" s="208" t="s">
        <v>2126</v>
      </c>
    </row>
    <row r="662" spans="2:65" s="1" customFormat="1" ht="10.199999999999999">
      <c r="B662" s="35"/>
      <c r="C662" s="36"/>
      <c r="D662" s="210" t="s">
        <v>192</v>
      </c>
      <c r="E662" s="36"/>
      <c r="F662" s="211" t="s">
        <v>2125</v>
      </c>
      <c r="G662" s="36"/>
      <c r="H662" s="36"/>
      <c r="I662" s="118"/>
      <c r="J662" s="36"/>
      <c r="K662" s="36"/>
      <c r="L662" s="39"/>
      <c r="M662" s="212"/>
      <c r="N662" s="67"/>
      <c r="O662" s="67"/>
      <c r="P662" s="67"/>
      <c r="Q662" s="67"/>
      <c r="R662" s="67"/>
      <c r="S662" s="67"/>
      <c r="T662" s="68"/>
      <c r="AT662" s="17" t="s">
        <v>192</v>
      </c>
      <c r="AU662" s="17" t="s">
        <v>98</v>
      </c>
    </row>
    <row r="663" spans="2:65" s="12" customFormat="1" ht="10.199999999999999">
      <c r="B663" s="214"/>
      <c r="C663" s="215"/>
      <c r="D663" s="210" t="s">
        <v>196</v>
      </c>
      <c r="E663" s="216" t="s">
        <v>1</v>
      </c>
      <c r="F663" s="217" t="s">
        <v>2082</v>
      </c>
      <c r="G663" s="215"/>
      <c r="H663" s="216" t="s">
        <v>1</v>
      </c>
      <c r="I663" s="218"/>
      <c r="J663" s="215"/>
      <c r="K663" s="215"/>
      <c r="L663" s="219"/>
      <c r="M663" s="220"/>
      <c r="N663" s="221"/>
      <c r="O663" s="221"/>
      <c r="P663" s="221"/>
      <c r="Q663" s="221"/>
      <c r="R663" s="221"/>
      <c r="S663" s="221"/>
      <c r="T663" s="222"/>
      <c r="AT663" s="223" t="s">
        <v>196</v>
      </c>
      <c r="AU663" s="223" t="s">
        <v>98</v>
      </c>
      <c r="AV663" s="12" t="s">
        <v>23</v>
      </c>
      <c r="AW663" s="12" t="s">
        <v>48</v>
      </c>
      <c r="AX663" s="12" t="s">
        <v>91</v>
      </c>
      <c r="AY663" s="223" t="s">
        <v>183</v>
      </c>
    </row>
    <row r="664" spans="2:65" s="13" customFormat="1" ht="10.199999999999999">
      <c r="B664" s="224"/>
      <c r="C664" s="225"/>
      <c r="D664" s="210" t="s">
        <v>196</v>
      </c>
      <c r="E664" s="226" t="s">
        <v>1</v>
      </c>
      <c r="F664" s="227" t="s">
        <v>1971</v>
      </c>
      <c r="G664" s="225"/>
      <c r="H664" s="228">
        <v>4</v>
      </c>
      <c r="I664" s="229"/>
      <c r="J664" s="225"/>
      <c r="K664" s="225"/>
      <c r="L664" s="230"/>
      <c r="M664" s="231"/>
      <c r="N664" s="232"/>
      <c r="O664" s="232"/>
      <c r="P664" s="232"/>
      <c r="Q664" s="232"/>
      <c r="R664" s="232"/>
      <c r="S664" s="232"/>
      <c r="T664" s="233"/>
      <c r="AT664" s="234" t="s">
        <v>196</v>
      </c>
      <c r="AU664" s="234" t="s">
        <v>98</v>
      </c>
      <c r="AV664" s="13" t="s">
        <v>98</v>
      </c>
      <c r="AW664" s="13" t="s">
        <v>48</v>
      </c>
      <c r="AX664" s="13" t="s">
        <v>23</v>
      </c>
      <c r="AY664" s="234" t="s">
        <v>183</v>
      </c>
    </row>
    <row r="665" spans="2:65" s="1" customFormat="1" ht="16.5" customHeight="1">
      <c r="B665" s="35"/>
      <c r="C665" s="246" t="s">
        <v>695</v>
      </c>
      <c r="D665" s="246" t="s">
        <v>347</v>
      </c>
      <c r="E665" s="247" t="s">
        <v>2127</v>
      </c>
      <c r="F665" s="248" t="s">
        <v>2128</v>
      </c>
      <c r="G665" s="249" t="s">
        <v>1345</v>
      </c>
      <c r="H665" s="250">
        <v>2</v>
      </c>
      <c r="I665" s="251"/>
      <c r="J665" s="252">
        <f>ROUND(I665*H665,2)</f>
        <v>0</v>
      </c>
      <c r="K665" s="248" t="s">
        <v>1</v>
      </c>
      <c r="L665" s="253"/>
      <c r="M665" s="254" t="s">
        <v>1</v>
      </c>
      <c r="N665" s="255" t="s">
        <v>56</v>
      </c>
      <c r="O665" s="67"/>
      <c r="P665" s="206">
        <f>O665*H665</f>
        <v>0</v>
      </c>
      <c r="Q665" s="206">
        <v>9.2000000000000003E-4</v>
      </c>
      <c r="R665" s="206">
        <f>Q665*H665</f>
        <v>1.8400000000000001E-3</v>
      </c>
      <c r="S665" s="206">
        <v>0</v>
      </c>
      <c r="T665" s="207">
        <f>S665*H665</f>
        <v>0</v>
      </c>
      <c r="AR665" s="208" t="s">
        <v>232</v>
      </c>
      <c r="AT665" s="208" t="s">
        <v>347</v>
      </c>
      <c r="AU665" s="208" t="s">
        <v>98</v>
      </c>
      <c r="AY665" s="17" t="s">
        <v>183</v>
      </c>
      <c r="BE665" s="209">
        <f>IF(N665="základní",J665,0)</f>
        <v>0</v>
      </c>
      <c r="BF665" s="209">
        <f>IF(N665="snížená",J665,0)</f>
        <v>0</v>
      </c>
      <c r="BG665" s="209">
        <f>IF(N665="zákl. přenesená",J665,0)</f>
        <v>0</v>
      </c>
      <c r="BH665" s="209">
        <f>IF(N665="sníž. přenesená",J665,0)</f>
        <v>0</v>
      </c>
      <c r="BI665" s="209">
        <f>IF(N665="nulová",J665,0)</f>
        <v>0</v>
      </c>
      <c r="BJ665" s="17" t="s">
        <v>23</v>
      </c>
      <c r="BK665" s="209">
        <f>ROUND(I665*H665,2)</f>
        <v>0</v>
      </c>
      <c r="BL665" s="17" t="s">
        <v>122</v>
      </c>
      <c r="BM665" s="208" t="s">
        <v>2129</v>
      </c>
    </row>
    <row r="666" spans="2:65" s="1" customFormat="1" ht="10.199999999999999">
      <c r="B666" s="35"/>
      <c r="C666" s="36"/>
      <c r="D666" s="210" t="s">
        <v>192</v>
      </c>
      <c r="E666" s="36"/>
      <c r="F666" s="211" t="s">
        <v>2128</v>
      </c>
      <c r="G666" s="36"/>
      <c r="H666" s="36"/>
      <c r="I666" s="118"/>
      <c r="J666" s="36"/>
      <c r="K666" s="36"/>
      <c r="L666" s="39"/>
      <c r="M666" s="212"/>
      <c r="N666" s="67"/>
      <c r="O666" s="67"/>
      <c r="P666" s="67"/>
      <c r="Q666" s="67"/>
      <c r="R666" s="67"/>
      <c r="S666" s="67"/>
      <c r="T666" s="68"/>
      <c r="AT666" s="17" t="s">
        <v>192</v>
      </c>
      <c r="AU666" s="17" t="s">
        <v>98</v>
      </c>
    </row>
    <row r="667" spans="2:65" s="12" customFormat="1" ht="10.199999999999999">
      <c r="B667" s="214"/>
      <c r="C667" s="215"/>
      <c r="D667" s="210" t="s">
        <v>196</v>
      </c>
      <c r="E667" s="216" t="s">
        <v>1</v>
      </c>
      <c r="F667" s="217" t="s">
        <v>2082</v>
      </c>
      <c r="G667" s="215"/>
      <c r="H667" s="216" t="s">
        <v>1</v>
      </c>
      <c r="I667" s="218"/>
      <c r="J667" s="215"/>
      <c r="K667" s="215"/>
      <c r="L667" s="219"/>
      <c r="M667" s="220"/>
      <c r="N667" s="221"/>
      <c r="O667" s="221"/>
      <c r="P667" s="221"/>
      <c r="Q667" s="221"/>
      <c r="R667" s="221"/>
      <c r="S667" s="221"/>
      <c r="T667" s="222"/>
      <c r="AT667" s="223" t="s">
        <v>196</v>
      </c>
      <c r="AU667" s="223" t="s">
        <v>98</v>
      </c>
      <c r="AV667" s="12" t="s">
        <v>23</v>
      </c>
      <c r="AW667" s="12" t="s">
        <v>48</v>
      </c>
      <c r="AX667" s="12" t="s">
        <v>91</v>
      </c>
      <c r="AY667" s="223" t="s">
        <v>183</v>
      </c>
    </row>
    <row r="668" spans="2:65" s="13" customFormat="1" ht="10.199999999999999">
      <c r="B668" s="224"/>
      <c r="C668" s="225"/>
      <c r="D668" s="210" t="s">
        <v>196</v>
      </c>
      <c r="E668" s="226" t="s">
        <v>1</v>
      </c>
      <c r="F668" s="227" t="s">
        <v>98</v>
      </c>
      <c r="G668" s="225"/>
      <c r="H668" s="228">
        <v>2</v>
      </c>
      <c r="I668" s="229"/>
      <c r="J668" s="225"/>
      <c r="K668" s="225"/>
      <c r="L668" s="230"/>
      <c r="M668" s="231"/>
      <c r="N668" s="232"/>
      <c r="O668" s="232"/>
      <c r="P668" s="232"/>
      <c r="Q668" s="232"/>
      <c r="R668" s="232"/>
      <c r="S668" s="232"/>
      <c r="T668" s="233"/>
      <c r="AT668" s="234" t="s">
        <v>196</v>
      </c>
      <c r="AU668" s="234" t="s">
        <v>98</v>
      </c>
      <c r="AV668" s="13" t="s">
        <v>98</v>
      </c>
      <c r="AW668" s="13" t="s">
        <v>48</v>
      </c>
      <c r="AX668" s="13" t="s">
        <v>23</v>
      </c>
      <c r="AY668" s="234" t="s">
        <v>183</v>
      </c>
    </row>
    <row r="669" spans="2:65" s="1" customFormat="1" ht="16.5" customHeight="1">
      <c r="B669" s="35"/>
      <c r="C669" s="197" t="s">
        <v>701</v>
      </c>
      <c r="D669" s="197" t="s">
        <v>186</v>
      </c>
      <c r="E669" s="198" t="s">
        <v>2130</v>
      </c>
      <c r="F669" s="199" t="s">
        <v>2131</v>
      </c>
      <c r="G669" s="200" t="s">
        <v>711</v>
      </c>
      <c r="H669" s="201">
        <v>8</v>
      </c>
      <c r="I669" s="202"/>
      <c r="J669" s="203">
        <f>ROUND(I669*H669,2)</f>
        <v>0</v>
      </c>
      <c r="K669" s="199" t="s">
        <v>190</v>
      </c>
      <c r="L669" s="39"/>
      <c r="M669" s="204" t="s">
        <v>1</v>
      </c>
      <c r="N669" s="205" t="s">
        <v>56</v>
      </c>
      <c r="O669" s="67"/>
      <c r="P669" s="206">
        <f>O669*H669</f>
        <v>0</v>
      </c>
      <c r="Q669" s="206">
        <v>0</v>
      </c>
      <c r="R669" s="206">
        <f>Q669*H669</f>
        <v>0</v>
      </c>
      <c r="S669" s="206">
        <v>0</v>
      </c>
      <c r="T669" s="207">
        <f>S669*H669</f>
        <v>0</v>
      </c>
      <c r="AR669" s="208" t="s">
        <v>122</v>
      </c>
      <c r="AT669" s="208" t="s">
        <v>186</v>
      </c>
      <c r="AU669" s="208" t="s">
        <v>98</v>
      </c>
      <c r="AY669" s="17" t="s">
        <v>183</v>
      </c>
      <c r="BE669" s="209">
        <f>IF(N669="základní",J669,0)</f>
        <v>0</v>
      </c>
      <c r="BF669" s="209">
        <f>IF(N669="snížená",J669,0)</f>
        <v>0</v>
      </c>
      <c r="BG669" s="209">
        <f>IF(N669="zákl. přenesená",J669,0)</f>
        <v>0</v>
      </c>
      <c r="BH669" s="209">
        <f>IF(N669="sníž. přenesená",J669,0)</f>
        <v>0</v>
      </c>
      <c r="BI669" s="209">
        <f>IF(N669="nulová",J669,0)</f>
        <v>0</v>
      </c>
      <c r="BJ669" s="17" t="s">
        <v>23</v>
      </c>
      <c r="BK669" s="209">
        <f>ROUND(I669*H669,2)</f>
        <v>0</v>
      </c>
      <c r="BL669" s="17" t="s">
        <v>122</v>
      </c>
      <c r="BM669" s="208" t="s">
        <v>2132</v>
      </c>
    </row>
    <row r="670" spans="2:65" s="1" customFormat="1" ht="10.199999999999999">
      <c r="B670" s="35"/>
      <c r="C670" s="36"/>
      <c r="D670" s="210" t="s">
        <v>192</v>
      </c>
      <c r="E670" s="36"/>
      <c r="F670" s="211" t="s">
        <v>2133</v>
      </c>
      <c r="G670" s="36"/>
      <c r="H670" s="36"/>
      <c r="I670" s="118"/>
      <c r="J670" s="36"/>
      <c r="K670" s="36"/>
      <c r="L670" s="39"/>
      <c r="M670" s="212"/>
      <c r="N670" s="67"/>
      <c r="O670" s="67"/>
      <c r="P670" s="67"/>
      <c r="Q670" s="67"/>
      <c r="R670" s="67"/>
      <c r="S670" s="67"/>
      <c r="T670" s="68"/>
      <c r="AT670" s="17" t="s">
        <v>192</v>
      </c>
      <c r="AU670" s="17" t="s">
        <v>98</v>
      </c>
    </row>
    <row r="671" spans="2:65" s="1" customFormat="1" ht="36">
      <c r="B671" s="35"/>
      <c r="C671" s="36"/>
      <c r="D671" s="210" t="s">
        <v>194</v>
      </c>
      <c r="E671" s="36"/>
      <c r="F671" s="213" t="s">
        <v>1106</v>
      </c>
      <c r="G671" s="36"/>
      <c r="H671" s="36"/>
      <c r="I671" s="118"/>
      <c r="J671" s="36"/>
      <c r="K671" s="36"/>
      <c r="L671" s="39"/>
      <c r="M671" s="212"/>
      <c r="N671" s="67"/>
      <c r="O671" s="67"/>
      <c r="P671" s="67"/>
      <c r="Q671" s="67"/>
      <c r="R671" s="67"/>
      <c r="S671" s="67"/>
      <c r="T671" s="68"/>
      <c r="AT671" s="17" t="s">
        <v>194</v>
      </c>
      <c r="AU671" s="17" t="s">
        <v>98</v>
      </c>
    </row>
    <row r="672" spans="2:65" s="12" customFormat="1" ht="10.199999999999999">
      <c r="B672" s="214"/>
      <c r="C672" s="215"/>
      <c r="D672" s="210" t="s">
        <v>196</v>
      </c>
      <c r="E672" s="216" t="s">
        <v>1</v>
      </c>
      <c r="F672" s="217" t="s">
        <v>2082</v>
      </c>
      <c r="G672" s="215"/>
      <c r="H672" s="216" t="s">
        <v>1</v>
      </c>
      <c r="I672" s="218"/>
      <c r="J672" s="215"/>
      <c r="K672" s="215"/>
      <c r="L672" s="219"/>
      <c r="M672" s="220"/>
      <c r="N672" s="221"/>
      <c r="O672" s="221"/>
      <c r="P672" s="221"/>
      <c r="Q672" s="221"/>
      <c r="R672" s="221"/>
      <c r="S672" s="221"/>
      <c r="T672" s="222"/>
      <c r="AT672" s="223" t="s">
        <v>196</v>
      </c>
      <c r="AU672" s="223" t="s">
        <v>98</v>
      </c>
      <c r="AV672" s="12" t="s">
        <v>23</v>
      </c>
      <c r="AW672" s="12" t="s">
        <v>48</v>
      </c>
      <c r="AX672" s="12" t="s">
        <v>91</v>
      </c>
      <c r="AY672" s="223" t="s">
        <v>183</v>
      </c>
    </row>
    <row r="673" spans="2:65" s="13" customFormat="1" ht="10.199999999999999">
      <c r="B673" s="224"/>
      <c r="C673" s="225"/>
      <c r="D673" s="210" t="s">
        <v>196</v>
      </c>
      <c r="E673" s="226" t="s">
        <v>1</v>
      </c>
      <c r="F673" s="227" t="s">
        <v>2134</v>
      </c>
      <c r="G673" s="225"/>
      <c r="H673" s="228">
        <v>8</v>
      </c>
      <c r="I673" s="229"/>
      <c r="J673" s="225"/>
      <c r="K673" s="225"/>
      <c r="L673" s="230"/>
      <c r="M673" s="231"/>
      <c r="N673" s="232"/>
      <c r="O673" s="232"/>
      <c r="P673" s="232"/>
      <c r="Q673" s="232"/>
      <c r="R673" s="232"/>
      <c r="S673" s="232"/>
      <c r="T673" s="233"/>
      <c r="AT673" s="234" t="s">
        <v>196</v>
      </c>
      <c r="AU673" s="234" t="s">
        <v>98</v>
      </c>
      <c r="AV673" s="13" t="s">
        <v>98</v>
      </c>
      <c r="AW673" s="13" t="s">
        <v>48</v>
      </c>
      <c r="AX673" s="13" t="s">
        <v>91</v>
      </c>
      <c r="AY673" s="234" t="s">
        <v>183</v>
      </c>
    </row>
    <row r="674" spans="2:65" s="15" customFormat="1" ht="10.199999999999999">
      <c r="B674" s="259"/>
      <c r="C674" s="260"/>
      <c r="D674" s="210" t="s">
        <v>196</v>
      </c>
      <c r="E674" s="261" t="s">
        <v>1</v>
      </c>
      <c r="F674" s="262" t="s">
        <v>1547</v>
      </c>
      <c r="G674" s="260"/>
      <c r="H674" s="263">
        <v>8</v>
      </c>
      <c r="I674" s="264"/>
      <c r="J674" s="260"/>
      <c r="K674" s="260"/>
      <c r="L674" s="265"/>
      <c r="M674" s="266"/>
      <c r="N674" s="267"/>
      <c r="O674" s="267"/>
      <c r="P674" s="267"/>
      <c r="Q674" s="267"/>
      <c r="R674" s="267"/>
      <c r="S674" s="267"/>
      <c r="T674" s="268"/>
      <c r="AT674" s="269" t="s">
        <v>196</v>
      </c>
      <c r="AU674" s="269" t="s">
        <v>98</v>
      </c>
      <c r="AV674" s="15" t="s">
        <v>122</v>
      </c>
      <c r="AW674" s="15" t="s">
        <v>48</v>
      </c>
      <c r="AX674" s="15" t="s">
        <v>23</v>
      </c>
      <c r="AY674" s="269" t="s">
        <v>183</v>
      </c>
    </row>
    <row r="675" spans="2:65" s="1" customFormat="1" ht="16.5" customHeight="1">
      <c r="B675" s="35"/>
      <c r="C675" s="246" t="s">
        <v>708</v>
      </c>
      <c r="D675" s="246" t="s">
        <v>347</v>
      </c>
      <c r="E675" s="247" t="s">
        <v>2135</v>
      </c>
      <c r="F675" s="248" t="s">
        <v>2136</v>
      </c>
      <c r="G675" s="249" t="s">
        <v>711</v>
      </c>
      <c r="H675" s="250">
        <v>8</v>
      </c>
      <c r="I675" s="251"/>
      <c r="J675" s="252">
        <f>ROUND(I675*H675,2)</f>
        <v>0</v>
      </c>
      <c r="K675" s="248" t="s">
        <v>190</v>
      </c>
      <c r="L675" s="253"/>
      <c r="M675" s="254" t="s">
        <v>1</v>
      </c>
      <c r="N675" s="255" t="s">
        <v>56</v>
      </c>
      <c r="O675" s="67"/>
      <c r="P675" s="206">
        <f>O675*H675</f>
        <v>0</v>
      </c>
      <c r="Q675" s="206">
        <v>1.48E-3</v>
      </c>
      <c r="R675" s="206">
        <f>Q675*H675</f>
        <v>1.184E-2</v>
      </c>
      <c r="S675" s="206">
        <v>0</v>
      </c>
      <c r="T675" s="207">
        <f>S675*H675</f>
        <v>0</v>
      </c>
      <c r="AR675" s="208" t="s">
        <v>232</v>
      </c>
      <c r="AT675" s="208" t="s">
        <v>347</v>
      </c>
      <c r="AU675" s="208" t="s">
        <v>98</v>
      </c>
      <c r="AY675" s="17" t="s">
        <v>183</v>
      </c>
      <c r="BE675" s="209">
        <f>IF(N675="základní",J675,0)</f>
        <v>0</v>
      </c>
      <c r="BF675" s="209">
        <f>IF(N675="snížená",J675,0)</f>
        <v>0</v>
      </c>
      <c r="BG675" s="209">
        <f>IF(N675="zákl. přenesená",J675,0)</f>
        <v>0</v>
      </c>
      <c r="BH675" s="209">
        <f>IF(N675="sníž. přenesená",J675,0)</f>
        <v>0</v>
      </c>
      <c r="BI675" s="209">
        <f>IF(N675="nulová",J675,0)</f>
        <v>0</v>
      </c>
      <c r="BJ675" s="17" t="s">
        <v>23</v>
      </c>
      <c r="BK675" s="209">
        <f>ROUND(I675*H675,2)</f>
        <v>0</v>
      </c>
      <c r="BL675" s="17" t="s">
        <v>122</v>
      </c>
      <c r="BM675" s="208" t="s">
        <v>2137</v>
      </c>
    </row>
    <row r="676" spans="2:65" s="1" customFormat="1" ht="10.199999999999999">
      <c r="B676" s="35"/>
      <c r="C676" s="36"/>
      <c r="D676" s="210" t="s">
        <v>192</v>
      </c>
      <c r="E676" s="36"/>
      <c r="F676" s="211" t="s">
        <v>2136</v>
      </c>
      <c r="G676" s="36"/>
      <c r="H676" s="36"/>
      <c r="I676" s="118"/>
      <c r="J676" s="36"/>
      <c r="K676" s="36"/>
      <c r="L676" s="39"/>
      <c r="M676" s="212"/>
      <c r="N676" s="67"/>
      <c r="O676" s="67"/>
      <c r="P676" s="67"/>
      <c r="Q676" s="67"/>
      <c r="R676" s="67"/>
      <c r="S676" s="67"/>
      <c r="T676" s="68"/>
      <c r="AT676" s="17" t="s">
        <v>192</v>
      </c>
      <c r="AU676" s="17" t="s">
        <v>98</v>
      </c>
    </row>
    <row r="677" spans="2:65" s="12" customFormat="1" ht="10.199999999999999">
      <c r="B677" s="214"/>
      <c r="C677" s="215"/>
      <c r="D677" s="210" t="s">
        <v>196</v>
      </c>
      <c r="E677" s="216" t="s">
        <v>1</v>
      </c>
      <c r="F677" s="217" t="s">
        <v>1952</v>
      </c>
      <c r="G677" s="215"/>
      <c r="H677" s="216" t="s">
        <v>1</v>
      </c>
      <c r="I677" s="218"/>
      <c r="J677" s="215"/>
      <c r="K677" s="215"/>
      <c r="L677" s="219"/>
      <c r="M677" s="220"/>
      <c r="N677" s="221"/>
      <c r="O677" s="221"/>
      <c r="P677" s="221"/>
      <c r="Q677" s="221"/>
      <c r="R677" s="221"/>
      <c r="S677" s="221"/>
      <c r="T677" s="222"/>
      <c r="AT677" s="223" t="s">
        <v>196</v>
      </c>
      <c r="AU677" s="223" t="s">
        <v>98</v>
      </c>
      <c r="AV677" s="12" t="s">
        <v>23</v>
      </c>
      <c r="AW677" s="12" t="s">
        <v>48</v>
      </c>
      <c r="AX677" s="12" t="s">
        <v>91</v>
      </c>
      <c r="AY677" s="223" t="s">
        <v>183</v>
      </c>
    </row>
    <row r="678" spans="2:65" s="13" customFormat="1" ht="10.199999999999999">
      <c r="B678" s="224"/>
      <c r="C678" s="225"/>
      <c r="D678" s="210" t="s">
        <v>196</v>
      </c>
      <c r="E678" s="226" t="s">
        <v>1</v>
      </c>
      <c r="F678" s="227" t="s">
        <v>232</v>
      </c>
      <c r="G678" s="225"/>
      <c r="H678" s="228">
        <v>8</v>
      </c>
      <c r="I678" s="229"/>
      <c r="J678" s="225"/>
      <c r="K678" s="225"/>
      <c r="L678" s="230"/>
      <c r="M678" s="231"/>
      <c r="N678" s="232"/>
      <c r="O678" s="232"/>
      <c r="P678" s="232"/>
      <c r="Q678" s="232"/>
      <c r="R678" s="232"/>
      <c r="S678" s="232"/>
      <c r="T678" s="233"/>
      <c r="AT678" s="234" t="s">
        <v>196</v>
      </c>
      <c r="AU678" s="234" t="s">
        <v>98</v>
      </c>
      <c r="AV678" s="13" t="s">
        <v>98</v>
      </c>
      <c r="AW678" s="13" t="s">
        <v>48</v>
      </c>
      <c r="AX678" s="13" t="s">
        <v>23</v>
      </c>
      <c r="AY678" s="234" t="s">
        <v>183</v>
      </c>
    </row>
    <row r="679" spans="2:65" s="1" customFormat="1" ht="16.5" customHeight="1">
      <c r="B679" s="35"/>
      <c r="C679" s="246" t="s">
        <v>717</v>
      </c>
      <c r="D679" s="246" t="s">
        <v>347</v>
      </c>
      <c r="E679" s="247" t="s">
        <v>2138</v>
      </c>
      <c r="F679" s="248" t="s">
        <v>2139</v>
      </c>
      <c r="G679" s="249" t="s">
        <v>1345</v>
      </c>
      <c r="H679" s="250">
        <v>4</v>
      </c>
      <c r="I679" s="251"/>
      <c r="J679" s="252">
        <f>ROUND(I679*H679,2)</f>
        <v>0</v>
      </c>
      <c r="K679" s="248" t="s">
        <v>1</v>
      </c>
      <c r="L679" s="253"/>
      <c r="M679" s="254" t="s">
        <v>1</v>
      </c>
      <c r="N679" s="255" t="s">
        <v>56</v>
      </c>
      <c r="O679" s="67"/>
      <c r="P679" s="206">
        <f>O679*H679</f>
        <v>0</v>
      </c>
      <c r="Q679" s="206">
        <v>1.67E-3</v>
      </c>
      <c r="R679" s="206">
        <f>Q679*H679</f>
        <v>6.6800000000000002E-3</v>
      </c>
      <c r="S679" s="206">
        <v>0</v>
      </c>
      <c r="T679" s="207">
        <f>S679*H679</f>
        <v>0</v>
      </c>
      <c r="AR679" s="208" t="s">
        <v>232</v>
      </c>
      <c r="AT679" s="208" t="s">
        <v>347</v>
      </c>
      <c r="AU679" s="208" t="s">
        <v>98</v>
      </c>
      <c r="AY679" s="17" t="s">
        <v>183</v>
      </c>
      <c r="BE679" s="209">
        <f>IF(N679="základní",J679,0)</f>
        <v>0</v>
      </c>
      <c r="BF679" s="209">
        <f>IF(N679="snížená",J679,0)</f>
        <v>0</v>
      </c>
      <c r="BG679" s="209">
        <f>IF(N679="zákl. přenesená",J679,0)</f>
        <v>0</v>
      </c>
      <c r="BH679" s="209">
        <f>IF(N679="sníž. přenesená",J679,0)</f>
        <v>0</v>
      </c>
      <c r="BI679" s="209">
        <f>IF(N679="nulová",J679,0)</f>
        <v>0</v>
      </c>
      <c r="BJ679" s="17" t="s">
        <v>23</v>
      </c>
      <c r="BK679" s="209">
        <f>ROUND(I679*H679,2)</f>
        <v>0</v>
      </c>
      <c r="BL679" s="17" t="s">
        <v>122</v>
      </c>
      <c r="BM679" s="208" t="s">
        <v>2140</v>
      </c>
    </row>
    <row r="680" spans="2:65" s="1" customFormat="1" ht="10.199999999999999">
      <c r="B680" s="35"/>
      <c r="C680" s="36"/>
      <c r="D680" s="210" t="s">
        <v>192</v>
      </c>
      <c r="E680" s="36"/>
      <c r="F680" s="211" t="s">
        <v>2139</v>
      </c>
      <c r="G680" s="36"/>
      <c r="H680" s="36"/>
      <c r="I680" s="118"/>
      <c r="J680" s="36"/>
      <c r="K680" s="36"/>
      <c r="L680" s="39"/>
      <c r="M680" s="212"/>
      <c r="N680" s="67"/>
      <c r="O680" s="67"/>
      <c r="P680" s="67"/>
      <c r="Q680" s="67"/>
      <c r="R680" s="67"/>
      <c r="S680" s="67"/>
      <c r="T680" s="68"/>
      <c r="AT680" s="17" t="s">
        <v>192</v>
      </c>
      <c r="AU680" s="17" t="s">
        <v>98</v>
      </c>
    </row>
    <row r="681" spans="2:65" s="12" customFormat="1" ht="10.199999999999999">
      <c r="B681" s="214"/>
      <c r="C681" s="215"/>
      <c r="D681" s="210" t="s">
        <v>196</v>
      </c>
      <c r="E681" s="216" t="s">
        <v>1</v>
      </c>
      <c r="F681" s="217" t="s">
        <v>2082</v>
      </c>
      <c r="G681" s="215"/>
      <c r="H681" s="216" t="s">
        <v>1</v>
      </c>
      <c r="I681" s="218"/>
      <c r="J681" s="215"/>
      <c r="K681" s="215"/>
      <c r="L681" s="219"/>
      <c r="M681" s="220"/>
      <c r="N681" s="221"/>
      <c r="O681" s="221"/>
      <c r="P681" s="221"/>
      <c r="Q681" s="221"/>
      <c r="R681" s="221"/>
      <c r="S681" s="221"/>
      <c r="T681" s="222"/>
      <c r="AT681" s="223" t="s">
        <v>196</v>
      </c>
      <c r="AU681" s="223" t="s">
        <v>98</v>
      </c>
      <c r="AV681" s="12" t="s">
        <v>23</v>
      </c>
      <c r="AW681" s="12" t="s">
        <v>48</v>
      </c>
      <c r="AX681" s="12" t="s">
        <v>91</v>
      </c>
      <c r="AY681" s="223" t="s">
        <v>183</v>
      </c>
    </row>
    <row r="682" spans="2:65" s="13" customFormat="1" ht="10.199999999999999">
      <c r="B682" s="224"/>
      <c r="C682" s="225"/>
      <c r="D682" s="210" t="s">
        <v>196</v>
      </c>
      <c r="E682" s="226" t="s">
        <v>1</v>
      </c>
      <c r="F682" s="227" t="s">
        <v>2141</v>
      </c>
      <c r="G682" s="225"/>
      <c r="H682" s="228">
        <v>4</v>
      </c>
      <c r="I682" s="229"/>
      <c r="J682" s="225"/>
      <c r="K682" s="225"/>
      <c r="L682" s="230"/>
      <c r="M682" s="231"/>
      <c r="N682" s="232"/>
      <c r="O682" s="232"/>
      <c r="P682" s="232"/>
      <c r="Q682" s="232"/>
      <c r="R682" s="232"/>
      <c r="S682" s="232"/>
      <c r="T682" s="233"/>
      <c r="AT682" s="234" t="s">
        <v>196</v>
      </c>
      <c r="AU682" s="234" t="s">
        <v>98</v>
      </c>
      <c r="AV682" s="13" t="s">
        <v>98</v>
      </c>
      <c r="AW682" s="13" t="s">
        <v>48</v>
      </c>
      <c r="AX682" s="13" t="s">
        <v>91</v>
      </c>
      <c r="AY682" s="234" t="s">
        <v>183</v>
      </c>
    </row>
    <row r="683" spans="2:65" s="15" customFormat="1" ht="10.199999999999999">
      <c r="B683" s="259"/>
      <c r="C683" s="260"/>
      <c r="D683" s="210" t="s">
        <v>196</v>
      </c>
      <c r="E683" s="261" t="s">
        <v>1</v>
      </c>
      <c r="F683" s="262" t="s">
        <v>1547</v>
      </c>
      <c r="G683" s="260"/>
      <c r="H683" s="263">
        <v>4</v>
      </c>
      <c r="I683" s="264"/>
      <c r="J683" s="260"/>
      <c r="K683" s="260"/>
      <c r="L683" s="265"/>
      <c r="M683" s="266"/>
      <c r="N683" s="267"/>
      <c r="O683" s="267"/>
      <c r="P683" s="267"/>
      <c r="Q683" s="267"/>
      <c r="R683" s="267"/>
      <c r="S683" s="267"/>
      <c r="T683" s="268"/>
      <c r="AT683" s="269" t="s">
        <v>196</v>
      </c>
      <c r="AU683" s="269" t="s">
        <v>98</v>
      </c>
      <c r="AV683" s="15" t="s">
        <v>122</v>
      </c>
      <c r="AW683" s="15" t="s">
        <v>48</v>
      </c>
      <c r="AX683" s="15" t="s">
        <v>23</v>
      </c>
      <c r="AY683" s="269" t="s">
        <v>183</v>
      </c>
    </row>
    <row r="684" spans="2:65" s="1" customFormat="1" ht="16.5" customHeight="1">
      <c r="B684" s="35"/>
      <c r="C684" s="246" t="s">
        <v>725</v>
      </c>
      <c r="D684" s="246" t="s">
        <v>347</v>
      </c>
      <c r="E684" s="247" t="s">
        <v>2142</v>
      </c>
      <c r="F684" s="248" t="s">
        <v>2143</v>
      </c>
      <c r="G684" s="249" t="s">
        <v>1345</v>
      </c>
      <c r="H684" s="250">
        <v>3</v>
      </c>
      <c r="I684" s="251"/>
      <c r="J684" s="252">
        <f>ROUND(I684*H684,2)</f>
        <v>0</v>
      </c>
      <c r="K684" s="248" t="s">
        <v>1</v>
      </c>
      <c r="L684" s="253"/>
      <c r="M684" s="254" t="s">
        <v>1</v>
      </c>
      <c r="N684" s="255" t="s">
        <v>56</v>
      </c>
      <c r="O684" s="67"/>
      <c r="P684" s="206">
        <f>O684*H684</f>
        <v>0</v>
      </c>
      <c r="Q684" s="206">
        <v>1.16E-3</v>
      </c>
      <c r="R684" s="206">
        <f>Q684*H684</f>
        <v>3.48E-3</v>
      </c>
      <c r="S684" s="206">
        <v>0</v>
      </c>
      <c r="T684" s="207">
        <f>S684*H684</f>
        <v>0</v>
      </c>
      <c r="AR684" s="208" t="s">
        <v>232</v>
      </c>
      <c r="AT684" s="208" t="s">
        <v>347</v>
      </c>
      <c r="AU684" s="208" t="s">
        <v>98</v>
      </c>
      <c r="AY684" s="17" t="s">
        <v>183</v>
      </c>
      <c r="BE684" s="209">
        <f>IF(N684="základní",J684,0)</f>
        <v>0</v>
      </c>
      <c r="BF684" s="209">
        <f>IF(N684="snížená",J684,0)</f>
        <v>0</v>
      </c>
      <c r="BG684" s="209">
        <f>IF(N684="zákl. přenesená",J684,0)</f>
        <v>0</v>
      </c>
      <c r="BH684" s="209">
        <f>IF(N684="sníž. přenesená",J684,0)</f>
        <v>0</v>
      </c>
      <c r="BI684" s="209">
        <f>IF(N684="nulová",J684,0)</f>
        <v>0</v>
      </c>
      <c r="BJ684" s="17" t="s">
        <v>23</v>
      </c>
      <c r="BK684" s="209">
        <f>ROUND(I684*H684,2)</f>
        <v>0</v>
      </c>
      <c r="BL684" s="17" t="s">
        <v>122</v>
      </c>
      <c r="BM684" s="208" t="s">
        <v>2144</v>
      </c>
    </row>
    <row r="685" spans="2:65" s="1" customFormat="1" ht="10.199999999999999">
      <c r="B685" s="35"/>
      <c r="C685" s="36"/>
      <c r="D685" s="210" t="s">
        <v>192</v>
      </c>
      <c r="E685" s="36"/>
      <c r="F685" s="211" t="s">
        <v>2143</v>
      </c>
      <c r="G685" s="36"/>
      <c r="H685" s="36"/>
      <c r="I685" s="118"/>
      <c r="J685" s="36"/>
      <c r="K685" s="36"/>
      <c r="L685" s="39"/>
      <c r="M685" s="212"/>
      <c r="N685" s="67"/>
      <c r="O685" s="67"/>
      <c r="P685" s="67"/>
      <c r="Q685" s="67"/>
      <c r="R685" s="67"/>
      <c r="S685" s="67"/>
      <c r="T685" s="68"/>
      <c r="AT685" s="17" t="s">
        <v>192</v>
      </c>
      <c r="AU685" s="17" t="s">
        <v>98</v>
      </c>
    </row>
    <row r="686" spans="2:65" s="12" customFormat="1" ht="10.199999999999999">
      <c r="B686" s="214"/>
      <c r="C686" s="215"/>
      <c r="D686" s="210" t="s">
        <v>196</v>
      </c>
      <c r="E686" s="216" t="s">
        <v>1</v>
      </c>
      <c r="F686" s="217" t="s">
        <v>2082</v>
      </c>
      <c r="G686" s="215"/>
      <c r="H686" s="216" t="s">
        <v>1</v>
      </c>
      <c r="I686" s="218"/>
      <c r="J686" s="215"/>
      <c r="K686" s="215"/>
      <c r="L686" s="219"/>
      <c r="M686" s="220"/>
      <c r="N686" s="221"/>
      <c r="O686" s="221"/>
      <c r="P686" s="221"/>
      <c r="Q686" s="221"/>
      <c r="R686" s="221"/>
      <c r="S686" s="221"/>
      <c r="T686" s="222"/>
      <c r="AT686" s="223" t="s">
        <v>196</v>
      </c>
      <c r="AU686" s="223" t="s">
        <v>98</v>
      </c>
      <c r="AV686" s="12" t="s">
        <v>23</v>
      </c>
      <c r="AW686" s="12" t="s">
        <v>48</v>
      </c>
      <c r="AX686" s="12" t="s">
        <v>91</v>
      </c>
      <c r="AY686" s="223" t="s">
        <v>183</v>
      </c>
    </row>
    <row r="687" spans="2:65" s="13" customFormat="1" ht="10.199999999999999">
      <c r="B687" s="224"/>
      <c r="C687" s="225"/>
      <c r="D687" s="210" t="s">
        <v>196</v>
      </c>
      <c r="E687" s="226" t="s">
        <v>1</v>
      </c>
      <c r="F687" s="227" t="s">
        <v>2145</v>
      </c>
      <c r="G687" s="225"/>
      <c r="H687" s="228">
        <v>3</v>
      </c>
      <c r="I687" s="229"/>
      <c r="J687" s="225"/>
      <c r="K687" s="225"/>
      <c r="L687" s="230"/>
      <c r="M687" s="231"/>
      <c r="N687" s="232"/>
      <c r="O687" s="232"/>
      <c r="P687" s="232"/>
      <c r="Q687" s="232"/>
      <c r="R687" s="232"/>
      <c r="S687" s="232"/>
      <c r="T687" s="233"/>
      <c r="AT687" s="234" t="s">
        <v>196</v>
      </c>
      <c r="AU687" s="234" t="s">
        <v>98</v>
      </c>
      <c r="AV687" s="13" t="s">
        <v>98</v>
      </c>
      <c r="AW687" s="13" t="s">
        <v>48</v>
      </c>
      <c r="AX687" s="13" t="s">
        <v>91</v>
      </c>
      <c r="AY687" s="234" t="s">
        <v>183</v>
      </c>
    </row>
    <row r="688" spans="2:65" s="15" customFormat="1" ht="10.199999999999999">
      <c r="B688" s="259"/>
      <c r="C688" s="260"/>
      <c r="D688" s="210" t="s">
        <v>196</v>
      </c>
      <c r="E688" s="261" t="s">
        <v>1</v>
      </c>
      <c r="F688" s="262" t="s">
        <v>1547</v>
      </c>
      <c r="G688" s="260"/>
      <c r="H688" s="263">
        <v>3</v>
      </c>
      <c r="I688" s="264"/>
      <c r="J688" s="260"/>
      <c r="K688" s="260"/>
      <c r="L688" s="265"/>
      <c r="M688" s="266"/>
      <c r="N688" s="267"/>
      <c r="O688" s="267"/>
      <c r="P688" s="267"/>
      <c r="Q688" s="267"/>
      <c r="R688" s="267"/>
      <c r="S688" s="267"/>
      <c r="T688" s="268"/>
      <c r="AT688" s="269" t="s">
        <v>196</v>
      </c>
      <c r="AU688" s="269" t="s">
        <v>98</v>
      </c>
      <c r="AV688" s="15" t="s">
        <v>122</v>
      </c>
      <c r="AW688" s="15" t="s">
        <v>48</v>
      </c>
      <c r="AX688" s="15" t="s">
        <v>23</v>
      </c>
      <c r="AY688" s="269" t="s">
        <v>183</v>
      </c>
    </row>
    <row r="689" spans="2:65" s="1" customFormat="1" ht="16.5" customHeight="1">
      <c r="B689" s="35"/>
      <c r="C689" s="246" t="s">
        <v>734</v>
      </c>
      <c r="D689" s="246" t="s">
        <v>347</v>
      </c>
      <c r="E689" s="247" t="s">
        <v>2146</v>
      </c>
      <c r="F689" s="248" t="s">
        <v>2147</v>
      </c>
      <c r="G689" s="249" t="s">
        <v>1345</v>
      </c>
      <c r="H689" s="250">
        <v>6</v>
      </c>
      <c r="I689" s="251"/>
      <c r="J689" s="252">
        <f>ROUND(I689*H689,2)</f>
        <v>0</v>
      </c>
      <c r="K689" s="248" t="s">
        <v>1</v>
      </c>
      <c r="L689" s="253"/>
      <c r="M689" s="254" t="s">
        <v>1</v>
      </c>
      <c r="N689" s="255" t="s">
        <v>56</v>
      </c>
      <c r="O689" s="67"/>
      <c r="P689" s="206">
        <f>O689*H689</f>
        <v>0</v>
      </c>
      <c r="Q689" s="206">
        <v>1.5299999999999999E-3</v>
      </c>
      <c r="R689" s="206">
        <f>Q689*H689</f>
        <v>9.1799999999999989E-3</v>
      </c>
      <c r="S689" s="206">
        <v>0</v>
      </c>
      <c r="T689" s="207">
        <f>S689*H689</f>
        <v>0</v>
      </c>
      <c r="AR689" s="208" t="s">
        <v>232</v>
      </c>
      <c r="AT689" s="208" t="s">
        <v>347</v>
      </c>
      <c r="AU689" s="208" t="s">
        <v>98</v>
      </c>
      <c r="AY689" s="17" t="s">
        <v>183</v>
      </c>
      <c r="BE689" s="209">
        <f>IF(N689="základní",J689,0)</f>
        <v>0</v>
      </c>
      <c r="BF689" s="209">
        <f>IF(N689="snížená",J689,0)</f>
        <v>0</v>
      </c>
      <c r="BG689" s="209">
        <f>IF(N689="zákl. přenesená",J689,0)</f>
        <v>0</v>
      </c>
      <c r="BH689" s="209">
        <f>IF(N689="sníž. přenesená",J689,0)</f>
        <v>0</v>
      </c>
      <c r="BI689" s="209">
        <f>IF(N689="nulová",J689,0)</f>
        <v>0</v>
      </c>
      <c r="BJ689" s="17" t="s">
        <v>23</v>
      </c>
      <c r="BK689" s="209">
        <f>ROUND(I689*H689,2)</f>
        <v>0</v>
      </c>
      <c r="BL689" s="17" t="s">
        <v>122</v>
      </c>
      <c r="BM689" s="208" t="s">
        <v>2148</v>
      </c>
    </row>
    <row r="690" spans="2:65" s="1" customFormat="1" ht="10.199999999999999">
      <c r="B690" s="35"/>
      <c r="C690" s="36"/>
      <c r="D690" s="210" t="s">
        <v>192</v>
      </c>
      <c r="E690" s="36"/>
      <c r="F690" s="211" t="s">
        <v>2147</v>
      </c>
      <c r="G690" s="36"/>
      <c r="H690" s="36"/>
      <c r="I690" s="118"/>
      <c r="J690" s="36"/>
      <c r="K690" s="36"/>
      <c r="L690" s="39"/>
      <c r="M690" s="212"/>
      <c r="N690" s="67"/>
      <c r="O690" s="67"/>
      <c r="P690" s="67"/>
      <c r="Q690" s="67"/>
      <c r="R690" s="67"/>
      <c r="S690" s="67"/>
      <c r="T690" s="68"/>
      <c r="AT690" s="17" t="s">
        <v>192</v>
      </c>
      <c r="AU690" s="17" t="s">
        <v>98</v>
      </c>
    </row>
    <row r="691" spans="2:65" s="12" customFormat="1" ht="10.199999999999999">
      <c r="B691" s="214"/>
      <c r="C691" s="215"/>
      <c r="D691" s="210" t="s">
        <v>196</v>
      </c>
      <c r="E691" s="216" t="s">
        <v>1</v>
      </c>
      <c r="F691" s="217" t="s">
        <v>2082</v>
      </c>
      <c r="G691" s="215"/>
      <c r="H691" s="216" t="s">
        <v>1</v>
      </c>
      <c r="I691" s="218"/>
      <c r="J691" s="215"/>
      <c r="K691" s="215"/>
      <c r="L691" s="219"/>
      <c r="M691" s="220"/>
      <c r="N691" s="221"/>
      <c r="O691" s="221"/>
      <c r="P691" s="221"/>
      <c r="Q691" s="221"/>
      <c r="R691" s="221"/>
      <c r="S691" s="221"/>
      <c r="T691" s="222"/>
      <c r="AT691" s="223" t="s">
        <v>196</v>
      </c>
      <c r="AU691" s="223" t="s">
        <v>98</v>
      </c>
      <c r="AV691" s="12" t="s">
        <v>23</v>
      </c>
      <c r="AW691" s="12" t="s">
        <v>48</v>
      </c>
      <c r="AX691" s="12" t="s">
        <v>91</v>
      </c>
      <c r="AY691" s="223" t="s">
        <v>183</v>
      </c>
    </row>
    <row r="692" spans="2:65" s="13" customFormat="1" ht="10.199999999999999">
      <c r="B692" s="224"/>
      <c r="C692" s="225"/>
      <c r="D692" s="210" t="s">
        <v>196</v>
      </c>
      <c r="E692" s="226" t="s">
        <v>1</v>
      </c>
      <c r="F692" s="227" t="s">
        <v>1941</v>
      </c>
      <c r="G692" s="225"/>
      <c r="H692" s="228">
        <v>6</v>
      </c>
      <c r="I692" s="229"/>
      <c r="J692" s="225"/>
      <c r="K692" s="225"/>
      <c r="L692" s="230"/>
      <c r="M692" s="231"/>
      <c r="N692" s="232"/>
      <c r="O692" s="232"/>
      <c r="P692" s="232"/>
      <c r="Q692" s="232"/>
      <c r="R692" s="232"/>
      <c r="S692" s="232"/>
      <c r="T692" s="233"/>
      <c r="AT692" s="234" t="s">
        <v>196</v>
      </c>
      <c r="AU692" s="234" t="s">
        <v>98</v>
      </c>
      <c r="AV692" s="13" t="s">
        <v>98</v>
      </c>
      <c r="AW692" s="13" t="s">
        <v>48</v>
      </c>
      <c r="AX692" s="13" t="s">
        <v>91</v>
      </c>
      <c r="AY692" s="234" t="s">
        <v>183</v>
      </c>
    </row>
    <row r="693" spans="2:65" s="15" customFormat="1" ht="10.199999999999999">
      <c r="B693" s="259"/>
      <c r="C693" s="260"/>
      <c r="D693" s="210" t="s">
        <v>196</v>
      </c>
      <c r="E693" s="261" t="s">
        <v>1</v>
      </c>
      <c r="F693" s="262" t="s">
        <v>1547</v>
      </c>
      <c r="G693" s="260"/>
      <c r="H693" s="263">
        <v>6</v>
      </c>
      <c r="I693" s="264"/>
      <c r="J693" s="260"/>
      <c r="K693" s="260"/>
      <c r="L693" s="265"/>
      <c r="M693" s="266"/>
      <c r="N693" s="267"/>
      <c r="O693" s="267"/>
      <c r="P693" s="267"/>
      <c r="Q693" s="267"/>
      <c r="R693" s="267"/>
      <c r="S693" s="267"/>
      <c r="T693" s="268"/>
      <c r="AT693" s="269" t="s">
        <v>196</v>
      </c>
      <c r="AU693" s="269" t="s">
        <v>98</v>
      </c>
      <c r="AV693" s="15" t="s">
        <v>122</v>
      </c>
      <c r="AW693" s="15" t="s">
        <v>48</v>
      </c>
      <c r="AX693" s="15" t="s">
        <v>23</v>
      </c>
      <c r="AY693" s="269" t="s">
        <v>183</v>
      </c>
    </row>
    <row r="694" spans="2:65" s="1" customFormat="1" ht="16.5" customHeight="1">
      <c r="B694" s="35"/>
      <c r="C694" s="197" t="s">
        <v>745</v>
      </c>
      <c r="D694" s="197" t="s">
        <v>186</v>
      </c>
      <c r="E694" s="198" t="s">
        <v>2149</v>
      </c>
      <c r="F694" s="199" t="s">
        <v>2150</v>
      </c>
      <c r="G694" s="200" t="s">
        <v>711</v>
      </c>
      <c r="H694" s="201">
        <v>3</v>
      </c>
      <c r="I694" s="202"/>
      <c r="J694" s="203">
        <f>ROUND(I694*H694,2)</f>
        <v>0</v>
      </c>
      <c r="K694" s="199" t="s">
        <v>1</v>
      </c>
      <c r="L694" s="39"/>
      <c r="M694" s="204" t="s">
        <v>1</v>
      </c>
      <c r="N694" s="205" t="s">
        <v>56</v>
      </c>
      <c r="O694" s="67"/>
      <c r="P694" s="206">
        <f>O694*H694</f>
        <v>0</v>
      </c>
      <c r="Q694" s="206">
        <v>0</v>
      </c>
      <c r="R694" s="206">
        <f>Q694*H694</f>
        <v>0</v>
      </c>
      <c r="S694" s="206">
        <v>4.2999999999999999E-4</v>
      </c>
      <c r="T694" s="207">
        <f>S694*H694</f>
        <v>1.2899999999999999E-3</v>
      </c>
      <c r="AR694" s="208" t="s">
        <v>122</v>
      </c>
      <c r="AT694" s="208" t="s">
        <v>186</v>
      </c>
      <c r="AU694" s="208" t="s">
        <v>98</v>
      </c>
      <c r="AY694" s="17" t="s">
        <v>183</v>
      </c>
      <c r="BE694" s="209">
        <f>IF(N694="základní",J694,0)</f>
        <v>0</v>
      </c>
      <c r="BF694" s="209">
        <f>IF(N694="snížená",J694,0)</f>
        <v>0</v>
      </c>
      <c r="BG694" s="209">
        <f>IF(N694="zákl. přenesená",J694,0)</f>
        <v>0</v>
      </c>
      <c r="BH694" s="209">
        <f>IF(N694="sníž. přenesená",J694,0)</f>
        <v>0</v>
      </c>
      <c r="BI694" s="209">
        <f>IF(N694="nulová",J694,0)</f>
        <v>0</v>
      </c>
      <c r="BJ694" s="17" t="s">
        <v>23</v>
      </c>
      <c r="BK694" s="209">
        <f>ROUND(I694*H694,2)</f>
        <v>0</v>
      </c>
      <c r="BL694" s="17" t="s">
        <v>122</v>
      </c>
      <c r="BM694" s="208" t="s">
        <v>2151</v>
      </c>
    </row>
    <row r="695" spans="2:65" s="1" customFormat="1" ht="10.199999999999999">
      <c r="B695" s="35"/>
      <c r="C695" s="36"/>
      <c r="D695" s="210" t="s">
        <v>192</v>
      </c>
      <c r="E695" s="36"/>
      <c r="F695" s="211" t="s">
        <v>2150</v>
      </c>
      <c r="G695" s="36"/>
      <c r="H695" s="36"/>
      <c r="I695" s="118"/>
      <c r="J695" s="36"/>
      <c r="K695" s="36"/>
      <c r="L695" s="39"/>
      <c r="M695" s="212"/>
      <c r="N695" s="67"/>
      <c r="O695" s="67"/>
      <c r="P695" s="67"/>
      <c r="Q695" s="67"/>
      <c r="R695" s="67"/>
      <c r="S695" s="67"/>
      <c r="T695" s="68"/>
      <c r="AT695" s="17" t="s">
        <v>192</v>
      </c>
      <c r="AU695" s="17" t="s">
        <v>98</v>
      </c>
    </row>
    <row r="696" spans="2:65" s="12" customFormat="1" ht="10.199999999999999">
      <c r="B696" s="214"/>
      <c r="C696" s="215"/>
      <c r="D696" s="210" t="s">
        <v>196</v>
      </c>
      <c r="E696" s="216" t="s">
        <v>1</v>
      </c>
      <c r="F696" s="217" t="s">
        <v>2082</v>
      </c>
      <c r="G696" s="215"/>
      <c r="H696" s="216" t="s">
        <v>1</v>
      </c>
      <c r="I696" s="218"/>
      <c r="J696" s="215"/>
      <c r="K696" s="215"/>
      <c r="L696" s="219"/>
      <c r="M696" s="220"/>
      <c r="N696" s="221"/>
      <c r="O696" s="221"/>
      <c r="P696" s="221"/>
      <c r="Q696" s="221"/>
      <c r="R696" s="221"/>
      <c r="S696" s="221"/>
      <c r="T696" s="222"/>
      <c r="AT696" s="223" t="s">
        <v>196</v>
      </c>
      <c r="AU696" s="223" t="s">
        <v>98</v>
      </c>
      <c r="AV696" s="12" t="s">
        <v>23</v>
      </c>
      <c r="AW696" s="12" t="s">
        <v>48</v>
      </c>
      <c r="AX696" s="12" t="s">
        <v>91</v>
      </c>
      <c r="AY696" s="223" t="s">
        <v>183</v>
      </c>
    </row>
    <row r="697" spans="2:65" s="13" customFormat="1" ht="10.199999999999999">
      <c r="B697" s="224"/>
      <c r="C697" s="225"/>
      <c r="D697" s="210" t="s">
        <v>196</v>
      </c>
      <c r="E697" s="226" t="s">
        <v>1</v>
      </c>
      <c r="F697" s="227" t="s">
        <v>113</v>
      </c>
      <c r="G697" s="225"/>
      <c r="H697" s="228">
        <v>3</v>
      </c>
      <c r="I697" s="229"/>
      <c r="J697" s="225"/>
      <c r="K697" s="225"/>
      <c r="L697" s="230"/>
      <c r="M697" s="231"/>
      <c r="N697" s="232"/>
      <c r="O697" s="232"/>
      <c r="P697" s="232"/>
      <c r="Q697" s="232"/>
      <c r="R697" s="232"/>
      <c r="S697" s="232"/>
      <c r="T697" s="233"/>
      <c r="AT697" s="234" t="s">
        <v>196</v>
      </c>
      <c r="AU697" s="234" t="s">
        <v>98</v>
      </c>
      <c r="AV697" s="13" t="s">
        <v>98</v>
      </c>
      <c r="AW697" s="13" t="s">
        <v>48</v>
      </c>
      <c r="AX697" s="13" t="s">
        <v>23</v>
      </c>
      <c r="AY697" s="234" t="s">
        <v>183</v>
      </c>
    </row>
    <row r="698" spans="2:65" s="1" customFormat="1" ht="16.5" customHeight="1">
      <c r="B698" s="35"/>
      <c r="C698" s="197" t="s">
        <v>753</v>
      </c>
      <c r="D698" s="197" t="s">
        <v>186</v>
      </c>
      <c r="E698" s="198" t="s">
        <v>2152</v>
      </c>
      <c r="F698" s="199" t="s">
        <v>2153</v>
      </c>
      <c r="G698" s="200" t="s">
        <v>711</v>
      </c>
      <c r="H698" s="201">
        <v>92</v>
      </c>
      <c r="I698" s="202"/>
      <c r="J698" s="203">
        <f>ROUND(I698*H698,2)</f>
        <v>0</v>
      </c>
      <c r="K698" s="199" t="s">
        <v>1</v>
      </c>
      <c r="L698" s="39"/>
      <c r="M698" s="204" t="s">
        <v>1</v>
      </c>
      <c r="N698" s="205" t="s">
        <v>56</v>
      </c>
      <c r="O698" s="67"/>
      <c r="P698" s="206">
        <f>O698*H698</f>
        <v>0</v>
      </c>
      <c r="Q698" s="206">
        <v>0</v>
      </c>
      <c r="R698" s="206">
        <f>Q698*H698</f>
        <v>0</v>
      </c>
      <c r="S698" s="206">
        <v>2.7999999999999998E-4</v>
      </c>
      <c r="T698" s="207">
        <f>S698*H698</f>
        <v>2.5759999999999998E-2</v>
      </c>
      <c r="AR698" s="208" t="s">
        <v>122</v>
      </c>
      <c r="AT698" s="208" t="s">
        <v>186</v>
      </c>
      <c r="AU698" s="208" t="s">
        <v>98</v>
      </c>
      <c r="AY698" s="17" t="s">
        <v>183</v>
      </c>
      <c r="BE698" s="209">
        <f>IF(N698="základní",J698,0)</f>
        <v>0</v>
      </c>
      <c r="BF698" s="209">
        <f>IF(N698="snížená",J698,0)</f>
        <v>0</v>
      </c>
      <c r="BG698" s="209">
        <f>IF(N698="zákl. přenesená",J698,0)</f>
        <v>0</v>
      </c>
      <c r="BH698" s="209">
        <f>IF(N698="sníž. přenesená",J698,0)</f>
        <v>0</v>
      </c>
      <c r="BI698" s="209">
        <f>IF(N698="nulová",J698,0)</f>
        <v>0</v>
      </c>
      <c r="BJ698" s="17" t="s">
        <v>23</v>
      </c>
      <c r="BK698" s="209">
        <f>ROUND(I698*H698,2)</f>
        <v>0</v>
      </c>
      <c r="BL698" s="17" t="s">
        <v>122</v>
      </c>
      <c r="BM698" s="208" t="s">
        <v>2154</v>
      </c>
    </row>
    <row r="699" spans="2:65" s="1" customFormat="1" ht="10.199999999999999">
      <c r="B699" s="35"/>
      <c r="C699" s="36"/>
      <c r="D699" s="210" t="s">
        <v>192</v>
      </c>
      <c r="E699" s="36"/>
      <c r="F699" s="211" t="s">
        <v>2153</v>
      </c>
      <c r="G699" s="36"/>
      <c r="H699" s="36"/>
      <c r="I699" s="118"/>
      <c r="J699" s="36"/>
      <c r="K699" s="36"/>
      <c r="L699" s="39"/>
      <c r="M699" s="212"/>
      <c r="N699" s="67"/>
      <c r="O699" s="67"/>
      <c r="P699" s="67"/>
      <c r="Q699" s="67"/>
      <c r="R699" s="67"/>
      <c r="S699" s="67"/>
      <c r="T699" s="68"/>
      <c r="AT699" s="17" t="s">
        <v>192</v>
      </c>
      <c r="AU699" s="17" t="s">
        <v>98</v>
      </c>
    </row>
    <row r="700" spans="2:65" s="12" customFormat="1" ht="10.199999999999999">
      <c r="B700" s="214"/>
      <c r="C700" s="215"/>
      <c r="D700" s="210" t="s">
        <v>196</v>
      </c>
      <c r="E700" s="216" t="s">
        <v>1</v>
      </c>
      <c r="F700" s="217" t="s">
        <v>2082</v>
      </c>
      <c r="G700" s="215"/>
      <c r="H700" s="216" t="s">
        <v>1</v>
      </c>
      <c r="I700" s="218"/>
      <c r="J700" s="215"/>
      <c r="K700" s="215"/>
      <c r="L700" s="219"/>
      <c r="M700" s="220"/>
      <c r="N700" s="221"/>
      <c r="O700" s="221"/>
      <c r="P700" s="221"/>
      <c r="Q700" s="221"/>
      <c r="R700" s="221"/>
      <c r="S700" s="221"/>
      <c r="T700" s="222"/>
      <c r="AT700" s="223" t="s">
        <v>196</v>
      </c>
      <c r="AU700" s="223" t="s">
        <v>98</v>
      </c>
      <c r="AV700" s="12" t="s">
        <v>23</v>
      </c>
      <c r="AW700" s="12" t="s">
        <v>48</v>
      </c>
      <c r="AX700" s="12" t="s">
        <v>91</v>
      </c>
      <c r="AY700" s="223" t="s">
        <v>183</v>
      </c>
    </row>
    <row r="701" spans="2:65" s="13" customFormat="1" ht="10.199999999999999">
      <c r="B701" s="224"/>
      <c r="C701" s="225"/>
      <c r="D701" s="210" t="s">
        <v>196</v>
      </c>
      <c r="E701" s="226" t="s">
        <v>1</v>
      </c>
      <c r="F701" s="227" t="s">
        <v>2083</v>
      </c>
      <c r="G701" s="225"/>
      <c r="H701" s="228">
        <v>92</v>
      </c>
      <c r="I701" s="229"/>
      <c r="J701" s="225"/>
      <c r="K701" s="225"/>
      <c r="L701" s="230"/>
      <c r="M701" s="231"/>
      <c r="N701" s="232"/>
      <c r="O701" s="232"/>
      <c r="P701" s="232"/>
      <c r="Q701" s="232"/>
      <c r="R701" s="232"/>
      <c r="S701" s="232"/>
      <c r="T701" s="233"/>
      <c r="AT701" s="234" t="s">
        <v>196</v>
      </c>
      <c r="AU701" s="234" t="s">
        <v>98</v>
      </c>
      <c r="AV701" s="13" t="s">
        <v>98</v>
      </c>
      <c r="AW701" s="13" t="s">
        <v>48</v>
      </c>
      <c r="AX701" s="13" t="s">
        <v>91</v>
      </c>
      <c r="AY701" s="234" t="s">
        <v>183</v>
      </c>
    </row>
    <row r="702" spans="2:65" s="15" customFormat="1" ht="10.199999999999999">
      <c r="B702" s="259"/>
      <c r="C702" s="260"/>
      <c r="D702" s="210" t="s">
        <v>196</v>
      </c>
      <c r="E702" s="261" t="s">
        <v>1</v>
      </c>
      <c r="F702" s="262" t="s">
        <v>1547</v>
      </c>
      <c r="G702" s="260"/>
      <c r="H702" s="263">
        <v>92</v>
      </c>
      <c r="I702" s="264"/>
      <c r="J702" s="260"/>
      <c r="K702" s="260"/>
      <c r="L702" s="265"/>
      <c r="M702" s="266"/>
      <c r="N702" s="267"/>
      <c r="O702" s="267"/>
      <c r="P702" s="267"/>
      <c r="Q702" s="267"/>
      <c r="R702" s="267"/>
      <c r="S702" s="267"/>
      <c r="T702" s="268"/>
      <c r="AT702" s="269" t="s">
        <v>196</v>
      </c>
      <c r="AU702" s="269" t="s">
        <v>98</v>
      </c>
      <c r="AV702" s="15" t="s">
        <v>122</v>
      </c>
      <c r="AW702" s="15" t="s">
        <v>48</v>
      </c>
      <c r="AX702" s="15" t="s">
        <v>23</v>
      </c>
      <c r="AY702" s="269" t="s">
        <v>183</v>
      </c>
    </row>
    <row r="703" spans="2:65" s="1" customFormat="1" ht="16.5" customHeight="1">
      <c r="B703" s="35"/>
      <c r="C703" s="197" t="s">
        <v>762</v>
      </c>
      <c r="D703" s="197" t="s">
        <v>186</v>
      </c>
      <c r="E703" s="198" t="s">
        <v>2155</v>
      </c>
      <c r="F703" s="199" t="s">
        <v>2156</v>
      </c>
      <c r="G703" s="200" t="s">
        <v>711</v>
      </c>
      <c r="H703" s="201">
        <v>158</v>
      </c>
      <c r="I703" s="202"/>
      <c r="J703" s="203">
        <f>ROUND(I703*H703,2)</f>
        <v>0</v>
      </c>
      <c r="K703" s="199" t="s">
        <v>1</v>
      </c>
      <c r="L703" s="39"/>
      <c r="M703" s="204" t="s">
        <v>1</v>
      </c>
      <c r="N703" s="205" t="s">
        <v>56</v>
      </c>
      <c r="O703" s="67"/>
      <c r="P703" s="206">
        <f>O703*H703</f>
        <v>0</v>
      </c>
      <c r="Q703" s="206">
        <v>0</v>
      </c>
      <c r="R703" s="206">
        <f>Q703*H703</f>
        <v>0</v>
      </c>
      <c r="S703" s="206">
        <v>1.06E-3</v>
      </c>
      <c r="T703" s="207">
        <f>S703*H703</f>
        <v>0.16747999999999999</v>
      </c>
      <c r="AR703" s="208" t="s">
        <v>122</v>
      </c>
      <c r="AT703" s="208" t="s">
        <v>186</v>
      </c>
      <c r="AU703" s="208" t="s">
        <v>98</v>
      </c>
      <c r="AY703" s="17" t="s">
        <v>183</v>
      </c>
      <c r="BE703" s="209">
        <f>IF(N703="základní",J703,0)</f>
        <v>0</v>
      </c>
      <c r="BF703" s="209">
        <f>IF(N703="snížená",J703,0)</f>
        <v>0</v>
      </c>
      <c r="BG703" s="209">
        <f>IF(N703="zákl. přenesená",J703,0)</f>
        <v>0</v>
      </c>
      <c r="BH703" s="209">
        <f>IF(N703="sníž. přenesená",J703,0)</f>
        <v>0</v>
      </c>
      <c r="BI703" s="209">
        <f>IF(N703="nulová",J703,0)</f>
        <v>0</v>
      </c>
      <c r="BJ703" s="17" t="s">
        <v>23</v>
      </c>
      <c r="BK703" s="209">
        <f>ROUND(I703*H703,2)</f>
        <v>0</v>
      </c>
      <c r="BL703" s="17" t="s">
        <v>122</v>
      </c>
      <c r="BM703" s="208" t="s">
        <v>2157</v>
      </c>
    </row>
    <row r="704" spans="2:65" s="1" customFormat="1" ht="10.199999999999999">
      <c r="B704" s="35"/>
      <c r="C704" s="36"/>
      <c r="D704" s="210" t="s">
        <v>192</v>
      </c>
      <c r="E704" s="36"/>
      <c r="F704" s="211" t="s">
        <v>2156</v>
      </c>
      <c r="G704" s="36"/>
      <c r="H704" s="36"/>
      <c r="I704" s="118"/>
      <c r="J704" s="36"/>
      <c r="K704" s="36"/>
      <c r="L704" s="39"/>
      <c r="M704" s="212"/>
      <c r="N704" s="67"/>
      <c r="O704" s="67"/>
      <c r="P704" s="67"/>
      <c r="Q704" s="67"/>
      <c r="R704" s="67"/>
      <c r="S704" s="67"/>
      <c r="T704" s="68"/>
      <c r="AT704" s="17" t="s">
        <v>192</v>
      </c>
      <c r="AU704" s="17" t="s">
        <v>98</v>
      </c>
    </row>
    <row r="705" spans="2:65" s="12" customFormat="1" ht="10.199999999999999">
      <c r="B705" s="214"/>
      <c r="C705" s="215"/>
      <c r="D705" s="210" t="s">
        <v>196</v>
      </c>
      <c r="E705" s="216" t="s">
        <v>1</v>
      </c>
      <c r="F705" s="217" t="s">
        <v>2082</v>
      </c>
      <c r="G705" s="215"/>
      <c r="H705" s="216" t="s">
        <v>1</v>
      </c>
      <c r="I705" s="218"/>
      <c r="J705" s="215"/>
      <c r="K705" s="215"/>
      <c r="L705" s="219"/>
      <c r="M705" s="220"/>
      <c r="N705" s="221"/>
      <c r="O705" s="221"/>
      <c r="P705" s="221"/>
      <c r="Q705" s="221"/>
      <c r="R705" s="221"/>
      <c r="S705" s="221"/>
      <c r="T705" s="222"/>
      <c r="AT705" s="223" t="s">
        <v>196</v>
      </c>
      <c r="AU705" s="223" t="s">
        <v>98</v>
      </c>
      <c r="AV705" s="12" t="s">
        <v>23</v>
      </c>
      <c r="AW705" s="12" t="s">
        <v>48</v>
      </c>
      <c r="AX705" s="12" t="s">
        <v>91</v>
      </c>
      <c r="AY705" s="223" t="s">
        <v>183</v>
      </c>
    </row>
    <row r="706" spans="2:65" s="13" customFormat="1" ht="10.199999999999999">
      <c r="B706" s="224"/>
      <c r="C706" s="225"/>
      <c r="D706" s="210" t="s">
        <v>196</v>
      </c>
      <c r="E706" s="226" t="s">
        <v>1</v>
      </c>
      <c r="F706" s="227" t="s">
        <v>2111</v>
      </c>
      <c r="G706" s="225"/>
      <c r="H706" s="228">
        <v>158</v>
      </c>
      <c r="I706" s="229"/>
      <c r="J706" s="225"/>
      <c r="K706" s="225"/>
      <c r="L706" s="230"/>
      <c r="M706" s="231"/>
      <c r="N706" s="232"/>
      <c r="O706" s="232"/>
      <c r="P706" s="232"/>
      <c r="Q706" s="232"/>
      <c r="R706" s="232"/>
      <c r="S706" s="232"/>
      <c r="T706" s="233"/>
      <c r="AT706" s="234" t="s">
        <v>196</v>
      </c>
      <c r="AU706" s="234" t="s">
        <v>98</v>
      </c>
      <c r="AV706" s="13" t="s">
        <v>98</v>
      </c>
      <c r="AW706" s="13" t="s">
        <v>48</v>
      </c>
      <c r="AX706" s="13" t="s">
        <v>91</v>
      </c>
      <c r="AY706" s="234" t="s">
        <v>183</v>
      </c>
    </row>
    <row r="707" spans="2:65" s="15" customFormat="1" ht="10.199999999999999">
      <c r="B707" s="259"/>
      <c r="C707" s="260"/>
      <c r="D707" s="210" t="s">
        <v>196</v>
      </c>
      <c r="E707" s="261" t="s">
        <v>1</v>
      </c>
      <c r="F707" s="262" t="s">
        <v>1547</v>
      </c>
      <c r="G707" s="260"/>
      <c r="H707" s="263">
        <v>158</v>
      </c>
      <c r="I707" s="264"/>
      <c r="J707" s="260"/>
      <c r="K707" s="260"/>
      <c r="L707" s="265"/>
      <c r="M707" s="266"/>
      <c r="N707" s="267"/>
      <c r="O707" s="267"/>
      <c r="P707" s="267"/>
      <c r="Q707" s="267"/>
      <c r="R707" s="267"/>
      <c r="S707" s="267"/>
      <c r="T707" s="268"/>
      <c r="AT707" s="269" t="s">
        <v>196</v>
      </c>
      <c r="AU707" s="269" t="s">
        <v>98</v>
      </c>
      <c r="AV707" s="15" t="s">
        <v>122</v>
      </c>
      <c r="AW707" s="15" t="s">
        <v>48</v>
      </c>
      <c r="AX707" s="15" t="s">
        <v>23</v>
      </c>
      <c r="AY707" s="269" t="s">
        <v>183</v>
      </c>
    </row>
    <row r="708" spans="2:65" s="1" customFormat="1" ht="16.5" customHeight="1">
      <c r="B708" s="35"/>
      <c r="C708" s="197" t="s">
        <v>770</v>
      </c>
      <c r="D708" s="197" t="s">
        <v>186</v>
      </c>
      <c r="E708" s="198" t="s">
        <v>2158</v>
      </c>
      <c r="F708" s="199" t="s">
        <v>2159</v>
      </c>
      <c r="G708" s="200" t="s">
        <v>711</v>
      </c>
      <c r="H708" s="201">
        <v>8</v>
      </c>
      <c r="I708" s="202"/>
      <c r="J708" s="203">
        <f>ROUND(I708*H708,2)</f>
        <v>0</v>
      </c>
      <c r="K708" s="199" t="s">
        <v>1</v>
      </c>
      <c r="L708" s="39"/>
      <c r="M708" s="204" t="s">
        <v>1</v>
      </c>
      <c r="N708" s="205" t="s">
        <v>56</v>
      </c>
      <c r="O708" s="67"/>
      <c r="P708" s="206">
        <f>O708*H708</f>
        <v>0</v>
      </c>
      <c r="Q708" s="206">
        <v>0</v>
      </c>
      <c r="R708" s="206">
        <f>Q708*H708</f>
        <v>0</v>
      </c>
      <c r="S708" s="206">
        <v>1.48E-3</v>
      </c>
      <c r="T708" s="207">
        <f>S708*H708</f>
        <v>1.184E-2</v>
      </c>
      <c r="AR708" s="208" t="s">
        <v>122</v>
      </c>
      <c r="AT708" s="208" t="s">
        <v>186</v>
      </c>
      <c r="AU708" s="208" t="s">
        <v>98</v>
      </c>
      <c r="AY708" s="17" t="s">
        <v>183</v>
      </c>
      <c r="BE708" s="209">
        <f>IF(N708="základní",J708,0)</f>
        <v>0</v>
      </c>
      <c r="BF708" s="209">
        <f>IF(N708="snížená",J708,0)</f>
        <v>0</v>
      </c>
      <c r="BG708" s="209">
        <f>IF(N708="zákl. přenesená",J708,0)</f>
        <v>0</v>
      </c>
      <c r="BH708" s="209">
        <f>IF(N708="sníž. přenesená",J708,0)</f>
        <v>0</v>
      </c>
      <c r="BI708" s="209">
        <f>IF(N708="nulová",J708,0)</f>
        <v>0</v>
      </c>
      <c r="BJ708" s="17" t="s">
        <v>23</v>
      </c>
      <c r="BK708" s="209">
        <f>ROUND(I708*H708,2)</f>
        <v>0</v>
      </c>
      <c r="BL708" s="17" t="s">
        <v>122</v>
      </c>
      <c r="BM708" s="208" t="s">
        <v>2160</v>
      </c>
    </row>
    <row r="709" spans="2:65" s="1" customFormat="1" ht="10.199999999999999">
      <c r="B709" s="35"/>
      <c r="C709" s="36"/>
      <c r="D709" s="210" t="s">
        <v>192</v>
      </c>
      <c r="E709" s="36"/>
      <c r="F709" s="211" t="s">
        <v>2159</v>
      </c>
      <c r="G709" s="36"/>
      <c r="H709" s="36"/>
      <c r="I709" s="118"/>
      <c r="J709" s="36"/>
      <c r="K709" s="36"/>
      <c r="L709" s="39"/>
      <c r="M709" s="212"/>
      <c r="N709" s="67"/>
      <c r="O709" s="67"/>
      <c r="P709" s="67"/>
      <c r="Q709" s="67"/>
      <c r="R709" s="67"/>
      <c r="S709" s="67"/>
      <c r="T709" s="68"/>
      <c r="AT709" s="17" t="s">
        <v>192</v>
      </c>
      <c r="AU709" s="17" t="s">
        <v>98</v>
      </c>
    </row>
    <row r="710" spans="2:65" s="12" customFormat="1" ht="10.199999999999999">
      <c r="B710" s="214"/>
      <c r="C710" s="215"/>
      <c r="D710" s="210" t="s">
        <v>196</v>
      </c>
      <c r="E710" s="216" t="s">
        <v>1</v>
      </c>
      <c r="F710" s="217" t="s">
        <v>2082</v>
      </c>
      <c r="G710" s="215"/>
      <c r="H710" s="216" t="s">
        <v>1</v>
      </c>
      <c r="I710" s="218"/>
      <c r="J710" s="215"/>
      <c r="K710" s="215"/>
      <c r="L710" s="219"/>
      <c r="M710" s="220"/>
      <c r="N710" s="221"/>
      <c r="O710" s="221"/>
      <c r="P710" s="221"/>
      <c r="Q710" s="221"/>
      <c r="R710" s="221"/>
      <c r="S710" s="221"/>
      <c r="T710" s="222"/>
      <c r="AT710" s="223" t="s">
        <v>196</v>
      </c>
      <c r="AU710" s="223" t="s">
        <v>98</v>
      </c>
      <c r="AV710" s="12" t="s">
        <v>23</v>
      </c>
      <c r="AW710" s="12" t="s">
        <v>48</v>
      </c>
      <c r="AX710" s="12" t="s">
        <v>91</v>
      </c>
      <c r="AY710" s="223" t="s">
        <v>183</v>
      </c>
    </row>
    <row r="711" spans="2:65" s="13" customFormat="1" ht="10.199999999999999">
      <c r="B711" s="224"/>
      <c r="C711" s="225"/>
      <c r="D711" s="210" t="s">
        <v>196</v>
      </c>
      <c r="E711" s="226" t="s">
        <v>1</v>
      </c>
      <c r="F711" s="227" t="s">
        <v>2134</v>
      </c>
      <c r="G711" s="225"/>
      <c r="H711" s="228">
        <v>8</v>
      </c>
      <c r="I711" s="229"/>
      <c r="J711" s="225"/>
      <c r="K711" s="225"/>
      <c r="L711" s="230"/>
      <c r="M711" s="231"/>
      <c r="N711" s="232"/>
      <c r="O711" s="232"/>
      <c r="P711" s="232"/>
      <c r="Q711" s="232"/>
      <c r="R711" s="232"/>
      <c r="S711" s="232"/>
      <c r="T711" s="233"/>
      <c r="AT711" s="234" t="s">
        <v>196</v>
      </c>
      <c r="AU711" s="234" t="s">
        <v>98</v>
      </c>
      <c r="AV711" s="13" t="s">
        <v>98</v>
      </c>
      <c r="AW711" s="13" t="s">
        <v>48</v>
      </c>
      <c r="AX711" s="13" t="s">
        <v>91</v>
      </c>
      <c r="AY711" s="234" t="s">
        <v>183</v>
      </c>
    </row>
    <row r="712" spans="2:65" s="15" customFormat="1" ht="10.199999999999999">
      <c r="B712" s="259"/>
      <c r="C712" s="260"/>
      <c r="D712" s="210" t="s">
        <v>196</v>
      </c>
      <c r="E712" s="261" t="s">
        <v>1</v>
      </c>
      <c r="F712" s="262" t="s">
        <v>1547</v>
      </c>
      <c r="G712" s="260"/>
      <c r="H712" s="263">
        <v>8</v>
      </c>
      <c r="I712" s="264"/>
      <c r="J712" s="260"/>
      <c r="K712" s="260"/>
      <c r="L712" s="265"/>
      <c r="M712" s="266"/>
      <c r="N712" s="267"/>
      <c r="O712" s="267"/>
      <c r="P712" s="267"/>
      <c r="Q712" s="267"/>
      <c r="R712" s="267"/>
      <c r="S712" s="267"/>
      <c r="T712" s="268"/>
      <c r="AT712" s="269" t="s">
        <v>196</v>
      </c>
      <c r="AU712" s="269" t="s">
        <v>98</v>
      </c>
      <c r="AV712" s="15" t="s">
        <v>122</v>
      </c>
      <c r="AW712" s="15" t="s">
        <v>48</v>
      </c>
      <c r="AX712" s="15" t="s">
        <v>23</v>
      </c>
      <c r="AY712" s="269" t="s">
        <v>183</v>
      </c>
    </row>
    <row r="713" spans="2:65" s="11" customFormat="1" ht="22.8" customHeight="1">
      <c r="B713" s="181"/>
      <c r="C713" s="182"/>
      <c r="D713" s="183" t="s">
        <v>90</v>
      </c>
      <c r="E713" s="195" t="s">
        <v>804</v>
      </c>
      <c r="F713" s="195" t="s">
        <v>2161</v>
      </c>
      <c r="G713" s="182"/>
      <c r="H713" s="182"/>
      <c r="I713" s="185"/>
      <c r="J713" s="196">
        <f>BK713</f>
        <v>0</v>
      </c>
      <c r="K713" s="182"/>
      <c r="L713" s="187"/>
      <c r="M713" s="188"/>
      <c r="N713" s="189"/>
      <c r="O713" s="189"/>
      <c r="P713" s="190">
        <f>SUM(P714:P867)</f>
        <v>0</v>
      </c>
      <c r="Q713" s="189"/>
      <c r="R713" s="190">
        <f>SUM(R714:R867)</f>
        <v>3.5261960000000001</v>
      </c>
      <c r="S713" s="189"/>
      <c r="T713" s="191">
        <f>SUM(T714:T867)</f>
        <v>0</v>
      </c>
      <c r="AR713" s="192" t="s">
        <v>23</v>
      </c>
      <c r="AT713" s="193" t="s">
        <v>90</v>
      </c>
      <c r="AU713" s="193" t="s">
        <v>23</v>
      </c>
      <c r="AY713" s="192" t="s">
        <v>183</v>
      </c>
      <c r="BK713" s="194">
        <f>SUM(BK714:BK867)</f>
        <v>0</v>
      </c>
    </row>
    <row r="714" spans="2:65" s="1" customFormat="1" ht="16.5" customHeight="1">
      <c r="B714" s="35"/>
      <c r="C714" s="197" t="s">
        <v>775</v>
      </c>
      <c r="D714" s="197" t="s">
        <v>186</v>
      </c>
      <c r="E714" s="198" t="s">
        <v>2162</v>
      </c>
      <c r="F714" s="199" t="s">
        <v>2163</v>
      </c>
      <c r="G714" s="200" t="s">
        <v>205</v>
      </c>
      <c r="H714" s="201">
        <v>5</v>
      </c>
      <c r="I714" s="202"/>
      <c r="J714" s="203">
        <f>ROUND(I714*H714,2)</f>
        <v>0</v>
      </c>
      <c r="K714" s="199" t="s">
        <v>190</v>
      </c>
      <c r="L714" s="39"/>
      <c r="M714" s="204" t="s">
        <v>1</v>
      </c>
      <c r="N714" s="205" t="s">
        <v>56</v>
      </c>
      <c r="O714" s="67"/>
      <c r="P714" s="206">
        <f>O714*H714</f>
        <v>0</v>
      </c>
      <c r="Q714" s="206">
        <v>8.5999999999999998E-4</v>
      </c>
      <c r="R714" s="206">
        <f>Q714*H714</f>
        <v>4.3E-3</v>
      </c>
      <c r="S714" s="206">
        <v>0</v>
      </c>
      <c r="T714" s="207">
        <f>S714*H714</f>
        <v>0</v>
      </c>
      <c r="AR714" s="208" t="s">
        <v>122</v>
      </c>
      <c r="AT714" s="208" t="s">
        <v>186</v>
      </c>
      <c r="AU714" s="208" t="s">
        <v>98</v>
      </c>
      <c r="AY714" s="17" t="s">
        <v>183</v>
      </c>
      <c r="BE714" s="209">
        <f>IF(N714="základní",J714,0)</f>
        <v>0</v>
      </c>
      <c r="BF714" s="209">
        <f>IF(N714="snížená",J714,0)</f>
        <v>0</v>
      </c>
      <c r="BG714" s="209">
        <f>IF(N714="zákl. přenesená",J714,0)</f>
        <v>0</v>
      </c>
      <c r="BH714" s="209">
        <f>IF(N714="sníž. přenesená",J714,0)</f>
        <v>0</v>
      </c>
      <c r="BI714" s="209">
        <f>IF(N714="nulová",J714,0)</f>
        <v>0</v>
      </c>
      <c r="BJ714" s="17" t="s">
        <v>23</v>
      </c>
      <c r="BK714" s="209">
        <f>ROUND(I714*H714,2)</f>
        <v>0</v>
      </c>
      <c r="BL714" s="17" t="s">
        <v>122</v>
      </c>
      <c r="BM714" s="208" t="s">
        <v>2164</v>
      </c>
    </row>
    <row r="715" spans="2:65" s="1" customFormat="1" ht="17.399999999999999">
      <c r="B715" s="35"/>
      <c r="C715" s="36"/>
      <c r="D715" s="210" t="s">
        <v>192</v>
      </c>
      <c r="E715" s="36"/>
      <c r="F715" s="211" t="s">
        <v>2165</v>
      </c>
      <c r="G715" s="36"/>
      <c r="H715" s="36"/>
      <c r="I715" s="118"/>
      <c r="J715" s="36"/>
      <c r="K715" s="36"/>
      <c r="L715" s="39"/>
      <c r="M715" s="212"/>
      <c r="N715" s="67"/>
      <c r="O715" s="67"/>
      <c r="P715" s="67"/>
      <c r="Q715" s="67"/>
      <c r="R715" s="67"/>
      <c r="S715" s="67"/>
      <c r="T715" s="68"/>
      <c r="AT715" s="17" t="s">
        <v>192</v>
      </c>
      <c r="AU715" s="17" t="s">
        <v>98</v>
      </c>
    </row>
    <row r="716" spans="2:65" s="1" customFormat="1" ht="117">
      <c r="B716" s="35"/>
      <c r="C716" s="36"/>
      <c r="D716" s="210" t="s">
        <v>194</v>
      </c>
      <c r="E716" s="36"/>
      <c r="F716" s="213" t="s">
        <v>2166</v>
      </c>
      <c r="G716" s="36"/>
      <c r="H716" s="36"/>
      <c r="I716" s="118"/>
      <c r="J716" s="36"/>
      <c r="K716" s="36"/>
      <c r="L716" s="39"/>
      <c r="M716" s="212"/>
      <c r="N716" s="67"/>
      <c r="O716" s="67"/>
      <c r="P716" s="67"/>
      <c r="Q716" s="67"/>
      <c r="R716" s="67"/>
      <c r="S716" s="67"/>
      <c r="T716" s="68"/>
      <c r="AT716" s="17" t="s">
        <v>194</v>
      </c>
      <c r="AU716" s="17" t="s">
        <v>98</v>
      </c>
    </row>
    <row r="717" spans="2:65" s="12" customFormat="1" ht="10.199999999999999">
      <c r="B717" s="214"/>
      <c r="C717" s="215"/>
      <c r="D717" s="210" t="s">
        <v>196</v>
      </c>
      <c r="E717" s="216" t="s">
        <v>1</v>
      </c>
      <c r="F717" s="217" t="s">
        <v>1890</v>
      </c>
      <c r="G717" s="215"/>
      <c r="H717" s="216" t="s">
        <v>1</v>
      </c>
      <c r="I717" s="218"/>
      <c r="J717" s="215"/>
      <c r="K717" s="215"/>
      <c r="L717" s="219"/>
      <c r="M717" s="220"/>
      <c r="N717" s="221"/>
      <c r="O717" s="221"/>
      <c r="P717" s="221"/>
      <c r="Q717" s="221"/>
      <c r="R717" s="221"/>
      <c r="S717" s="221"/>
      <c r="T717" s="222"/>
      <c r="AT717" s="223" t="s">
        <v>196</v>
      </c>
      <c r="AU717" s="223" t="s">
        <v>98</v>
      </c>
      <c r="AV717" s="12" t="s">
        <v>23</v>
      </c>
      <c r="AW717" s="12" t="s">
        <v>48</v>
      </c>
      <c r="AX717" s="12" t="s">
        <v>91</v>
      </c>
      <c r="AY717" s="223" t="s">
        <v>183</v>
      </c>
    </row>
    <row r="718" spans="2:65" s="13" customFormat="1" ht="10.199999999999999">
      <c r="B718" s="224"/>
      <c r="C718" s="225"/>
      <c r="D718" s="210" t="s">
        <v>196</v>
      </c>
      <c r="E718" s="226" t="s">
        <v>1</v>
      </c>
      <c r="F718" s="227" t="s">
        <v>2167</v>
      </c>
      <c r="G718" s="225"/>
      <c r="H718" s="228">
        <v>5</v>
      </c>
      <c r="I718" s="229"/>
      <c r="J718" s="225"/>
      <c r="K718" s="225"/>
      <c r="L718" s="230"/>
      <c r="M718" s="231"/>
      <c r="N718" s="232"/>
      <c r="O718" s="232"/>
      <c r="P718" s="232"/>
      <c r="Q718" s="232"/>
      <c r="R718" s="232"/>
      <c r="S718" s="232"/>
      <c r="T718" s="233"/>
      <c r="AT718" s="234" t="s">
        <v>196</v>
      </c>
      <c r="AU718" s="234" t="s">
        <v>98</v>
      </c>
      <c r="AV718" s="13" t="s">
        <v>98</v>
      </c>
      <c r="AW718" s="13" t="s">
        <v>48</v>
      </c>
      <c r="AX718" s="13" t="s">
        <v>91</v>
      </c>
      <c r="AY718" s="234" t="s">
        <v>183</v>
      </c>
    </row>
    <row r="719" spans="2:65" s="15" customFormat="1" ht="10.199999999999999">
      <c r="B719" s="259"/>
      <c r="C719" s="260"/>
      <c r="D719" s="210" t="s">
        <v>196</v>
      </c>
      <c r="E719" s="261" t="s">
        <v>1</v>
      </c>
      <c r="F719" s="262" t="s">
        <v>1547</v>
      </c>
      <c r="G719" s="260"/>
      <c r="H719" s="263">
        <v>5</v>
      </c>
      <c r="I719" s="264"/>
      <c r="J719" s="260"/>
      <c r="K719" s="260"/>
      <c r="L719" s="265"/>
      <c r="M719" s="266"/>
      <c r="N719" s="267"/>
      <c r="O719" s="267"/>
      <c r="P719" s="267"/>
      <c r="Q719" s="267"/>
      <c r="R719" s="267"/>
      <c r="S719" s="267"/>
      <c r="T719" s="268"/>
      <c r="AT719" s="269" t="s">
        <v>196</v>
      </c>
      <c r="AU719" s="269" t="s">
        <v>98</v>
      </c>
      <c r="AV719" s="15" t="s">
        <v>122</v>
      </c>
      <c r="AW719" s="15" t="s">
        <v>48</v>
      </c>
      <c r="AX719" s="15" t="s">
        <v>23</v>
      </c>
      <c r="AY719" s="269" t="s">
        <v>183</v>
      </c>
    </row>
    <row r="720" spans="2:65" s="1" customFormat="1" ht="16.5" customHeight="1">
      <c r="B720" s="35"/>
      <c r="C720" s="246" t="s">
        <v>782</v>
      </c>
      <c r="D720" s="246" t="s">
        <v>347</v>
      </c>
      <c r="E720" s="247" t="s">
        <v>2168</v>
      </c>
      <c r="F720" s="248" t="s">
        <v>2169</v>
      </c>
      <c r="G720" s="249" t="s">
        <v>205</v>
      </c>
      <c r="H720" s="250">
        <v>5</v>
      </c>
      <c r="I720" s="251"/>
      <c r="J720" s="252">
        <f>ROUND(I720*H720,2)</f>
        <v>0</v>
      </c>
      <c r="K720" s="248" t="s">
        <v>190</v>
      </c>
      <c r="L720" s="253"/>
      <c r="M720" s="254" t="s">
        <v>1</v>
      </c>
      <c r="N720" s="255" t="s">
        <v>56</v>
      </c>
      <c r="O720" s="67"/>
      <c r="P720" s="206">
        <f>O720*H720</f>
        <v>0</v>
      </c>
      <c r="Q720" s="206">
        <v>1.6500000000000001E-2</v>
      </c>
      <c r="R720" s="206">
        <f>Q720*H720</f>
        <v>8.2500000000000004E-2</v>
      </c>
      <c r="S720" s="206">
        <v>0</v>
      </c>
      <c r="T720" s="207">
        <f>S720*H720</f>
        <v>0</v>
      </c>
      <c r="AR720" s="208" t="s">
        <v>232</v>
      </c>
      <c r="AT720" s="208" t="s">
        <v>347</v>
      </c>
      <c r="AU720" s="208" t="s">
        <v>98</v>
      </c>
      <c r="AY720" s="17" t="s">
        <v>183</v>
      </c>
      <c r="BE720" s="209">
        <f>IF(N720="základní",J720,0)</f>
        <v>0</v>
      </c>
      <c r="BF720" s="209">
        <f>IF(N720="snížená",J720,0)</f>
        <v>0</v>
      </c>
      <c r="BG720" s="209">
        <f>IF(N720="zákl. přenesená",J720,0)</f>
        <v>0</v>
      </c>
      <c r="BH720" s="209">
        <f>IF(N720="sníž. přenesená",J720,0)</f>
        <v>0</v>
      </c>
      <c r="BI720" s="209">
        <f>IF(N720="nulová",J720,0)</f>
        <v>0</v>
      </c>
      <c r="BJ720" s="17" t="s">
        <v>23</v>
      </c>
      <c r="BK720" s="209">
        <f>ROUND(I720*H720,2)</f>
        <v>0</v>
      </c>
      <c r="BL720" s="17" t="s">
        <v>122</v>
      </c>
      <c r="BM720" s="208" t="s">
        <v>2170</v>
      </c>
    </row>
    <row r="721" spans="2:65" s="1" customFormat="1" ht="10.199999999999999">
      <c r="B721" s="35"/>
      <c r="C721" s="36"/>
      <c r="D721" s="210" t="s">
        <v>192</v>
      </c>
      <c r="E721" s="36"/>
      <c r="F721" s="211" t="s">
        <v>2171</v>
      </c>
      <c r="G721" s="36"/>
      <c r="H721" s="36"/>
      <c r="I721" s="118"/>
      <c r="J721" s="36"/>
      <c r="K721" s="36"/>
      <c r="L721" s="39"/>
      <c r="M721" s="212"/>
      <c r="N721" s="67"/>
      <c r="O721" s="67"/>
      <c r="P721" s="67"/>
      <c r="Q721" s="67"/>
      <c r="R721" s="67"/>
      <c r="S721" s="67"/>
      <c r="T721" s="68"/>
      <c r="AT721" s="17" t="s">
        <v>192</v>
      </c>
      <c r="AU721" s="17" t="s">
        <v>98</v>
      </c>
    </row>
    <row r="722" spans="2:65" s="12" customFormat="1" ht="10.199999999999999">
      <c r="B722" s="214"/>
      <c r="C722" s="215"/>
      <c r="D722" s="210" t="s">
        <v>196</v>
      </c>
      <c r="E722" s="216" t="s">
        <v>1</v>
      </c>
      <c r="F722" s="217" t="s">
        <v>1952</v>
      </c>
      <c r="G722" s="215"/>
      <c r="H722" s="216" t="s">
        <v>1</v>
      </c>
      <c r="I722" s="218"/>
      <c r="J722" s="215"/>
      <c r="K722" s="215"/>
      <c r="L722" s="219"/>
      <c r="M722" s="220"/>
      <c r="N722" s="221"/>
      <c r="O722" s="221"/>
      <c r="P722" s="221"/>
      <c r="Q722" s="221"/>
      <c r="R722" s="221"/>
      <c r="S722" s="221"/>
      <c r="T722" s="222"/>
      <c r="AT722" s="223" t="s">
        <v>196</v>
      </c>
      <c r="AU722" s="223" t="s">
        <v>98</v>
      </c>
      <c r="AV722" s="12" t="s">
        <v>23</v>
      </c>
      <c r="AW722" s="12" t="s">
        <v>48</v>
      </c>
      <c r="AX722" s="12" t="s">
        <v>91</v>
      </c>
      <c r="AY722" s="223" t="s">
        <v>183</v>
      </c>
    </row>
    <row r="723" spans="2:65" s="13" customFormat="1" ht="10.199999999999999">
      <c r="B723" s="224"/>
      <c r="C723" s="225"/>
      <c r="D723" s="210" t="s">
        <v>196</v>
      </c>
      <c r="E723" s="226" t="s">
        <v>1</v>
      </c>
      <c r="F723" s="227" t="s">
        <v>128</v>
      </c>
      <c r="G723" s="225"/>
      <c r="H723" s="228">
        <v>5</v>
      </c>
      <c r="I723" s="229"/>
      <c r="J723" s="225"/>
      <c r="K723" s="225"/>
      <c r="L723" s="230"/>
      <c r="M723" s="231"/>
      <c r="N723" s="232"/>
      <c r="O723" s="232"/>
      <c r="P723" s="232"/>
      <c r="Q723" s="232"/>
      <c r="R723" s="232"/>
      <c r="S723" s="232"/>
      <c r="T723" s="233"/>
      <c r="AT723" s="234" t="s">
        <v>196</v>
      </c>
      <c r="AU723" s="234" t="s">
        <v>98</v>
      </c>
      <c r="AV723" s="13" t="s">
        <v>98</v>
      </c>
      <c r="AW723" s="13" t="s">
        <v>48</v>
      </c>
      <c r="AX723" s="13" t="s">
        <v>23</v>
      </c>
      <c r="AY723" s="234" t="s">
        <v>183</v>
      </c>
    </row>
    <row r="724" spans="2:65" s="1" customFormat="1" ht="16.5" customHeight="1">
      <c r="B724" s="35"/>
      <c r="C724" s="246" t="s">
        <v>789</v>
      </c>
      <c r="D724" s="246" t="s">
        <v>347</v>
      </c>
      <c r="E724" s="247" t="s">
        <v>2172</v>
      </c>
      <c r="F724" s="248" t="s">
        <v>2173</v>
      </c>
      <c r="G724" s="249" t="s">
        <v>205</v>
      </c>
      <c r="H724" s="250">
        <v>5</v>
      </c>
      <c r="I724" s="251"/>
      <c r="J724" s="252">
        <f>ROUND(I724*H724,2)</f>
        <v>0</v>
      </c>
      <c r="K724" s="248" t="s">
        <v>190</v>
      </c>
      <c r="L724" s="253"/>
      <c r="M724" s="254" t="s">
        <v>1</v>
      </c>
      <c r="N724" s="255" t="s">
        <v>56</v>
      </c>
      <c r="O724" s="67"/>
      <c r="P724" s="206">
        <f>O724*H724</f>
        <v>0</v>
      </c>
      <c r="Q724" s="206">
        <v>3.5000000000000001E-3</v>
      </c>
      <c r="R724" s="206">
        <f>Q724*H724</f>
        <v>1.7500000000000002E-2</v>
      </c>
      <c r="S724" s="206">
        <v>0</v>
      </c>
      <c r="T724" s="207">
        <f>S724*H724</f>
        <v>0</v>
      </c>
      <c r="AR724" s="208" t="s">
        <v>232</v>
      </c>
      <c r="AT724" s="208" t="s">
        <v>347</v>
      </c>
      <c r="AU724" s="208" t="s">
        <v>98</v>
      </c>
      <c r="AY724" s="17" t="s">
        <v>183</v>
      </c>
      <c r="BE724" s="209">
        <f>IF(N724="základní",J724,0)</f>
        <v>0</v>
      </c>
      <c r="BF724" s="209">
        <f>IF(N724="snížená",J724,0)</f>
        <v>0</v>
      </c>
      <c r="BG724" s="209">
        <f>IF(N724="zákl. přenesená",J724,0)</f>
        <v>0</v>
      </c>
      <c r="BH724" s="209">
        <f>IF(N724="sníž. přenesená",J724,0)</f>
        <v>0</v>
      </c>
      <c r="BI724" s="209">
        <f>IF(N724="nulová",J724,0)</f>
        <v>0</v>
      </c>
      <c r="BJ724" s="17" t="s">
        <v>23</v>
      </c>
      <c r="BK724" s="209">
        <f>ROUND(I724*H724,2)</f>
        <v>0</v>
      </c>
      <c r="BL724" s="17" t="s">
        <v>122</v>
      </c>
      <c r="BM724" s="208" t="s">
        <v>2174</v>
      </c>
    </row>
    <row r="725" spans="2:65" s="1" customFormat="1" ht="10.199999999999999">
      <c r="B725" s="35"/>
      <c r="C725" s="36"/>
      <c r="D725" s="210" t="s">
        <v>192</v>
      </c>
      <c r="E725" s="36"/>
      <c r="F725" s="211" t="s">
        <v>2175</v>
      </c>
      <c r="G725" s="36"/>
      <c r="H725" s="36"/>
      <c r="I725" s="118"/>
      <c r="J725" s="36"/>
      <c r="K725" s="36"/>
      <c r="L725" s="39"/>
      <c r="M725" s="212"/>
      <c r="N725" s="67"/>
      <c r="O725" s="67"/>
      <c r="P725" s="67"/>
      <c r="Q725" s="67"/>
      <c r="R725" s="67"/>
      <c r="S725" s="67"/>
      <c r="T725" s="68"/>
      <c r="AT725" s="17" t="s">
        <v>192</v>
      </c>
      <c r="AU725" s="17" t="s">
        <v>98</v>
      </c>
    </row>
    <row r="726" spans="2:65" s="12" customFormat="1" ht="10.199999999999999">
      <c r="B726" s="214"/>
      <c r="C726" s="215"/>
      <c r="D726" s="210" t="s">
        <v>196</v>
      </c>
      <c r="E726" s="216" t="s">
        <v>1</v>
      </c>
      <c r="F726" s="217" t="s">
        <v>1952</v>
      </c>
      <c r="G726" s="215"/>
      <c r="H726" s="216" t="s">
        <v>1</v>
      </c>
      <c r="I726" s="218"/>
      <c r="J726" s="215"/>
      <c r="K726" s="215"/>
      <c r="L726" s="219"/>
      <c r="M726" s="220"/>
      <c r="N726" s="221"/>
      <c r="O726" s="221"/>
      <c r="P726" s="221"/>
      <c r="Q726" s="221"/>
      <c r="R726" s="221"/>
      <c r="S726" s="221"/>
      <c r="T726" s="222"/>
      <c r="AT726" s="223" t="s">
        <v>196</v>
      </c>
      <c r="AU726" s="223" t="s">
        <v>98</v>
      </c>
      <c r="AV726" s="12" t="s">
        <v>23</v>
      </c>
      <c r="AW726" s="12" t="s">
        <v>48</v>
      </c>
      <c r="AX726" s="12" t="s">
        <v>91</v>
      </c>
      <c r="AY726" s="223" t="s">
        <v>183</v>
      </c>
    </row>
    <row r="727" spans="2:65" s="13" customFormat="1" ht="10.199999999999999">
      <c r="B727" s="224"/>
      <c r="C727" s="225"/>
      <c r="D727" s="210" t="s">
        <v>196</v>
      </c>
      <c r="E727" s="226" t="s">
        <v>1</v>
      </c>
      <c r="F727" s="227" t="s">
        <v>128</v>
      </c>
      <c r="G727" s="225"/>
      <c r="H727" s="228">
        <v>5</v>
      </c>
      <c r="I727" s="229"/>
      <c r="J727" s="225"/>
      <c r="K727" s="225"/>
      <c r="L727" s="230"/>
      <c r="M727" s="231"/>
      <c r="N727" s="232"/>
      <c r="O727" s="232"/>
      <c r="P727" s="232"/>
      <c r="Q727" s="232"/>
      <c r="R727" s="232"/>
      <c r="S727" s="232"/>
      <c r="T727" s="233"/>
      <c r="AT727" s="234" t="s">
        <v>196</v>
      </c>
      <c r="AU727" s="234" t="s">
        <v>98</v>
      </c>
      <c r="AV727" s="13" t="s">
        <v>98</v>
      </c>
      <c r="AW727" s="13" t="s">
        <v>48</v>
      </c>
      <c r="AX727" s="13" t="s">
        <v>23</v>
      </c>
      <c r="AY727" s="234" t="s">
        <v>183</v>
      </c>
    </row>
    <row r="728" spans="2:65" s="1" customFormat="1" ht="16.5" customHeight="1">
      <c r="B728" s="35"/>
      <c r="C728" s="197" t="s">
        <v>797</v>
      </c>
      <c r="D728" s="197" t="s">
        <v>186</v>
      </c>
      <c r="E728" s="198" t="s">
        <v>2176</v>
      </c>
      <c r="F728" s="199" t="s">
        <v>2177</v>
      </c>
      <c r="G728" s="200" t="s">
        <v>205</v>
      </c>
      <c r="H728" s="201">
        <v>2</v>
      </c>
      <c r="I728" s="202"/>
      <c r="J728" s="203">
        <f>ROUND(I728*H728,2)</f>
        <v>0</v>
      </c>
      <c r="K728" s="199" t="s">
        <v>190</v>
      </c>
      <c r="L728" s="39"/>
      <c r="M728" s="204" t="s">
        <v>1</v>
      </c>
      <c r="N728" s="205" t="s">
        <v>56</v>
      </c>
      <c r="O728" s="67"/>
      <c r="P728" s="206">
        <f>O728*H728</f>
        <v>0</v>
      </c>
      <c r="Q728" s="206">
        <v>3.4000000000000002E-4</v>
      </c>
      <c r="R728" s="206">
        <f>Q728*H728</f>
        <v>6.8000000000000005E-4</v>
      </c>
      <c r="S728" s="206">
        <v>0</v>
      </c>
      <c r="T728" s="207">
        <f>S728*H728</f>
        <v>0</v>
      </c>
      <c r="AR728" s="208" t="s">
        <v>122</v>
      </c>
      <c r="AT728" s="208" t="s">
        <v>186</v>
      </c>
      <c r="AU728" s="208" t="s">
        <v>98</v>
      </c>
      <c r="AY728" s="17" t="s">
        <v>183</v>
      </c>
      <c r="BE728" s="209">
        <f>IF(N728="základní",J728,0)</f>
        <v>0</v>
      </c>
      <c r="BF728" s="209">
        <f>IF(N728="snížená",J728,0)</f>
        <v>0</v>
      </c>
      <c r="BG728" s="209">
        <f>IF(N728="zákl. přenesená",J728,0)</f>
        <v>0</v>
      </c>
      <c r="BH728" s="209">
        <f>IF(N728="sníž. přenesená",J728,0)</f>
        <v>0</v>
      </c>
      <c r="BI728" s="209">
        <f>IF(N728="nulová",J728,0)</f>
        <v>0</v>
      </c>
      <c r="BJ728" s="17" t="s">
        <v>23</v>
      </c>
      <c r="BK728" s="209">
        <f>ROUND(I728*H728,2)</f>
        <v>0</v>
      </c>
      <c r="BL728" s="17" t="s">
        <v>122</v>
      </c>
      <c r="BM728" s="208" t="s">
        <v>2178</v>
      </c>
    </row>
    <row r="729" spans="2:65" s="1" customFormat="1" ht="10.199999999999999">
      <c r="B729" s="35"/>
      <c r="C729" s="36"/>
      <c r="D729" s="210" t="s">
        <v>192</v>
      </c>
      <c r="E729" s="36"/>
      <c r="F729" s="211" t="s">
        <v>2179</v>
      </c>
      <c r="G729" s="36"/>
      <c r="H729" s="36"/>
      <c r="I729" s="118"/>
      <c r="J729" s="36"/>
      <c r="K729" s="36"/>
      <c r="L729" s="39"/>
      <c r="M729" s="212"/>
      <c r="N729" s="67"/>
      <c r="O729" s="67"/>
      <c r="P729" s="67"/>
      <c r="Q729" s="67"/>
      <c r="R729" s="67"/>
      <c r="S729" s="67"/>
      <c r="T729" s="68"/>
      <c r="AT729" s="17" t="s">
        <v>192</v>
      </c>
      <c r="AU729" s="17" t="s">
        <v>98</v>
      </c>
    </row>
    <row r="730" spans="2:65" s="1" customFormat="1" ht="117">
      <c r="B730" s="35"/>
      <c r="C730" s="36"/>
      <c r="D730" s="210" t="s">
        <v>194</v>
      </c>
      <c r="E730" s="36"/>
      <c r="F730" s="213" t="s">
        <v>2166</v>
      </c>
      <c r="G730" s="36"/>
      <c r="H730" s="36"/>
      <c r="I730" s="118"/>
      <c r="J730" s="36"/>
      <c r="K730" s="36"/>
      <c r="L730" s="39"/>
      <c r="M730" s="212"/>
      <c r="N730" s="67"/>
      <c r="O730" s="67"/>
      <c r="P730" s="67"/>
      <c r="Q730" s="67"/>
      <c r="R730" s="67"/>
      <c r="S730" s="67"/>
      <c r="T730" s="68"/>
      <c r="AT730" s="17" t="s">
        <v>194</v>
      </c>
      <c r="AU730" s="17" t="s">
        <v>98</v>
      </c>
    </row>
    <row r="731" spans="2:65" s="12" customFormat="1" ht="10.199999999999999">
      <c r="B731" s="214"/>
      <c r="C731" s="215"/>
      <c r="D731" s="210" t="s">
        <v>196</v>
      </c>
      <c r="E731" s="216" t="s">
        <v>1</v>
      </c>
      <c r="F731" s="217" t="s">
        <v>1890</v>
      </c>
      <c r="G731" s="215"/>
      <c r="H731" s="216" t="s">
        <v>1</v>
      </c>
      <c r="I731" s="218"/>
      <c r="J731" s="215"/>
      <c r="K731" s="215"/>
      <c r="L731" s="219"/>
      <c r="M731" s="220"/>
      <c r="N731" s="221"/>
      <c r="O731" s="221"/>
      <c r="P731" s="221"/>
      <c r="Q731" s="221"/>
      <c r="R731" s="221"/>
      <c r="S731" s="221"/>
      <c r="T731" s="222"/>
      <c r="AT731" s="223" t="s">
        <v>196</v>
      </c>
      <c r="AU731" s="223" t="s">
        <v>98</v>
      </c>
      <c r="AV731" s="12" t="s">
        <v>23</v>
      </c>
      <c r="AW731" s="12" t="s">
        <v>48</v>
      </c>
      <c r="AX731" s="12" t="s">
        <v>91</v>
      </c>
      <c r="AY731" s="223" t="s">
        <v>183</v>
      </c>
    </row>
    <row r="732" spans="2:65" s="13" customFormat="1" ht="10.199999999999999">
      <c r="B732" s="224"/>
      <c r="C732" s="225"/>
      <c r="D732" s="210" t="s">
        <v>196</v>
      </c>
      <c r="E732" s="226" t="s">
        <v>1</v>
      </c>
      <c r="F732" s="227" t="s">
        <v>2007</v>
      </c>
      <c r="G732" s="225"/>
      <c r="H732" s="228">
        <v>2</v>
      </c>
      <c r="I732" s="229"/>
      <c r="J732" s="225"/>
      <c r="K732" s="225"/>
      <c r="L732" s="230"/>
      <c r="M732" s="231"/>
      <c r="N732" s="232"/>
      <c r="O732" s="232"/>
      <c r="P732" s="232"/>
      <c r="Q732" s="232"/>
      <c r="R732" s="232"/>
      <c r="S732" s="232"/>
      <c r="T732" s="233"/>
      <c r="AT732" s="234" t="s">
        <v>196</v>
      </c>
      <c r="AU732" s="234" t="s">
        <v>98</v>
      </c>
      <c r="AV732" s="13" t="s">
        <v>98</v>
      </c>
      <c r="AW732" s="13" t="s">
        <v>48</v>
      </c>
      <c r="AX732" s="13" t="s">
        <v>91</v>
      </c>
      <c r="AY732" s="234" t="s">
        <v>183</v>
      </c>
    </row>
    <row r="733" spans="2:65" s="15" customFormat="1" ht="10.199999999999999">
      <c r="B733" s="259"/>
      <c r="C733" s="260"/>
      <c r="D733" s="210" t="s">
        <v>196</v>
      </c>
      <c r="E733" s="261" t="s">
        <v>1</v>
      </c>
      <c r="F733" s="262" t="s">
        <v>1547</v>
      </c>
      <c r="G733" s="260"/>
      <c r="H733" s="263">
        <v>2</v>
      </c>
      <c r="I733" s="264"/>
      <c r="J733" s="260"/>
      <c r="K733" s="260"/>
      <c r="L733" s="265"/>
      <c r="M733" s="266"/>
      <c r="N733" s="267"/>
      <c r="O733" s="267"/>
      <c r="P733" s="267"/>
      <c r="Q733" s="267"/>
      <c r="R733" s="267"/>
      <c r="S733" s="267"/>
      <c r="T733" s="268"/>
      <c r="AT733" s="269" t="s">
        <v>196</v>
      </c>
      <c r="AU733" s="269" t="s">
        <v>98</v>
      </c>
      <c r="AV733" s="15" t="s">
        <v>122</v>
      </c>
      <c r="AW733" s="15" t="s">
        <v>48</v>
      </c>
      <c r="AX733" s="15" t="s">
        <v>23</v>
      </c>
      <c r="AY733" s="269" t="s">
        <v>183</v>
      </c>
    </row>
    <row r="734" spans="2:65" s="1" customFormat="1" ht="16.5" customHeight="1">
      <c r="B734" s="35"/>
      <c r="C734" s="246" t="s">
        <v>804</v>
      </c>
      <c r="D734" s="246" t="s">
        <v>347</v>
      </c>
      <c r="E734" s="247" t="s">
        <v>2180</v>
      </c>
      <c r="F734" s="248" t="s">
        <v>2181</v>
      </c>
      <c r="G734" s="249" t="s">
        <v>205</v>
      </c>
      <c r="H734" s="250">
        <v>2</v>
      </c>
      <c r="I734" s="251"/>
      <c r="J734" s="252">
        <f>ROUND(I734*H734,2)</f>
        <v>0</v>
      </c>
      <c r="K734" s="248" t="s">
        <v>190</v>
      </c>
      <c r="L734" s="253"/>
      <c r="M734" s="254" t="s">
        <v>1</v>
      </c>
      <c r="N734" s="255" t="s">
        <v>56</v>
      </c>
      <c r="O734" s="67"/>
      <c r="P734" s="206">
        <f>O734*H734</f>
        <v>0</v>
      </c>
      <c r="Q734" s="206">
        <v>4.2500000000000003E-2</v>
      </c>
      <c r="R734" s="206">
        <f>Q734*H734</f>
        <v>8.5000000000000006E-2</v>
      </c>
      <c r="S734" s="206">
        <v>0</v>
      </c>
      <c r="T734" s="207">
        <f>S734*H734</f>
        <v>0</v>
      </c>
      <c r="AR734" s="208" t="s">
        <v>232</v>
      </c>
      <c r="AT734" s="208" t="s">
        <v>347</v>
      </c>
      <c r="AU734" s="208" t="s">
        <v>98</v>
      </c>
      <c r="AY734" s="17" t="s">
        <v>183</v>
      </c>
      <c r="BE734" s="209">
        <f>IF(N734="základní",J734,0)</f>
        <v>0</v>
      </c>
      <c r="BF734" s="209">
        <f>IF(N734="snížená",J734,0)</f>
        <v>0</v>
      </c>
      <c r="BG734" s="209">
        <f>IF(N734="zákl. přenesená",J734,0)</f>
        <v>0</v>
      </c>
      <c r="BH734" s="209">
        <f>IF(N734="sníž. přenesená",J734,0)</f>
        <v>0</v>
      </c>
      <c r="BI734" s="209">
        <f>IF(N734="nulová",J734,0)</f>
        <v>0</v>
      </c>
      <c r="BJ734" s="17" t="s">
        <v>23</v>
      </c>
      <c r="BK734" s="209">
        <f>ROUND(I734*H734,2)</f>
        <v>0</v>
      </c>
      <c r="BL734" s="17" t="s">
        <v>122</v>
      </c>
      <c r="BM734" s="208" t="s">
        <v>2182</v>
      </c>
    </row>
    <row r="735" spans="2:65" s="1" customFormat="1" ht="10.199999999999999">
      <c r="B735" s="35"/>
      <c r="C735" s="36"/>
      <c r="D735" s="210" t="s">
        <v>192</v>
      </c>
      <c r="E735" s="36"/>
      <c r="F735" s="211" t="s">
        <v>2183</v>
      </c>
      <c r="G735" s="36"/>
      <c r="H735" s="36"/>
      <c r="I735" s="118"/>
      <c r="J735" s="36"/>
      <c r="K735" s="36"/>
      <c r="L735" s="39"/>
      <c r="M735" s="212"/>
      <c r="N735" s="67"/>
      <c r="O735" s="67"/>
      <c r="P735" s="67"/>
      <c r="Q735" s="67"/>
      <c r="R735" s="67"/>
      <c r="S735" s="67"/>
      <c r="T735" s="68"/>
      <c r="AT735" s="17" t="s">
        <v>192</v>
      </c>
      <c r="AU735" s="17" t="s">
        <v>98</v>
      </c>
    </row>
    <row r="736" spans="2:65" s="12" customFormat="1" ht="10.199999999999999">
      <c r="B736" s="214"/>
      <c r="C736" s="215"/>
      <c r="D736" s="210" t="s">
        <v>196</v>
      </c>
      <c r="E736" s="216" t="s">
        <v>1</v>
      </c>
      <c r="F736" s="217" t="s">
        <v>1952</v>
      </c>
      <c r="G736" s="215"/>
      <c r="H736" s="216" t="s">
        <v>1</v>
      </c>
      <c r="I736" s="218"/>
      <c r="J736" s="215"/>
      <c r="K736" s="215"/>
      <c r="L736" s="219"/>
      <c r="M736" s="220"/>
      <c r="N736" s="221"/>
      <c r="O736" s="221"/>
      <c r="P736" s="221"/>
      <c r="Q736" s="221"/>
      <c r="R736" s="221"/>
      <c r="S736" s="221"/>
      <c r="T736" s="222"/>
      <c r="AT736" s="223" t="s">
        <v>196</v>
      </c>
      <c r="AU736" s="223" t="s">
        <v>98</v>
      </c>
      <c r="AV736" s="12" t="s">
        <v>23</v>
      </c>
      <c r="AW736" s="12" t="s">
        <v>48</v>
      </c>
      <c r="AX736" s="12" t="s">
        <v>91</v>
      </c>
      <c r="AY736" s="223" t="s">
        <v>183</v>
      </c>
    </row>
    <row r="737" spans="2:65" s="13" customFormat="1" ht="10.199999999999999">
      <c r="B737" s="224"/>
      <c r="C737" s="225"/>
      <c r="D737" s="210" t="s">
        <v>196</v>
      </c>
      <c r="E737" s="226" t="s">
        <v>1</v>
      </c>
      <c r="F737" s="227" t="s">
        <v>98</v>
      </c>
      <c r="G737" s="225"/>
      <c r="H737" s="228">
        <v>2</v>
      </c>
      <c r="I737" s="229"/>
      <c r="J737" s="225"/>
      <c r="K737" s="225"/>
      <c r="L737" s="230"/>
      <c r="M737" s="231"/>
      <c r="N737" s="232"/>
      <c r="O737" s="232"/>
      <c r="P737" s="232"/>
      <c r="Q737" s="232"/>
      <c r="R737" s="232"/>
      <c r="S737" s="232"/>
      <c r="T737" s="233"/>
      <c r="AT737" s="234" t="s">
        <v>196</v>
      </c>
      <c r="AU737" s="234" t="s">
        <v>98</v>
      </c>
      <c r="AV737" s="13" t="s">
        <v>98</v>
      </c>
      <c r="AW737" s="13" t="s">
        <v>48</v>
      </c>
      <c r="AX737" s="13" t="s">
        <v>23</v>
      </c>
      <c r="AY737" s="234" t="s">
        <v>183</v>
      </c>
    </row>
    <row r="738" spans="2:65" s="1" customFormat="1" ht="16.5" customHeight="1">
      <c r="B738" s="35"/>
      <c r="C738" s="246" t="s">
        <v>332</v>
      </c>
      <c r="D738" s="246" t="s">
        <v>347</v>
      </c>
      <c r="E738" s="247" t="s">
        <v>2184</v>
      </c>
      <c r="F738" s="248" t="s">
        <v>2185</v>
      </c>
      <c r="G738" s="249" t="s">
        <v>1345</v>
      </c>
      <c r="H738" s="250">
        <v>2</v>
      </c>
      <c r="I738" s="251"/>
      <c r="J738" s="252">
        <f>ROUND(I738*H738,2)</f>
        <v>0</v>
      </c>
      <c r="K738" s="248" t="s">
        <v>1</v>
      </c>
      <c r="L738" s="253"/>
      <c r="M738" s="254" t="s">
        <v>1</v>
      </c>
      <c r="N738" s="255" t="s">
        <v>56</v>
      </c>
      <c r="O738" s="67"/>
      <c r="P738" s="206">
        <f>O738*H738</f>
        <v>0</v>
      </c>
      <c r="Q738" s="206">
        <v>1.6999999999999999E-3</v>
      </c>
      <c r="R738" s="206">
        <f>Q738*H738</f>
        <v>3.3999999999999998E-3</v>
      </c>
      <c r="S738" s="206">
        <v>0</v>
      </c>
      <c r="T738" s="207">
        <f>S738*H738</f>
        <v>0</v>
      </c>
      <c r="AR738" s="208" t="s">
        <v>232</v>
      </c>
      <c r="AT738" s="208" t="s">
        <v>347</v>
      </c>
      <c r="AU738" s="208" t="s">
        <v>98</v>
      </c>
      <c r="AY738" s="17" t="s">
        <v>183</v>
      </c>
      <c r="BE738" s="209">
        <f>IF(N738="základní",J738,0)</f>
        <v>0</v>
      </c>
      <c r="BF738" s="209">
        <f>IF(N738="snížená",J738,0)</f>
        <v>0</v>
      </c>
      <c r="BG738" s="209">
        <f>IF(N738="zákl. přenesená",J738,0)</f>
        <v>0</v>
      </c>
      <c r="BH738" s="209">
        <f>IF(N738="sníž. přenesená",J738,0)</f>
        <v>0</v>
      </c>
      <c r="BI738" s="209">
        <f>IF(N738="nulová",J738,0)</f>
        <v>0</v>
      </c>
      <c r="BJ738" s="17" t="s">
        <v>23</v>
      </c>
      <c r="BK738" s="209">
        <f>ROUND(I738*H738,2)</f>
        <v>0</v>
      </c>
      <c r="BL738" s="17" t="s">
        <v>122</v>
      </c>
      <c r="BM738" s="208" t="s">
        <v>2186</v>
      </c>
    </row>
    <row r="739" spans="2:65" s="1" customFormat="1" ht="10.199999999999999">
      <c r="B739" s="35"/>
      <c r="C739" s="36"/>
      <c r="D739" s="210" t="s">
        <v>192</v>
      </c>
      <c r="E739" s="36"/>
      <c r="F739" s="211" t="s">
        <v>2185</v>
      </c>
      <c r="G739" s="36"/>
      <c r="H739" s="36"/>
      <c r="I739" s="118"/>
      <c r="J739" s="36"/>
      <c r="K739" s="36"/>
      <c r="L739" s="39"/>
      <c r="M739" s="212"/>
      <c r="N739" s="67"/>
      <c r="O739" s="67"/>
      <c r="P739" s="67"/>
      <c r="Q739" s="67"/>
      <c r="R739" s="67"/>
      <c r="S739" s="67"/>
      <c r="T739" s="68"/>
      <c r="AT739" s="17" t="s">
        <v>192</v>
      </c>
      <c r="AU739" s="17" t="s">
        <v>98</v>
      </c>
    </row>
    <row r="740" spans="2:65" s="12" customFormat="1" ht="10.199999999999999">
      <c r="B740" s="214"/>
      <c r="C740" s="215"/>
      <c r="D740" s="210" t="s">
        <v>196</v>
      </c>
      <c r="E740" s="216" t="s">
        <v>1</v>
      </c>
      <c r="F740" s="217" t="s">
        <v>1952</v>
      </c>
      <c r="G740" s="215"/>
      <c r="H740" s="216" t="s">
        <v>1</v>
      </c>
      <c r="I740" s="218"/>
      <c r="J740" s="215"/>
      <c r="K740" s="215"/>
      <c r="L740" s="219"/>
      <c r="M740" s="220"/>
      <c r="N740" s="221"/>
      <c r="O740" s="221"/>
      <c r="P740" s="221"/>
      <c r="Q740" s="221"/>
      <c r="R740" s="221"/>
      <c r="S740" s="221"/>
      <c r="T740" s="222"/>
      <c r="AT740" s="223" t="s">
        <v>196</v>
      </c>
      <c r="AU740" s="223" t="s">
        <v>98</v>
      </c>
      <c r="AV740" s="12" t="s">
        <v>23</v>
      </c>
      <c r="AW740" s="12" t="s">
        <v>48</v>
      </c>
      <c r="AX740" s="12" t="s">
        <v>91</v>
      </c>
      <c r="AY740" s="223" t="s">
        <v>183</v>
      </c>
    </row>
    <row r="741" spans="2:65" s="13" customFormat="1" ht="10.199999999999999">
      <c r="B741" s="224"/>
      <c r="C741" s="225"/>
      <c r="D741" s="210" t="s">
        <v>196</v>
      </c>
      <c r="E741" s="226" t="s">
        <v>1</v>
      </c>
      <c r="F741" s="227" t="s">
        <v>98</v>
      </c>
      <c r="G741" s="225"/>
      <c r="H741" s="228">
        <v>2</v>
      </c>
      <c r="I741" s="229"/>
      <c r="J741" s="225"/>
      <c r="K741" s="225"/>
      <c r="L741" s="230"/>
      <c r="M741" s="231"/>
      <c r="N741" s="232"/>
      <c r="O741" s="232"/>
      <c r="P741" s="232"/>
      <c r="Q741" s="232"/>
      <c r="R741" s="232"/>
      <c r="S741" s="232"/>
      <c r="T741" s="233"/>
      <c r="AT741" s="234" t="s">
        <v>196</v>
      </c>
      <c r="AU741" s="234" t="s">
        <v>98</v>
      </c>
      <c r="AV741" s="13" t="s">
        <v>98</v>
      </c>
      <c r="AW741" s="13" t="s">
        <v>48</v>
      </c>
      <c r="AX741" s="13" t="s">
        <v>23</v>
      </c>
      <c r="AY741" s="234" t="s">
        <v>183</v>
      </c>
    </row>
    <row r="742" spans="2:65" s="1" customFormat="1" ht="16.5" customHeight="1">
      <c r="B742" s="35"/>
      <c r="C742" s="197" t="s">
        <v>821</v>
      </c>
      <c r="D742" s="197" t="s">
        <v>186</v>
      </c>
      <c r="E742" s="198" t="s">
        <v>2187</v>
      </c>
      <c r="F742" s="199" t="s">
        <v>2188</v>
      </c>
      <c r="G742" s="200" t="s">
        <v>205</v>
      </c>
      <c r="H742" s="201">
        <v>5</v>
      </c>
      <c r="I742" s="202"/>
      <c r="J742" s="203">
        <f>ROUND(I742*H742,2)</f>
        <v>0</v>
      </c>
      <c r="K742" s="199" t="s">
        <v>190</v>
      </c>
      <c r="L742" s="39"/>
      <c r="M742" s="204" t="s">
        <v>1</v>
      </c>
      <c r="N742" s="205" t="s">
        <v>56</v>
      </c>
      <c r="O742" s="67"/>
      <c r="P742" s="206">
        <f>O742*H742</f>
        <v>0</v>
      </c>
      <c r="Q742" s="206">
        <v>0.12303</v>
      </c>
      <c r="R742" s="206">
        <f>Q742*H742</f>
        <v>0.61514999999999997</v>
      </c>
      <c r="S742" s="206">
        <v>0</v>
      </c>
      <c r="T742" s="207">
        <f>S742*H742</f>
        <v>0</v>
      </c>
      <c r="AR742" s="208" t="s">
        <v>122</v>
      </c>
      <c r="AT742" s="208" t="s">
        <v>186</v>
      </c>
      <c r="AU742" s="208" t="s">
        <v>98</v>
      </c>
      <c r="AY742" s="17" t="s">
        <v>183</v>
      </c>
      <c r="BE742" s="209">
        <f>IF(N742="základní",J742,0)</f>
        <v>0</v>
      </c>
      <c r="BF742" s="209">
        <f>IF(N742="snížená",J742,0)</f>
        <v>0</v>
      </c>
      <c r="BG742" s="209">
        <f>IF(N742="zákl. přenesená",J742,0)</f>
        <v>0</v>
      </c>
      <c r="BH742" s="209">
        <f>IF(N742="sníž. přenesená",J742,0)</f>
        <v>0</v>
      </c>
      <c r="BI742" s="209">
        <f>IF(N742="nulová",J742,0)</f>
        <v>0</v>
      </c>
      <c r="BJ742" s="17" t="s">
        <v>23</v>
      </c>
      <c r="BK742" s="209">
        <f>ROUND(I742*H742,2)</f>
        <v>0</v>
      </c>
      <c r="BL742" s="17" t="s">
        <v>122</v>
      </c>
      <c r="BM742" s="208" t="s">
        <v>2189</v>
      </c>
    </row>
    <row r="743" spans="2:65" s="1" customFormat="1" ht="10.199999999999999">
      <c r="B743" s="35"/>
      <c r="C743" s="36"/>
      <c r="D743" s="210" t="s">
        <v>192</v>
      </c>
      <c r="E743" s="36"/>
      <c r="F743" s="211" t="s">
        <v>2188</v>
      </c>
      <c r="G743" s="36"/>
      <c r="H743" s="36"/>
      <c r="I743" s="118"/>
      <c r="J743" s="36"/>
      <c r="K743" s="36"/>
      <c r="L743" s="39"/>
      <c r="M743" s="212"/>
      <c r="N743" s="67"/>
      <c r="O743" s="67"/>
      <c r="P743" s="67"/>
      <c r="Q743" s="67"/>
      <c r="R743" s="67"/>
      <c r="S743" s="67"/>
      <c r="T743" s="68"/>
      <c r="AT743" s="17" t="s">
        <v>192</v>
      </c>
      <c r="AU743" s="17" t="s">
        <v>98</v>
      </c>
    </row>
    <row r="744" spans="2:65" s="1" customFormat="1" ht="27">
      <c r="B744" s="35"/>
      <c r="C744" s="36"/>
      <c r="D744" s="210" t="s">
        <v>194</v>
      </c>
      <c r="E744" s="36"/>
      <c r="F744" s="213" t="s">
        <v>2190</v>
      </c>
      <c r="G744" s="36"/>
      <c r="H744" s="36"/>
      <c r="I744" s="118"/>
      <c r="J744" s="36"/>
      <c r="K744" s="36"/>
      <c r="L744" s="39"/>
      <c r="M744" s="212"/>
      <c r="N744" s="67"/>
      <c r="O744" s="67"/>
      <c r="P744" s="67"/>
      <c r="Q744" s="67"/>
      <c r="R744" s="67"/>
      <c r="S744" s="67"/>
      <c r="T744" s="68"/>
      <c r="AT744" s="17" t="s">
        <v>194</v>
      </c>
      <c r="AU744" s="17" t="s">
        <v>98</v>
      </c>
    </row>
    <row r="745" spans="2:65" s="12" customFormat="1" ht="10.199999999999999">
      <c r="B745" s="214"/>
      <c r="C745" s="215"/>
      <c r="D745" s="210" t="s">
        <v>196</v>
      </c>
      <c r="E745" s="216" t="s">
        <v>1</v>
      </c>
      <c r="F745" s="217" t="s">
        <v>1890</v>
      </c>
      <c r="G745" s="215"/>
      <c r="H745" s="216" t="s">
        <v>1</v>
      </c>
      <c r="I745" s="218"/>
      <c r="J745" s="215"/>
      <c r="K745" s="215"/>
      <c r="L745" s="219"/>
      <c r="M745" s="220"/>
      <c r="N745" s="221"/>
      <c r="O745" s="221"/>
      <c r="P745" s="221"/>
      <c r="Q745" s="221"/>
      <c r="R745" s="221"/>
      <c r="S745" s="221"/>
      <c r="T745" s="222"/>
      <c r="AT745" s="223" t="s">
        <v>196</v>
      </c>
      <c r="AU745" s="223" t="s">
        <v>98</v>
      </c>
      <c r="AV745" s="12" t="s">
        <v>23</v>
      </c>
      <c r="AW745" s="12" t="s">
        <v>48</v>
      </c>
      <c r="AX745" s="12" t="s">
        <v>91</v>
      </c>
      <c r="AY745" s="223" t="s">
        <v>183</v>
      </c>
    </row>
    <row r="746" spans="2:65" s="13" customFormat="1" ht="10.199999999999999">
      <c r="B746" s="224"/>
      <c r="C746" s="225"/>
      <c r="D746" s="210" t="s">
        <v>196</v>
      </c>
      <c r="E746" s="226" t="s">
        <v>1</v>
      </c>
      <c r="F746" s="227" t="s">
        <v>2167</v>
      </c>
      <c r="G746" s="225"/>
      <c r="H746" s="228">
        <v>5</v>
      </c>
      <c r="I746" s="229"/>
      <c r="J746" s="225"/>
      <c r="K746" s="225"/>
      <c r="L746" s="230"/>
      <c r="M746" s="231"/>
      <c r="N746" s="232"/>
      <c r="O746" s="232"/>
      <c r="P746" s="232"/>
      <c r="Q746" s="232"/>
      <c r="R746" s="232"/>
      <c r="S746" s="232"/>
      <c r="T746" s="233"/>
      <c r="AT746" s="234" t="s">
        <v>196</v>
      </c>
      <c r="AU746" s="234" t="s">
        <v>98</v>
      </c>
      <c r="AV746" s="13" t="s">
        <v>98</v>
      </c>
      <c r="AW746" s="13" t="s">
        <v>48</v>
      </c>
      <c r="AX746" s="13" t="s">
        <v>91</v>
      </c>
      <c r="AY746" s="234" t="s">
        <v>183</v>
      </c>
    </row>
    <row r="747" spans="2:65" s="15" customFormat="1" ht="10.199999999999999">
      <c r="B747" s="259"/>
      <c r="C747" s="260"/>
      <c r="D747" s="210" t="s">
        <v>196</v>
      </c>
      <c r="E747" s="261" t="s">
        <v>1</v>
      </c>
      <c r="F747" s="262" t="s">
        <v>1547</v>
      </c>
      <c r="G747" s="260"/>
      <c r="H747" s="263">
        <v>5</v>
      </c>
      <c r="I747" s="264"/>
      <c r="J747" s="260"/>
      <c r="K747" s="260"/>
      <c r="L747" s="265"/>
      <c r="M747" s="266"/>
      <c r="N747" s="267"/>
      <c r="O747" s="267"/>
      <c r="P747" s="267"/>
      <c r="Q747" s="267"/>
      <c r="R747" s="267"/>
      <c r="S747" s="267"/>
      <c r="T747" s="268"/>
      <c r="AT747" s="269" t="s">
        <v>196</v>
      </c>
      <c r="AU747" s="269" t="s">
        <v>98</v>
      </c>
      <c r="AV747" s="15" t="s">
        <v>122</v>
      </c>
      <c r="AW747" s="15" t="s">
        <v>48</v>
      </c>
      <c r="AX747" s="15" t="s">
        <v>23</v>
      </c>
      <c r="AY747" s="269" t="s">
        <v>183</v>
      </c>
    </row>
    <row r="748" spans="2:65" s="1" customFormat="1" ht="16.5" customHeight="1">
      <c r="B748" s="35"/>
      <c r="C748" s="246" t="s">
        <v>827</v>
      </c>
      <c r="D748" s="246" t="s">
        <v>347</v>
      </c>
      <c r="E748" s="247" t="s">
        <v>2191</v>
      </c>
      <c r="F748" s="248" t="s">
        <v>2192</v>
      </c>
      <c r="G748" s="249" t="s">
        <v>205</v>
      </c>
      <c r="H748" s="250">
        <v>5</v>
      </c>
      <c r="I748" s="251"/>
      <c r="J748" s="252">
        <f>ROUND(I748*H748,2)</f>
        <v>0</v>
      </c>
      <c r="K748" s="248" t="s">
        <v>190</v>
      </c>
      <c r="L748" s="253"/>
      <c r="M748" s="254" t="s">
        <v>1</v>
      </c>
      <c r="N748" s="255" t="s">
        <v>56</v>
      </c>
      <c r="O748" s="67"/>
      <c r="P748" s="206">
        <f>O748*H748</f>
        <v>0</v>
      </c>
      <c r="Q748" s="206">
        <v>1.3299999999999999E-2</v>
      </c>
      <c r="R748" s="206">
        <f>Q748*H748</f>
        <v>6.6500000000000004E-2</v>
      </c>
      <c r="S748" s="206">
        <v>0</v>
      </c>
      <c r="T748" s="207">
        <f>S748*H748</f>
        <v>0</v>
      </c>
      <c r="AR748" s="208" t="s">
        <v>232</v>
      </c>
      <c r="AT748" s="208" t="s">
        <v>347</v>
      </c>
      <c r="AU748" s="208" t="s">
        <v>98</v>
      </c>
      <c r="AY748" s="17" t="s">
        <v>183</v>
      </c>
      <c r="BE748" s="209">
        <f>IF(N748="základní",J748,0)</f>
        <v>0</v>
      </c>
      <c r="BF748" s="209">
        <f>IF(N748="snížená",J748,0)</f>
        <v>0</v>
      </c>
      <c r="BG748" s="209">
        <f>IF(N748="zákl. přenesená",J748,0)</f>
        <v>0</v>
      </c>
      <c r="BH748" s="209">
        <f>IF(N748="sníž. přenesená",J748,0)</f>
        <v>0</v>
      </c>
      <c r="BI748" s="209">
        <f>IF(N748="nulová",J748,0)</f>
        <v>0</v>
      </c>
      <c r="BJ748" s="17" t="s">
        <v>23</v>
      </c>
      <c r="BK748" s="209">
        <f>ROUND(I748*H748,2)</f>
        <v>0</v>
      </c>
      <c r="BL748" s="17" t="s">
        <v>122</v>
      </c>
      <c r="BM748" s="208" t="s">
        <v>2193</v>
      </c>
    </row>
    <row r="749" spans="2:65" s="1" customFormat="1" ht="10.199999999999999">
      <c r="B749" s="35"/>
      <c r="C749" s="36"/>
      <c r="D749" s="210" t="s">
        <v>192</v>
      </c>
      <c r="E749" s="36"/>
      <c r="F749" s="211" t="s">
        <v>2194</v>
      </c>
      <c r="G749" s="36"/>
      <c r="H749" s="36"/>
      <c r="I749" s="118"/>
      <c r="J749" s="36"/>
      <c r="K749" s="36"/>
      <c r="L749" s="39"/>
      <c r="M749" s="212"/>
      <c r="N749" s="67"/>
      <c r="O749" s="67"/>
      <c r="P749" s="67"/>
      <c r="Q749" s="67"/>
      <c r="R749" s="67"/>
      <c r="S749" s="67"/>
      <c r="T749" s="68"/>
      <c r="AT749" s="17" t="s">
        <v>192</v>
      </c>
      <c r="AU749" s="17" t="s">
        <v>98</v>
      </c>
    </row>
    <row r="750" spans="2:65" s="12" customFormat="1" ht="10.199999999999999">
      <c r="B750" s="214"/>
      <c r="C750" s="215"/>
      <c r="D750" s="210" t="s">
        <v>196</v>
      </c>
      <c r="E750" s="216" t="s">
        <v>1</v>
      </c>
      <c r="F750" s="217" t="s">
        <v>1952</v>
      </c>
      <c r="G750" s="215"/>
      <c r="H750" s="216" t="s">
        <v>1</v>
      </c>
      <c r="I750" s="218"/>
      <c r="J750" s="215"/>
      <c r="K750" s="215"/>
      <c r="L750" s="219"/>
      <c r="M750" s="220"/>
      <c r="N750" s="221"/>
      <c r="O750" s="221"/>
      <c r="P750" s="221"/>
      <c r="Q750" s="221"/>
      <c r="R750" s="221"/>
      <c r="S750" s="221"/>
      <c r="T750" s="222"/>
      <c r="AT750" s="223" t="s">
        <v>196</v>
      </c>
      <c r="AU750" s="223" t="s">
        <v>98</v>
      </c>
      <c r="AV750" s="12" t="s">
        <v>23</v>
      </c>
      <c r="AW750" s="12" t="s">
        <v>48</v>
      </c>
      <c r="AX750" s="12" t="s">
        <v>91</v>
      </c>
      <c r="AY750" s="223" t="s">
        <v>183</v>
      </c>
    </row>
    <row r="751" spans="2:65" s="13" customFormat="1" ht="10.199999999999999">
      <c r="B751" s="224"/>
      <c r="C751" s="225"/>
      <c r="D751" s="210" t="s">
        <v>196</v>
      </c>
      <c r="E751" s="226" t="s">
        <v>1</v>
      </c>
      <c r="F751" s="227" t="s">
        <v>128</v>
      </c>
      <c r="G751" s="225"/>
      <c r="H751" s="228">
        <v>5</v>
      </c>
      <c r="I751" s="229"/>
      <c r="J751" s="225"/>
      <c r="K751" s="225"/>
      <c r="L751" s="230"/>
      <c r="M751" s="231"/>
      <c r="N751" s="232"/>
      <c r="O751" s="232"/>
      <c r="P751" s="232"/>
      <c r="Q751" s="232"/>
      <c r="R751" s="232"/>
      <c r="S751" s="232"/>
      <c r="T751" s="233"/>
      <c r="AT751" s="234" t="s">
        <v>196</v>
      </c>
      <c r="AU751" s="234" t="s">
        <v>98</v>
      </c>
      <c r="AV751" s="13" t="s">
        <v>98</v>
      </c>
      <c r="AW751" s="13" t="s">
        <v>48</v>
      </c>
      <c r="AX751" s="13" t="s">
        <v>23</v>
      </c>
      <c r="AY751" s="234" t="s">
        <v>183</v>
      </c>
    </row>
    <row r="752" spans="2:65" s="1" customFormat="1" ht="16.5" customHeight="1">
      <c r="B752" s="35"/>
      <c r="C752" s="246" t="s">
        <v>833</v>
      </c>
      <c r="D752" s="246" t="s">
        <v>347</v>
      </c>
      <c r="E752" s="247" t="s">
        <v>2184</v>
      </c>
      <c r="F752" s="248" t="s">
        <v>2185</v>
      </c>
      <c r="G752" s="249" t="s">
        <v>1345</v>
      </c>
      <c r="H752" s="250">
        <v>5</v>
      </c>
      <c r="I752" s="251"/>
      <c r="J752" s="252">
        <f>ROUND(I752*H752,2)</f>
        <v>0</v>
      </c>
      <c r="K752" s="248" t="s">
        <v>1</v>
      </c>
      <c r="L752" s="253"/>
      <c r="M752" s="254" t="s">
        <v>1</v>
      </c>
      <c r="N752" s="255" t="s">
        <v>56</v>
      </c>
      <c r="O752" s="67"/>
      <c r="P752" s="206">
        <f>O752*H752</f>
        <v>0</v>
      </c>
      <c r="Q752" s="206">
        <v>1.6999999999999999E-3</v>
      </c>
      <c r="R752" s="206">
        <f>Q752*H752</f>
        <v>8.4999999999999989E-3</v>
      </c>
      <c r="S752" s="206">
        <v>0</v>
      </c>
      <c r="T752" s="207">
        <f>S752*H752</f>
        <v>0</v>
      </c>
      <c r="AR752" s="208" t="s">
        <v>232</v>
      </c>
      <c r="AT752" s="208" t="s">
        <v>347</v>
      </c>
      <c r="AU752" s="208" t="s">
        <v>98</v>
      </c>
      <c r="AY752" s="17" t="s">
        <v>183</v>
      </c>
      <c r="BE752" s="209">
        <f>IF(N752="základní",J752,0)</f>
        <v>0</v>
      </c>
      <c r="BF752" s="209">
        <f>IF(N752="snížená",J752,0)</f>
        <v>0</v>
      </c>
      <c r="BG752" s="209">
        <f>IF(N752="zákl. přenesená",J752,0)</f>
        <v>0</v>
      </c>
      <c r="BH752" s="209">
        <f>IF(N752="sníž. přenesená",J752,0)</f>
        <v>0</v>
      </c>
      <c r="BI752" s="209">
        <f>IF(N752="nulová",J752,0)</f>
        <v>0</v>
      </c>
      <c r="BJ752" s="17" t="s">
        <v>23</v>
      </c>
      <c r="BK752" s="209">
        <f>ROUND(I752*H752,2)</f>
        <v>0</v>
      </c>
      <c r="BL752" s="17" t="s">
        <v>122</v>
      </c>
      <c r="BM752" s="208" t="s">
        <v>2195</v>
      </c>
    </row>
    <row r="753" spans="2:65" s="1" customFormat="1" ht="10.199999999999999">
      <c r="B753" s="35"/>
      <c r="C753" s="36"/>
      <c r="D753" s="210" t="s">
        <v>192</v>
      </c>
      <c r="E753" s="36"/>
      <c r="F753" s="211" t="s">
        <v>2185</v>
      </c>
      <c r="G753" s="36"/>
      <c r="H753" s="36"/>
      <c r="I753" s="118"/>
      <c r="J753" s="36"/>
      <c r="K753" s="36"/>
      <c r="L753" s="39"/>
      <c r="M753" s="212"/>
      <c r="N753" s="67"/>
      <c r="O753" s="67"/>
      <c r="P753" s="67"/>
      <c r="Q753" s="67"/>
      <c r="R753" s="67"/>
      <c r="S753" s="67"/>
      <c r="T753" s="68"/>
      <c r="AT753" s="17" t="s">
        <v>192</v>
      </c>
      <c r="AU753" s="17" t="s">
        <v>98</v>
      </c>
    </row>
    <row r="754" spans="2:65" s="12" customFormat="1" ht="10.199999999999999">
      <c r="B754" s="214"/>
      <c r="C754" s="215"/>
      <c r="D754" s="210" t="s">
        <v>196</v>
      </c>
      <c r="E754" s="216" t="s">
        <v>1</v>
      </c>
      <c r="F754" s="217" t="s">
        <v>1952</v>
      </c>
      <c r="G754" s="215"/>
      <c r="H754" s="216" t="s">
        <v>1</v>
      </c>
      <c r="I754" s="218"/>
      <c r="J754" s="215"/>
      <c r="K754" s="215"/>
      <c r="L754" s="219"/>
      <c r="M754" s="220"/>
      <c r="N754" s="221"/>
      <c r="O754" s="221"/>
      <c r="P754" s="221"/>
      <c r="Q754" s="221"/>
      <c r="R754" s="221"/>
      <c r="S754" s="221"/>
      <c r="T754" s="222"/>
      <c r="AT754" s="223" t="s">
        <v>196</v>
      </c>
      <c r="AU754" s="223" t="s">
        <v>98</v>
      </c>
      <c r="AV754" s="12" t="s">
        <v>23</v>
      </c>
      <c r="AW754" s="12" t="s">
        <v>48</v>
      </c>
      <c r="AX754" s="12" t="s">
        <v>91</v>
      </c>
      <c r="AY754" s="223" t="s">
        <v>183</v>
      </c>
    </row>
    <row r="755" spans="2:65" s="13" customFormat="1" ht="10.199999999999999">
      <c r="B755" s="224"/>
      <c r="C755" s="225"/>
      <c r="D755" s="210" t="s">
        <v>196</v>
      </c>
      <c r="E755" s="226" t="s">
        <v>1</v>
      </c>
      <c r="F755" s="227" t="s">
        <v>128</v>
      </c>
      <c r="G755" s="225"/>
      <c r="H755" s="228">
        <v>5</v>
      </c>
      <c r="I755" s="229"/>
      <c r="J755" s="225"/>
      <c r="K755" s="225"/>
      <c r="L755" s="230"/>
      <c r="M755" s="231"/>
      <c r="N755" s="232"/>
      <c r="O755" s="232"/>
      <c r="P755" s="232"/>
      <c r="Q755" s="232"/>
      <c r="R755" s="232"/>
      <c r="S755" s="232"/>
      <c r="T755" s="233"/>
      <c r="AT755" s="234" t="s">
        <v>196</v>
      </c>
      <c r="AU755" s="234" t="s">
        <v>98</v>
      </c>
      <c r="AV755" s="13" t="s">
        <v>98</v>
      </c>
      <c r="AW755" s="13" t="s">
        <v>48</v>
      </c>
      <c r="AX755" s="13" t="s">
        <v>23</v>
      </c>
      <c r="AY755" s="234" t="s">
        <v>183</v>
      </c>
    </row>
    <row r="756" spans="2:65" s="1" customFormat="1" ht="16.5" customHeight="1">
      <c r="B756" s="35"/>
      <c r="C756" s="197" t="s">
        <v>838</v>
      </c>
      <c r="D756" s="197" t="s">
        <v>186</v>
      </c>
      <c r="E756" s="198" t="s">
        <v>2196</v>
      </c>
      <c r="F756" s="199" t="s">
        <v>2197</v>
      </c>
      <c r="G756" s="200" t="s">
        <v>205</v>
      </c>
      <c r="H756" s="201">
        <v>2</v>
      </c>
      <c r="I756" s="202"/>
      <c r="J756" s="203">
        <f>ROUND(I756*H756,2)</f>
        <v>0</v>
      </c>
      <c r="K756" s="199" t="s">
        <v>190</v>
      </c>
      <c r="L756" s="39"/>
      <c r="M756" s="204" t="s">
        <v>1</v>
      </c>
      <c r="N756" s="205" t="s">
        <v>56</v>
      </c>
      <c r="O756" s="67"/>
      <c r="P756" s="206">
        <f>O756*H756</f>
        <v>0</v>
      </c>
      <c r="Q756" s="206">
        <v>0.32906000000000002</v>
      </c>
      <c r="R756" s="206">
        <f>Q756*H756</f>
        <v>0.65812000000000004</v>
      </c>
      <c r="S756" s="206">
        <v>0</v>
      </c>
      <c r="T756" s="207">
        <f>S756*H756</f>
        <v>0</v>
      </c>
      <c r="AR756" s="208" t="s">
        <v>122</v>
      </c>
      <c r="AT756" s="208" t="s">
        <v>186</v>
      </c>
      <c r="AU756" s="208" t="s">
        <v>98</v>
      </c>
      <c r="AY756" s="17" t="s">
        <v>183</v>
      </c>
      <c r="BE756" s="209">
        <f>IF(N756="základní",J756,0)</f>
        <v>0</v>
      </c>
      <c r="BF756" s="209">
        <f>IF(N756="snížená",J756,0)</f>
        <v>0</v>
      </c>
      <c r="BG756" s="209">
        <f>IF(N756="zákl. přenesená",J756,0)</f>
        <v>0</v>
      </c>
      <c r="BH756" s="209">
        <f>IF(N756="sníž. přenesená",J756,0)</f>
        <v>0</v>
      </c>
      <c r="BI756" s="209">
        <f>IF(N756="nulová",J756,0)</f>
        <v>0</v>
      </c>
      <c r="BJ756" s="17" t="s">
        <v>23</v>
      </c>
      <c r="BK756" s="209">
        <f>ROUND(I756*H756,2)</f>
        <v>0</v>
      </c>
      <c r="BL756" s="17" t="s">
        <v>122</v>
      </c>
      <c r="BM756" s="208" t="s">
        <v>2198</v>
      </c>
    </row>
    <row r="757" spans="2:65" s="1" customFormat="1" ht="10.199999999999999">
      <c r="B757" s="35"/>
      <c r="C757" s="36"/>
      <c r="D757" s="210" t="s">
        <v>192</v>
      </c>
      <c r="E757" s="36"/>
      <c r="F757" s="211" t="s">
        <v>2197</v>
      </c>
      <c r="G757" s="36"/>
      <c r="H757" s="36"/>
      <c r="I757" s="118"/>
      <c r="J757" s="36"/>
      <c r="K757" s="36"/>
      <c r="L757" s="39"/>
      <c r="M757" s="212"/>
      <c r="N757" s="67"/>
      <c r="O757" s="67"/>
      <c r="P757" s="67"/>
      <c r="Q757" s="67"/>
      <c r="R757" s="67"/>
      <c r="S757" s="67"/>
      <c r="T757" s="68"/>
      <c r="AT757" s="17" t="s">
        <v>192</v>
      </c>
      <c r="AU757" s="17" t="s">
        <v>98</v>
      </c>
    </row>
    <row r="758" spans="2:65" s="1" customFormat="1" ht="27">
      <c r="B758" s="35"/>
      <c r="C758" s="36"/>
      <c r="D758" s="210" t="s">
        <v>194</v>
      </c>
      <c r="E758" s="36"/>
      <c r="F758" s="213" t="s">
        <v>2190</v>
      </c>
      <c r="G758" s="36"/>
      <c r="H758" s="36"/>
      <c r="I758" s="118"/>
      <c r="J758" s="36"/>
      <c r="K758" s="36"/>
      <c r="L758" s="39"/>
      <c r="M758" s="212"/>
      <c r="N758" s="67"/>
      <c r="O758" s="67"/>
      <c r="P758" s="67"/>
      <c r="Q758" s="67"/>
      <c r="R758" s="67"/>
      <c r="S758" s="67"/>
      <c r="T758" s="68"/>
      <c r="AT758" s="17" t="s">
        <v>194</v>
      </c>
      <c r="AU758" s="17" t="s">
        <v>98</v>
      </c>
    </row>
    <row r="759" spans="2:65" s="12" customFormat="1" ht="10.199999999999999">
      <c r="B759" s="214"/>
      <c r="C759" s="215"/>
      <c r="D759" s="210" t="s">
        <v>196</v>
      </c>
      <c r="E759" s="216" t="s">
        <v>1</v>
      </c>
      <c r="F759" s="217" t="s">
        <v>1890</v>
      </c>
      <c r="G759" s="215"/>
      <c r="H759" s="216" t="s">
        <v>1</v>
      </c>
      <c r="I759" s="218"/>
      <c r="J759" s="215"/>
      <c r="K759" s="215"/>
      <c r="L759" s="219"/>
      <c r="M759" s="220"/>
      <c r="N759" s="221"/>
      <c r="O759" s="221"/>
      <c r="P759" s="221"/>
      <c r="Q759" s="221"/>
      <c r="R759" s="221"/>
      <c r="S759" s="221"/>
      <c r="T759" s="222"/>
      <c r="AT759" s="223" t="s">
        <v>196</v>
      </c>
      <c r="AU759" s="223" t="s">
        <v>98</v>
      </c>
      <c r="AV759" s="12" t="s">
        <v>23</v>
      </c>
      <c r="AW759" s="12" t="s">
        <v>48</v>
      </c>
      <c r="AX759" s="12" t="s">
        <v>91</v>
      </c>
      <c r="AY759" s="223" t="s">
        <v>183</v>
      </c>
    </row>
    <row r="760" spans="2:65" s="13" customFormat="1" ht="10.199999999999999">
      <c r="B760" s="224"/>
      <c r="C760" s="225"/>
      <c r="D760" s="210" t="s">
        <v>196</v>
      </c>
      <c r="E760" s="226" t="s">
        <v>1</v>
      </c>
      <c r="F760" s="227" t="s">
        <v>2007</v>
      </c>
      <c r="G760" s="225"/>
      <c r="H760" s="228">
        <v>2</v>
      </c>
      <c r="I760" s="229"/>
      <c r="J760" s="225"/>
      <c r="K760" s="225"/>
      <c r="L760" s="230"/>
      <c r="M760" s="231"/>
      <c r="N760" s="232"/>
      <c r="O760" s="232"/>
      <c r="P760" s="232"/>
      <c r="Q760" s="232"/>
      <c r="R760" s="232"/>
      <c r="S760" s="232"/>
      <c r="T760" s="233"/>
      <c r="AT760" s="234" t="s">
        <v>196</v>
      </c>
      <c r="AU760" s="234" t="s">
        <v>98</v>
      </c>
      <c r="AV760" s="13" t="s">
        <v>98</v>
      </c>
      <c r="AW760" s="13" t="s">
        <v>48</v>
      </c>
      <c r="AX760" s="13" t="s">
        <v>91</v>
      </c>
      <c r="AY760" s="234" t="s">
        <v>183</v>
      </c>
    </row>
    <row r="761" spans="2:65" s="15" customFormat="1" ht="10.199999999999999">
      <c r="B761" s="259"/>
      <c r="C761" s="260"/>
      <c r="D761" s="210" t="s">
        <v>196</v>
      </c>
      <c r="E761" s="261" t="s">
        <v>1</v>
      </c>
      <c r="F761" s="262" t="s">
        <v>1547</v>
      </c>
      <c r="G761" s="260"/>
      <c r="H761" s="263">
        <v>2</v>
      </c>
      <c r="I761" s="264"/>
      <c r="J761" s="260"/>
      <c r="K761" s="260"/>
      <c r="L761" s="265"/>
      <c r="M761" s="266"/>
      <c r="N761" s="267"/>
      <c r="O761" s="267"/>
      <c r="P761" s="267"/>
      <c r="Q761" s="267"/>
      <c r="R761" s="267"/>
      <c r="S761" s="267"/>
      <c r="T761" s="268"/>
      <c r="AT761" s="269" t="s">
        <v>196</v>
      </c>
      <c r="AU761" s="269" t="s">
        <v>98</v>
      </c>
      <c r="AV761" s="15" t="s">
        <v>122</v>
      </c>
      <c r="AW761" s="15" t="s">
        <v>48</v>
      </c>
      <c r="AX761" s="15" t="s">
        <v>23</v>
      </c>
      <c r="AY761" s="269" t="s">
        <v>183</v>
      </c>
    </row>
    <row r="762" spans="2:65" s="1" customFormat="1" ht="16.5" customHeight="1">
      <c r="B762" s="35"/>
      <c r="C762" s="246" t="s">
        <v>846</v>
      </c>
      <c r="D762" s="246" t="s">
        <v>347</v>
      </c>
      <c r="E762" s="247" t="s">
        <v>2199</v>
      </c>
      <c r="F762" s="248" t="s">
        <v>2200</v>
      </c>
      <c r="G762" s="249" t="s">
        <v>205</v>
      </c>
      <c r="H762" s="250">
        <v>2</v>
      </c>
      <c r="I762" s="251"/>
      <c r="J762" s="252">
        <f>ROUND(I762*H762,2)</f>
        <v>0</v>
      </c>
      <c r="K762" s="248" t="s">
        <v>190</v>
      </c>
      <c r="L762" s="253"/>
      <c r="M762" s="254" t="s">
        <v>1</v>
      </c>
      <c r="N762" s="255" t="s">
        <v>56</v>
      </c>
      <c r="O762" s="67"/>
      <c r="P762" s="206">
        <f>O762*H762</f>
        <v>0</v>
      </c>
      <c r="Q762" s="206">
        <v>2.9499999999999998E-2</v>
      </c>
      <c r="R762" s="206">
        <f>Q762*H762</f>
        <v>5.8999999999999997E-2</v>
      </c>
      <c r="S762" s="206">
        <v>0</v>
      </c>
      <c r="T762" s="207">
        <f>S762*H762</f>
        <v>0</v>
      </c>
      <c r="AR762" s="208" t="s">
        <v>232</v>
      </c>
      <c r="AT762" s="208" t="s">
        <v>347</v>
      </c>
      <c r="AU762" s="208" t="s">
        <v>98</v>
      </c>
      <c r="AY762" s="17" t="s">
        <v>183</v>
      </c>
      <c r="BE762" s="209">
        <f>IF(N762="základní",J762,0)</f>
        <v>0</v>
      </c>
      <c r="BF762" s="209">
        <f>IF(N762="snížená",J762,0)</f>
        <v>0</v>
      </c>
      <c r="BG762" s="209">
        <f>IF(N762="zákl. přenesená",J762,0)</f>
        <v>0</v>
      </c>
      <c r="BH762" s="209">
        <f>IF(N762="sníž. přenesená",J762,0)</f>
        <v>0</v>
      </c>
      <c r="BI762" s="209">
        <f>IF(N762="nulová",J762,0)</f>
        <v>0</v>
      </c>
      <c r="BJ762" s="17" t="s">
        <v>23</v>
      </c>
      <c r="BK762" s="209">
        <f>ROUND(I762*H762,2)</f>
        <v>0</v>
      </c>
      <c r="BL762" s="17" t="s">
        <v>122</v>
      </c>
      <c r="BM762" s="208" t="s">
        <v>2201</v>
      </c>
    </row>
    <row r="763" spans="2:65" s="1" customFormat="1" ht="10.199999999999999">
      <c r="B763" s="35"/>
      <c r="C763" s="36"/>
      <c r="D763" s="210" t="s">
        <v>192</v>
      </c>
      <c r="E763" s="36"/>
      <c r="F763" s="211" t="s">
        <v>2202</v>
      </c>
      <c r="G763" s="36"/>
      <c r="H763" s="36"/>
      <c r="I763" s="118"/>
      <c r="J763" s="36"/>
      <c r="K763" s="36"/>
      <c r="L763" s="39"/>
      <c r="M763" s="212"/>
      <c r="N763" s="67"/>
      <c r="O763" s="67"/>
      <c r="P763" s="67"/>
      <c r="Q763" s="67"/>
      <c r="R763" s="67"/>
      <c r="S763" s="67"/>
      <c r="T763" s="68"/>
      <c r="AT763" s="17" t="s">
        <v>192</v>
      </c>
      <c r="AU763" s="17" t="s">
        <v>98</v>
      </c>
    </row>
    <row r="764" spans="2:65" s="12" customFormat="1" ht="10.199999999999999">
      <c r="B764" s="214"/>
      <c r="C764" s="215"/>
      <c r="D764" s="210" t="s">
        <v>196</v>
      </c>
      <c r="E764" s="216" t="s">
        <v>1</v>
      </c>
      <c r="F764" s="217" t="s">
        <v>1952</v>
      </c>
      <c r="G764" s="215"/>
      <c r="H764" s="216" t="s">
        <v>1</v>
      </c>
      <c r="I764" s="218"/>
      <c r="J764" s="215"/>
      <c r="K764" s="215"/>
      <c r="L764" s="219"/>
      <c r="M764" s="220"/>
      <c r="N764" s="221"/>
      <c r="O764" s="221"/>
      <c r="P764" s="221"/>
      <c r="Q764" s="221"/>
      <c r="R764" s="221"/>
      <c r="S764" s="221"/>
      <c r="T764" s="222"/>
      <c r="AT764" s="223" t="s">
        <v>196</v>
      </c>
      <c r="AU764" s="223" t="s">
        <v>98</v>
      </c>
      <c r="AV764" s="12" t="s">
        <v>23</v>
      </c>
      <c r="AW764" s="12" t="s">
        <v>48</v>
      </c>
      <c r="AX764" s="12" t="s">
        <v>91</v>
      </c>
      <c r="AY764" s="223" t="s">
        <v>183</v>
      </c>
    </row>
    <row r="765" spans="2:65" s="13" customFormat="1" ht="10.199999999999999">
      <c r="B765" s="224"/>
      <c r="C765" s="225"/>
      <c r="D765" s="210" t="s">
        <v>196</v>
      </c>
      <c r="E765" s="226" t="s">
        <v>1</v>
      </c>
      <c r="F765" s="227" t="s">
        <v>98</v>
      </c>
      <c r="G765" s="225"/>
      <c r="H765" s="228">
        <v>2</v>
      </c>
      <c r="I765" s="229"/>
      <c r="J765" s="225"/>
      <c r="K765" s="225"/>
      <c r="L765" s="230"/>
      <c r="M765" s="231"/>
      <c r="N765" s="232"/>
      <c r="O765" s="232"/>
      <c r="P765" s="232"/>
      <c r="Q765" s="232"/>
      <c r="R765" s="232"/>
      <c r="S765" s="232"/>
      <c r="T765" s="233"/>
      <c r="AT765" s="234" t="s">
        <v>196</v>
      </c>
      <c r="AU765" s="234" t="s">
        <v>98</v>
      </c>
      <c r="AV765" s="13" t="s">
        <v>98</v>
      </c>
      <c r="AW765" s="13" t="s">
        <v>48</v>
      </c>
      <c r="AX765" s="13" t="s">
        <v>23</v>
      </c>
      <c r="AY765" s="234" t="s">
        <v>183</v>
      </c>
    </row>
    <row r="766" spans="2:65" s="1" customFormat="1" ht="16.5" customHeight="1">
      <c r="B766" s="35"/>
      <c r="C766" s="246" t="s">
        <v>851</v>
      </c>
      <c r="D766" s="246" t="s">
        <v>347</v>
      </c>
      <c r="E766" s="247" t="s">
        <v>2184</v>
      </c>
      <c r="F766" s="248" t="s">
        <v>2185</v>
      </c>
      <c r="G766" s="249" t="s">
        <v>1345</v>
      </c>
      <c r="H766" s="250">
        <v>2</v>
      </c>
      <c r="I766" s="251"/>
      <c r="J766" s="252">
        <f>ROUND(I766*H766,2)</f>
        <v>0</v>
      </c>
      <c r="K766" s="248" t="s">
        <v>1</v>
      </c>
      <c r="L766" s="253"/>
      <c r="M766" s="254" t="s">
        <v>1</v>
      </c>
      <c r="N766" s="255" t="s">
        <v>56</v>
      </c>
      <c r="O766" s="67"/>
      <c r="P766" s="206">
        <f>O766*H766</f>
        <v>0</v>
      </c>
      <c r="Q766" s="206">
        <v>1.6999999999999999E-3</v>
      </c>
      <c r="R766" s="206">
        <f>Q766*H766</f>
        <v>3.3999999999999998E-3</v>
      </c>
      <c r="S766" s="206">
        <v>0</v>
      </c>
      <c r="T766" s="207">
        <f>S766*H766</f>
        <v>0</v>
      </c>
      <c r="AR766" s="208" t="s">
        <v>232</v>
      </c>
      <c r="AT766" s="208" t="s">
        <v>347</v>
      </c>
      <c r="AU766" s="208" t="s">
        <v>98</v>
      </c>
      <c r="AY766" s="17" t="s">
        <v>183</v>
      </c>
      <c r="BE766" s="209">
        <f>IF(N766="základní",J766,0)</f>
        <v>0</v>
      </c>
      <c r="BF766" s="209">
        <f>IF(N766="snížená",J766,0)</f>
        <v>0</v>
      </c>
      <c r="BG766" s="209">
        <f>IF(N766="zákl. přenesená",J766,0)</f>
        <v>0</v>
      </c>
      <c r="BH766" s="209">
        <f>IF(N766="sníž. přenesená",J766,0)</f>
        <v>0</v>
      </c>
      <c r="BI766" s="209">
        <f>IF(N766="nulová",J766,0)</f>
        <v>0</v>
      </c>
      <c r="BJ766" s="17" t="s">
        <v>23</v>
      </c>
      <c r="BK766" s="209">
        <f>ROUND(I766*H766,2)</f>
        <v>0</v>
      </c>
      <c r="BL766" s="17" t="s">
        <v>122</v>
      </c>
      <c r="BM766" s="208" t="s">
        <v>2203</v>
      </c>
    </row>
    <row r="767" spans="2:65" s="1" customFormat="1" ht="10.199999999999999">
      <c r="B767" s="35"/>
      <c r="C767" s="36"/>
      <c r="D767" s="210" t="s">
        <v>192</v>
      </c>
      <c r="E767" s="36"/>
      <c r="F767" s="211" t="s">
        <v>2185</v>
      </c>
      <c r="G767" s="36"/>
      <c r="H767" s="36"/>
      <c r="I767" s="118"/>
      <c r="J767" s="36"/>
      <c r="K767" s="36"/>
      <c r="L767" s="39"/>
      <c r="M767" s="212"/>
      <c r="N767" s="67"/>
      <c r="O767" s="67"/>
      <c r="P767" s="67"/>
      <c r="Q767" s="67"/>
      <c r="R767" s="67"/>
      <c r="S767" s="67"/>
      <c r="T767" s="68"/>
      <c r="AT767" s="17" t="s">
        <v>192</v>
      </c>
      <c r="AU767" s="17" t="s">
        <v>98</v>
      </c>
    </row>
    <row r="768" spans="2:65" s="12" customFormat="1" ht="10.199999999999999">
      <c r="B768" s="214"/>
      <c r="C768" s="215"/>
      <c r="D768" s="210" t="s">
        <v>196</v>
      </c>
      <c r="E768" s="216" t="s">
        <v>1</v>
      </c>
      <c r="F768" s="217" t="s">
        <v>1952</v>
      </c>
      <c r="G768" s="215"/>
      <c r="H768" s="216" t="s">
        <v>1</v>
      </c>
      <c r="I768" s="218"/>
      <c r="J768" s="215"/>
      <c r="K768" s="215"/>
      <c r="L768" s="219"/>
      <c r="M768" s="220"/>
      <c r="N768" s="221"/>
      <c r="O768" s="221"/>
      <c r="P768" s="221"/>
      <c r="Q768" s="221"/>
      <c r="R768" s="221"/>
      <c r="S768" s="221"/>
      <c r="T768" s="222"/>
      <c r="AT768" s="223" t="s">
        <v>196</v>
      </c>
      <c r="AU768" s="223" t="s">
        <v>98</v>
      </c>
      <c r="AV768" s="12" t="s">
        <v>23</v>
      </c>
      <c r="AW768" s="12" t="s">
        <v>48</v>
      </c>
      <c r="AX768" s="12" t="s">
        <v>91</v>
      </c>
      <c r="AY768" s="223" t="s">
        <v>183</v>
      </c>
    </row>
    <row r="769" spans="2:65" s="13" customFormat="1" ht="10.199999999999999">
      <c r="B769" s="224"/>
      <c r="C769" s="225"/>
      <c r="D769" s="210" t="s">
        <v>196</v>
      </c>
      <c r="E769" s="226" t="s">
        <v>1</v>
      </c>
      <c r="F769" s="227" t="s">
        <v>98</v>
      </c>
      <c r="G769" s="225"/>
      <c r="H769" s="228">
        <v>2</v>
      </c>
      <c r="I769" s="229"/>
      <c r="J769" s="225"/>
      <c r="K769" s="225"/>
      <c r="L769" s="230"/>
      <c r="M769" s="231"/>
      <c r="N769" s="232"/>
      <c r="O769" s="232"/>
      <c r="P769" s="232"/>
      <c r="Q769" s="232"/>
      <c r="R769" s="232"/>
      <c r="S769" s="232"/>
      <c r="T769" s="233"/>
      <c r="AT769" s="234" t="s">
        <v>196</v>
      </c>
      <c r="AU769" s="234" t="s">
        <v>98</v>
      </c>
      <c r="AV769" s="13" t="s">
        <v>98</v>
      </c>
      <c r="AW769" s="13" t="s">
        <v>48</v>
      </c>
      <c r="AX769" s="13" t="s">
        <v>23</v>
      </c>
      <c r="AY769" s="234" t="s">
        <v>183</v>
      </c>
    </row>
    <row r="770" spans="2:65" s="1" customFormat="1" ht="16.5" customHeight="1">
      <c r="B770" s="35"/>
      <c r="C770" s="197" t="s">
        <v>858</v>
      </c>
      <c r="D770" s="197" t="s">
        <v>186</v>
      </c>
      <c r="E770" s="198" t="s">
        <v>2204</v>
      </c>
      <c r="F770" s="199" t="s">
        <v>2205</v>
      </c>
      <c r="G770" s="200" t="s">
        <v>205</v>
      </c>
      <c r="H770" s="201">
        <v>13</v>
      </c>
      <c r="I770" s="202"/>
      <c r="J770" s="203">
        <f>ROUND(I770*H770,2)</f>
        <v>0</v>
      </c>
      <c r="K770" s="199" t="s">
        <v>190</v>
      </c>
      <c r="L770" s="39"/>
      <c r="M770" s="204" t="s">
        <v>1</v>
      </c>
      <c r="N770" s="205" t="s">
        <v>56</v>
      </c>
      <c r="O770" s="67"/>
      <c r="P770" s="206">
        <f>O770*H770</f>
        <v>0</v>
      </c>
      <c r="Q770" s="206">
        <v>0</v>
      </c>
      <c r="R770" s="206">
        <f>Q770*H770</f>
        <v>0</v>
      </c>
      <c r="S770" s="206">
        <v>0</v>
      </c>
      <c r="T770" s="207">
        <f>S770*H770</f>
        <v>0</v>
      </c>
      <c r="AR770" s="208" t="s">
        <v>122</v>
      </c>
      <c r="AT770" s="208" t="s">
        <v>186</v>
      </c>
      <c r="AU770" s="208" t="s">
        <v>98</v>
      </c>
      <c r="AY770" s="17" t="s">
        <v>183</v>
      </c>
      <c r="BE770" s="209">
        <f>IF(N770="základní",J770,0)</f>
        <v>0</v>
      </c>
      <c r="BF770" s="209">
        <f>IF(N770="snížená",J770,0)</f>
        <v>0</v>
      </c>
      <c r="BG770" s="209">
        <f>IF(N770="zákl. přenesená",J770,0)</f>
        <v>0</v>
      </c>
      <c r="BH770" s="209">
        <f>IF(N770="sníž. přenesená",J770,0)</f>
        <v>0</v>
      </c>
      <c r="BI770" s="209">
        <f>IF(N770="nulová",J770,0)</f>
        <v>0</v>
      </c>
      <c r="BJ770" s="17" t="s">
        <v>23</v>
      </c>
      <c r="BK770" s="209">
        <f>ROUND(I770*H770,2)</f>
        <v>0</v>
      </c>
      <c r="BL770" s="17" t="s">
        <v>122</v>
      </c>
      <c r="BM770" s="208" t="s">
        <v>2206</v>
      </c>
    </row>
    <row r="771" spans="2:65" s="1" customFormat="1" ht="10.199999999999999">
      <c r="B771" s="35"/>
      <c r="C771" s="36"/>
      <c r="D771" s="210" t="s">
        <v>192</v>
      </c>
      <c r="E771" s="36"/>
      <c r="F771" s="211" t="s">
        <v>2207</v>
      </c>
      <c r="G771" s="36"/>
      <c r="H771" s="36"/>
      <c r="I771" s="118"/>
      <c r="J771" s="36"/>
      <c r="K771" s="36"/>
      <c r="L771" s="39"/>
      <c r="M771" s="212"/>
      <c r="N771" s="67"/>
      <c r="O771" s="67"/>
      <c r="P771" s="67"/>
      <c r="Q771" s="67"/>
      <c r="R771" s="67"/>
      <c r="S771" s="67"/>
      <c r="T771" s="68"/>
      <c r="AT771" s="17" t="s">
        <v>192</v>
      </c>
      <c r="AU771" s="17" t="s">
        <v>98</v>
      </c>
    </row>
    <row r="772" spans="2:65" s="1" customFormat="1" ht="117">
      <c r="B772" s="35"/>
      <c r="C772" s="36"/>
      <c r="D772" s="210" t="s">
        <v>194</v>
      </c>
      <c r="E772" s="36"/>
      <c r="F772" s="213" t="s">
        <v>2166</v>
      </c>
      <c r="G772" s="36"/>
      <c r="H772" s="36"/>
      <c r="I772" s="118"/>
      <c r="J772" s="36"/>
      <c r="K772" s="36"/>
      <c r="L772" s="39"/>
      <c r="M772" s="212"/>
      <c r="N772" s="67"/>
      <c r="O772" s="67"/>
      <c r="P772" s="67"/>
      <c r="Q772" s="67"/>
      <c r="R772" s="67"/>
      <c r="S772" s="67"/>
      <c r="T772" s="68"/>
      <c r="AT772" s="17" t="s">
        <v>194</v>
      </c>
      <c r="AU772" s="17" t="s">
        <v>98</v>
      </c>
    </row>
    <row r="773" spans="2:65" s="12" customFormat="1" ht="10.199999999999999">
      <c r="B773" s="214"/>
      <c r="C773" s="215"/>
      <c r="D773" s="210" t="s">
        <v>196</v>
      </c>
      <c r="E773" s="216" t="s">
        <v>1</v>
      </c>
      <c r="F773" s="217" t="s">
        <v>2082</v>
      </c>
      <c r="G773" s="215"/>
      <c r="H773" s="216" t="s">
        <v>1</v>
      </c>
      <c r="I773" s="218"/>
      <c r="J773" s="215"/>
      <c r="K773" s="215"/>
      <c r="L773" s="219"/>
      <c r="M773" s="220"/>
      <c r="N773" s="221"/>
      <c r="O773" s="221"/>
      <c r="P773" s="221"/>
      <c r="Q773" s="221"/>
      <c r="R773" s="221"/>
      <c r="S773" s="221"/>
      <c r="T773" s="222"/>
      <c r="AT773" s="223" t="s">
        <v>196</v>
      </c>
      <c r="AU773" s="223" t="s">
        <v>98</v>
      </c>
      <c r="AV773" s="12" t="s">
        <v>23</v>
      </c>
      <c r="AW773" s="12" t="s">
        <v>48</v>
      </c>
      <c r="AX773" s="12" t="s">
        <v>91</v>
      </c>
      <c r="AY773" s="223" t="s">
        <v>183</v>
      </c>
    </row>
    <row r="774" spans="2:65" s="13" customFormat="1" ht="10.199999999999999">
      <c r="B774" s="224"/>
      <c r="C774" s="225"/>
      <c r="D774" s="210" t="s">
        <v>196</v>
      </c>
      <c r="E774" s="226" t="s">
        <v>1</v>
      </c>
      <c r="F774" s="227" t="s">
        <v>2208</v>
      </c>
      <c r="G774" s="225"/>
      <c r="H774" s="228">
        <v>13</v>
      </c>
      <c r="I774" s="229"/>
      <c r="J774" s="225"/>
      <c r="K774" s="225"/>
      <c r="L774" s="230"/>
      <c r="M774" s="231"/>
      <c r="N774" s="232"/>
      <c r="O774" s="232"/>
      <c r="P774" s="232"/>
      <c r="Q774" s="232"/>
      <c r="R774" s="232"/>
      <c r="S774" s="232"/>
      <c r="T774" s="233"/>
      <c r="AT774" s="234" t="s">
        <v>196</v>
      </c>
      <c r="AU774" s="234" t="s">
        <v>98</v>
      </c>
      <c r="AV774" s="13" t="s">
        <v>98</v>
      </c>
      <c r="AW774" s="13" t="s">
        <v>48</v>
      </c>
      <c r="AX774" s="13" t="s">
        <v>91</v>
      </c>
      <c r="AY774" s="234" t="s">
        <v>183</v>
      </c>
    </row>
    <row r="775" spans="2:65" s="15" customFormat="1" ht="10.199999999999999">
      <c r="B775" s="259"/>
      <c r="C775" s="260"/>
      <c r="D775" s="210" t="s">
        <v>196</v>
      </c>
      <c r="E775" s="261" t="s">
        <v>1</v>
      </c>
      <c r="F775" s="262" t="s">
        <v>1547</v>
      </c>
      <c r="G775" s="260"/>
      <c r="H775" s="263">
        <v>13</v>
      </c>
      <c r="I775" s="264"/>
      <c r="J775" s="260"/>
      <c r="K775" s="260"/>
      <c r="L775" s="265"/>
      <c r="M775" s="266"/>
      <c r="N775" s="267"/>
      <c r="O775" s="267"/>
      <c r="P775" s="267"/>
      <c r="Q775" s="267"/>
      <c r="R775" s="267"/>
      <c r="S775" s="267"/>
      <c r="T775" s="268"/>
      <c r="AT775" s="269" t="s">
        <v>196</v>
      </c>
      <c r="AU775" s="269" t="s">
        <v>98</v>
      </c>
      <c r="AV775" s="15" t="s">
        <v>122</v>
      </c>
      <c r="AW775" s="15" t="s">
        <v>48</v>
      </c>
      <c r="AX775" s="15" t="s">
        <v>23</v>
      </c>
      <c r="AY775" s="269" t="s">
        <v>183</v>
      </c>
    </row>
    <row r="776" spans="2:65" s="1" customFormat="1" ht="16.5" customHeight="1">
      <c r="B776" s="35"/>
      <c r="C776" s="246" t="s">
        <v>864</v>
      </c>
      <c r="D776" s="246" t="s">
        <v>347</v>
      </c>
      <c r="E776" s="247" t="s">
        <v>2209</v>
      </c>
      <c r="F776" s="248" t="s">
        <v>2210</v>
      </c>
      <c r="G776" s="249" t="s">
        <v>205</v>
      </c>
      <c r="H776" s="250">
        <v>11</v>
      </c>
      <c r="I776" s="251"/>
      <c r="J776" s="252">
        <f>ROUND(I776*H776,2)</f>
        <v>0</v>
      </c>
      <c r="K776" s="248" t="s">
        <v>190</v>
      </c>
      <c r="L776" s="253"/>
      <c r="M776" s="254" t="s">
        <v>1</v>
      </c>
      <c r="N776" s="255" t="s">
        <v>56</v>
      </c>
      <c r="O776" s="67"/>
      <c r="P776" s="206">
        <f>O776*H776</f>
        <v>0</v>
      </c>
      <c r="Q776" s="206">
        <v>1.8E-3</v>
      </c>
      <c r="R776" s="206">
        <f>Q776*H776</f>
        <v>1.9799999999999998E-2</v>
      </c>
      <c r="S776" s="206">
        <v>0</v>
      </c>
      <c r="T776" s="207">
        <f>S776*H776</f>
        <v>0</v>
      </c>
      <c r="AR776" s="208" t="s">
        <v>232</v>
      </c>
      <c r="AT776" s="208" t="s">
        <v>347</v>
      </c>
      <c r="AU776" s="208" t="s">
        <v>98</v>
      </c>
      <c r="AY776" s="17" t="s">
        <v>183</v>
      </c>
      <c r="BE776" s="209">
        <f>IF(N776="základní",J776,0)</f>
        <v>0</v>
      </c>
      <c r="BF776" s="209">
        <f>IF(N776="snížená",J776,0)</f>
        <v>0</v>
      </c>
      <c r="BG776" s="209">
        <f>IF(N776="zákl. přenesená",J776,0)</f>
        <v>0</v>
      </c>
      <c r="BH776" s="209">
        <f>IF(N776="sníž. přenesená",J776,0)</f>
        <v>0</v>
      </c>
      <c r="BI776" s="209">
        <f>IF(N776="nulová",J776,0)</f>
        <v>0</v>
      </c>
      <c r="BJ776" s="17" t="s">
        <v>23</v>
      </c>
      <c r="BK776" s="209">
        <f>ROUND(I776*H776,2)</f>
        <v>0</v>
      </c>
      <c r="BL776" s="17" t="s">
        <v>122</v>
      </c>
      <c r="BM776" s="208" t="s">
        <v>2211</v>
      </c>
    </row>
    <row r="777" spans="2:65" s="1" customFormat="1" ht="10.199999999999999">
      <c r="B777" s="35"/>
      <c r="C777" s="36"/>
      <c r="D777" s="210" t="s">
        <v>192</v>
      </c>
      <c r="E777" s="36"/>
      <c r="F777" s="211" t="s">
        <v>2212</v>
      </c>
      <c r="G777" s="36"/>
      <c r="H777" s="36"/>
      <c r="I777" s="118"/>
      <c r="J777" s="36"/>
      <c r="K777" s="36"/>
      <c r="L777" s="39"/>
      <c r="M777" s="212"/>
      <c r="N777" s="67"/>
      <c r="O777" s="67"/>
      <c r="P777" s="67"/>
      <c r="Q777" s="67"/>
      <c r="R777" s="67"/>
      <c r="S777" s="67"/>
      <c r="T777" s="68"/>
      <c r="AT777" s="17" t="s">
        <v>192</v>
      </c>
      <c r="AU777" s="17" t="s">
        <v>98</v>
      </c>
    </row>
    <row r="778" spans="2:65" s="12" customFormat="1" ht="10.199999999999999">
      <c r="B778" s="214"/>
      <c r="C778" s="215"/>
      <c r="D778" s="210" t="s">
        <v>196</v>
      </c>
      <c r="E778" s="216" t="s">
        <v>1</v>
      </c>
      <c r="F778" s="217" t="s">
        <v>1952</v>
      </c>
      <c r="G778" s="215"/>
      <c r="H778" s="216" t="s">
        <v>1</v>
      </c>
      <c r="I778" s="218"/>
      <c r="J778" s="215"/>
      <c r="K778" s="215"/>
      <c r="L778" s="219"/>
      <c r="M778" s="220"/>
      <c r="N778" s="221"/>
      <c r="O778" s="221"/>
      <c r="P778" s="221"/>
      <c r="Q778" s="221"/>
      <c r="R778" s="221"/>
      <c r="S778" s="221"/>
      <c r="T778" s="222"/>
      <c r="AT778" s="223" t="s">
        <v>196</v>
      </c>
      <c r="AU778" s="223" t="s">
        <v>98</v>
      </c>
      <c r="AV778" s="12" t="s">
        <v>23</v>
      </c>
      <c r="AW778" s="12" t="s">
        <v>48</v>
      </c>
      <c r="AX778" s="12" t="s">
        <v>91</v>
      </c>
      <c r="AY778" s="223" t="s">
        <v>183</v>
      </c>
    </row>
    <row r="779" spans="2:65" s="13" customFormat="1" ht="10.199999999999999">
      <c r="B779" s="224"/>
      <c r="C779" s="225"/>
      <c r="D779" s="210" t="s">
        <v>196</v>
      </c>
      <c r="E779" s="226" t="s">
        <v>1</v>
      </c>
      <c r="F779" s="227" t="s">
        <v>2090</v>
      </c>
      <c r="G779" s="225"/>
      <c r="H779" s="228">
        <v>11</v>
      </c>
      <c r="I779" s="229"/>
      <c r="J779" s="225"/>
      <c r="K779" s="225"/>
      <c r="L779" s="230"/>
      <c r="M779" s="231"/>
      <c r="N779" s="232"/>
      <c r="O779" s="232"/>
      <c r="P779" s="232"/>
      <c r="Q779" s="232"/>
      <c r="R779" s="232"/>
      <c r="S779" s="232"/>
      <c r="T779" s="233"/>
      <c r="AT779" s="234" t="s">
        <v>196</v>
      </c>
      <c r="AU779" s="234" t="s">
        <v>98</v>
      </c>
      <c r="AV779" s="13" t="s">
        <v>98</v>
      </c>
      <c r="AW779" s="13" t="s">
        <v>48</v>
      </c>
      <c r="AX779" s="13" t="s">
        <v>91</v>
      </c>
      <c r="AY779" s="234" t="s">
        <v>183</v>
      </c>
    </row>
    <row r="780" spans="2:65" s="15" customFormat="1" ht="10.199999999999999">
      <c r="B780" s="259"/>
      <c r="C780" s="260"/>
      <c r="D780" s="210" t="s">
        <v>196</v>
      </c>
      <c r="E780" s="261" t="s">
        <v>1</v>
      </c>
      <c r="F780" s="262" t="s">
        <v>1547</v>
      </c>
      <c r="G780" s="260"/>
      <c r="H780" s="263">
        <v>11</v>
      </c>
      <c r="I780" s="264"/>
      <c r="J780" s="260"/>
      <c r="K780" s="260"/>
      <c r="L780" s="265"/>
      <c r="M780" s="266"/>
      <c r="N780" s="267"/>
      <c r="O780" s="267"/>
      <c r="P780" s="267"/>
      <c r="Q780" s="267"/>
      <c r="R780" s="267"/>
      <c r="S780" s="267"/>
      <c r="T780" s="268"/>
      <c r="AT780" s="269" t="s">
        <v>196</v>
      </c>
      <c r="AU780" s="269" t="s">
        <v>98</v>
      </c>
      <c r="AV780" s="15" t="s">
        <v>122</v>
      </c>
      <c r="AW780" s="15" t="s">
        <v>48</v>
      </c>
      <c r="AX780" s="15" t="s">
        <v>23</v>
      </c>
      <c r="AY780" s="269" t="s">
        <v>183</v>
      </c>
    </row>
    <row r="781" spans="2:65" s="1" customFormat="1" ht="16.5" customHeight="1">
      <c r="B781" s="35"/>
      <c r="C781" s="246" t="s">
        <v>872</v>
      </c>
      <c r="D781" s="246" t="s">
        <v>347</v>
      </c>
      <c r="E781" s="247" t="s">
        <v>2213</v>
      </c>
      <c r="F781" s="248" t="s">
        <v>2214</v>
      </c>
      <c r="G781" s="249" t="s">
        <v>205</v>
      </c>
      <c r="H781" s="250">
        <v>2</v>
      </c>
      <c r="I781" s="251"/>
      <c r="J781" s="252">
        <f>ROUND(I781*H781,2)</f>
        <v>0</v>
      </c>
      <c r="K781" s="248" t="s">
        <v>190</v>
      </c>
      <c r="L781" s="253"/>
      <c r="M781" s="254" t="s">
        <v>1</v>
      </c>
      <c r="N781" s="255" t="s">
        <v>56</v>
      </c>
      <c r="O781" s="67"/>
      <c r="P781" s="206">
        <f>O781*H781</f>
        <v>0</v>
      </c>
      <c r="Q781" s="206">
        <v>1.9E-3</v>
      </c>
      <c r="R781" s="206">
        <f>Q781*H781</f>
        <v>3.8E-3</v>
      </c>
      <c r="S781" s="206">
        <v>0</v>
      </c>
      <c r="T781" s="207">
        <f>S781*H781</f>
        <v>0</v>
      </c>
      <c r="AR781" s="208" t="s">
        <v>232</v>
      </c>
      <c r="AT781" s="208" t="s">
        <v>347</v>
      </c>
      <c r="AU781" s="208" t="s">
        <v>98</v>
      </c>
      <c r="AY781" s="17" t="s">
        <v>183</v>
      </c>
      <c r="BE781" s="209">
        <f>IF(N781="základní",J781,0)</f>
        <v>0</v>
      </c>
      <c r="BF781" s="209">
        <f>IF(N781="snížená",J781,0)</f>
        <v>0</v>
      </c>
      <c r="BG781" s="209">
        <f>IF(N781="zákl. přenesená",J781,0)</f>
        <v>0</v>
      </c>
      <c r="BH781" s="209">
        <f>IF(N781="sníž. přenesená",J781,0)</f>
        <v>0</v>
      </c>
      <c r="BI781" s="209">
        <f>IF(N781="nulová",J781,0)</f>
        <v>0</v>
      </c>
      <c r="BJ781" s="17" t="s">
        <v>23</v>
      </c>
      <c r="BK781" s="209">
        <f>ROUND(I781*H781,2)</f>
        <v>0</v>
      </c>
      <c r="BL781" s="17" t="s">
        <v>122</v>
      </c>
      <c r="BM781" s="208" t="s">
        <v>2215</v>
      </c>
    </row>
    <row r="782" spans="2:65" s="1" customFormat="1" ht="10.199999999999999">
      <c r="B782" s="35"/>
      <c r="C782" s="36"/>
      <c r="D782" s="210" t="s">
        <v>192</v>
      </c>
      <c r="E782" s="36"/>
      <c r="F782" s="211" t="s">
        <v>2216</v>
      </c>
      <c r="G782" s="36"/>
      <c r="H782" s="36"/>
      <c r="I782" s="118"/>
      <c r="J782" s="36"/>
      <c r="K782" s="36"/>
      <c r="L782" s="39"/>
      <c r="M782" s="212"/>
      <c r="N782" s="67"/>
      <c r="O782" s="67"/>
      <c r="P782" s="67"/>
      <c r="Q782" s="67"/>
      <c r="R782" s="67"/>
      <c r="S782" s="67"/>
      <c r="T782" s="68"/>
      <c r="AT782" s="17" t="s">
        <v>192</v>
      </c>
      <c r="AU782" s="17" t="s">
        <v>98</v>
      </c>
    </row>
    <row r="783" spans="2:65" s="12" customFormat="1" ht="10.199999999999999">
      <c r="B783" s="214"/>
      <c r="C783" s="215"/>
      <c r="D783" s="210" t="s">
        <v>196</v>
      </c>
      <c r="E783" s="216" t="s">
        <v>1</v>
      </c>
      <c r="F783" s="217" t="s">
        <v>1952</v>
      </c>
      <c r="G783" s="215"/>
      <c r="H783" s="216" t="s">
        <v>1</v>
      </c>
      <c r="I783" s="218"/>
      <c r="J783" s="215"/>
      <c r="K783" s="215"/>
      <c r="L783" s="219"/>
      <c r="M783" s="220"/>
      <c r="N783" s="221"/>
      <c r="O783" s="221"/>
      <c r="P783" s="221"/>
      <c r="Q783" s="221"/>
      <c r="R783" s="221"/>
      <c r="S783" s="221"/>
      <c r="T783" s="222"/>
      <c r="AT783" s="223" t="s">
        <v>196</v>
      </c>
      <c r="AU783" s="223" t="s">
        <v>98</v>
      </c>
      <c r="AV783" s="12" t="s">
        <v>23</v>
      </c>
      <c r="AW783" s="12" t="s">
        <v>48</v>
      </c>
      <c r="AX783" s="12" t="s">
        <v>91</v>
      </c>
      <c r="AY783" s="223" t="s">
        <v>183</v>
      </c>
    </row>
    <row r="784" spans="2:65" s="13" customFormat="1" ht="10.199999999999999">
      <c r="B784" s="224"/>
      <c r="C784" s="225"/>
      <c r="D784" s="210" t="s">
        <v>196</v>
      </c>
      <c r="E784" s="226" t="s">
        <v>1</v>
      </c>
      <c r="F784" s="227" t="s">
        <v>2007</v>
      </c>
      <c r="G784" s="225"/>
      <c r="H784" s="228">
        <v>2</v>
      </c>
      <c r="I784" s="229"/>
      <c r="J784" s="225"/>
      <c r="K784" s="225"/>
      <c r="L784" s="230"/>
      <c r="M784" s="231"/>
      <c r="N784" s="232"/>
      <c r="O784" s="232"/>
      <c r="P784" s="232"/>
      <c r="Q784" s="232"/>
      <c r="R784" s="232"/>
      <c r="S784" s="232"/>
      <c r="T784" s="233"/>
      <c r="AT784" s="234" t="s">
        <v>196</v>
      </c>
      <c r="AU784" s="234" t="s">
        <v>98</v>
      </c>
      <c r="AV784" s="13" t="s">
        <v>98</v>
      </c>
      <c r="AW784" s="13" t="s">
        <v>48</v>
      </c>
      <c r="AX784" s="13" t="s">
        <v>91</v>
      </c>
      <c r="AY784" s="234" t="s">
        <v>183</v>
      </c>
    </row>
    <row r="785" spans="2:65" s="15" customFormat="1" ht="10.199999999999999">
      <c r="B785" s="259"/>
      <c r="C785" s="260"/>
      <c r="D785" s="210" t="s">
        <v>196</v>
      </c>
      <c r="E785" s="261" t="s">
        <v>1</v>
      </c>
      <c r="F785" s="262" t="s">
        <v>1547</v>
      </c>
      <c r="G785" s="260"/>
      <c r="H785" s="263">
        <v>2</v>
      </c>
      <c r="I785" s="264"/>
      <c r="J785" s="260"/>
      <c r="K785" s="260"/>
      <c r="L785" s="265"/>
      <c r="M785" s="266"/>
      <c r="N785" s="267"/>
      <c r="O785" s="267"/>
      <c r="P785" s="267"/>
      <c r="Q785" s="267"/>
      <c r="R785" s="267"/>
      <c r="S785" s="267"/>
      <c r="T785" s="268"/>
      <c r="AT785" s="269" t="s">
        <v>196</v>
      </c>
      <c r="AU785" s="269" t="s">
        <v>98</v>
      </c>
      <c r="AV785" s="15" t="s">
        <v>122</v>
      </c>
      <c r="AW785" s="15" t="s">
        <v>48</v>
      </c>
      <c r="AX785" s="15" t="s">
        <v>23</v>
      </c>
      <c r="AY785" s="269" t="s">
        <v>183</v>
      </c>
    </row>
    <row r="786" spans="2:65" s="1" customFormat="1" ht="16.5" customHeight="1">
      <c r="B786" s="35"/>
      <c r="C786" s="197" t="s">
        <v>33</v>
      </c>
      <c r="D786" s="197" t="s">
        <v>186</v>
      </c>
      <c r="E786" s="198" t="s">
        <v>2217</v>
      </c>
      <c r="F786" s="199" t="s">
        <v>2218</v>
      </c>
      <c r="G786" s="200" t="s">
        <v>711</v>
      </c>
      <c r="H786" s="201">
        <v>157.69999999999999</v>
      </c>
      <c r="I786" s="202"/>
      <c r="J786" s="203">
        <f>ROUND(I786*H786,2)</f>
        <v>0</v>
      </c>
      <c r="K786" s="199" t="s">
        <v>190</v>
      </c>
      <c r="L786" s="39"/>
      <c r="M786" s="204" t="s">
        <v>1</v>
      </c>
      <c r="N786" s="205" t="s">
        <v>56</v>
      </c>
      <c r="O786" s="67"/>
      <c r="P786" s="206">
        <f>O786*H786</f>
        <v>0</v>
      </c>
      <c r="Q786" s="206">
        <v>1.9000000000000001E-4</v>
      </c>
      <c r="R786" s="206">
        <f>Q786*H786</f>
        <v>2.9963E-2</v>
      </c>
      <c r="S786" s="206">
        <v>0</v>
      </c>
      <c r="T786" s="207">
        <f>S786*H786</f>
        <v>0</v>
      </c>
      <c r="AR786" s="208" t="s">
        <v>122</v>
      </c>
      <c r="AT786" s="208" t="s">
        <v>186</v>
      </c>
      <c r="AU786" s="208" t="s">
        <v>98</v>
      </c>
      <c r="AY786" s="17" t="s">
        <v>183</v>
      </c>
      <c r="BE786" s="209">
        <f>IF(N786="základní",J786,0)</f>
        <v>0</v>
      </c>
      <c r="BF786" s="209">
        <f>IF(N786="snížená",J786,0)</f>
        <v>0</v>
      </c>
      <c r="BG786" s="209">
        <f>IF(N786="zákl. přenesená",J786,0)</f>
        <v>0</v>
      </c>
      <c r="BH786" s="209">
        <f>IF(N786="sníž. přenesená",J786,0)</f>
        <v>0</v>
      </c>
      <c r="BI786" s="209">
        <f>IF(N786="nulová",J786,0)</f>
        <v>0</v>
      </c>
      <c r="BJ786" s="17" t="s">
        <v>23</v>
      </c>
      <c r="BK786" s="209">
        <f>ROUND(I786*H786,2)</f>
        <v>0</v>
      </c>
      <c r="BL786" s="17" t="s">
        <v>122</v>
      </c>
      <c r="BM786" s="208" t="s">
        <v>2219</v>
      </c>
    </row>
    <row r="787" spans="2:65" s="1" customFormat="1" ht="10.199999999999999">
      <c r="B787" s="35"/>
      <c r="C787" s="36"/>
      <c r="D787" s="210" t="s">
        <v>192</v>
      </c>
      <c r="E787" s="36"/>
      <c r="F787" s="211" t="s">
        <v>2220</v>
      </c>
      <c r="G787" s="36"/>
      <c r="H787" s="36"/>
      <c r="I787" s="118"/>
      <c r="J787" s="36"/>
      <c r="K787" s="36"/>
      <c r="L787" s="39"/>
      <c r="M787" s="212"/>
      <c r="N787" s="67"/>
      <c r="O787" s="67"/>
      <c r="P787" s="67"/>
      <c r="Q787" s="67"/>
      <c r="R787" s="67"/>
      <c r="S787" s="67"/>
      <c r="T787" s="68"/>
      <c r="AT787" s="17" t="s">
        <v>192</v>
      </c>
      <c r="AU787" s="17" t="s">
        <v>98</v>
      </c>
    </row>
    <row r="788" spans="2:65" s="12" customFormat="1" ht="10.199999999999999">
      <c r="B788" s="214"/>
      <c r="C788" s="215"/>
      <c r="D788" s="210" t="s">
        <v>196</v>
      </c>
      <c r="E788" s="216" t="s">
        <v>1</v>
      </c>
      <c r="F788" s="217" t="s">
        <v>1890</v>
      </c>
      <c r="G788" s="215"/>
      <c r="H788" s="216" t="s">
        <v>1</v>
      </c>
      <c r="I788" s="218"/>
      <c r="J788" s="215"/>
      <c r="K788" s="215"/>
      <c r="L788" s="219"/>
      <c r="M788" s="220"/>
      <c r="N788" s="221"/>
      <c r="O788" s="221"/>
      <c r="P788" s="221"/>
      <c r="Q788" s="221"/>
      <c r="R788" s="221"/>
      <c r="S788" s="221"/>
      <c r="T788" s="222"/>
      <c r="AT788" s="223" t="s">
        <v>196</v>
      </c>
      <c r="AU788" s="223" t="s">
        <v>98</v>
      </c>
      <c r="AV788" s="12" t="s">
        <v>23</v>
      </c>
      <c r="AW788" s="12" t="s">
        <v>48</v>
      </c>
      <c r="AX788" s="12" t="s">
        <v>91</v>
      </c>
      <c r="AY788" s="223" t="s">
        <v>183</v>
      </c>
    </row>
    <row r="789" spans="2:65" s="13" customFormat="1" ht="10.199999999999999">
      <c r="B789" s="224"/>
      <c r="C789" s="225"/>
      <c r="D789" s="210" t="s">
        <v>196</v>
      </c>
      <c r="E789" s="226" t="s">
        <v>1</v>
      </c>
      <c r="F789" s="227" t="s">
        <v>2221</v>
      </c>
      <c r="G789" s="225"/>
      <c r="H789" s="228">
        <v>157.69999999999999</v>
      </c>
      <c r="I789" s="229"/>
      <c r="J789" s="225"/>
      <c r="K789" s="225"/>
      <c r="L789" s="230"/>
      <c r="M789" s="231"/>
      <c r="N789" s="232"/>
      <c r="O789" s="232"/>
      <c r="P789" s="232"/>
      <c r="Q789" s="232"/>
      <c r="R789" s="232"/>
      <c r="S789" s="232"/>
      <c r="T789" s="233"/>
      <c r="AT789" s="234" t="s">
        <v>196</v>
      </c>
      <c r="AU789" s="234" t="s">
        <v>98</v>
      </c>
      <c r="AV789" s="13" t="s">
        <v>98</v>
      </c>
      <c r="AW789" s="13" t="s">
        <v>48</v>
      </c>
      <c r="AX789" s="13" t="s">
        <v>91</v>
      </c>
      <c r="AY789" s="234" t="s">
        <v>183</v>
      </c>
    </row>
    <row r="790" spans="2:65" s="15" customFormat="1" ht="10.199999999999999">
      <c r="B790" s="259"/>
      <c r="C790" s="260"/>
      <c r="D790" s="210" t="s">
        <v>196</v>
      </c>
      <c r="E790" s="261" t="s">
        <v>1</v>
      </c>
      <c r="F790" s="262" t="s">
        <v>1547</v>
      </c>
      <c r="G790" s="260"/>
      <c r="H790" s="263">
        <v>157.69999999999999</v>
      </c>
      <c r="I790" s="264"/>
      <c r="J790" s="260"/>
      <c r="K790" s="260"/>
      <c r="L790" s="265"/>
      <c r="M790" s="266"/>
      <c r="N790" s="267"/>
      <c r="O790" s="267"/>
      <c r="P790" s="267"/>
      <c r="Q790" s="267"/>
      <c r="R790" s="267"/>
      <c r="S790" s="267"/>
      <c r="T790" s="268"/>
      <c r="AT790" s="269" t="s">
        <v>196</v>
      </c>
      <c r="AU790" s="269" t="s">
        <v>98</v>
      </c>
      <c r="AV790" s="15" t="s">
        <v>122</v>
      </c>
      <c r="AW790" s="15" t="s">
        <v>48</v>
      </c>
      <c r="AX790" s="15" t="s">
        <v>23</v>
      </c>
      <c r="AY790" s="269" t="s">
        <v>183</v>
      </c>
    </row>
    <row r="791" spans="2:65" s="1" customFormat="1" ht="16.5" customHeight="1">
      <c r="B791" s="35"/>
      <c r="C791" s="197" t="s">
        <v>883</v>
      </c>
      <c r="D791" s="197" t="s">
        <v>186</v>
      </c>
      <c r="E791" s="198" t="s">
        <v>2222</v>
      </c>
      <c r="F791" s="199" t="s">
        <v>2223</v>
      </c>
      <c r="G791" s="200" t="s">
        <v>711</v>
      </c>
      <c r="H791" s="201">
        <v>151.69999999999999</v>
      </c>
      <c r="I791" s="202"/>
      <c r="J791" s="203">
        <f>ROUND(I791*H791,2)</f>
        <v>0</v>
      </c>
      <c r="K791" s="199" t="s">
        <v>190</v>
      </c>
      <c r="L791" s="39"/>
      <c r="M791" s="204" t="s">
        <v>1</v>
      </c>
      <c r="N791" s="205" t="s">
        <v>56</v>
      </c>
      <c r="O791" s="67"/>
      <c r="P791" s="206">
        <f>O791*H791</f>
        <v>0</v>
      </c>
      <c r="Q791" s="206">
        <v>9.0000000000000006E-5</v>
      </c>
      <c r="R791" s="206">
        <f>Q791*H791</f>
        <v>1.3653E-2</v>
      </c>
      <c r="S791" s="206">
        <v>0</v>
      </c>
      <c r="T791" s="207">
        <f>S791*H791</f>
        <v>0</v>
      </c>
      <c r="AR791" s="208" t="s">
        <v>122</v>
      </c>
      <c r="AT791" s="208" t="s">
        <v>186</v>
      </c>
      <c r="AU791" s="208" t="s">
        <v>98</v>
      </c>
      <c r="AY791" s="17" t="s">
        <v>183</v>
      </c>
      <c r="BE791" s="209">
        <f>IF(N791="základní",J791,0)</f>
        <v>0</v>
      </c>
      <c r="BF791" s="209">
        <f>IF(N791="snížená",J791,0)</f>
        <v>0</v>
      </c>
      <c r="BG791" s="209">
        <f>IF(N791="zákl. přenesená",J791,0)</f>
        <v>0</v>
      </c>
      <c r="BH791" s="209">
        <f>IF(N791="sníž. přenesená",J791,0)</f>
        <v>0</v>
      </c>
      <c r="BI791" s="209">
        <f>IF(N791="nulová",J791,0)</f>
        <v>0</v>
      </c>
      <c r="BJ791" s="17" t="s">
        <v>23</v>
      </c>
      <c r="BK791" s="209">
        <f>ROUND(I791*H791,2)</f>
        <v>0</v>
      </c>
      <c r="BL791" s="17" t="s">
        <v>122</v>
      </c>
      <c r="BM791" s="208" t="s">
        <v>2224</v>
      </c>
    </row>
    <row r="792" spans="2:65" s="1" customFormat="1" ht="10.199999999999999">
      <c r="B792" s="35"/>
      <c r="C792" s="36"/>
      <c r="D792" s="210" t="s">
        <v>192</v>
      </c>
      <c r="E792" s="36"/>
      <c r="F792" s="211" t="s">
        <v>2225</v>
      </c>
      <c r="G792" s="36"/>
      <c r="H792" s="36"/>
      <c r="I792" s="118"/>
      <c r="J792" s="36"/>
      <c r="K792" s="36"/>
      <c r="L792" s="39"/>
      <c r="M792" s="212"/>
      <c r="N792" s="67"/>
      <c r="O792" s="67"/>
      <c r="P792" s="67"/>
      <c r="Q792" s="67"/>
      <c r="R792" s="67"/>
      <c r="S792" s="67"/>
      <c r="T792" s="68"/>
      <c r="AT792" s="17" t="s">
        <v>192</v>
      </c>
      <c r="AU792" s="17" t="s">
        <v>98</v>
      </c>
    </row>
    <row r="793" spans="2:65" s="12" customFormat="1" ht="10.199999999999999">
      <c r="B793" s="214"/>
      <c r="C793" s="215"/>
      <c r="D793" s="210" t="s">
        <v>196</v>
      </c>
      <c r="E793" s="216" t="s">
        <v>1</v>
      </c>
      <c r="F793" s="217" t="s">
        <v>1890</v>
      </c>
      <c r="G793" s="215"/>
      <c r="H793" s="216" t="s">
        <v>1</v>
      </c>
      <c r="I793" s="218"/>
      <c r="J793" s="215"/>
      <c r="K793" s="215"/>
      <c r="L793" s="219"/>
      <c r="M793" s="220"/>
      <c r="N793" s="221"/>
      <c r="O793" s="221"/>
      <c r="P793" s="221"/>
      <c r="Q793" s="221"/>
      <c r="R793" s="221"/>
      <c r="S793" s="221"/>
      <c r="T793" s="222"/>
      <c r="AT793" s="223" t="s">
        <v>196</v>
      </c>
      <c r="AU793" s="223" t="s">
        <v>98</v>
      </c>
      <c r="AV793" s="12" t="s">
        <v>23</v>
      </c>
      <c r="AW793" s="12" t="s">
        <v>48</v>
      </c>
      <c r="AX793" s="12" t="s">
        <v>91</v>
      </c>
      <c r="AY793" s="223" t="s">
        <v>183</v>
      </c>
    </row>
    <row r="794" spans="2:65" s="13" customFormat="1" ht="10.199999999999999">
      <c r="B794" s="224"/>
      <c r="C794" s="225"/>
      <c r="D794" s="210" t="s">
        <v>196</v>
      </c>
      <c r="E794" s="226" t="s">
        <v>1</v>
      </c>
      <c r="F794" s="227" t="s">
        <v>2226</v>
      </c>
      <c r="G794" s="225"/>
      <c r="H794" s="228">
        <v>151.69999999999999</v>
      </c>
      <c r="I794" s="229"/>
      <c r="J794" s="225"/>
      <c r="K794" s="225"/>
      <c r="L794" s="230"/>
      <c r="M794" s="231"/>
      <c r="N794" s="232"/>
      <c r="O794" s="232"/>
      <c r="P794" s="232"/>
      <c r="Q794" s="232"/>
      <c r="R794" s="232"/>
      <c r="S794" s="232"/>
      <c r="T794" s="233"/>
      <c r="AT794" s="234" t="s">
        <v>196</v>
      </c>
      <c r="AU794" s="234" t="s">
        <v>98</v>
      </c>
      <c r="AV794" s="13" t="s">
        <v>98</v>
      </c>
      <c r="AW794" s="13" t="s">
        <v>48</v>
      </c>
      <c r="AX794" s="13" t="s">
        <v>91</v>
      </c>
      <c r="AY794" s="234" t="s">
        <v>183</v>
      </c>
    </row>
    <row r="795" spans="2:65" s="15" customFormat="1" ht="10.199999999999999">
      <c r="B795" s="259"/>
      <c r="C795" s="260"/>
      <c r="D795" s="210" t="s">
        <v>196</v>
      </c>
      <c r="E795" s="261" t="s">
        <v>1</v>
      </c>
      <c r="F795" s="262" t="s">
        <v>1547</v>
      </c>
      <c r="G795" s="260"/>
      <c r="H795" s="263">
        <v>151.69999999999999</v>
      </c>
      <c r="I795" s="264"/>
      <c r="J795" s="260"/>
      <c r="K795" s="260"/>
      <c r="L795" s="265"/>
      <c r="M795" s="266"/>
      <c r="N795" s="267"/>
      <c r="O795" s="267"/>
      <c r="P795" s="267"/>
      <c r="Q795" s="267"/>
      <c r="R795" s="267"/>
      <c r="S795" s="267"/>
      <c r="T795" s="268"/>
      <c r="AT795" s="269" t="s">
        <v>196</v>
      </c>
      <c r="AU795" s="269" t="s">
        <v>98</v>
      </c>
      <c r="AV795" s="15" t="s">
        <v>122</v>
      </c>
      <c r="AW795" s="15" t="s">
        <v>48</v>
      </c>
      <c r="AX795" s="15" t="s">
        <v>23</v>
      </c>
      <c r="AY795" s="269" t="s">
        <v>183</v>
      </c>
    </row>
    <row r="796" spans="2:65" s="1" customFormat="1" ht="16.5" customHeight="1">
      <c r="B796" s="35"/>
      <c r="C796" s="197" t="s">
        <v>889</v>
      </c>
      <c r="D796" s="197" t="s">
        <v>186</v>
      </c>
      <c r="E796" s="198" t="s">
        <v>2227</v>
      </c>
      <c r="F796" s="199" t="s">
        <v>2228</v>
      </c>
      <c r="G796" s="200" t="s">
        <v>711</v>
      </c>
      <c r="H796" s="201">
        <v>310.7</v>
      </c>
      <c r="I796" s="202"/>
      <c r="J796" s="203">
        <f>ROUND(I796*H796,2)</f>
        <v>0</v>
      </c>
      <c r="K796" s="199" t="s">
        <v>190</v>
      </c>
      <c r="L796" s="39"/>
      <c r="M796" s="204" t="s">
        <v>1</v>
      </c>
      <c r="N796" s="205" t="s">
        <v>56</v>
      </c>
      <c r="O796" s="67"/>
      <c r="P796" s="206">
        <f>O796*H796</f>
        <v>0</v>
      </c>
      <c r="Q796" s="206">
        <v>0</v>
      </c>
      <c r="R796" s="206">
        <f>Q796*H796</f>
        <v>0</v>
      </c>
      <c r="S796" s="206">
        <v>0</v>
      </c>
      <c r="T796" s="207">
        <f>S796*H796</f>
        <v>0</v>
      </c>
      <c r="AR796" s="208" t="s">
        <v>122</v>
      </c>
      <c r="AT796" s="208" t="s">
        <v>186</v>
      </c>
      <c r="AU796" s="208" t="s">
        <v>98</v>
      </c>
      <c r="AY796" s="17" t="s">
        <v>183</v>
      </c>
      <c r="BE796" s="209">
        <f>IF(N796="základní",J796,0)</f>
        <v>0</v>
      </c>
      <c r="BF796" s="209">
        <f>IF(N796="snížená",J796,0)</f>
        <v>0</v>
      </c>
      <c r="BG796" s="209">
        <f>IF(N796="zákl. přenesená",J796,0)</f>
        <v>0</v>
      </c>
      <c r="BH796" s="209">
        <f>IF(N796="sníž. přenesená",J796,0)</f>
        <v>0</v>
      </c>
      <c r="BI796" s="209">
        <f>IF(N796="nulová",J796,0)</f>
        <v>0</v>
      </c>
      <c r="BJ796" s="17" t="s">
        <v>23</v>
      </c>
      <c r="BK796" s="209">
        <f>ROUND(I796*H796,2)</f>
        <v>0</v>
      </c>
      <c r="BL796" s="17" t="s">
        <v>122</v>
      </c>
      <c r="BM796" s="208" t="s">
        <v>2229</v>
      </c>
    </row>
    <row r="797" spans="2:65" s="1" customFormat="1" ht="10.199999999999999">
      <c r="B797" s="35"/>
      <c r="C797" s="36"/>
      <c r="D797" s="210" t="s">
        <v>192</v>
      </c>
      <c r="E797" s="36"/>
      <c r="F797" s="211" t="s">
        <v>2230</v>
      </c>
      <c r="G797" s="36"/>
      <c r="H797" s="36"/>
      <c r="I797" s="118"/>
      <c r="J797" s="36"/>
      <c r="K797" s="36"/>
      <c r="L797" s="39"/>
      <c r="M797" s="212"/>
      <c r="N797" s="67"/>
      <c r="O797" s="67"/>
      <c r="P797" s="67"/>
      <c r="Q797" s="67"/>
      <c r="R797" s="67"/>
      <c r="S797" s="67"/>
      <c r="T797" s="68"/>
      <c r="AT797" s="17" t="s">
        <v>192</v>
      </c>
      <c r="AU797" s="17" t="s">
        <v>98</v>
      </c>
    </row>
    <row r="798" spans="2:65" s="1" customFormat="1" ht="45">
      <c r="B798" s="35"/>
      <c r="C798" s="36"/>
      <c r="D798" s="210" t="s">
        <v>194</v>
      </c>
      <c r="E798" s="36"/>
      <c r="F798" s="213" t="s">
        <v>1178</v>
      </c>
      <c r="G798" s="36"/>
      <c r="H798" s="36"/>
      <c r="I798" s="118"/>
      <c r="J798" s="36"/>
      <c r="K798" s="36"/>
      <c r="L798" s="39"/>
      <c r="M798" s="212"/>
      <c r="N798" s="67"/>
      <c r="O798" s="67"/>
      <c r="P798" s="67"/>
      <c r="Q798" s="67"/>
      <c r="R798" s="67"/>
      <c r="S798" s="67"/>
      <c r="T798" s="68"/>
      <c r="AT798" s="17" t="s">
        <v>194</v>
      </c>
      <c r="AU798" s="17" t="s">
        <v>98</v>
      </c>
    </row>
    <row r="799" spans="2:65" s="12" customFormat="1" ht="10.199999999999999">
      <c r="B799" s="214"/>
      <c r="C799" s="215"/>
      <c r="D799" s="210" t="s">
        <v>196</v>
      </c>
      <c r="E799" s="216" t="s">
        <v>1</v>
      </c>
      <c r="F799" s="217" t="s">
        <v>1890</v>
      </c>
      <c r="G799" s="215"/>
      <c r="H799" s="216" t="s">
        <v>1</v>
      </c>
      <c r="I799" s="218"/>
      <c r="J799" s="215"/>
      <c r="K799" s="215"/>
      <c r="L799" s="219"/>
      <c r="M799" s="220"/>
      <c r="N799" s="221"/>
      <c r="O799" s="221"/>
      <c r="P799" s="221"/>
      <c r="Q799" s="221"/>
      <c r="R799" s="221"/>
      <c r="S799" s="221"/>
      <c r="T799" s="222"/>
      <c r="AT799" s="223" t="s">
        <v>196</v>
      </c>
      <c r="AU799" s="223" t="s">
        <v>98</v>
      </c>
      <c r="AV799" s="12" t="s">
        <v>23</v>
      </c>
      <c r="AW799" s="12" t="s">
        <v>48</v>
      </c>
      <c r="AX799" s="12" t="s">
        <v>91</v>
      </c>
      <c r="AY799" s="223" t="s">
        <v>183</v>
      </c>
    </row>
    <row r="800" spans="2:65" s="12" customFormat="1" ht="10.199999999999999">
      <c r="B800" s="214"/>
      <c r="C800" s="215"/>
      <c r="D800" s="210" t="s">
        <v>196</v>
      </c>
      <c r="E800" s="216" t="s">
        <v>1</v>
      </c>
      <c r="F800" s="217" t="s">
        <v>2231</v>
      </c>
      <c r="G800" s="215"/>
      <c r="H800" s="216" t="s">
        <v>1</v>
      </c>
      <c r="I800" s="218"/>
      <c r="J800" s="215"/>
      <c r="K800" s="215"/>
      <c r="L800" s="219"/>
      <c r="M800" s="220"/>
      <c r="N800" s="221"/>
      <c r="O800" s="221"/>
      <c r="P800" s="221"/>
      <c r="Q800" s="221"/>
      <c r="R800" s="221"/>
      <c r="S800" s="221"/>
      <c r="T800" s="222"/>
      <c r="AT800" s="223" t="s">
        <v>196</v>
      </c>
      <c r="AU800" s="223" t="s">
        <v>98</v>
      </c>
      <c r="AV800" s="12" t="s">
        <v>23</v>
      </c>
      <c r="AW800" s="12" t="s">
        <v>48</v>
      </c>
      <c r="AX800" s="12" t="s">
        <v>91</v>
      </c>
      <c r="AY800" s="223" t="s">
        <v>183</v>
      </c>
    </row>
    <row r="801" spans="2:65" s="13" customFormat="1" ht="10.199999999999999">
      <c r="B801" s="224"/>
      <c r="C801" s="225"/>
      <c r="D801" s="210" t="s">
        <v>196</v>
      </c>
      <c r="E801" s="226" t="s">
        <v>1</v>
      </c>
      <c r="F801" s="227" t="s">
        <v>1947</v>
      </c>
      <c r="G801" s="225"/>
      <c r="H801" s="228">
        <v>49.7</v>
      </c>
      <c r="I801" s="229"/>
      <c r="J801" s="225"/>
      <c r="K801" s="225"/>
      <c r="L801" s="230"/>
      <c r="M801" s="231"/>
      <c r="N801" s="232"/>
      <c r="O801" s="232"/>
      <c r="P801" s="232"/>
      <c r="Q801" s="232"/>
      <c r="R801" s="232"/>
      <c r="S801" s="232"/>
      <c r="T801" s="233"/>
      <c r="AT801" s="234" t="s">
        <v>196</v>
      </c>
      <c r="AU801" s="234" t="s">
        <v>98</v>
      </c>
      <c r="AV801" s="13" t="s">
        <v>98</v>
      </c>
      <c r="AW801" s="13" t="s">
        <v>48</v>
      </c>
      <c r="AX801" s="13" t="s">
        <v>91</v>
      </c>
      <c r="AY801" s="234" t="s">
        <v>183</v>
      </c>
    </row>
    <row r="802" spans="2:65" s="12" customFormat="1" ht="10.199999999999999">
      <c r="B802" s="214"/>
      <c r="C802" s="215"/>
      <c r="D802" s="210" t="s">
        <v>196</v>
      </c>
      <c r="E802" s="216" t="s">
        <v>1</v>
      </c>
      <c r="F802" s="217" t="s">
        <v>2232</v>
      </c>
      <c r="G802" s="215"/>
      <c r="H802" s="216" t="s">
        <v>1</v>
      </c>
      <c r="I802" s="218"/>
      <c r="J802" s="215"/>
      <c r="K802" s="215"/>
      <c r="L802" s="219"/>
      <c r="M802" s="220"/>
      <c r="N802" s="221"/>
      <c r="O802" s="221"/>
      <c r="P802" s="221"/>
      <c r="Q802" s="221"/>
      <c r="R802" s="221"/>
      <c r="S802" s="221"/>
      <c r="T802" s="222"/>
      <c r="AT802" s="223" t="s">
        <v>196</v>
      </c>
      <c r="AU802" s="223" t="s">
        <v>98</v>
      </c>
      <c r="AV802" s="12" t="s">
        <v>23</v>
      </c>
      <c r="AW802" s="12" t="s">
        <v>48</v>
      </c>
      <c r="AX802" s="12" t="s">
        <v>91</v>
      </c>
      <c r="AY802" s="223" t="s">
        <v>183</v>
      </c>
    </row>
    <row r="803" spans="2:65" s="13" customFormat="1" ht="10.199999999999999">
      <c r="B803" s="224"/>
      <c r="C803" s="225"/>
      <c r="D803" s="210" t="s">
        <v>196</v>
      </c>
      <c r="E803" s="226" t="s">
        <v>1</v>
      </c>
      <c r="F803" s="227" t="s">
        <v>2233</v>
      </c>
      <c r="G803" s="225"/>
      <c r="H803" s="228">
        <v>261</v>
      </c>
      <c r="I803" s="229"/>
      <c r="J803" s="225"/>
      <c r="K803" s="225"/>
      <c r="L803" s="230"/>
      <c r="M803" s="231"/>
      <c r="N803" s="232"/>
      <c r="O803" s="232"/>
      <c r="P803" s="232"/>
      <c r="Q803" s="232"/>
      <c r="R803" s="232"/>
      <c r="S803" s="232"/>
      <c r="T803" s="233"/>
      <c r="AT803" s="234" t="s">
        <v>196</v>
      </c>
      <c r="AU803" s="234" t="s">
        <v>98</v>
      </c>
      <c r="AV803" s="13" t="s">
        <v>98</v>
      </c>
      <c r="AW803" s="13" t="s">
        <v>48</v>
      </c>
      <c r="AX803" s="13" t="s">
        <v>91</v>
      </c>
      <c r="AY803" s="234" t="s">
        <v>183</v>
      </c>
    </row>
    <row r="804" spans="2:65" s="15" customFormat="1" ht="10.199999999999999">
      <c r="B804" s="259"/>
      <c r="C804" s="260"/>
      <c r="D804" s="210" t="s">
        <v>196</v>
      </c>
      <c r="E804" s="261" t="s">
        <v>1</v>
      </c>
      <c r="F804" s="262" t="s">
        <v>1547</v>
      </c>
      <c r="G804" s="260"/>
      <c r="H804" s="263">
        <v>310.7</v>
      </c>
      <c r="I804" s="264"/>
      <c r="J804" s="260"/>
      <c r="K804" s="260"/>
      <c r="L804" s="265"/>
      <c r="M804" s="266"/>
      <c r="N804" s="267"/>
      <c r="O804" s="267"/>
      <c r="P804" s="267"/>
      <c r="Q804" s="267"/>
      <c r="R804" s="267"/>
      <c r="S804" s="267"/>
      <c r="T804" s="268"/>
      <c r="AT804" s="269" t="s">
        <v>196</v>
      </c>
      <c r="AU804" s="269" t="s">
        <v>98</v>
      </c>
      <c r="AV804" s="15" t="s">
        <v>122</v>
      </c>
      <c r="AW804" s="15" t="s">
        <v>48</v>
      </c>
      <c r="AX804" s="15" t="s">
        <v>23</v>
      </c>
      <c r="AY804" s="269" t="s">
        <v>183</v>
      </c>
    </row>
    <row r="805" spans="2:65" s="1" customFormat="1" ht="16.5" customHeight="1">
      <c r="B805" s="35"/>
      <c r="C805" s="197" t="s">
        <v>897</v>
      </c>
      <c r="D805" s="197" t="s">
        <v>186</v>
      </c>
      <c r="E805" s="198" t="s">
        <v>1174</v>
      </c>
      <c r="F805" s="199" t="s">
        <v>1175</v>
      </c>
      <c r="G805" s="200" t="s">
        <v>711</v>
      </c>
      <c r="H805" s="201">
        <v>98.8</v>
      </c>
      <c r="I805" s="202"/>
      <c r="J805" s="203">
        <f>ROUND(I805*H805,2)</f>
        <v>0</v>
      </c>
      <c r="K805" s="199" t="s">
        <v>190</v>
      </c>
      <c r="L805" s="39"/>
      <c r="M805" s="204" t="s">
        <v>1</v>
      </c>
      <c r="N805" s="205" t="s">
        <v>56</v>
      </c>
      <c r="O805" s="67"/>
      <c r="P805" s="206">
        <f>O805*H805</f>
        <v>0</v>
      </c>
      <c r="Q805" s="206">
        <v>0</v>
      </c>
      <c r="R805" s="206">
        <f>Q805*H805</f>
        <v>0</v>
      </c>
      <c r="S805" s="206">
        <v>0</v>
      </c>
      <c r="T805" s="207">
        <f>S805*H805</f>
        <v>0</v>
      </c>
      <c r="AR805" s="208" t="s">
        <v>122</v>
      </c>
      <c r="AT805" s="208" t="s">
        <v>186</v>
      </c>
      <c r="AU805" s="208" t="s">
        <v>98</v>
      </c>
      <c r="AY805" s="17" t="s">
        <v>183</v>
      </c>
      <c r="BE805" s="209">
        <f>IF(N805="základní",J805,0)</f>
        <v>0</v>
      </c>
      <c r="BF805" s="209">
        <f>IF(N805="snížená",J805,0)</f>
        <v>0</v>
      </c>
      <c r="BG805" s="209">
        <f>IF(N805="zákl. přenesená",J805,0)</f>
        <v>0</v>
      </c>
      <c r="BH805" s="209">
        <f>IF(N805="sníž. přenesená",J805,0)</f>
        <v>0</v>
      </c>
      <c r="BI805" s="209">
        <f>IF(N805="nulová",J805,0)</f>
        <v>0</v>
      </c>
      <c r="BJ805" s="17" t="s">
        <v>23</v>
      </c>
      <c r="BK805" s="209">
        <f>ROUND(I805*H805,2)</f>
        <v>0</v>
      </c>
      <c r="BL805" s="17" t="s">
        <v>122</v>
      </c>
      <c r="BM805" s="208" t="s">
        <v>2234</v>
      </c>
    </row>
    <row r="806" spans="2:65" s="1" customFormat="1" ht="10.199999999999999">
      <c r="B806" s="35"/>
      <c r="C806" s="36"/>
      <c r="D806" s="210" t="s">
        <v>192</v>
      </c>
      <c r="E806" s="36"/>
      <c r="F806" s="211" t="s">
        <v>1177</v>
      </c>
      <c r="G806" s="36"/>
      <c r="H806" s="36"/>
      <c r="I806" s="118"/>
      <c r="J806" s="36"/>
      <c r="K806" s="36"/>
      <c r="L806" s="39"/>
      <c r="M806" s="212"/>
      <c r="N806" s="67"/>
      <c r="O806" s="67"/>
      <c r="P806" s="67"/>
      <c r="Q806" s="67"/>
      <c r="R806" s="67"/>
      <c r="S806" s="67"/>
      <c r="T806" s="68"/>
      <c r="AT806" s="17" t="s">
        <v>192</v>
      </c>
      <c r="AU806" s="17" t="s">
        <v>98</v>
      </c>
    </row>
    <row r="807" spans="2:65" s="1" customFormat="1" ht="45">
      <c r="B807" s="35"/>
      <c r="C807" s="36"/>
      <c r="D807" s="210" t="s">
        <v>194</v>
      </c>
      <c r="E807" s="36"/>
      <c r="F807" s="213" t="s">
        <v>1178</v>
      </c>
      <c r="G807" s="36"/>
      <c r="H807" s="36"/>
      <c r="I807" s="118"/>
      <c r="J807" s="36"/>
      <c r="K807" s="36"/>
      <c r="L807" s="39"/>
      <c r="M807" s="212"/>
      <c r="N807" s="67"/>
      <c r="O807" s="67"/>
      <c r="P807" s="67"/>
      <c r="Q807" s="67"/>
      <c r="R807" s="67"/>
      <c r="S807" s="67"/>
      <c r="T807" s="68"/>
      <c r="AT807" s="17" t="s">
        <v>194</v>
      </c>
      <c r="AU807" s="17" t="s">
        <v>98</v>
      </c>
    </row>
    <row r="808" spans="2:65" s="12" customFormat="1" ht="10.199999999999999">
      <c r="B808" s="214"/>
      <c r="C808" s="215"/>
      <c r="D808" s="210" t="s">
        <v>196</v>
      </c>
      <c r="E808" s="216" t="s">
        <v>1</v>
      </c>
      <c r="F808" s="217" t="s">
        <v>1890</v>
      </c>
      <c r="G808" s="215"/>
      <c r="H808" s="216" t="s">
        <v>1</v>
      </c>
      <c r="I808" s="218"/>
      <c r="J808" s="215"/>
      <c r="K808" s="215"/>
      <c r="L808" s="219"/>
      <c r="M808" s="220"/>
      <c r="N808" s="221"/>
      <c r="O808" s="221"/>
      <c r="P808" s="221"/>
      <c r="Q808" s="221"/>
      <c r="R808" s="221"/>
      <c r="S808" s="221"/>
      <c r="T808" s="222"/>
      <c r="AT808" s="223" t="s">
        <v>196</v>
      </c>
      <c r="AU808" s="223" t="s">
        <v>98</v>
      </c>
      <c r="AV808" s="12" t="s">
        <v>23</v>
      </c>
      <c r="AW808" s="12" t="s">
        <v>48</v>
      </c>
      <c r="AX808" s="12" t="s">
        <v>91</v>
      </c>
      <c r="AY808" s="223" t="s">
        <v>183</v>
      </c>
    </row>
    <row r="809" spans="2:65" s="13" customFormat="1" ht="10.199999999999999">
      <c r="B809" s="224"/>
      <c r="C809" s="225"/>
      <c r="D809" s="210" t="s">
        <v>196</v>
      </c>
      <c r="E809" s="226" t="s">
        <v>1</v>
      </c>
      <c r="F809" s="227" t="s">
        <v>1958</v>
      </c>
      <c r="G809" s="225"/>
      <c r="H809" s="228">
        <v>98.8</v>
      </c>
      <c r="I809" s="229"/>
      <c r="J809" s="225"/>
      <c r="K809" s="225"/>
      <c r="L809" s="230"/>
      <c r="M809" s="231"/>
      <c r="N809" s="232"/>
      <c r="O809" s="232"/>
      <c r="P809" s="232"/>
      <c r="Q809" s="232"/>
      <c r="R809" s="232"/>
      <c r="S809" s="232"/>
      <c r="T809" s="233"/>
      <c r="AT809" s="234" t="s">
        <v>196</v>
      </c>
      <c r="AU809" s="234" t="s">
        <v>98</v>
      </c>
      <c r="AV809" s="13" t="s">
        <v>98</v>
      </c>
      <c r="AW809" s="13" t="s">
        <v>48</v>
      </c>
      <c r="AX809" s="13" t="s">
        <v>23</v>
      </c>
      <c r="AY809" s="234" t="s">
        <v>183</v>
      </c>
    </row>
    <row r="810" spans="2:65" s="1" customFormat="1" ht="16.5" customHeight="1">
      <c r="B810" s="35"/>
      <c r="C810" s="197" t="s">
        <v>904</v>
      </c>
      <c r="D810" s="197" t="s">
        <v>186</v>
      </c>
      <c r="E810" s="198" t="s">
        <v>2235</v>
      </c>
      <c r="F810" s="199" t="s">
        <v>2236</v>
      </c>
      <c r="G810" s="200" t="s">
        <v>711</v>
      </c>
      <c r="H810" s="201">
        <v>261</v>
      </c>
      <c r="I810" s="202"/>
      <c r="J810" s="203">
        <f>ROUND(I810*H810,2)</f>
        <v>0</v>
      </c>
      <c r="K810" s="199" t="s">
        <v>190</v>
      </c>
      <c r="L810" s="39"/>
      <c r="M810" s="204" t="s">
        <v>1</v>
      </c>
      <c r="N810" s="205" t="s">
        <v>56</v>
      </c>
      <c r="O810" s="67"/>
      <c r="P810" s="206">
        <f>O810*H810</f>
        <v>0</v>
      </c>
      <c r="Q810" s="206">
        <v>0</v>
      </c>
      <c r="R810" s="206">
        <f>Q810*H810</f>
        <v>0</v>
      </c>
      <c r="S810" s="206">
        <v>0</v>
      </c>
      <c r="T810" s="207">
        <f>S810*H810</f>
        <v>0</v>
      </c>
      <c r="AR810" s="208" t="s">
        <v>122</v>
      </c>
      <c r="AT810" s="208" t="s">
        <v>186</v>
      </c>
      <c r="AU810" s="208" t="s">
        <v>98</v>
      </c>
      <c r="AY810" s="17" t="s">
        <v>183</v>
      </c>
      <c r="BE810" s="209">
        <f>IF(N810="základní",J810,0)</f>
        <v>0</v>
      </c>
      <c r="BF810" s="209">
        <f>IF(N810="snížená",J810,0)</f>
        <v>0</v>
      </c>
      <c r="BG810" s="209">
        <f>IF(N810="zákl. přenesená",J810,0)</f>
        <v>0</v>
      </c>
      <c r="BH810" s="209">
        <f>IF(N810="sníž. přenesená",J810,0)</f>
        <v>0</v>
      </c>
      <c r="BI810" s="209">
        <f>IF(N810="nulová",J810,0)</f>
        <v>0</v>
      </c>
      <c r="BJ810" s="17" t="s">
        <v>23</v>
      </c>
      <c r="BK810" s="209">
        <f>ROUND(I810*H810,2)</f>
        <v>0</v>
      </c>
      <c r="BL810" s="17" t="s">
        <v>122</v>
      </c>
      <c r="BM810" s="208" t="s">
        <v>2237</v>
      </c>
    </row>
    <row r="811" spans="2:65" s="1" customFormat="1" ht="10.199999999999999">
      <c r="B811" s="35"/>
      <c r="C811" s="36"/>
      <c r="D811" s="210" t="s">
        <v>192</v>
      </c>
      <c r="E811" s="36"/>
      <c r="F811" s="211" t="s">
        <v>2236</v>
      </c>
      <c r="G811" s="36"/>
      <c r="H811" s="36"/>
      <c r="I811" s="118"/>
      <c r="J811" s="36"/>
      <c r="K811" s="36"/>
      <c r="L811" s="39"/>
      <c r="M811" s="212"/>
      <c r="N811" s="67"/>
      <c r="O811" s="67"/>
      <c r="P811" s="67"/>
      <c r="Q811" s="67"/>
      <c r="R811" s="67"/>
      <c r="S811" s="67"/>
      <c r="T811" s="68"/>
      <c r="AT811" s="17" t="s">
        <v>192</v>
      </c>
      <c r="AU811" s="17" t="s">
        <v>98</v>
      </c>
    </row>
    <row r="812" spans="2:65" s="1" customFormat="1" ht="18">
      <c r="B812" s="35"/>
      <c r="C812" s="36"/>
      <c r="D812" s="210" t="s">
        <v>194</v>
      </c>
      <c r="E812" s="36"/>
      <c r="F812" s="213" t="s">
        <v>2238</v>
      </c>
      <c r="G812" s="36"/>
      <c r="H812" s="36"/>
      <c r="I812" s="118"/>
      <c r="J812" s="36"/>
      <c r="K812" s="36"/>
      <c r="L812" s="39"/>
      <c r="M812" s="212"/>
      <c r="N812" s="67"/>
      <c r="O812" s="67"/>
      <c r="P812" s="67"/>
      <c r="Q812" s="67"/>
      <c r="R812" s="67"/>
      <c r="S812" s="67"/>
      <c r="T812" s="68"/>
      <c r="AT812" s="17" t="s">
        <v>194</v>
      </c>
      <c r="AU812" s="17" t="s">
        <v>98</v>
      </c>
    </row>
    <row r="813" spans="2:65" s="12" customFormat="1" ht="10.199999999999999">
      <c r="B813" s="214"/>
      <c r="C813" s="215"/>
      <c r="D813" s="210" t="s">
        <v>196</v>
      </c>
      <c r="E813" s="216" t="s">
        <v>1</v>
      </c>
      <c r="F813" s="217" t="s">
        <v>1890</v>
      </c>
      <c r="G813" s="215"/>
      <c r="H813" s="216" t="s">
        <v>1</v>
      </c>
      <c r="I813" s="218"/>
      <c r="J813" s="215"/>
      <c r="K813" s="215"/>
      <c r="L813" s="219"/>
      <c r="M813" s="220"/>
      <c r="N813" s="221"/>
      <c r="O813" s="221"/>
      <c r="P813" s="221"/>
      <c r="Q813" s="221"/>
      <c r="R813" s="221"/>
      <c r="S813" s="221"/>
      <c r="T813" s="222"/>
      <c r="AT813" s="223" t="s">
        <v>196</v>
      </c>
      <c r="AU813" s="223" t="s">
        <v>98</v>
      </c>
      <c r="AV813" s="12" t="s">
        <v>23</v>
      </c>
      <c r="AW813" s="12" t="s">
        <v>48</v>
      </c>
      <c r="AX813" s="12" t="s">
        <v>91</v>
      </c>
      <c r="AY813" s="223" t="s">
        <v>183</v>
      </c>
    </row>
    <row r="814" spans="2:65" s="12" customFormat="1" ht="10.199999999999999">
      <c r="B814" s="214"/>
      <c r="C814" s="215"/>
      <c r="D814" s="210" t="s">
        <v>196</v>
      </c>
      <c r="E814" s="216" t="s">
        <v>1</v>
      </c>
      <c r="F814" s="217" t="s">
        <v>2232</v>
      </c>
      <c r="G814" s="215"/>
      <c r="H814" s="216" t="s">
        <v>1</v>
      </c>
      <c r="I814" s="218"/>
      <c r="J814" s="215"/>
      <c r="K814" s="215"/>
      <c r="L814" s="219"/>
      <c r="M814" s="220"/>
      <c r="N814" s="221"/>
      <c r="O814" s="221"/>
      <c r="P814" s="221"/>
      <c r="Q814" s="221"/>
      <c r="R814" s="221"/>
      <c r="S814" s="221"/>
      <c r="T814" s="222"/>
      <c r="AT814" s="223" t="s">
        <v>196</v>
      </c>
      <c r="AU814" s="223" t="s">
        <v>98</v>
      </c>
      <c r="AV814" s="12" t="s">
        <v>23</v>
      </c>
      <c r="AW814" s="12" t="s">
        <v>48</v>
      </c>
      <c r="AX814" s="12" t="s">
        <v>91</v>
      </c>
      <c r="AY814" s="223" t="s">
        <v>183</v>
      </c>
    </row>
    <row r="815" spans="2:65" s="13" customFormat="1" ht="10.199999999999999">
      <c r="B815" s="224"/>
      <c r="C815" s="225"/>
      <c r="D815" s="210" t="s">
        <v>196</v>
      </c>
      <c r="E815" s="226" t="s">
        <v>1</v>
      </c>
      <c r="F815" s="227" t="s">
        <v>2233</v>
      </c>
      <c r="G815" s="225"/>
      <c r="H815" s="228">
        <v>261</v>
      </c>
      <c r="I815" s="229"/>
      <c r="J815" s="225"/>
      <c r="K815" s="225"/>
      <c r="L815" s="230"/>
      <c r="M815" s="231"/>
      <c r="N815" s="232"/>
      <c r="O815" s="232"/>
      <c r="P815" s="232"/>
      <c r="Q815" s="232"/>
      <c r="R815" s="232"/>
      <c r="S815" s="232"/>
      <c r="T815" s="233"/>
      <c r="AT815" s="234" t="s">
        <v>196</v>
      </c>
      <c r="AU815" s="234" t="s">
        <v>98</v>
      </c>
      <c r="AV815" s="13" t="s">
        <v>98</v>
      </c>
      <c r="AW815" s="13" t="s">
        <v>48</v>
      </c>
      <c r="AX815" s="13" t="s">
        <v>91</v>
      </c>
      <c r="AY815" s="234" t="s">
        <v>183</v>
      </c>
    </row>
    <row r="816" spans="2:65" s="15" customFormat="1" ht="10.199999999999999">
      <c r="B816" s="259"/>
      <c r="C816" s="260"/>
      <c r="D816" s="210" t="s">
        <v>196</v>
      </c>
      <c r="E816" s="261" t="s">
        <v>1</v>
      </c>
      <c r="F816" s="262" t="s">
        <v>1547</v>
      </c>
      <c r="G816" s="260"/>
      <c r="H816" s="263">
        <v>261</v>
      </c>
      <c r="I816" s="264"/>
      <c r="J816" s="260"/>
      <c r="K816" s="260"/>
      <c r="L816" s="265"/>
      <c r="M816" s="266"/>
      <c r="N816" s="267"/>
      <c r="O816" s="267"/>
      <c r="P816" s="267"/>
      <c r="Q816" s="267"/>
      <c r="R816" s="267"/>
      <c r="S816" s="267"/>
      <c r="T816" s="268"/>
      <c r="AT816" s="269" t="s">
        <v>196</v>
      </c>
      <c r="AU816" s="269" t="s">
        <v>98</v>
      </c>
      <c r="AV816" s="15" t="s">
        <v>122</v>
      </c>
      <c r="AW816" s="15" t="s">
        <v>48</v>
      </c>
      <c r="AX816" s="15" t="s">
        <v>23</v>
      </c>
      <c r="AY816" s="269" t="s">
        <v>183</v>
      </c>
    </row>
    <row r="817" spans="2:65" s="1" customFormat="1" ht="16.5" customHeight="1">
      <c r="B817" s="35"/>
      <c r="C817" s="197" t="s">
        <v>752</v>
      </c>
      <c r="D817" s="197" t="s">
        <v>186</v>
      </c>
      <c r="E817" s="198" t="s">
        <v>2239</v>
      </c>
      <c r="F817" s="199" t="s">
        <v>2240</v>
      </c>
      <c r="G817" s="200" t="s">
        <v>711</v>
      </c>
      <c r="H817" s="201">
        <v>49.7</v>
      </c>
      <c r="I817" s="202"/>
      <c r="J817" s="203">
        <f>ROUND(I817*H817,2)</f>
        <v>0</v>
      </c>
      <c r="K817" s="199" t="s">
        <v>190</v>
      </c>
      <c r="L817" s="39"/>
      <c r="M817" s="204" t="s">
        <v>1</v>
      </c>
      <c r="N817" s="205" t="s">
        <v>56</v>
      </c>
      <c r="O817" s="67"/>
      <c r="P817" s="206">
        <f>O817*H817</f>
        <v>0</v>
      </c>
      <c r="Q817" s="206">
        <v>0</v>
      </c>
      <c r="R817" s="206">
        <f>Q817*H817</f>
        <v>0</v>
      </c>
      <c r="S817" s="206">
        <v>0</v>
      </c>
      <c r="T817" s="207">
        <f>S817*H817</f>
        <v>0</v>
      </c>
      <c r="AR817" s="208" t="s">
        <v>122</v>
      </c>
      <c r="AT817" s="208" t="s">
        <v>186</v>
      </c>
      <c r="AU817" s="208" t="s">
        <v>98</v>
      </c>
      <c r="AY817" s="17" t="s">
        <v>183</v>
      </c>
      <c r="BE817" s="209">
        <f>IF(N817="základní",J817,0)</f>
        <v>0</v>
      </c>
      <c r="BF817" s="209">
        <f>IF(N817="snížená",J817,0)</f>
        <v>0</v>
      </c>
      <c r="BG817" s="209">
        <f>IF(N817="zákl. přenesená",J817,0)</f>
        <v>0</v>
      </c>
      <c r="BH817" s="209">
        <f>IF(N817="sníž. přenesená",J817,0)</f>
        <v>0</v>
      </c>
      <c r="BI817" s="209">
        <f>IF(N817="nulová",J817,0)</f>
        <v>0</v>
      </c>
      <c r="BJ817" s="17" t="s">
        <v>23</v>
      </c>
      <c r="BK817" s="209">
        <f>ROUND(I817*H817,2)</f>
        <v>0</v>
      </c>
      <c r="BL817" s="17" t="s">
        <v>122</v>
      </c>
      <c r="BM817" s="208" t="s">
        <v>2241</v>
      </c>
    </row>
    <row r="818" spans="2:65" s="1" customFormat="1" ht="10.199999999999999">
      <c r="B818" s="35"/>
      <c r="C818" s="36"/>
      <c r="D818" s="210" t="s">
        <v>192</v>
      </c>
      <c r="E818" s="36"/>
      <c r="F818" s="211" t="s">
        <v>2240</v>
      </c>
      <c r="G818" s="36"/>
      <c r="H818" s="36"/>
      <c r="I818" s="118"/>
      <c r="J818" s="36"/>
      <c r="K818" s="36"/>
      <c r="L818" s="39"/>
      <c r="M818" s="212"/>
      <c r="N818" s="67"/>
      <c r="O818" s="67"/>
      <c r="P818" s="67"/>
      <c r="Q818" s="67"/>
      <c r="R818" s="67"/>
      <c r="S818" s="67"/>
      <c r="T818" s="68"/>
      <c r="AT818" s="17" t="s">
        <v>192</v>
      </c>
      <c r="AU818" s="17" t="s">
        <v>98</v>
      </c>
    </row>
    <row r="819" spans="2:65" s="1" customFormat="1" ht="18">
      <c r="B819" s="35"/>
      <c r="C819" s="36"/>
      <c r="D819" s="210" t="s">
        <v>194</v>
      </c>
      <c r="E819" s="36"/>
      <c r="F819" s="213" t="s">
        <v>2238</v>
      </c>
      <c r="G819" s="36"/>
      <c r="H819" s="36"/>
      <c r="I819" s="118"/>
      <c r="J819" s="36"/>
      <c r="K819" s="36"/>
      <c r="L819" s="39"/>
      <c r="M819" s="212"/>
      <c r="N819" s="67"/>
      <c r="O819" s="67"/>
      <c r="P819" s="67"/>
      <c r="Q819" s="67"/>
      <c r="R819" s="67"/>
      <c r="S819" s="67"/>
      <c r="T819" s="68"/>
      <c r="AT819" s="17" t="s">
        <v>194</v>
      </c>
      <c r="AU819" s="17" t="s">
        <v>98</v>
      </c>
    </row>
    <row r="820" spans="2:65" s="12" customFormat="1" ht="10.199999999999999">
      <c r="B820" s="214"/>
      <c r="C820" s="215"/>
      <c r="D820" s="210" t="s">
        <v>196</v>
      </c>
      <c r="E820" s="216" t="s">
        <v>1</v>
      </c>
      <c r="F820" s="217" t="s">
        <v>1890</v>
      </c>
      <c r="G820" s="215"/>
      <c r="H820" s="216" t="s">
        <v>1</v>
      </c>
      <c r="I820" s="218"/>
      <c r="J820" s="215"/>
      <c r="K820" s="215"/>
      <c r="L820" s="219"/>
      <c r="M820" s="220"/>
      <c r="N820" s="221"/>
      <c r="O820" s="221"/>
      <c r="P820" s="221"/>
      <c r="Q820" s="221"/>
      <c r="R820" s="221"/>
      <c r="S820" s="221"/>
      <c r="T820" s="222"/>
      <c r="AT820" s="223" t="s">
        <v>196</v>
      </c>
      <c r="AU820" s="223" t="s">
        <v>98</v>
      </c>
      <c r="AV820" s="12" t="s">
        <v>23</v>
      </c>
      <c r="AW820" s="12" t="s">
        <v>48</v>
      </c>
      <c r="AX820" s="12" t="s">
        <v>91</v>
      </c>
      <c r="AY820" s="223" t="s">
        <v>183</v>
      </c>
    </row>
    <row r="821" spans="2:65" s="12" customFormat="1" ht="10.199999999999999">
      <c r="B821" s="214"/>
      <c r="C821" s="215"/>
      <c r="D821" s="210" t="s">
        <v>196</v>
      </c>
      <c r="E821" s="216" t="s">
        <v>1</v>
      </c>
      <c r="F821" s="217" t="s">
        <v>2231</v>
      </c>
      <c r="G821" s="215"/>
      <c r="H821" s="216" t="s">
        <v>1</v>
      </c>
      <c r="I821" s="218"/>
      <c r="J821" s="215"/>
      <c r="K821" s="215"/>
      <c r="L821" s="219"/>
      <c r="M821" s="220"/>
      <c r="N821" s="221"/>
      <c r="O821" s="221"/>
      <c r="P821" s="221"/>
      <c r="Q821" s="221"/>
      <c r="R821" s="221"/>
      <c r="S821" s="221"/>
      <c r="T821" s="222"/>
      <c r="AT821" s="223" t="s">
        <v>196</v>
      </c>
      <c r="AU821" s="223" t="s">
        <v>98</v>
      </c>
      <c r="AV821" s="12" t="s">
        <v>23</v>
      </c>
      <c r="AW821" s="12" t="s">
        <v>48</v>
      </c>
      <c r="AX821" s="12" t="s">
        <v>91</v>
      </c>
      <c r="AY821" s="223" t="s">
        <v>183</v>
      </c>
    </row>
    <row r="822" spans="2:65" s="13" customFormat="1" ht="10.199999999999999">
      <c r="B822" s="224"/>
      <c r="C822" s="225"/>
      <c r="D822" s="210" t="s">
        <v>196</v>
      </c>
      <c r="E822" s="226" t="s">
        <v>1</v>
      </c>
      <c r="F822" s="227" t="s">
        <v>1947</v>
      </c>
      <c r="G822" s="225"/>
      <c r="H822" s="228">
        <v>49.7</v>
      </c>
      <c r="I822" s="229"/>
      <c r="J822" s="225"/>
      <c r="K822" s="225"/>
      <c r="L822" s="230"/>
      <c r="M822" s="231"/>
      <c r="N822" s="232"/>
      <c r="O822" s="232"/>
      <c r="P822" s="232"/>
      <c r="Q822" s="232"/>
      <c r="R822" s="232"/>
      <c r="S822" s="232"/>
      <c r="T822" s="233"/>
      <c r="AT822" s="234" t="s">
        <v>196</v>
      </c>
      <c r="AU822" s="234" t="s">
        <v>98</v>
      </c>
      <c r="AV822" s="13" t="s">
        <v>98</v>
      </c>
      <c r="AW822" s="13" t="s">
        <v>48</v>
      </c>
      <c r="AX822" s="13" t="s">
        <v>91</v>
      </c>
      <c r="AY822" s="234" t="s">
        <v>183</v>
      </c>
    </row>
    <row r="823" spans="2:65" s="15" customFormat="1" ht="10.199999999999999">
      <c r="B823" s="259"/>
      <c r="C823" s="260"/>
      <c r="D823" s="210" t="s">
        <v>196</v>
      </c>
      <c r="E823" s="261" t="s">
        <v>1</v>
      </c>
      <c r="F823" s="262" t="s">
        <v>1547</v>
      </c>
      <c r="G823" s="260"/>
      <c r="H823" s="263">
        <v>49.7</v>
      </c>
      <c r="I823" s="264"/>
      <c r="J823" s="260"/>
      <c r="K823" s="260"/>
      <c r="L823" s="265"/>
      <c r="M823" s="266"/>
      <c r="N823" s="267"/>
      <c r="O823" s="267"/>
      <c r="P823" s="267"/>
      <c r="Q823" s="267"/>
      <c r="R823" s="267"/>
      <c r="S823" s="267"/>
      <c r="T823" s="268"/>
      <c r="AT823" s="269" t="s">
        <v>196</v>
      </c>
      <c r="AU823" s="269" t="s">
        <v>98</v>
      </c>
      <c r="AV823" s="15" t="s">
        <v>122</v>
      </c>
      <c r="AW823" s="15" t="s">
        <v>48</v>
      </c>
      <c r="AX823" s="15" t="s">
        <v>23</v>
      </c>
      <c r="AY823" s="269" t="s">
        <v>183</v>
      </c>
    </row>
    <row r="824" spans="2:65" s="1" customFormat="1" ht="16.5" customHeight="1">
      <c r="B824" s="35"/>
      <c r="C824" s="197" t="s">
        <v>915</v>
      </c>
      <c r="D824" s="197" t="s">
        <v>186</v>
      </c>
      <c r="E824" s="198" t="s">
        <v>2242</v>
      </c>
      <c r="F824" s="199" t="s">
        <v>2243</v>
      </c>
      <c r="G824" s="200" t="s">
        <v>711</v>
      </c>
      <c r="H824" s="201">
        <v>98.8</v>
      </c>
      <c r="I824" s="202"/>
      <c r="J824" s="203">
        <f>ROUND(I824*H824,2)</f>
        <v>0</v>
      </c>
      <c r="K824" s="199" t="s">
        <v>190</v>
      </c>
      <c r="L824" s="39"/>
      <c r="M824" s="204" t="s">
        <v>1</v>
      </c>
      <c r="N824" s="205" t="s">
        <v>56</v>
      </c>
      <c r="O824" s="67"/>
      <c r="P824" s="206">
        <f>O824*H824</f>
        <v>0</v>
      </c>
      <c r="Q824" s="206">
        <v>0</v>
      </c>
      <c r="R824" s="206">
        <f>Q824*H824</f>
        <v>0</v>
      </c>
      <c r="S824" s="206">
        <v>0</v>
      </c>
      <c r="T824" s="207">
        <f>S824*H824</f>
        <v>0</v>
      </c>
      <c r="AR824" s="208" t="s">
        <v>122</v>
      </c>
      <c r="AT824" s="208" t="s">
        <v>186</v>
      </c>
      <c r="AU824" s="208" t="s">
        <v>98</v>
      </c>
      <c r="AY824" s="17" t="s">
        <v>183</v>
      </c>
      <c r="BE824" s="209">
        <f>IF(N824="základní",J824,0)</f>
        <v>0</v>
      </c>
      <c r="BF824" s="209">
        <f>IF(N824="snížená",J824,0)</f>
        <v>0</v>
      </c>
      <c r="BG824" s="209">
        <f>IF(N824="zákl. přenesená",J824,0)</f>
        <v>0</v>
      </c>
      <c r="BH824" s="209">
        <f>IF(N824="sníž. přenesená",J824,0)</f>
        <v>0</v>
      </c>
      <c r="BI824" s="209">
        <f>IF(N824="nulová",J824,0)</f>
        <v>0</v>
      </c>
      <c r="BJ824" s="17" t="s">
        <v>23</v>
      </c>
      <c r="BK824" s="209">
        <f>ROUND(I824*H824,2)</f>
        <v>0</v>
      </c>
      <c r="BL824" s="17" t="s">
        <v>122</v>
      </c>
      <c r="BM824" s="208" t="s">
        <v>2244</v>
      </c>
    </row>
    <row r="825" spans="2:65" s="1" customFormat="1" ht="10.199999999999999">
      <c r="B825" s="35"/>
      <c r="C825" s="36"/>
      <c r="D825" s="210" t="s">
        <v>192</v>
      </c>
      <c r="E825" s="36"/>
      <c r="F825" s="211" t="s">
        <v>2243</v>
      </c>
      <c r="G825" s="36"/>
      <c r="H825" s="36"/>
      <c r="I825" s="118"/>
      <c r="J825" s="36"/>
      <c r="K825" s="36"/>
      <c r="L825" s="39"/>
      <c r="M825" s="212"/>
      <c r="N825" s="67"/>
      <c r="O825" s="67"/>
      <c r="P825" s="67"/>
      <c r="Q825" s="67"/>
      <c r="R825" s="67"/>
      <c r="S825" s="67"/>
      <c r="T825" s="68"/>
      <c r="AT825" s="17" t="s">
        <v>192</v>
      </c>
      <c r="AU825" s="17" t="s">
        <v>98</v>
      </c>
    </row>
    <row r="826" spans="2:65" s="1" customFormat="1" ht="18">
      <c r="B826" s="35"/>
      <c r="C826" s="36"/>
      <c r="D826" s="210" t="s">
        <v>194</v>
      </c>
      <c r="E826" s="36"/>
      <c r="F826" s="213" t="s">
        <v>2238</v>
      </c>
      <c r="G826" s="36"/>
      <c r="H826" s="36"/>
      <c r="I826" s="118"/>
      <c r="J826" s="36"/>
      <c r="K826" s="36"/>
      <c r="L826" s="39"/>
      <c r="M826" s="212"/>
      <c r="N826" s="67"/>
      <c r="O826" s="67"/>
      <c r="P826" s="67"/>
      <c r="Q826" s="67"/>
      <c r="R826" s="67"/>
      <c r="S826" s="67"/>
      <c r="T826" s="68"/>
      <c r="AT826" s="17" t="s">
        <v>194</v>
      </c>
      <c r="AU826" s="17" t="s">
        <v>98</v>
      </c>
    </row>
    <row r="827" spans="2:65" s="12" customFormat="1" ht="10.199999999999999">
      <c r="B827" s="214"/>
      <c r="C827" s="215"/>
      <c r="D827" s="210" t="s">
        <v>196</v>
      </c>
      <c r="E827" s="216" t="s">
        <v>1</v>
      </c>
      <c r="F827" s="217" t="s">
        <v>2245</v>
      </c>
      <c r="G827" s="215"/>
      <c r="H827" s="216" t="s">
        <v>1</v>
      </c>
      <c r="I827" s="218"/>
      <c r="J827" s="215"/>
      <c r="K827" s="215"/>
      <c r="L827" s="219"/>
      <c r="M827" s="220"/>
      <c r="N827" s="221"/>
      <c r="O827" s="221"/>
      <c r="P827" s="221"/>
      <c r="Q827" s="221"/>
      <c r="R827" s="221"/>
      <c r="S827" s="221"/>
      <c r="T827" s="222"/>
      <c r="AT827" s="223" t="s">
        <v>196</v>
      </c>
      <c r="AU827" s="223" t="s">
        <v>98</v>
      </c>
      <c r="AV827" s="12" t="s">
        <v>23</v>
      </c>
      <c r="AW827" s="12" t="s">
        <v>48</v>
      </c>
      <c r="AX827" s="12" t="s">
        <v>91</v>
      </c>
      <c r="AY827" s="223" t="s">
        <v>183</v>
      </c>
    </row>
    <row r="828" spans="2:65" s="13" customFormat="1" ht="10.199999999999999">
      <c r="B828" s="224"/>
      <c r="C828" s="225"/>
      <c r="D828" s="210" t="s">
        <v>196</v>
      </c>
      <c r="E828" s="226" t="s">
        <v>1</v>
      </c>
      <c r="F828" s="227" t="s">
        <v>1958</v>
      </c>
      <c r="G828" s="225"/>
      <c r="H828" s="228">
        <v>98.8</v>
      </c>
      <c r="I828" s="229"/>
      <c r="J828" s="225"/>
      <c r="K828" s="225"/>
      <c r="L828" s="230"/>
      <c r="M828" s="231"/>
      <c r="N828" s="232"/>
      <c r="O828" s="232"/>
      <c r="P828" s="232"/>
      <c r="Q828" s="232"/>
      <c r="R828" s="232"/>
      <c r="S828" s="232"/>
      <c r="T828" s="233"/>
      <c r="AT828" s="234" t="s">
        <v>196</v>
      </c>
      <c r="AU828" s="234" t="s">
        <v>98</v>
      </c>
      <c r="AV828" s="13" t="s">
        <v>98</v>
      </c>
      <c r="AW828" s="13" t="s">
        <v>48</v>
      </c>
      <c r="AX828" s="13" t="s">
        <v>23</v>
      </c>
      <c r="AY828" s="234" t="s">
        <v>183</v>
      </c>
    </row>
    <row r="829" spans="2:65" s="1" customFormat="1" ht="16.5" customHeight="1">
      <c r="B829" s="35"/>
      <c r="C829" s="197" t="s">
        <v>921</v>
      </c>
      <c r="D829" s="197" t="s">
        <v>186</v>
      </c>
      <c r="E829" s="198" t="s">
        <v>2246</v>
      </c>
      <c r="F829" s="199" t="s">
        <v>2247</v>
      </c>
      <c r="G829" s="200" t="s">
        <v>205</v>
      </c>
      <c r="H829" s="201">
        <v>4</v>
      </c>
      <c r="I829" s="202"/>
      <c r="J829" s="203">
        <f>ROUND(I829*H829,2)</f>
        <v>0</v>
      </c>
      <c r="K829" s="199" t="s">
        <v>190</v>
      </c>
      <c r="L829" s="39"/>
      <c r="M829" s="204" t="s">
        <v>1</v>
      </c>
      <c r="N829" s="205" t="s">
        <v>56</v>
      </c>
      <c r="O829" s="67"/>
      <c r="P829" s="206">
        <f>O829*H829</f>
        <v>0</v>
      </c>
      <c r="Q829" s="206">
        <v>0.46009</v>
      </c>
      <c r="R829" s="206">
        <f>Q829*H829</f>
        <v>1.84036</v>
      </c>
      <c r="S829" s="206">
        <v>0</v>
      </c>
      <c r="T829" s="207">
        <f>S829*H829</f>
        <v>0</v>
      </c>
      <c r="AR829" s="208" t="s">
        <v>122</v>
      </c>
      <c r="AT829" s="208" t="s">
        <v>186</v>
      </c>
      <c r="AU829" s="208" t="s">
        <v>98</v>
      </c>
      <c r="AY829" s="17" t="s">
        <v>183</v>
      </c>
      <c r="BE829" s="209">
        <f>IF(N829="základní",J829,0)</f>
        <v>0</v>
      </c>
      <c r="BF829" s="209">
        <f>IF(N829="snížená",J829,0)</f>
        <v>0</v>
      </c>
      <c r="BG829" s="209">
        <f>IF(N829="zákl. přenesená",J829,0)</f>
        <v>0</v>
      </c>
      <c r="BH829" s="209">
        <f>IF(N829="sníž. přenesená",J829,0)</f>
        <v>0</v>
      </c>
      <c r="BI829" s="209">
        <f>IF(N829="nulová",J829,0)</f>
        <v>0</v>
      </c>
      <c r="BJ829" s="17" t="s">
        <v>23</v>
      </c>
      <c r="BK829" s="209">
        <f>ROUND(I829*H829,2)</f>
        <v>0</v>
      </c>
      <c r="BL829" s="17" t="s">
        <v>122</v>
      </c>
      <c r="BM829" s="208" t="s">
        <v>2248</v>
      </c>
    </row>
    <row r="830" spans="2:65" s="1" customFormat="1" ht="10.199999999999999">
      <c r="B830" s="35"/>
      <c r="C830" s="36"/>
      <c r="D830" s="210" t="s">
        <v>192</v>
      </c>
      <c r="E830" s="36"/>
      <c r="F830" s="211" t="s">
        <v>2249</v>
      </c>
      <c r="G830" s="36"/>
      <c r="H830" s="36"/>
      <c r="I830" s="118"/>
      <c r="J830" s="36"/>
      <c r="K830" s="36"/>
      <c r="L830" s="39"/>
      <c r="M830" s="212"/>
      <c r="N830" s="67"/>
      <c r="O830" s="67"/>
      <c r="P830" s="67"/>
      <c r="Q830" s="67"/>
      <c r="R830" s="67"/>
      <c r="S830" s="67"/>
      <c r="T830" s="68"/>
      <c r="AT830" s="17" t="s">
        <v>192</v>
      </c>
      <c r="AU830" s="17" t="s">
        <v>98</v>
      </c>
    </row>
    <row r="831" spans="2:65" s="1" customFormat="1" ht="45">
      <c r="B831" s="35"/>
      <c r="C831" s="36"/>
      <c r="D831" s="210" t="s">
        <v>194</v>
      </c>
      <c r="E831" s="36"/>
      <c r="F831" s="213" t="s">
        <v>1178</v>
      </c>
      <c r="G831" s="36"/>
      <c r="H831" s="36"/>
      <c r="I831" s="118"/>
      <c r="J831" s="36"/>
      <c r="K831" s="36"/>
      <c r="L831" s="39"/>
      <c r="M831" s="212"/>
      <c r="N831" s="67"/>
      <c r="O831" s="67"/>
      <c r="P831" s="67"/>
      <c r="Q831" s="67"/>
      <c r="R831" s="67"/>
      <c r="S831" s="67"/>
      <c r="T831" s="68"/>
      <c r="AT831" s="17" t="s">
        <v>194</v>
      </c>
      <c r="AU831" s="17" t="s">
        <v>98</v>
      </c>
    </row>
    <row r="832" spans="2:65" s="12" customFormat="1" ht="10.199999999999999">
      <c r="B832" s="214"/>
      <c r="C832" s="215"/>
      <c r="D832" s="210" t="s">
        <v>196</v>
      </c>
      <c r="E832" s="216" t="s">
        <v>1</v>
      </c>
      <c r="F832" s="217" t="s">
        <v>2250</v>
      </c>
      <c r="G832" s="215"/>
      <c r="H832" s="216" t="s">
        <v>1</v>
      </c>
      <c r="I832" s="218"/>
      <c r="J832" s="215"/>
      <c r="K832" s="215"/>
      <c r="L832" s="219"/>
      <c r="M832" s="220"/>
      <c r="N832" s="221"/>
      <c r="O832" s="221"/>
      <c r="P832" s="221"/>
      <c r="Q832" s="221"/>
      <c r="R832" s="221"/>
      <c r="S832" s="221"/>
      <c r="T832" s="222"/>
      <c r="AT832" s="223" t="s">
        <v>196</v>
      </c>
      <c r="AU832" s="223" t="s">
        <v>98</v>
      </c>
      <c r="AV832" s="12" t="s">
        <v>23</v>
      </c>
      <c r="AW832" s="12" t="s">
        <v>48</v>
      </c>
      <c r="AX832" s="12" t="s">
        <v>91</v>
      </c>
      <c r="AY832" s="223" t="s">
        <v>183</v>
      </c>
    </row>
    <row r="833" spans="2:65" s="13" customFormat="1" ht="10.199999999999999">
      <c r="B833" s="224"/>
      <c r="C833" s="225"/>
      <c r="D833" s="210" t="s">
        <v>196</v>
      </c>
      <c r="E833" s="226" t="s">
        <v>1</v>
      </c>
      <c r="F833" s="227" t="s">
        <v>122</v>
      </c>
      <c r="G833" s="225"/>
      <c r="H833" s="228">
        <v>4</v>
      </c>
      <c r="I833" s="229"/>
      <c r="J833" s="225"/>
      <c r="K833" s="225"/>
      <c r="L833" s="230"/>
      <c r="M833" s="231"/>
      <c r="N833" s="232"/>
      <c r="O833" s="232"/>
      <c r="P833" s="232"/>
      <c r="Q833" s="232"/>
      <c r="R833" s="232"/>
      <c r="S833" s="232"/>
      <c r="T833" s="233"/>
      <c r="AT833" s="234" t="s">
        <v>196</v>
      </c>
      <c r="AU833" s="234" t="s">
        <v>98</v>
      </c>
      <c r="AV833" s="13" t="s">
        <v>98</v>
      </c>
      <c r="AW833" s="13" t="s">
        <v>48</v>
      </c>
      <c r="AX833" s="13" t="s">
        <v>23</v>
      </c>
      <c r="AY833" s="234" t="s">
        <v>183</v>
      </c>
    </row>
    <row r="834" spans="2:65" s="1" customFormat="1" ht="16.5" customHeight="1">
      <c r="B834" s="35"/>
      <c r="C834" s="197" t="s">
        <v>929</v>
      </c>
      <c r="D834" s="197" t="s">
        <v>186</v>
      </c>
      <c r="E834" s="198" t="s">
        <v>2251</v>
      </c>
      <c r="F834" s="199" t="s">
        <v>2252</v>
      </c>
      <c r="G834" s="200" t="s">
        <v>205</v>
      </c>
      <c r="H834" s="201">
        <v>4</v>
      </c>
      <c r="I834" s="202"/>
      <c r="J834" s="203">
        <f>ROUND(I834*H834,2)</f>
        <v>0</v>
      </c>
      <c r="K834" s="199" t="s">
        <v>190</v>
      </c>
      <c r="L834" s="39"/>
      <c r="M834" s="204" t="s">
        <v>1</v>
      </c>
      <c r="N834" s="205" t="s">
        <v>56</v>
      </c>
      <c r="O834" s="67"/>
      <c r="P834" s="206">
        <f>O834*H834</f>
        <v>0</v>
      </c>
      <c r="Q834" s="206">
        <v>3.1E-4</v>
      </c>
      <c r="R834" s="206">
        <f>Q834*H834</f>
        <v>1.24E-3</v>
      </c>
      <c r="S834" s="206">
        <v>0</v>
      </c>
      <c r="T834" s="207">
        <f>S834*H834</f>
        <v>0</v>
      </c>
      <c r="AR834" s="208" t="s">
        <v>122</v>
      </c>
      <c r="AT834" s="208" t="s">
        <v>186</v>
      </c>
      <c r="AU834" s="208" t="s">
        <v>98</v>
      </c>
      <c r="AY834" s="17" t="s">
        <v>183</v>
      </c>
      <c r="BE834" s="209">
        <f>IF(N834="základní",J834,0)</f>
        <v>0</v>
      </c>
      <c r="BF834" s="209">
        <f>IF(N834="snížená",J834,0)</f>
        <v>0</v>
      </c>
      <c r="BG834" s="209">
        <f>IF(N834="zákl. přenesená",J834,0)</f>
        <v>0</v>
      </c>
      <c r="BH834" s="209">
        <f>IF(N834="sníž. přenesená",J834,0)</f>
        <v>0</v>
      </c>
      <c r="BI834" s="209">
        <f>IF(N834="nulová",J834,0)</f>
        <v>0</v>
      </c>
      <c r="BJ834" s="17" t="s">
        <v>23</v>
      </c>
      <c r="BK834" s="209">
        <f>ROUND(I834*H834,2)</f>
        <v>0</v>
      </c>
      <c r="BL834" s="17" t="s">
        <v>122</v>
      </c>
      <c r="BM834" s="208" t="s">
        <v>2253</v>
      </c>
    </row>
    <row r="835" spans="2:65" s="1" customFormat="1" ht="10.199999999999999">
      <c r="B835" s="35"/>
      <c r="C835" s="36"/>
      <c r="D835" s="210" t="s">
        <v>192</v>
      </c>
      <c r="E835" s="36"/>
      <c r="F835" s="211" t="s">
        <v>2254</v>
      </c>
      <c r="G835" s="36"/>
      <c r="H835" s="36"/>
      <c r="I835" s="118"/>
      <c r="J835" s="36"/>
      <c r="K835" s="36"/>
      <c r="L835" s="39"/>
      <c r="M835" s="212"/>
      <c r="N835" s="67"/>
      <c r="O835" s="67"/>
      <c r="P835" s="67"/>
      <c r="Q835" s="67"/>
      <c r="R835" s="67"/>
      <c r="S835" s="67"/>
      <c r="T835" s="68"/>
      <c r="AT835" s="17" t="s">
        <v>192</v>
      </c>
      <c r="AU835" s="17" t="s">
        <v>98</v>
      </c>
    </row>
    <row r="836" spans="2:65" s="1" customFormat="1" ht="36">
      <c r="B836" s="35"/>
      <c r="C836" s="36"/>
      <c r="D836" s="210" t="s">
        <v>194</v>
      </c>
      <c r="E836" s="36"/>
      <c r="F836" s="213" t="s">
        <v>2255</v>
      </c>
      <c r="G836" s="36"/>
      <c r="H836" s="36"/>
      <c r="I836" s="118"/>
      <c r="J836" s="36"/>
      <c r="K836" s="36"/>
      <c r="L836" s="39"/>
      <c r="M836" s="212"/>
      <c r="N836" s="67"/>
      <c r="O836" s="67"/>
      <c r="P836" s="67"/>
      <c r="Q836" s="67"/>
      <c r="R836" s="67"/>
      <c r="S836" s="67"/>
      <c r="T836" s="68"/>
      <c r="AT836" s="17" t="s">
        <v>194</v>
      </c>
      <c r="AU836" s="17" t="s">
        <v>98</v>
      </c>
    </row>
    <row r="837" spans="2:65" s="12" customFormat="1" ht="10.199999999999999">
      <c r="B837" s="214"/>
      <c r="C837" s="215"/>
      <c r="D837" s="210" t="s">
        <v>196</v>
      </c>
      <c r="E837" s="216" t="s">
        <v>1</v>
      </c>
      <c r="F837" s="217" t="s">
        <v>1890</v>
      </c>
      <c r="G837" s="215"/>
      <c r="H837" s="216" t="s">
        <v>1</v>
      </c>
      <c r="I837" s="218"/>
      <c r="J837" s="215"/>
      <c r="K837" s="215"/>
      <c r="L837" s="219"/>
      <c r="M837" s="220"/>
      <c r="N837" s="221"/>
      <c r="O837" s="221"/>
      <c r="P837" s="221"/>
      <c r="Q837" s="221"/>
      <c r="R837" s="221"/>
      <c r="S837" s="221"/>
      <c r="T837" s="222"/>
      <c r="AT837" s="223" t="s">
        <v>196</v>
      </c>
      <c r="AU837" s="223" t="s">
        <v>98</v>
      </c>
      <c r="AV837" s="12" t="s">
        <v>23</v>
      </c>
      <c r="AW837" s="12" t="s">
        <v>48</v>
      </c>
      <c r="AX837" s="12" t="s">
        <v>91</v>
      </c>
      <c r="AY837" s="223" t="s">
        <v>183</v>
      </c>
    </row>
    <row r="838" spans="2:65" s="13" customFormat="1" ht="10.199999999999999">
      <c r="B838" s="224"/>
      <c r="C838" s="225"/>
      <c r="D838" s="210" t="s">
        <v>196</v>
      </c>
      <c r="E838" s="226" t="s">
        <v>1</v>
      </c>
      <c r="F838" s="227" t="s">
        <v>1603</v>
      </c>
      <c r="G838" s="225"/>
      <c r="H838" s="228">
        <v>4</v>
      </c>
      <c r="I838" s="229"/>
      <c r="J838" s="225"/>
      <c r="K838" s="225"/>
      <c r="L838" s="230"/>
      <c r="M838" s="231"/>
      <c r="N838" s="232"/>
      <c r="O838" s="232"/>
      <c r="P838" s="232"/>
      <c r="Q838" s="232"/>
      <c r="R838" s="232"/>
      <c r="S838" s="232"/>
      <c r="T838" s="233"/>
      <c r="AT838" s="234" t="s">
        <v>196</v>
      </c>
      <c r="AU838" s="234" t="s">
        <v>98</v>
      </c>
      <c r="AV838" s="13" t="s">
        <v>98</v>
      </c>
      <c r="AW838" s="13" t="s">
        <v>48</v>
      </c>
      <c r="AX838" s="13" t="s">
        <v>91</v>
      </c>
      <c r="AY838" s="234" t="s">
        <v>183</v>
      </c>
    </row>
    <row r="839" spans="2:65" s="15" customFormat="1" ht="10.199999999999999">
      <c r="B839" s="259"/>
      <c r="C839" s="260"/>
      <c r="D839" s="210" t="s">
        <v>196</v>
      </c>
      <c r="E839" s="261" t="s">
        <v>1</v>
      </c>
      <c r="F839" s="262" t="s">
        <v>1547</v>
      </c>
      <c r="G839" s="260"/>
      <c r="H839" s="263">
        <v>4</v>
      </c>
      <c r="I839" s="264"/>
      <c r="J839" s="260"/>
      <c r="K839" s="260"/>
      <c r="L839" s="265"/>
      <c r="M839" s="266"/>
      <c r="N839" s="267"/>
      <c r="O839" s="267"/>
      <c r="P839" s="267"/>
      <c r="Q839" s="267"/>
      <c r="R839" s="267"/>
      <c r="S839" s="267"/>
      <c r="T839" s="268"/>
      <c r="AT839" s="269" t="s">
        <v>196</v>
      </c>
      <c r="AU839" s="269" t="s">
        <v>98</v>
      </c>
      <c r="AV839" s="15" t="s">
        <v>122</v>
      </c>
      <c r="AW839" s="15" t="s">
        <v>48</v>
      </c>
      <c r="AX839" s="15" t="s">
        <v>23</v>
      </c>
      <c r="AY839" s="269" t="s">
        <v>183</v>
      </c>
    </row>
    <row r="840" spans="2:65" s="1" customFormat="1" ht="16.5" customHeight="1">
      <c r="B840" s="35"/>
      <c r="C840" s="197" t="s">
        <v>935</v>
      </c>
      <c r="D840" s="197" t="s">
        <v>186</v>
      </c>
      <c r="E840" s="198" t="s">
        <v>2256</v>
      </c>
      <c r="F840" s="199" t="s">
        <v>2257</v>
      </c>
      <c r="G840" s="200" t="s">
        <v>205</v>
      </c>
      <c r="H840" s="201">
        <v>11</v>
      </c>
      <c r="I840" s="202"/>
      <c r="J840" s="203">
        <f>ROUND(I840*H840,2)</f>
        <v>0</v>
      </c>
      <c r="K840" s="199" t="s">
        <v>190</v>
      </c>
      <c r="L840" s="39"/>
      <c r="M840" s="204" t="s">
        <v>1</v>
      </c>
      <c r="N840" s="205" t="s">
        <v>56</v>
      </c>
      <c r="O840" s="67"/>
      <c r="P840" s="206">
        <f>O840*H840</f>
        <v>0</v>
      </c>
      <c r="Q840" s="206">
        <v>2.0000000000000002E-5</v>
      </c>
      <c r="R840" s="206">
        <f>Q840*H840</f>
        <v>2.2000000000000001E-4</v>
      </c>
      <c r="S840" s="206">
        <v>0</v>
      </c>
      <c r="T840" s="207">
        <f>S840*H840</f>
        <v>0</v>
      </c>
      <c r="AR840" s="208" t="s">
        <v>122</v>
      </c>
      <c r="AT840" s="208" t="s">
        <v>186</v>
      </c>
      <c r="AU840" s="208" t="s">
        <v>98</v>
      </c>
      <c r="AY840" s="17" t="s">
        <v>183</v>
      </c>
      <c r="BE840" s="209">
        <f>IF(N840="základní",J840,0)</f>
        <v>0</v>
      </c>
      <c r="BF840" s="209">
        <f>IF(N840="snížená",J840,0)</f>
        <v>0</v>
      </c>
      <c r="BG840" s="209">
        <f>IF(N840="zákl. přenesená",J840,0)</f>
        <v>0</v>
      </c>
      <c r="BH840" s="209">
        <f>IF(N840="sníž. přenesená",J840,0)</f>
        <v>0</v>
      </c>
      <c r="BI840" s="209">
        <f>IF(N840="nulová",J840,0)</f>
        <v>0</v>
      </c>
      <c r="BJ840" s="17" t="s">
        <v>23</v>
      </c>
      <c r="BK840" s="209">
        <f>ROUND(I840*H840,2)</f>
        <v>0</v>
      </c>
      <c r="BL840" s="17" t="s">
        <v>122</v>
      </c>
      <c r="BM840" s="208" t="s">
        <v>2258</v>
      </c>
    </row>
    <row r="841" spans="2:65" s="1" customFormat="1" ht="10.199999999999999">
      <c r="B841" s="35"/>
      <c r="C841" s="36"/>
      <c r="D841" s="210" t="s">
        <v>192</v>
      </c>
      <c r="E841" s="36"/>
      <c r="F841" s="211" t="s">
        <v>2259</v>
      </c>
      <c r="G841" s="36"/>
      <c r="H841" s="36"/>
      <c r="I841" s="118"/>
      <c r="J841" s="36"/>
      <c r="K841" s="36"/>
      <c r="L841" s="39"/>
      <c r="M841" s="212"/>
      <c r="N841" s="67"/>
      <c r="O841" s="67"/>
      <c r="P841" s="67"/>
      <c r="Q841" s="67"/>
      <c r="R841" s="67"/>
      <c r="S841" s="67"/>
      <c r="T841" s="68"/>
      <c r="AT841" s="17" t="s">
        <v>192</v>
      </c>
      <c r="AU841" s="17" t="s">
        <v>98</v>
      </c>
    </row>
    <row r="842" spans="2:65" s="1" customFormat="1" ht="117">
      <c r="B842" s="35"/>
      <c r="C842" s="36"/>
      <c r="D842" s="210" t="s">
        <v>194</v>
      </c>
      <c r="E842" s="36"/>
      <c r="F842" s="213" t="s">
        <v>2166</v>
      </c>
      <c r="G842" s="36"/>
      <c r="H842" s="36"/>
      <c r="I842" s="118"/>
      <c r="J842" s="36"/>
      <c r="K842" s="36"/>
      <c r="L842" s="39"/>
      <c r="M842" s="212"/>
      <c r="N842" s="67"/>
      <c r="O842" s="67"/>
      <c r="P842" s="67"/>
      <c r="Q842" s="67"/>
      <c r="R842" s="67"/>
      <c r="S842" s="67"/>
      <c r="T842" s="68"/>
      <c r="AT842" s="17" t="s">
        <v>194</v>
      </c>
      <c r="AU842" s="17" t="s">
        <v>98</v>
      </c>
    </row>
    <row r="843" spans="2:65" s="12" customFormat="1" ht="10.199999999999999">
      <c r="B843" s="214"/>
      <c r="C843" s="215"/>
      <c r="D843" s="210" t="s">
        <v>196</v>
      </c>
      <c r="E843" s="216" t="s">
        <v>1</v>
      </c>
      <c r="F843" s="217" t="s">
        <v>2260</v>
      </c>
      <c r="G843" s="215"/>
      <c r="H843" s="216" t="s">
        <v>1</v>
      </c>
      <c r="I843" s="218"/>
      <c r="J843" s="215"/>
      <c r="K843" s="215"/>
      <c r="L843" s="219"/>
      <c r="M843" s="220"/>
      <c r="N843" s="221"/>
      <c r="O843" s="221"/>
      <c r="P843" s="221"/>
      <c r="Q843" s="221"/>
      <c r="R843" s="221"/>
      <c r="S843" s="221"/>
      <c r="T843" s="222"/>
      <c r="AT843" s="223" t="s">
        <v>196</v>
      </c>
      <c r="AU843" s="223" t="s">
        <v>98</v>
      </c>
      <c r="AV843" s="12" t="s">
        <v>23</v>
      </c>
      <c r="AW843" s="12" t="s">
        <v>48</v>
      </c>
      <c r="AX843" s="12" t="s">
        <v>91</v>
      </c>
      <c r="AY843" s="223" t="s">
        <v>183</v>
      </c>
    </row>
    <row r="844" spans="2:65" s="13" customFormat="1" ht="10.199999999999999">
      <c r="B844" s="224"/>
      <c r="C844" s="225"/>
      <c r="D844" s="210" t="s">
        <v>196</v>
      </c>
      <c r="E844" s="226" t="s">
        <v>1</v>
      </c>
      <c r="F844" s="227" t="s">
        <v>2090</v>
      </c>
      <c r="G844" s="225"/>
      <c r="H844" s="228">
        <v>11</v>
      </c>
      <c r="I844" s="229"/>
      <c r="J844" s="225"/>
      <c r="K844" s="225"/>
      <c r="L844" s="230"/>
      <c r="M844" s="231"/>
      <c r="N844" s="232"/>
      <c r="O844" s="232"/>
      <c r="P844" s="232"/>
      <c r="Q844" s="232"/>
      <c r="R844" s="232"/>
      <c r="S844" s="232"/>
      <c r="T844" s="233"/>
      <c r="AT844" s="234" t="s">
        <v>196</v>
      </c>
      <c r="AU844" s="234" t="s">
        <v>98</v>
      </c>
      <c r="AV844" s="13" t="s">
        <v>98</v>
      </c>
      <c r="AW844" s="13" t="s">
        <v>48</v>
      </c>
      <c r="AX844" s="13" t="s">
        <v>91</v>
      </c>
      <c r="AY844" s="234" t="s">
        <v>183</v>
      </c>
    </row>
    <row r="845" spans="2:65" s="15" customFormat="1" ht="10.199999999999999">
      <c r="B845" s="259"/>
      <c r="C845" s="260"/>
      <c r="D845" s="210" t="s">
        <v>196</v>
      </c>
      <c r="E845" s="261" t="s">
        <v>1</v>
      </c>
      <c r="F845" s="262" t="s">
        <v>1547</v>
      </c>
      <c r="G845" s="260"/>
      <c r="H845" s="263">
        <v>11</v>
      </c>
      <c r="I845" s="264"/>
      <c r="J845" s="260"/>
      <c r="K845" s="260"/>
      <c r="L845" s="265"/>
      <c r="M845" s="266"/>
      <c r="N845" s="267"/>
      <c r="O845" s="267"/>
      <c r="P845" s="267"/>
      <c r="Q845" s="267"/>
      <c r="R845" s="267"/>
      <c r="S845" s="267"/>
      <c r="T845" s="268"/>
      <c r="AT845" s="269" t="s">
        <v>196</v>
      </c>
      <c r="AU845" s="269" t="s">
        <v>98</v>
      </c>
      <c r="AV845" s="15" t="s">
        <v>122</v>
      </c>
      <c r="AW845" s="15" t="s">
        <v>48</v>
      </c>
      <c r="AX845" s="15" t="s">
        <v>23</v>
      </c>
      <c r="AY845" s="269" t="s">
        <v>183</v>
      </c>
    </row>
    <row r="846" spans="2:65" s="1" customFormat="1" ht="16.5" customHeight="1">
      <c r="B846" s="35"/>
      <c r="C846" s="246" t="s">
        <v>947</v>
      </c>
      <c r="D846" s="246" t="s">
        <v>347</v>
      </c>
      <c r="E846" s="247" t="s">
        <v>2261</v>
      </c>
      <c r="F846" s="248" t="s">
        <v>2262</v>
      </c>
      <c r="G846" s="249" t="s">
        <v>205</v>
      </c>
      <c r="H846" s="250">
        <v>11</v>
      </c>
      <c r="I846" s="251"/>
      <c r="J846" s="252">
        <f>ROUND(I846*H846,2)</f>
        <v>0</v>
      </c>
      <c r="K846" s="248" t="s">
        <v>1</v>
      </c>
      <c r="L846" s="253"/>
      <c r="M846" s="254" t="s">
        <v>1</v>
      </c>
      <c r="N846" s="255" t="s">
        <v>56</v>
      </c>
      <c r="O846" s="67"/>
      <c r="P846" s="206">
        <f>O846*H846</f>
        <v>0</v>
      </c>
      <c r="Q846" s="206">
        <v>2.9999999999999997E-4</v>
      </c>
      <c r="R846" s="206">
        <f>Q846*H846</f>
        <v>3.2999999999999995E-3</v>
      </c>
      <c r="S846" s="206">
        <v>0</v>
      </c>
      <c r="T846" s="207">
        <f>S846*H846</f>
        <v>0</v>
      </c>
      <c r="AR846" s="208" t="s">
        <v>232</v>
      </c>
      <c r="AT846" s="208" t="s">
        <v>347</v>
      </c>
      <c r="AU846" s="208" t="s">
        <v>98</v>
      </c>
      <c r="AY846" s="17" t="s">
        <v>183</v>
      </c>
      <c r="BE846" s="209">
        <f>IF(N846="základní",J846,0)</f>
        <v>0</v>
      </c>
      <c r="BF846" s="209">
        <f>IF(N846="snížená",J846,0)</f>
        <v>0</v>
      </c>
      <c r="BG846" s="209">
        <f>IF(N846="zákl. přenesená",J846,0)</f>
        <v>0</v>
      </c>
      <c r="BH846" s="209">
        <f>IF(N846="sníž. přenesená",J846,0)</f>
        <v>0</v>
      </c>
      <c r="BI846" s="209">
        <f>IF(N846="nulová",J846,0)</f>
        <v>0</v>
      </c>
      <c r="BJ846" s="17" t="s">
        <v>23</v>
      </c>
      <c r="BK846" s="209">
        <f>ROUND(I846*H846,2)</f>
        <v>0</v>
      </c>
      <c r="BL846" s="17" t="s">
        <v>122</v>
      </c>
      <c r="BM846" s="208" t="s">
        <v>2263</v>
      </c>
    </row>
    <row r="847" spans="2:65" s="1" customFormat="1" ht="10.199999999999999">
      <c r="B847" s="35"/>
      <c r="C847" s="36"/>
      <c r="D847" s="210" t="s">
        <v>192</v>
      </c>
      <c r="E847" s="36"/>
      <c r="F847" s="211" t="s">
        <v>2262</v>
      </c>
      <c r="G847" s="36"/>
      <c r="H847" s="36"/>
      <c r="I847" s="118"/>
      <c r="J847" s="36"/>
      <c r="K847" s="36"/>
      <c r="L847" s="39"/>
      <c r="M847" s="212"/>
      <c r="N847" s="67"/>
      <c r="O847" s="67"/>
      <c r="P847" s="67"/>
      <c r="Q847" s="67"/>
      <c r="R847" s="67"/>
      <c r="S847" s="67"/>
      <c r="T847" s="68"/>
      <c r="AT847" s="17" t="s">
        <v>192</v>
      </c>
      <c r="AU847" s="17" t="s">
        <v>98</v>
      </c>
    </row>
    <row r="848" spans="2:65" s="12" customFormat="1" ht="10.199999999999999">
      <c r="B848" s="214"/>
      <c r="C848" s="215"/>
      <c r="D848" s="210" t="s">
        <v>196</v>
      </c>
      <c r="E848" s="216" t="s">
        <v>1</v>
      </c>
      <c r="F848" s="217" t="s">
        <v>1952</v>
      </c>
      <c r="G848" s="215"/>
      <c r="H848" s="216" t="s">
        <v>1</v>
      </c>
      <c r="I848" s="218"/>
      <c r="J848" s="215"/>
      <c r="K848" s="215"/>
      <c r="L848" s="219"/>
      <c r="M848" s="220"/>
      <c r="N848" s="221"/>
      <c r="O848" s="221"/>
      <c r="P848" s="221"/>
      <c r="Q848" s="221"/>
      <c r="R848" s="221"/>
      <c r="S848" s="221"/>
      <c r="T848" s="222"/>
      <c r="AT848" s="223" t="s">
        <v>196</v>
      </c>
      <c r="AU848" s="223" t="s">
        <v>98</v>
      </c>
      <c r="AV848" s="12" t="s">
        <v>23</v>
      </c>
      <c r="AW848" s="12" t="s">
        <v>48</v>
      </c>
      <c r="AX848" s="12" t="s">
        <v>91</v>
      </c>
      <c r="AY848" s="223" t="s">
        <v>183</v>
      </c>
    </row>
    <row r="849" spans="2:65" s="13" customFormat="1" ht="10.199999999999999">
      <c r="B849" s="224"/>
      <c r="C849" s="225"/>
      <c r="D849" s="210" t="s">
        <v>196</v>
      </c>
      <c r="E849" s="226" t="s">
        <v>1</v>
      </c>
      <c r="F849" s="227" t="s">
        <v>245</v>
      </c>
      <c r="G849" s="225"/>
      <c r="H849" s="228">
        <v>11</v>
      </c>
      <c r="I849" s="229"/>
      <c r="J849" s="225"/>
      <c r="K849" s="225"/>
      <c r="L849" s="230"/>
      <c r="M849" s="231"/>
      <c r="N849" s="232"/>
      <c r="O849" s="232"/>
      <c r="P849" s="232"/>
      <c r="Q849" s="232"/>
      <c r="R849" s="232"/>
      <c r="S849" s="232"/>
      <c r="T849" s="233"/>
      <c r="AT849" s="234" t="s">
        <v>196</v>
      </c>
      <c r="AU849" s="234" t="s">
        <v>98</v>
      </c>
      <c r="AV849" s="13" t="s">
        <v>98</v>
      </c>
      <c r="AW849" s="13" t="s">
        <v>48</v>
      </c>
      <c r="AX849" s="13" t="s">
        <v>23</v>
      </c>
      <c r="AY849" s="234" t="s">
        <v>183</v>
      </c>
    </row>
    <row r="850" spans="2:65" s="1" customFormat="1" ht="16.5" customHeight="1">
      <c r="B850" s="35"/>
      <c r="C850" s="197" t="s">
        <v>951</v>
      </c>
      <c r="D850" s="197" t="s">
        <v>186</v>
      </c>
      <c r="E850" s="198" t="s">
        <v>2264</v>
      </c>
      <c r="F850" s="199" t="s">
        <v>2265</v>
      </c>
      <c r="G850" s="200" t="s">
        <v>205</v>
      </c>
      <c r="H850" s="201">
        <v>1</v>
      </c>
      <c r="I850" s="202"/>
      <c r="J850" s="203">
        <f>ROUND(I850*H850,2)</f>
        <v>0</v>
      </c>
      <c r="K850" s="199" t="s">
        <v>190</v>
      </c>
      <c r="L850" s="39"/>
      <c r="M850" s="204" t="s">
        <v>1</v>
      </c>
      <c r="N850" s="205" t="s">
        <v>56</v>
      </c>
      <c r="O850" s="67"/>
      <c r="P850" s="206">
        <f>O850*H850</f>
        <v>0</v>
      </c>
      <c r="Q850" s="206">
        <v>2.0000000000000002E-5</v>
      </c>
      <c r="R850" s="206">
        <f>Q850*H850</f>
        <v>2.0000000000000002E-5</v>
      </c>
      <c r="S850" s="206">
        <v>0</v>
      </c>
      <c r="T850" s="207">
        <f>S850*H850</f>
        <v>0</v>
      </c>
      <c r="AR850" s="208" t="s">
        <v>122</v>
      </c>
      <c r="AT850" s="208" t="s">
        <v>186</v>
      </c>
      <c r="AU850" s="208" t="s">
        <v>98</v>
      </c>
      <c r="AY850" s="17" t="s">
        <v>183</v>
      </c>
      <c r="BE850" s="209">
        <f>IF(N850="základní",J850,0)</f>
        <v>0</v>
      </c>
      <c r="BF850" s="209">
        <f>IF(N850="snížená",J850,0)</f>
        <v>0</v>
      </c>
      <c r="BG850" s="209">
        <f>IF(N850="zákl. přenesená",J850,0)</f>
        <v>0</v>
      </c>
      <c r="BH850" s="209">
        <f>IF(N850="sníž. přenesená",J850,0)</f>
        <v>0</v>
      </c>
      <c r="BI850" s="209">
        <f>IF(N850="nulová",J850,0)</f>
        <v>0</v>
      </c>
      <c r="BJ850" s="17" t="s">
        <v>23</v>
      </c>
      <c r="BK850" s="209">
        <f>ROUND(I850*H850,2)</f>
        <v>0</v>
      </c>
      <c r="BL850" s="17" t="s">
        <v>122</v>
      </c>
      <c r="BM850" s="208" t="s">
        <v>2266</v>
      </c>
    </row>
    <row r="851" spans="2:65" s="1" customFormat="1" ht="10.199999999999999">
      <c r="B851" s="35"/>
      <c r="C851" s="36"/>
      <c r="D851" s="210" t="s">
        <v>192</v>
      </c>
      <c r="E851" s="36"/>
      <c r="F851" s="211" t="s">
        <v>2267</v>
      </c>
      <c r="G851" s="36"/>
      <c r="H851" s="36"/>
      <c r="I851" s="118"/>
      <c r="J851" s="36"/>
      <c r="K851" s="36"/>
      <c r="L851" s="39"/>
      <c r="M851" s="212"/>
      <c r="N851" s="67"/>
      <c r="O851" s="67"/>
      <c r="P851" s="67"/>
      <c r="Q851" s="67"/>
      <c r="R851" s="67"/>
      <c r="S851" s="67"/>
      <c r="T851" s="68"/>
      <c r="AT851" s="17" t="s">
        <v>192</v>
      </c>
      <c r="AU851" s="17" t="s">
        <v>98</v>
      </c>
    </row>
    <row r="852" spans="2:65" s="1" customFormat="1" ht="117">
      <c r="B852" s="35"/>
      <c r="C852" s="36"/>
      <c r="D852" s="210" t="s">
        <v>194</v>
      </c>
      <c r="E852" s="36"/>
      <c r="F852" s="213" t="s">
        <v>2166</v>
      </c>
      <c r="G852" s="36"/>
      <c r="H852" s="36"/>
      <c r="I852" s="118"/>
      <c r="J852" s="36"/>
      <c r="K852" s="36"/>
      <c r="L852" s="39"/>
      <c r="M852" s="212"/>
      <c r="N852" s="67"/>
      <c r="O852" s="67"/>
      <c r="P852" s="67"/>
      <c r="Q852" s="67"/>
      <c r="R852" s="67"/>
      <c r="S852" s="67"/>
      <c r="T852" s="68"/>
      <c r="AT852" s="17" t="s">
        <v>194</v>
      </c>
      <c r="AU852" s="17" t="s">
        <v>98</v>
      </c>
    </row>
    <row r="853" spans="2:65" s="12" customFormat="1" ht="10.199999999999999">
      <c r="B853" s="214"/>
      <c r="C853" s="215"/>
      <c r="D853" s="210" t="s">
        <v>196</v>
      </c>
      <c r="E853" s="216" t="s">
        <v>1</v>
      </c>
      <c r="F853" s="217" t="s">
        <v>2260</v>
      </c>
      <c r="G853" s="215"/>
      <c r="H853" s="216" t="s">
        <v>1</v>
      </c>
      <c r="I853" s="218"/>
      <c r="J853" s="215"/>
      <c r="K853" s="215"/>
      <c r="L853" s="219"/>
      <c r="M853" s="220"/>
      <c r="N853" s="221"/>
      <c r="O853" s="221"/>
      <c r="P853" s="221"/>
      <c r="Q853" s="221"/>
      <c r="R853" s="221"/>
      <c r="S853" s="221"/>
      <c r="T853" s="222"/>
      <c r="AT853" s="223" t="s">
        <v>196</v>
      </c>
      <c r="AU853" s="223" t="s">
        <v>98</v>
      </c>
      <c r="AV853" s="12" t="s">
        <v>23</v>
      </c>
      <c r="AW853" s="12" t="s">
        <v>48</v>
      </c>
      <c r="AX853" s="12" t="s">
        <v>91</v>
      </c>
      <c r="AY853" s="223" t="s">
        <v>183</v>
      </c>
    </row>
    <row r="854" spans="2:65" s="13" customFormat="1" ht="10.199999999999999">
      <c r="B854" s="224"/>
      <c r="C854" s="225"/>
      <c r="D854" s="210" t="s">
        <v>196</v>
      </c>
      <c r="E854" s="226" t="s">
        <v>1</v>
      </c>
      <c r="F854" s="227" t="s">
        <v>23</v>
      </c>
      <c r="G854" s="225"/>
      <c r="H854" s="228">
        <v>1</v>
      </c>
      <c r="I854" s="229"/>
      <c r="J854" s="225"/>
      <c r="K854" s="225"/>
      <c r="L854" s="230"/>
      <c r="M854" s="231"/>
      <c r="N854" s="232"/>
      <c r="O854" s="232"/>
      <c r="P854" s="232"/>
      <c r="Q854" s="232"/>
      <c r="R854" s="232"/>
      <c r="S854" s="232"/>
      <c r="T854" s="233"/>
      <c r="AT854" s="234" t="s">
        <v>196</v>
      </c>
      <c r="AU854" s="234" t="s">
        <v>98</v>
      </c>
      <c r="AV854" s="13" t="s">
        <v>98</v>
      </c>
      <c r="AW854" s="13" t="s">
        <v>48</v>
      </c>
      <c r="AX854" s="13" t="s">
        <v>23</v>
      </c>
      <c r="AY854" s="234" t="s">
        <v>183</v>
      </c>
    </row>
    <row r="855" spans="2:65" s="1" customFormat="1" ht="16.5" customHeight="1">
      <c r="B855" s="35"/>
      <c r="C855" s="246" t="s">
        <v>957</v>
      </c>
      <c r="D855" s="246" t="s">
        <v>347</v>
      </c>
      <c r="E855" s="247" t="s">
        <v>2268</v>
      </c>
      <c r="F855" s="248" t="s">
        <v>2269</v>
      </c>
      <c r="G855" s="249" t="s">
        <v>205</v>
      </c>
      <c r="H855" s="250">
        <v>1</v>
      </c>
      <c r="I855" s="251"/>
      <c r="J855" s="252">
        <f>ROUND(I855*H855,2)</f>
        <v>0</v>
      </c>
      <c r="K855" s="248" t="s">
        <v>1</v>
      </c>
      <c r="L855" s="253"/>
      <c r="M855" s="254" t="s">
        <v>1</v>
      </c>
      <c r="N855" s="255" t="s">
        <v>56</v>
      </c>
      <c r="O855" s="67"/>
      <c r="P855" s="206">
        <f>O855*H855</f>
        <v>0</v>
      </c>
      <c r="Q855" s="206">
        <v>5.4000000000000001E-4</v>
      </c>
      <c r="R855" s="206">
        <f>Q855*H855</f>
        <v>5.4000000000000001E-4</v>
      </c>
      <c r="S855" s="206">
        <v>0</v>
      </c>
      <c r="T855" s="207">
        <f>S855*H855</f>
        <v>0</v>
      </c>
      <c r="AR855" s="208" t="s">
        <v>232</v>
      </c>
      <c r="AT855" s="208" t="s">
        <v>347</v>
      </c>
      <c r="AU855" s="208" t="s">
        <v>98</v>
      </c>
      <c r="AY855" s="17" t="s">
        <v>183</v>
      </c>
      <c r="BE855" s="209">
        <f>IF(N855="základní",J855,0)</f>
        <v>0</v>
      </c>
      <c r="BF855" s="209">
        <f>IF(N855="snížená",J855,0)</f>
        <v>0</v>
      </c>
      <c r="BG855" s="209">
        <f>IF(N855="zákl. přenesená",J855,0)</f>
        <v>0</v>
      </c>
      <c r="BH855" s="209">
        <f>IF(N855="sníž. přenesená",J855,0)</f>
        <v>0</v>
      </c>
      <c r="BI855" s="209">
        <f>IF(N855="nulová",J855,0)</f>
        <v>0</v>
      </c>
      <c r="BJ855" s="17" t="s">
        <v>23</v>
      </c>
      <c r="BK855" s="209">
        <f>ROUND(I855*H855,2)</f>
        <v>0</v>
      </c>
      <c r="BL855" s="17" t="s">
        <v>122</v>
      </c>
      <c r="BM855" s="208" t="s">
        <v>2270</v>
      </c>
    </row>
    <row r="856" spans="2:65" s="1" customFormat="1" ht="10.199999999999999">
      <c r="B856" s="35"/>
      <c r="C856" s="36"/>
      <c r="D856" s="210" t="s">
        <v>192</v>
      </c>
      <c r="E856" s="36"/>
      <c r="F856" s="211" t="s">
        <v>2271</v>
      </c>
      <c r="G856" s="36"/>
      <c r="H856" s="36"/>
      <c r="I856" s="118"/>
      <c r="J856" s="36"/>
      <c r="K856" s="36"/>
      <c r="L856" s="39"/>
      <c r="M856" s="212"/>
      <c r="N856" s="67"/>
      <c r="O856" s="67"/>
      <c r="P856" s="67"/>
      <c r="Q856" s="67"/>
      <c r="R856" s="67"/>
      <c r="S856" s="67"/>
      <c r="T856" s="68"/>
      <c r="AT856" s="17" t="s">
        <v>192</v>
      </c>
      <c r="AU856" s="17" t="s">
        <v>98</v>
      </c>
    </row>
    <row r="857" spans="2:65" s="12" customFormat="1" ht="10.199999999999999">
      <c r="B857" s="214"/>
      <c r="C857" s="215"/>
      <c r="D857" s="210" t="s">
        <v>196</v>
      </c>
      <c r="E857" s="216" t="s">
        <v>1</v>
      </c>
      <c r="F857" s="217" t="s">
        <v>1952</v>
      </c>
      <c r="G857" s="215"/>
      <c r="H857" s="216" t="s">
        <v>1</v>
      </c>
      <c r="I857" s="218"/>
      <c r="J857" s="215"/>
      <c r="K857" s="215"/>
      <c r="L857" s="219"/>
      <c r="M857" s="220"/>
      <c r="N857" s="221"/>
      <c r="O857" s="221"/>
      <c r="P857" s="221"/>
      <c r="Q857" s="221"/>
      <c r="R857" s="221"/>
      <c r="S857" s="221"/>
      <c r="T857" s="222"/>
      <c r="AT857" s="223" t="s">
        <v>196</v>
      </c>
      <c r="AU857" s="223" t="s">
        <v>98</v>
      </c>
      <c r="AV857" s="12" t="s">
        <v>23</v>
      </c>
      <c r="AW857" s="12" t="s">
        <v>48</v>
      </c>
      <c r="AX857" s="12" t="s">
        <v>91</v>
      </c>
      <c r="AY857" s="223" t="s">
        <v>183</v>
      </c>
    </row>
    <row r="858" spans="2:65" s="13" customFormat="1" ht="10.199999999999999">
      <c r="B858" s="224"/>
      <c r="C858" s="225"/>
      <c r="D858" s="210" t="s">
        <v>196</v>
      </c>
      <c r="E858" s="226" t="s">
        <v>1</v>
      </c>
      <c r="F858" s="227" t="s">
        <v>23</v>
      </c>
      <c r="G858" s="225"/>
      <c r="H858" s="228">
        <v>1</v>
      </c>
      <c r="I858" s="229"/>
      <c r="J858" s="225"/>
      <c r="K858" s="225"/>
      <c r="L858" s="230"/>
      <c r="M858" s="231"/>
      <c r="N858" s="232"/>
      <c r="O858" s="232"/>
      <c r="P858" s="232"/>
      <c r="Q858" s="232"/>
      <c r="R858" s="232"/>
      <c r="S858" s="232"/>
      <c r="T858" s="233"/>
      <c r="AT858" s="234" t="s">
        <v>196</v>
      </c>
      <c r="AU858" s="234" t="s">
        <v>98</v>
      </c>
      <c r="AV858" s="13" t="s">
        <v>98</v>
      </c>
      <c r="AW858" s="13" t="s">
        <v>48</v>
      </c>
      <c r="AX858" s="13" t="s">
        <v>23</v>
      </c>
      <c r="AY858" s="234" t="s">
        <v>183</v>
      </c>
    </row>
    <row r="859" spans="2:65" s="1" customFormat="1" ht="16.5" customHeight="1">
      <c r="B859" s="35"/>
      <c r="C859" s="197" t="s">
        <v>963</v>
      </c>
      <c r="D859" s="197" t="s">
        <v>186</v>
      </c>
      <c r="E859" s="198" t="s">
        <v>2272</v>
      </c>
      <c r="F859" s="199" t="s">
        <v>2273</v>
      </c>
      <c r="G859" s="200" t="s">
        <v>205</v>
      </c>
      <c r="H859" s="201">
        <v>5</v>
      </c>
      <c r="I859" s="202"/>
      <c r="J859" s="203">
        <f>ROUND(I859*H859,2)</f>
        <v>0</v>
      </c>
      <c r="K859" s="199" t="s">
        <v>1</v>
      </c>
      <c r="L859" s="39"/>
      <c r="M859" s="204" t="s">
        <v>1</v>
      </c>
      <c r="N859" s="205" t="s">
        <v>56</v>
      </c>
      <c r="O859" s="67"/>
      <c r="P859" s="206">
        <f>O859*H859</f>
        <v>0</v>
      </c>
      <c r="Q859" s="206">
        <v>2.0000000000000002E-5</v>
      </c>
      <c r="R859" s="206">
        <f>Q859*H859</f>
        <v>1E-4</v>
      </c>
      <c r="S859" s="206">
        <v>0</v>
      </c>
      <c r="T859" s="207">
        <f>S859*H859</f>
        <v>0</v>
      </c>
      <c r="AR859" s="208" t="s">
        <v>122</v>
      </c>
      <c r="AT859" s="208" t="s">
        <v>186</v>
      </c>
      <c r="AU859" s="208" t="s">
        <v>98</v>
      </c>
      <c r="AY859" s="17" t="s">
        <v>183</v>
      </c>
      <c r="BE859" s="209">
        <f>IF(N859="základní",J859,0)</f>
        <v>0</v>
      </c>
      <c r="BF859" s="209">
        <f>IF(N859="snížená",J859,0)</f>
        <v>0</v>
      </c>
      <c r="BG859" s="209">
        <f>IF(N859="zákl. přenesená",J859,0)</f>
        <v>0</v>
      </c>
      <c r="BH859" s="209">
        <f>IF(N859="sníž. přenesená",J859,0)</f>
        <v>0</v>
      </c>
      <c r="BI859" s="209">
        <f>IF(N859="nulová",J859,0)</f>
        <v>0</v>
      </c>
      <c r="BJ859" s="17" t="s">
        <v>23</v>
      </c>
      <c r="BK859" s="209">
        <f>ROUND(I859*H859,2)</f>
        <v>0</v>
      </c>
      <c r="BL859" s="17" t="s">
        <v>122</v>
      </c>
      <c r="BM859" s="208" t="s">
        <v>2274</v>
      </c>
    </row>
    <row r="860" spans="2:65" s="1" customFormat="1" ht="10.199999999999999">
      <c r="B860" s="35"/>
      <c r="C860" s="36"/>
      <c r="D860" s="210" t="s">
        <v>192</v>
      </c>
      <c r="E860" s="36"/>
      <c r="F860" s="211" t="s">
        <v>2273</v>
      </c>
      <c r="G860" s="36"/>
      <c r="H860" s="36"/>
      <c r="I860" s="118"/>
      <c r="J860" s="36"/>
      <c r="K860" s="36"/>
      <c r="L860" s="39"/>
      <c r="M860" s="212"/>
      <c r="N860" s="67"/>
      <c r="O860" s="67"/>
      <c r="P860" s="67"/>
      <c r="Q860" s="67"/>
      <c r="R860" s="67"/>
      <c r="S860" s="67"/>
      <c r="T860" s="68"/>
      <c r="AT860" s="17" t="s">
        <v>192</v>
      </c>
      <c r="AU860" s="17" t="s">
        <v>98</v>
      </c>
    </row>
    <row r="861" spans="2:65" s="12" customFormat="1" ht="10.199999999999999">
      <c r="B861" s="214"/>
      <c r="C861" s="215"/>
      <c r="D861" s="210" t="s">
        <v>196</v>
      </c>
      <c r="E861" s="216" t="s">
        <v>1</v>
      </c>
      <c r="F861" s="217" t="s">
        <v>2260</v>
      </c>
      <c r="G861" s="215"/>
      <c r="H861" s="216" t="s">
        <v>1</v>
      </c>
      <c r="I861" s="218"/>
      <c r="J861" s="215"/>
      <c r="K861" s="215"/>
      <c r="L861" s="219"/>
      <c r="M861" s="220"/>
      <c r="N861" s="221"/>
      <c r="O861" s="221"/>
      <c r="P861" s="221"/>
      <c r="Q861" s="221"/>
      <c r="R861" s="221"/>
      <c r="S861" s="221"/>
      <c r="T861" s="222"/>
      <c r="AT861" s="223" t="s">
        <v>196</v>
      </c>
      <c r="AU861" s="223" t="s">
        <v>98</v>
      </c>
      <c r="AV861" s="12" t="s">
        <v>23</v>
      </c>
      <c r="AW861" s="12" t="s">
        <v>48</v>
      </c>
      <c r="AX861" s="12" t="s">
        <v>91</v>
      </c>
      <c r="AY861" s="223" t="s">
        <v>183</v>
      </c>
    </row>
    <row r="862" spans="2:65" s="13" customFormat="1" ht="10.199999999999999">
      <c r="B862" s="224"/>
      <c r="C862" s="225"/>
      <c r="D862" s="210" t="s">
        <v>196</v>
      </c>
      <c r="E862" s="226" t="s">
        <v>1</v>
      </c>
      <c r="F862" s="227" t="s">
        <v>2167</v>
      </c>
      <c r="G862" s="225"/>
      <c r="H862" s="228">
        <v>5</v>
      </c>
      <c r="I862" s="229"/>
      <c r="J862" s="225"/>
      <c r="K862" s="225"/>
      <c r="L862" s="230"/>
      <c r="M862" s="231"/>
      <c r="N862" s="232"/>
      <c r="O862" s="232"/>
      <c r="P862" s="232"/>
      <c r="Q862" s="232"/>
      <c r="R862" s="232"/>
      <c r="S862" s="232"/>
      <c r="T862" s="233"/>
      <c r="AT862" s="234" t="s">
        <v>196</v>
      </c>
      <c r="AU862" s="234" t="s">
        <v>98</v>
      </c>
      <c r="AV862" s="13" t="s">
        <v>98</v>
      </c>
      <c r="AW862" s="13" t="s">
        <v>48</v>
      </c>
      <c r="AX862" s="13" t="s">
        <v>91</v>
      </c>
      <c r="AY862" s="234" t="s">
        <v>183</v>
      </c>
    </row>
    <row r="863" spans="2:65" s="15" customFormat="1" ht="10.199999999999999">
      <c r="B863" s="259"/>
      <c r="C863" s="260"/>
      <c r="D863" s="210" t="s">
        <v>196</v>
      </c>
      <c r="E863" s="261" t="s">
        <v>1</v>
      </c>
      <c r="F863" s="262" t="s">
        <v>1547</v>
      </c>
      <c r="G863" s="260"/>
      <c r="H863" s="263">
        <v>5</v>
      </c>
      <c r="I863" s="264"/>
      <c r="J863" s="260"/>
      <c r="K863" s="260"/>
      <c r="L863" s="265"/>
      <c r="M863" s="266"/>
      <c r="N863" s="267"/>
      <c r="O863" s="267"/>
      <c r="P863" s="267"/>
      <c r="Q863" s="267"/>
      <c r="R863" s="267"/>
      <c r="S863" s="267"/>
      <c r="T863" s="268"/>
      <c r="AT863" s="269" t="s">
        <v>196</v>
      </c>
      <c r="AU863" s="269" t="s">
        <v>98</v>
      </c>
      <c r="AV863" s="15" t="s">
        <v>122</v>
      </c>
      <c r="AW863" s="15" t="s">
        <v>48</v>
      </c>
      <c r="AX863" s="15" t="s">
        <v>23</v>
      </c>
      <c r="AY863" s="269" t="s">
        <v>183</v>
      </c>
    </row>
    <row r="864" spans="2:65" s="1" customFormat="1" ht="16.5" customHeight="1">
      <c r="B864" s="35"/>
      <c r="C864" s="246" t="s">
        <v>968</v>
      </c>
      <c r="D864" s="246" t="s">
        <v>347</v>
      </c>
      <c r="E864" s="247" t="s">
        <v>2275</v>
      </c>
      <c r="F864" s="248" t="s">
        <v>2276</v>
      </c>
      <c r="G864" s="249" t="s">
        <v>205</v>
      </c>
      <c r="H864" s="250">
        <v>5</v>
      </c>
      <c r="I864" s="251"/>
      <c r="J864" s="252">
        <f>ROUND(I864*H864,2)</f>
        <v>0</v>
      </c>
      <c r="K864" s="248" t="s">
        <v>1</v>
      </c>
      <c r="L864" s="253"/>
      <c r="M864" s="254" t="s">
        <v>1</v>
      </c>
      <c r="N864" s="255" t="s">
        <v>56</v>
      </c>
      <c r="O864" s="67"/>
      <c r="P864" s="206">
        <f>O864*H864</f>
        <v>0</v>
      </c>
      <c r="Q864" s="206">
        <v>1.83E-3</v>
      </c>
      <c r="R864" s="206">
        <f>Q864*H864</f>
        <v>9.1500000000000001E-3</v>
      </c>
      <c r="S864" s="206">
        <v>0</v>
      </c>
      <c r="T864" s="207">
        <f>S864*H864</f>
        <v>0</v>
      </c>
      <c r="AR864" s="208" t="s">
        <v>232</v>
      </c>
      <c r="AT864" s="208" t="s">
        <v>347</v>
      </c>
      <c r="AU864" s="208" t="s">
        <v>98</v>
      </c>
      <c r="AY864" s="17" t="s">
        <v>183</v>
      </c>
      <c r="BE864" s="209">
        <f>IF(N864="základní",J864,0)</f>
        <v>0</v>
      </c>
      <c r="BF864" s="209">
        <f>IF(N864="snížená",J864,0)</f>
        <v>0</v>
      </c>
      <c r="BG864" s="209">
        <f>IF(N864="zákl. přenesená",J864,0)</f>
        <v>0</v>
      </c>
      <c r="BH864" s="209">
        <f>IF(N864="sníž. přenesená",J864,0)</f>
        <v>0</v>
      </c>
      <c r="BI864" s="209">
        <f>IF(N864="nulová",J864,0)</f>
        <v>0</v>
      </c>
      <c r="BJ864" s="17" t="s">
        <v>23</v>
      </c>
      <c r="BK864" s="209">
        <f>ROUND(I864*H864,2)</f>
        <v>0</v>
      </c>
      <c r="BL864" s="17" t="s">
        <v>122</v>
      </c>
      <c r="BM864" s="208" t="s">
        <v>2277</v>
      </c>
    </row>
    <row r="865" spans="2:65" s="1" customFormat="1" ht="10.199999999999999">
      <c r="B865" s="35"/>
      <c r="C865" s="36"/>
      <c r="D865" s="210" t="s">
        <v>192</v>
      </c>
      <c r="E865" s="36"/>
      <c r="F865" s="211" t="s">
        <v>2276</v>
      </c>
      <c r="G865" s="36"/>
      <c r="H865" s="36"/>
      <c r="I865" s="118"/>
      <c r="J865" s="36"/>
      <c r="K865" s="36"/>
      <c r="L865" s="39"/>
      <c r="M865" s="212"/>
      <c r="N865" s="67"/>
      <c r="O865" s="67"/>
      <c r="P865" s="67"/>
      <c r="Q865" s="67"/>
      <c r="R865" s="67"/>
      <c r="S865" s="67"/>
      <c r="T865" s="68"/>
      <c r="AT865" s="17" t="s">
        <v>192</v>
      </c>
      <c r="AU865" s="17" t="s">
        <v>98</v>
      </c>
    </row>
    <row r="866" spans="2:65" s="12" customFormat="1" ht="10.199999999999999">
      <c r="B866" s="214"/>
      <c r="C866" s="215"/>
      <c r="D866" s="210" t="s">
        <v>196</v>
      </c>
      <c r="E866" s="216" t="s">
        <v>1</v>
      </c>
      <c r="F866" s="217" t="s">
        <v>1952</v>
      </c>
      <c r="G866" s="215"/>
      <c r="H866" s="216" t="s">
        <v>1</v>
      </c>
      <c r="I866" s="218"/>
      <c r="J866" s="215"/>
      <c r="K866" s="215"/>
      <c r="L866" s="219"/>
      <c r="M866" s="220"/>
      <c r="N866" s="221"/>
      <c r="O866" s="221"/>
      <c r="P866" s="221"/>
      <c r="Q866" s="221"/>
      <c r="R866" s="221"/>
      <c r="S866" s="221"/>
      <c r="T866" s="222"/>
      <c r="AT866" s="223" t="s">
        <v>196</v>
      </c>
      <c r="AU866" s="223" t="s">
        <v>98</v>
      </c>
      <c r="AV866" s="12" t="s">
        <v>23</v>
      </c>
      <c r="AW866" s="12" t="s">
        <v>48</v>
      </c>
      <c r="AX866" s="12" t="s">
        <v>91</v>
      </c>
      <c r="AY866" s="223" t="s">
        <v>183</v>
      </c>
    </row>
    <row r="867" spans="2:65" s="13" customFormat="1" ht="10.199999999999999">
      <c r="B867" s="224"/>
      <c r="C867" s="225"/>
      <c r="D867" s="210" t="s">
        <v>196</v>
      </c>
      <c r="E867" s="226" t="s">
        <v>1</v>
      </c>
      <c r="F867" s="227" t="s">
        <v>128</v>
      </c>
      <c r="G867" s="225"/>
      <c r="H867" s="228">
        <v>5</v>
      </c>
      <c r="I867" s="229"/>
      <c r="J867" s="225"/>
      <c r="K867" s="225"/>
      <c r="L867" s="230"/>
      <c r="M867" s="231"/>
      <c r="N867" s="232"/>
      <c r="O867" s="232"/>
      <c r="P867" s="232"/>
      <c r="Q867" s="232"/>
      <c r="R867" s="232"/>
      <c r="S867" s="232"/>
      <c r="T867" s="233"/>
      <c r="AT867" s="234" t="s">
        <v>196</v>
      </c>
      <c r="AU867" s="234" t="s">
        <v>98</v>
      </c>
      <c r="AV867" s="13" t="s">
        <v>98</v>
      </c>
      <c r="AW867" s="13" t="s">
        <v>48</v>
      </c>
      <c r="AX867" s="13" t="s">
        <v>23</v>
      </c>
      <c r="AY867" s="234" t="s">
        <v>183</v>
      </c>
    </row>
    <row r="868" spans="2:65" s="11" customFormat="1" ht="22.8" customHeight="1">
      <c r="B868" s="181"/>
      <c r="C868" s="182"/>
      <c r="D868" s="183" t="s">
        <v>90</v>
      </c>
      <c r="E868" s="195" t="s">
        <v>846</v>
      </c>
      <c r="F868" s="195" t="s">
        <v>2278</v>
      </c>
      <c r="G868" s="182"/>
      <c r="H868" s="182"/>
      <c r="I868" s="185"/>
      <c r="J868" s="196">
        <f>BK868</f>
        <v>0</v>
      </c>
      <c r="K868" s="182"/>
      <c r="L868" s="187"/>
      <c r="M868" s="188"/>
      <c r="N868" s="189"/>
      <c r="O868" s="189"/>
      <c r="P868" s="190">
        <f>SUM(P869:P878)</f>
        <v>0</v>
      </c>
      <c r="Q868" s="189"/>
      <c r="R868" s="190">
        <f>SUM(R869:R878)</f>
        <v>3.2000000000000002E-3</v>
      </c>
      <c r="S868" s="189"/>
      <c r="T868" s="191">
        <f>SUM(T869:T878)</f>
        <v>0</v>
      </c>
      <c r="AR868" s="192" t="s">
        <v>23</v>
      </c>
      <c r="AT868" s="193" t="s">
        <v>90</v>
      </c>
      <c r="AU868" s="193" t="s">
        <v>23</v>
      </c>
      <c r="AY868" s="192" t="s">
        <v>183</v>
      </c>
      <c r="BK868" s="194">
        <f>SUM(BK869:BK878)</f>
        <v>0</v>
      </c>
    </row>
    <row r="869" spans="2:65" s="1" customFormat="1" ht="16.5" customHeight="1">
      <c r="B869" s="35"/>
      <c r="C869" s="197" t="s">
        <v>973</v>
      </c>
      <c r="D869" s="197" t="s">
        <v>186</v>
      </c>
      <c r="E869" s="198" t="s">
        <v>2279</v>
      </c>
      <c r="F869" s="199" t="s">
        <v>2280</v>
      </c>
      <c r="G869" s="200" t="s">
        <v>2281</v>
      </c>
      <c r="H869" s="201">
        <v>1</v>
      </c>
      <c r="I869" s="202"/>
      <c r="J869" s="203">
        <f>ROUND(I869*H869,2)</f>
        <v>0</v>
      </c>
      <c r="K869" s="199" t="s">
        <v>1</v>
      </c>
      <c r="L869" s="39"/>
      <c r="M869" s="204" t="s">
        <v>1</v>
      </c>
      <c r="N869" s="205" t="s">
        <v>56</v>
      </c>
      <c r="O869" s="67"/>
      <c r="P869" s="206">
        <f>O869*H869</f>
        <v>0</v>
      </c>
      <c r="Q869" s="206">
        <v>0</v>
      </c>
      <c r="R869" s="206">
        <f>Q869*H869</f>
        <v>0</v>
      </c>
      <c r="S869" s="206">
        <v>0</v>
      </c>
      <c r="T869" s="207">
        <f>S869*H869</f>
        <v>0</v>
      </c>
      <c r="AR869" s="208" t="s">
        <v>122</v>
      </c>
      <c r="AT869" s="208" t="s">
        <v>186</v>
      </c>
      <c r="AU869" s="208" t="s">
        <v>98</v>
      </c>
      <c r="AY869" s="17" t="s">
        <v>183</v>
      </c>
      <c r="BE869" s="209">
        <f>IF(N869="základní",J869,0)</f>
        <v>0</v>
      </c>
      <c r="BF869" s="209">
        <f>IF(N869="snížená",J869,0)</f>
        <v>0</v>
      </c>
      <c r="BG869" s="209">
        <f>IF(N869="zákl. přenesená",J869,0)</f>
        <v>0</v>
      </c>
      <c r="BH869" s="209">
        <f>IF(N869="sníž. přenesená",J869,0)</f>
        <v>0</v>
      </c>
      <c r="BI869" s="209">
        <f>IF(N869="nulová",J869,0)</f>
        <v>0</v>
      </c>
      <c r="BJ869" s="17" t="s">
        <v>23</v>
      </c>
      <c r="BK869" s="209">
        <f>ROUND(I869*H869,2)</f>
        <v>0</v>
      </c>
      <c r="BL869" s="17" t="s">
        <v>122</v>
      </c>
      <c r="BM869" s="208" t="s">
        <v>2282</v>
      </c>
    </row>
    <row r="870" spans="2:65" s="1" customFormat="1" ht="10.199999999999999">
      <c r="B870" s="35"/>
      <c r="C870" s="36"/>
      <c r="D870" s="210" t="s">
        <v>192</v>
      </c>
      <c r="E870" s="36"/>
      <c r="F870" s="211" t="s">
        <v>2280</v>
      </c>
      <c r="G870" s="36"/>
      <c r="H870" s="36"/>
      <c r="I870" s="118"/>
      <c r="J870" s="36"/>
      <c r="K870" s="36"/>
      <c r="L870" s="39"/>
      <c r="M870" s="212"/>
      <c r="N870" s="67"/>
      <c r="O870" s="67"/>
      <c r="P870" s="67"/>
      <c r="Q870" s="67"/>
      <c r="R870" s="67"/>
      <c r="S870" s="67"/>
      <c r="T870" s="68"/>
      <c r="AT870" s="17" t="s">
        <v>192</v>
      </c>
      <c r="AU870" s="17" t="s">
        <v>98</v>
      </c>
    </row>
    <row r="871" spans="2:65" s="13" customFormat="1" ht="10.199999999999999">
      <c r="B871" s="224"/>
      <c r="C871" s="225"/>
      <c r="D871" s="210" t="s">
        <v>196</v>
      </c>
      <c r="E871" s="226" t="s">
        <v>1</v>
      </c>
      <c r="F871" s="227" t="s">
        <v>23</v>
      </c>
      <c r="G871" s="225"/>
      <c r="H871" s="228">
        <v>1</v>
      </c>
      <c r="I871" s="229"/>
      <c r="J871" s="225"/>
      <c r="K871" s="225"/>
      <c r="L871" s="230"/>
      <c r="M871" s="231"/>
      <c r="N871" s="232"/>
      <c r="O871" s="232"/>
      <c r="P871" s="232"/>
      <c r="Q871" s="232"/>
      <c r="R871" s="232"/>
      <c r="S871" s="232"/>
      <c r="T871" s="233"/>
      <c r="AT871" s="234" t="s">
        <v>196</v>
      </c>
      <c r="AU871" s="234" t="s">
        <v>98</v>
      </c>
      <c r="AV871" s="13" t="s">
        <v>98</v>
      </c>
      <c r="AW871" s="13" t="s">
        <v>48</v>
      </c>
      <c r="AX871" s="13" t="s">
        <v>23</v>
      </c>
      <c r="AY871" s="234" t="s">
        <v>183</v>
      </c>
    </row>
    <row r="872" spans="2:65" s="1" customFormat="1" ht="16.5" customHeight="1">
      <c r="B872" s="35"/>
      <c r="C872" s="197" t="s">
        <v>978</v>
      </c>
      <c r="D872" s="197" t="s">
        <v>186</v>
      </c>
      <c r="E872" s="198" t="s">
        <v>2283</v>
      </c>
      <c r="F872" s="199" t="s">
        <v>2284</v>
      </c>
      <c r="G872" s="200" t="s">
        <v>1345</v>
      </c>
      <c r="H872" s="201">
        <v>2</v>
      </c>
      <c r="I872" s="202"/>
      <c r="J872" s="203">
        <f>ROUND(I872*H872,2)</f>
        <v>0</v>
      </c>
      <c r="K872" s="199" t="s">
        <v>1</v>
      </c>
      <c r="L872" s="39"/>
      <c r="M872" s="204" t="s">
        <v>1</v>
      </c>
      <c r="N872" s="205" t="s">
        <v>56</v>
      </c>
      <c r="O872" s="67"/>
      <c r="P872" s="206">
        <f>O872*H872</f>
        <v>0</v>
      </c>
      <c r="Q872" s="206">
        <v>1.6000000000000001E-3</v>
      </c>
      <c r="R872" s="206">
        <f>Q872*H872</f>
        <v>3.2000000000000002E-3</v>
      </c>
      <c r="S872" s="206">
        <v>0</v>
      </c>
      <c r="T872" s="207">
        <f>S872*H872</f>
        <v>0</v>
      </c>
      <c r="AR872" s="208" t="s">
        <v>122</v>
      </c>
      <c r="AT872" s="208" t="s">
        <v>186</v>
      </c>
      <c r="AU872" s="208" t="s">
        <v>98</v>
      </c>
      <c r="AY872" s="17" t="s">
        <v>183</v>
      </c>
      <c r="BE872" s="209">
        <f>IF(N872="základní",J872,0)</f>
        <v>0</v>
      </c>
      <c r="BF872" s="209">
        <f>IF(N872="snížená",J872,0)</f>
        <v>0</v>
      </c>
      <c r="BG872" s="209">
        <f>IF(N872="zákl. přenesená",J872,0)</f>
        <v>0</v>
      </c>
      <c r="BH872" s="209">
        <f>IF(N872="sníž. přenesená",J872,0)</f>
        <v>0</v>
      </c>
      <c r="BI872" s="209">
        <f>IF(N872="nulová",J872,0)</f>
        <v>0</v>
      </c>
      <c r="BJ872" s="17" t="s">
        <v>23</v>
      </c>
      <c r="BK872" s="209">
        <f>ROUND(I872*H872,2)</f>
        <v>0</v>
      </c>
      <c r="BL872" s="17" t="s">
        <v>122</v>
      </c>
      <c r="BM872" s="208" t="s">
        <v>2285</v>
      </c>
    </row>
    <row r="873" spans="2:65" s="1" customFormat="1" ht="10.199999999999999">
      <c r="B873" s="35"/>
      <c r="C873" s="36"/>
      <c r="D873" s="210" t="s">
        <v>192</v>
      </c>
      <c r="E873" s="36"/>
      <c r="F873" s="211" t="s">
        <v>2284</v>
      </c>
      <c r="G873" s="36"/>
      <c r="H873" s="36"/>
      <c r="I873" s="118"/>
      <c r="J873" s="36"/>
      <c r="K873" s="36"/>
      <c r="L873" s="39"/>
      <c r="M873" s="212"/>
      <c r="N873" s="67"/>
      <c r="O873" s="67"/>
      <c r="P873" s="67"/>
      <c r="Q873" s="67"/>
      <c r="R873" s="67"/>
      <c r="S873" s="67"/>
      <c r="T873" s="68"/>
      <c r="AT873" s="17" t="s">
        <v>192</v>
      </c>
      <c r="AU873" s="17" t="s">
        <v>98</v>
      </c>
    </row>
    <row r="874" spans="2:65" s="12" customFormat="1" ht="10.199999999999999">
      <c r="B874" s="214"/>
      <c r="C874" s="215"/>
      <c r="D874" s="210" t="s">
        <v>196</v>
      </c>
      <c r="E874" s="216" t="s">
        <v>1</v>
      </c>
      <c r="F874" s="217" t="s">
        <v>1863</v>
      </c>
      <c r="G874" s="215"/>
      <c r="H874" s="216" t="s">
        <v>1</v>
      </c>
      <c r="I874" s="218"/>
      <c r="J874" s="215"/>
      <c r="K874" s="215"/>
      <c r="L874" s="219"/>
      <c r="M874" s="220"/>
      <c r="N874" s="221"/>
      <c r="O874" s="221"/>
      <c r="P874" s="221"/>
      <c r="Q874" s="221"/>
      <c r="R874" s="221"/>
      <c r="S874" s="221"/>
      <c r="T874" s="222"/>
      <c r="AT874" s="223" t="s">
        <v>196</v>
      </c>
      <c r="AU874" s="223" t="s">
        <v>98</v>
      </c>
      <c r="AV874" s="12" t="s">
        <v>23</v>
      </c>
      <c r="AW874" s="12" t="s">
        <v>48</v>
      </c>
      <c r="AX874" s="12" t="s">
        <v>91</v>
      </c>
      <c r="AY874" s="223" t="s">
        <v>183</v>
      </c>
    </row>
    <row r="875" spans="2:65" s="13" customFormat="1" ht="10.199999999999999">
      <c r="B875" s="224"/>
      <c r="C875" s="225"/>
      <c r="D875" s="210" t="s">
        <v>196</v>
      </c>
      <c r="E875" s="226" t="s">
        <v>1</v>
      </c>
      <c r="F875" s="227" t="s">
        <v>98</v>
      </c>
      <c r="G875" s="225"/>
      <c r="H875" s="228">
        <v>2</v>
      </c>
      <c r="I875" s="229"/>
      <c r="J875" s="225"/>
      <c r="K875" s="225"/>
      <c r="L875" s="230"/>
      <c r="M875" s="231"/>
      <c r="N875" s="232"/>
      <c r="O875" s="232"/>
      <c r="P875" s="232"/>
      <c r="Q875" s="232"/>
      <c r="R875" s="232"/>
      <c r="S875" s="232"/>
      <c r="T875" s="233"/>
      <c r="AT875" s="234" t="s">
        <v>196</v>
      </c>
      <c r="AU875" s="234" t="s">
        <v>98</v>
      </c>
      <c r="AV875" s="13" t="s">
        <v>98</v>
      </c>
      <c r="AW875" s="13" t="s">
        <v>48</v>
      </c>
      <c r="AX875" s="13" t="s">
        <v>23</v>
      </c>
      <c r="AY875" s="234" t="s">
        <v>183</v>
      </c>
    </row>
    <row r="876" spans="2:65" s="1" customFormat="1" ht="16.5" customHeight="1">
      <c r="B876" s="35"/>
      <c r="C876" s="197" t="s">
        <v>983</v>
      </c>
      <c r="D876" s="197" t="s">
        <v>186</v>
      </c>
      <c r="E876" s="198" t="s">
        <v>2286</v>
      </c>
      <c r="F876" s="199" t="s">
        <v>2287</v>
      </c>
      <c r="G876" s="200" t="s">
        <v>1345</v>
      </c>
      <c r="H876" s="201">
        <v>2</v>
      </c>
      <c r="I876" s="202"/>
      <c r="J876" s="203">
        <f>ROUND(I876*H876,2)</f>
        <v>0</v>
      </c>
      <c r="K876" s="199" t="s">
        <v>1</v>
      </c>
      <c r="L876" s="39"/>
      <c r="M876" s="204" t="s">
        <v>1</v>
      </c>
      <c r="N876" s="205" t="s">
        <v>56</v>
      </c>
      <c r="O876" s="67"/>
      <c r="P876" s="206">
        <f>O876*H876</f>
        <v>0</v>
      </c>
      <c r="Q876" s="206">
        <v>0</v>
      </c>
      <c r="R876" s="206">
        <f>Q876*H876</f>
        <v>0</v>
      </c>
      <c r="S876" s="206">
        <v>0</v>
      </c>
      <c r="T876" s="207">
        <f>S876*H876</f>
        <v>0</v>
      </c>
      <c r="AR876" s="208" t="s">
        <v>122</v>
      </c>
      <c r="AT876" s="208" t="s">
        <v>186</v>
      </c>
      <c r="AU876" s="208" t="s">
        <v>98</v>
      </c>
      <c r="AY876" s="17" t="s">
        <v>183</v>
      </c>
      <c r="BE876" s="209">
        <f>IF(N876="základní",J876,0)</f>
        <v>0</v>
      </c>
      <c r="BF876" s="209">
        <f>IF(N876="snížená",J876,0)</f>
        <v>0</v>
      </c>
      <c r="BG876" s="209">
        <f>IF(N876="zákl. přenesená",J876,0)</f>
        <v>0</v>
      </c>
      <c r="BH876" s="209">
        <f>IF(N876="sníž. přenesená",J876,0)</f>
        <v>0</v>
      </c>
      <c r="BI876" s="209">
        <f>IF(N876="nulová",J876,0)</f>
        <v>0</v>
      </c>
      <c r="BJ876" s="17" t="s">
        <v>23</v>
      </c>
      <c r="BK876" s="209">
        <f>ROUND(I876*H876,2)</f>
        <v>0</v>
      </c>
      <c r="BL876" s="17" t="s">
        <v>122</v>
      </c>
      <c r="BM876" s="208" t="s">
        <v>2288</v>
      </c>
    </row>
    <row r="877" spans="2:65" s="1" customFormat="1" ht="10.199999999999999">
      <c r="B877" s="35"/>
      <c r="C877" s="36"/>
      <c r="D877" s="210" t="s">
        <v>192</v>
      </c>
      <c r="E877" s="36"/>
      <c r="F877" s="211" t="s">
        <v>2287</v>
      </c>
      <c r="G877" s="36"/>
      <c r="H877" s="36"/>
      <c r="I877" s="118"/>
      <c r="J877" s="36"/>
      <c r="K877" s="36"/>
      <c r="L877" s="39"/>
      <c r="M877" s="212"/>
      <c r="N877" s="67"/>
      <c r="O877" s="67"/>
      <c r="P877" s="67"/>
      <c r="Q877" s="67"/>
      <c r="R877" s="67"/>
      <c r="S877" s="67"/>
      <c r="T877" s="68"/>
      <c r="AT877" s="17" t="s">
        <v>192</v>
      </c>
      <c r="AU877" s="17" t="s">
        <v>98</v>
      </c>
    </row>
    <row r="878" spans="2:65" s="13" customFormat="1" ht="10.199999999999999">
      <c r="B878" s="224"/>
      <c r="C878" s="225"/>
      <c r="D878" s="210" t="s">
        <v>196</v>
      </c>
      <c r="E878" s="226" t="s">
        <v>1</v>
      </c>
      <c r="F878" s="227" t="s">
        <v>98</v>
      </c>
      <c r="G878" s="225"/>
      <c r="H878" s="228">
        <v>2</v>
      </c>
      <c r="I878" s="229"/>
      <c r="J878" s="225"/>
      <c r="K878" s="225"/>
      <c r="L878" s="230"/>
      <c r="M878" s="231"/>
      <c r="N878" s="232"/>
      <c r="O878" s="232"/>
      <c r="P878" s="232"/>
      <c r="Q878" s="232"/>
      <c r="R878" s="232"/>
      <c r="S878" s="232"/>
      <c r="T878" s="233"/>
      <c r="AT878" s="234" t="s">
        <v>196</v>
      </c>
      <c r="AU878" s="234" t="s">
        <v>98</v>
      </c>
      <c r="AV878" s="13" t="s">
        <v>98</v>
      </c>
      <c r="AW878" s="13" t="s">
        <v>48</v>
      </c>
      <c r="AX878" s="13" t="s">
        <v>23</v>
      </c>
      <c r="AY878" s="234" t="s">
        <v>183</v>
      </c>
    </row>
    <row r="879" spans="2:65" s="11" customFormat="1" ht="22.8" customHeight="1">
      <c r="B879" s="181"/>
      <c r="C879" s="182"/>
      <c r="D879" s="183" t="s">
        <v>90</v>
      </c>
      <c r="E879" s="195" t="s">
        <v>2289</v>
      </c>
      <c r="F879" s="195" t="s">
        <v>2290</v>
      </c>
      <c r="G879" s="182"/>
      <c r="H879" s="182"/>
      <c r="I879" s="185"/>
      <c r="J879" s="196">
        <f>BK879</f>
        <v>0</v>
      </c>
      <c r="K879" s="182"/>
      <c r="L879" s="187"/>
      <c r="M879" s="188"/>
      <c r="N879" s="189"/>
      <c r="O879" s="189"/>
      <c r="P879" s="190">
        <f>SUM(P880:P892)</f>
        <v>0</v>
      </c>
      <c r="Q879" s="189"/>
      <c r="R879" s="190">
        <f>SUM(R880:R892)</f>
        <v>0</v>
      </c>
      <c r="S879" s="189"/>
      <c r="T879" s="191">
        <f>SUM(T880:T892)</f>
        <v>0</v>
      </c>
      <c r="AR879" s="192" t="s">
        <v>23</v>
      </c>
      <c r="AT879" s="193" t="s">
        <v>90</v>
      </c>
      <c r="AU879" s="193" t="s">
        <v>23</v>
      </c>
      <c r="AY879" s="192" t="s">
        <v>183</v>
      </c>
      <c r="BK879" s="194">
        <f>SUM(BK880:BK892)</f>
        <v>0</v>
      </c>
    </row>
    <row r="880" spans="2:65" s="1" customFormat="1" ht="16.5" customHeight="1">
      <c r="B880" s="35"/>
      <c r="C880" s="197" t="s">
        <v>989</v>
      </c>
      <c r="D880" s="197" t="s">
        <v>186</v>
      </c>
      <c r="E880" s="198" t="s">
        <v>2291</v>
      </c>
      <c r="F880" s="199" t="s">
        <v>2292</v>
      </c>
      <c r="G880" s="200" t="s">
        <v>313</v>
      </c>
      <c r="H880" s="201">
        <v>1.5860000000000001</v>
      </c>
      <c r="I880" s="202"/>
      <c r="J880" s="203">
        <f>ROUND(I880*H880,2)</f>
        <v>0</v>
      </c>
      <c r="K880" s="199" t="s">
        <v>190</v>
      </c>
      <c r="L880" s="39"/>
      <c r="M880" s="204" t="s">
        <v>1</v>
      </c>
      <c r="N880" s="205" t="s">
        <v>56</v>
      </c>
      <c r="O880" s="67"/>
      <c r="P880" s="206">
        <f>O880*H880</f>
        <v>0</v>
      </c>
      <c r="Q880" s="206">
        <v>0</v>
      </c>
      <c r="R880" s="206">
        <f>Q880*H880</f>
        <v>0</v>
      </c>
      <c r="S880" s="206">
        <v>0</v>
      </c>
      <c r="T880" s="207">
        <f>S880*H880</f>
        <v>0</v>
      </c>
      <c r="AR880" s="208" t="s">
        <v>122</v>
      </c>
      <c r="AT880" s="208" t="s">
        <v>186</v>
      </c>
      <c r="AU880" s="208" t="s">
        <v>98</v>
      </c>
      <c r="AY880" s="17" t="s">
        <v>183</v>
      </c>
      <c r="BE880" s="209">
        <f>IF(N880="základní",J880,0)</f>
        <v>0</v>
      </c>
      <c r="BF880" s="209">
        <f>IF(N880="snížená",J880,0)</f>
        <v>0</v>
      </c>
      <c r="BG880" s="209">
        <f>IF(N880="zákl. přenesená",J880,0)</f>
        <v>0</v>
      </c>
      <c r="BH880" s="209">
        <f>IF(N880="sníž. přenesená",J880,0)</f>
        <v>0</v>
      </c>
      <c r="BI880" s="209">
        <f>IF(N880="nulová",J880,0)</f>
        <v>0</v>
      </c>
      <c r="BJ880" s="17" t="s">
        <v>23</v>
      </c>
      <c r="BK880" s="209">
        <f>ROUND(I880*H880,2)</f>
        <v>0</v>
      </c>
      <c r="BL880" s="17" t="s">
        <v>122</v>
      </c>
      <c r="BM880" s="208" t="s">
        <v>2293</v>
      </c>
    </row>
    <row r="881" spans="2:65" s="1" customFormat="1" ht="10.199999999999999">
      <c r="B881" s="35"/>
      <c r="C881" s="36"/>
      <c r="D881" s="210" t="s">
        <v>192</v>
      </c>
      <c r="E881" s="36"/>
      <c r="F881" s="211" t="s">
        <v>2294</v>
      </c>
      <c r="G881" s="36"/>
      <c r="H881" s="36"/>
      <c r="I881" s="118"/>
      <c r="J881" s="36"/>
      <c r="K881" s="36"/>
      <c r="L881" s="39"/>
      <c r="M881" s="212"/>
      <c r="N881" s="67"/>
      <c r="O881" s="67"/>
      <c r="P881" s="67"/>
      <c r="Q881" s="67"/>
      <c r="R881" s="67"/>
      <c r="S881" s="67"/>
      <c r="T881" s="68"/>
      <c r="AT881" s="17" t="s">
        <v>192</v>
      </c>
      <c r="AU881" s="17" t="s">
        <v>98</v>
      </c>
    </row>
    <row r="882" spans="2:65" s="1" customFormat="1" ht="36">
      <c r="B882" s="35"/>
      <c r="C882" s="36"/>
      <c r="D882" s="210" t="s">
        <v>194</v>
      </c>
      <c r="E882" s="36"/>
      <c r="F882" s="213" t="s">
        <v>2295</v>
      </c>
      <c r="G882" s="36"/>
      <c r="H882" s="36"/>
      <c r="I882" s="118"/>
      <c r="J882" s="36"/>
      <c r="K882" s="36"/>
      <c r="L882" s="39"/>
      <c r="M882" s="212"/>
      <c r="N882" s="67"/>
      <c r="O882" s="67"/>
      <c r="P882" s="67"/>
      <c r="Q882" s="67"/>
      <c r="R882" s="67"/>
      <c r="S882" s="67"/>
      <c r="T882" s="68"/>
      <c r="AT882" s="17" t="s">
        <v>194</v>
      </c>
      <c r="AU882" s="17" t="s">
        <v>98</v>
      </c>
    </row>
    <row r="883" spans="2:65" s="1" customFormat="1" ht="16.5" customHeight="1">
      <c r="B883" s="35"/>
      <c r="C883" s="197" t="s">
        <v>994</v>
      </c>
      <c r="D883" s="197" t="s">
        <v>186</v>
      </c>
      <c r="E883" s="198" t="s">
        <v>2296</v>
      </c>
      <c r="F883" s="199" t="s">
        <v>2297</v>
      </c>
      <c r="G883" s="200" t="s">
        <v>313</v>
      </c>
      <c r="H883" s="201">
        <v>38.064</v>
      </c>
      <c r="I883" s="202"/>
      <c r="J883" s="203">
        <f>ROUND(I883*H883,2)</f>
        <v>0</v>
      </c>
      <c r="K883" s="199" t="s">
        <v>190</v>
      </c>
      <c r="L883" s="39"/>
      <c r="M883" s="204" t="s">
        <v>1</v>
      </c>
      <c r="N883" s="205" t="s">
        <v>56</v>
      </c>
      <c r="O883" s="67"/>
      <c r="P883" s="206">
        <f>O883*H883</f>
        <v>0</v>
      </c>
      <c r="Q883" s="206">
        <v>0</v>
      </c>
      <c r="R883" s="206">
        <f>Q883*H883</f>
        <v>0</v>
      </c>
      <c r="S883" s="206">
        <v>0</v>
      </c>
      <c r="T883" s="207">
        <f>S883*H883</f>
        <v>0</v>
      </c>
      <c r="AR883" s="208" t="s">
        <v>122</v>
      </c>
      <c r="AT883" s="208" t="s">
        <v>186</v>
      </c>
      <c r="AU883" s="208" t="s">
        <v>98</v>
      </c>
      <c r="AY883" s="17" t="s">
        <v>183</v>
      </c>
      <c r="BE883" s="209">
        <f>IF(N883="základní",J883,0)</f>
        <v>0</v>
      </c>
      <c r="BF883" s="209">
        <f>IF(N883="snížená",J883,0)</f>
        <v>0</v>
      </c>
      <c r="BG883" s="209">
        <f>IF(N883="zákl. přenesená",J883,0)</f>
        <v>0</v>
      </c>
      <c r="BH883" s="209">
        <f>IF(N883="sníž. přenesená",J883,0)</f>
        <v>0</v>
      </c>
      <c r="BI883" s="209">
        <f>IF(N883="nulová",J883,0)</f>
        <v>0</v>
      </c>
      <c r="BJ883" s="17" t="s">
        <v>23</v>
      </c>
      <c r="BK883" s="209">
        <f>ROUND(I883*H883,2)</f>
        <v>0</v>
      </c>
      <c r="BL883" s="17" t="s">
        <v>122</v>
      </c>
      <c r="BM883" s="208" t="s">
        <v>2298</v>
      </c>
    </row>
    <row r="884" spans="2:65" s="1" customFormat="1" ht="10.199999999999999">
      <c r="B884" s="35"/>
      <c r="C884" s="36"/>
      <c r="D884" s="210" t="s">
        <v>192</v>
      </c>
      <c r="E884" s="36"/>
      <c r="F884" s="211" t="s">
        <v>2299</v>
      </c>
      <c r="G884" s="36"/>
      <c r="H884" s="36"/>
      <c r="I884" s="118"/>
      <c r="J884" s="36"/>
      <c r="K884" s="36"/>
      <c r="L884" s="39"/>
      <c r="M884" s="212"/>
      <c r="N884" s="67"/>
      <c r="O884" s="67"/>
      <c r="P884" s="67"/>
      <c r="Q884" s="67"/>
      <c r="R884" s="67"/>
      <c r="S884" s="67"/>
      <c r="T884" s="68"/>
      <c r="AT884" s="17" t="s">
        <v>192</v>
      </c>
      <c r="AU884" s="17" t="s">
        <v>98</v>
      </c>
    </row>
    <row r="885" spans="2:65" s="1" customFormat="1" ht="36">
      <c r="B885" s="35"/>
      <c r="C885" s="36"/>
      <c r="D885" s="210" t="s">
        <v>194</v>
      </c>
      <c r="E885" s="36"/>
      <c r="F885" s="213" t="s">
        <v>2295</v>
      </c>
      <c r="G885" s="36"/>
      <c r="H885" s="36"/>
      <c r="I885" s="118"/>
      <c r="J885" s="36"/>
      <c r="K885" s="36"/>
      <c r="L885" s="39"/>
      <c r="M885" s="212"/>
      <c r="N885" s="67"/>
      <c r="O885" s="67"/>
      <c r="P885" s="67"/>
      <c r="Q885" s="67"/>
      <c r="R885" s="67"/>
      <c r="S885" s="67"/>
      <c r="T885" s="68"/>
      <c r="AT885" s="17" t="s">
        <v>194</v>
      </c>
      <c r="AU885" s="17" t="s">
        <v>98</v>
      </c>
    </row>
    <row r="886" spans="2:65" s="13" customFormat="1" ht="10.199999999999999">
      <c r="B886" s="224"/>
      <c r="C886" s="225"/>
      <c r="D886" s="210" t="s">
        <v>196</v>
      </c>
      <c r="E886" s="225"/>
      <c r="F886" s="227" t="s">
        <v>2300</v>
      </c>
      <c r="G886" s="225"/>
      <c r="H886" s="228">
        <v>38.064</v>
      </c>
      <c r="I886" s="229"/>
      <c r="J886" s="225"/>
      <c r="K886" s="225"/>
      <c r="L886" s="230"/>
      <c r="M886" s="231"/>
      <c r="N886" s="232"/>
      <c r="O886" s="232"/>
      <c r="P886" s="232"/>
      <c r="Q886" s="232"/>
      <c r="R886" s="232"/>
      <c r="S886" s="232"/>
      <c r="T886" s="233"/>
      <c r="AT886" s="234" t="s">
        <v>196</v>
      </c>
      <c r="AU886" s="234" t="s">
        <v>98</v>
      </c>
      <c r="AV886" s="13" t="s">
        <v>98</v>
      </c>
      <c r="AW886" s="13" t="s">
        <v>4</v>
      </c>
      <c r="AX886" s="13" t="s">
        <v>23</v>
      </c>
      <c r="AY886" s="234" t="s">
        <v>183</v>
      </c>
    </row>
    <row r="887" spans="2:65" s="1" customFormat="1" ht="16.5" customHeight="1">
      <c r="B887" s="35"/>
      <c r="C887" s="197" t="s">
        <v>999</v>
      </c>
      <c r="D887" s="197" t="s">
        <v>186</v>
      </c>
      <c r="E887" s="198" t="s">
        <v>2301</v>
      </c>
      <c r="F887" s="199" t="s">
        <v>2302</v>
      </c>
      <c r="G887" s="200" t="s">
        <v>313</v>
      </c>
      <c r="H887" s="201">
        <v>1.5860000000000001</v>
      </c>
      <c r="I887" s="202"/>
      <c r="J887" s="203">
        <f>ROUND(I887*H887,2)</f>
        <v>0</v>
      </c>
      <c r="K887" s="199" t="s">
        <v>190</v>
      </c>
      <c r="L887" s="39"/>
      <c r="M887" s="204" t="s">
        <v>1</v>
      </c>
      <c r="N887" s="205" t="s">
        <v>56</v>
      </c>
      <c r="O887" s="67"/>
      <c r="P887" s="206">
        <f>O887*H887</f>
        <v>0</v>
      </c>
      <c r="Q887" s="206">
        <v>0</v>
      </c>
      <c r="R887" s="206">
        <f>Q887*H887</f>
        <v>0</v>
      </c>
      <c r="S887" s="206">
        <v>0</v>
      </c>
      <c r="T887" s="207">
        <f>S887*H887</f>
        <v>0</v>
      </c>
      <c r="AR887" s="208" t="s">
        <v>122</v>
      </c>
      <c r="AT887" s="208" t="s">
        <v>186</v>
      </c>
      <c r="AU887" s="208" t="s">
        <v>98</v>
      </c>
      <c r="AY887" s="17" t="s">
        <v>183</v>
      </c>
      <c r="BE887" s="209">
        <f>IF(N887="základní",J887,0)</f>
        <v>0</v>
      </c>
      <c r="BF887" s="209">
        <f>IF(N887="snížená",J887,0)</f>
        <v>0</v>
      </c>
      <c r="BG887" s="209">
        <f>IF(N887="zákl. přenesená",J887,0)</f>
        <v>0</v>
      </c>
      <c r="BH887" s="209">
        <f>IF(N887="sníž. přenesená",J887,0)</f>
        <v>0</v>
      </c>
      <c r="BI887" s="209">
        <f>IF(N887="nulová",J887,0)</f>
        <v>0</v>
      </c>
      <c r="BJ887" s="17" t="s">
        <v>23</v>
      </c>
      <c r="BK887" s="209">
        <f>ROUND(I887*H887,2)</f>
        <v>0</v>
      </c>
      <c r="BL887" s="17" t="s">
        <v>122</v>
      </c>
      <c r="BM887" s="208" t="s">
        <v>2303</v>
      </c>
    </row>
    <row r="888" spans="2:65" s="1" customFormat="1" ht="10.199999999999999">
      <c r="B888" s="35"/>
      <c r="C888" s="36"/>
      <c r="D888" s="210" t="s">
        <v>192</v>
      </c>
      <c r="E888" s="36"/>
      <c r="F888" s="211" t="s">
        <v>2304</v>
      </c>
      <c r="G888" s="36"/>
      <c r="H888" s="36"/>
      <c r="I888" s="118"/>
      <c r="J888" s="36"/>
      <c r="K888" s="36"/>
      <c r="L888" s="39"/>
      <c r="M888" s="212"/>
      <c r="N888" s="67"/>
      <c r="O888" s="67"/>
      <c r="P888" s="67"/>
      <c r="Q888" s="67"/>
      <c r="R888" s="67"/>
      <c r="S888" s="67"/>
      <c r="T888" s="68"/>
      <c r="AT888" s="17" t="s">
        <v>192</v>
      </c>
      <c r="AU888" s="17" t="s">
        <v>98</v>
      </c>
    </row>
    <row r="889" spans="2:65" s="1" customFormat="1" ht="36">
      <c r="B889" s="35"/>
      <c r="C889" s="36"/>
      <c r="D889" s="210" t="s">
        <v>194</v>
      </c>
      <c r="E889" s="36"/>
      <c r="F889" s="213" t="s">
        <v>1554</v>
      </c>
      <c r="G889" s="36"/>
      <c r="H889" s="36"/>
      <c r="I889" s="118"/>
      <c r="J889" s="36"/>
      <c r="K889" s="36"/>
      <c r="L889" s="39"/>
      <c r="M889" s="212"/>
      <c r="N889" s="67"/>
      <c r="O889" s="67"/>
      <c r="P889" s="67"/>
      <c r="Q889" s="67"/>
      <c r="R889" s="67"/>
      <c r="S889" s="67"/>
      <c r="T889" s="68"/>
      <c r="AT889" s="17" t="s">
        <v>194</v>
      </c>
      <c r="AU889" s="17" t="s">
        <v>98</v>
      </c>
    </row>
    <row r="890" spans="2:65" s="1" customFormat="1" ht="16.5" customHeight="1">
      <c r="B890" s="35"/>
      <c r="C890" s="197" t="s">
        <v>1004</v>
      </c>
      <c r="D890" s="197" t="s">
        <v>186</v>
      </c>
      <c r="E890" s="198" t="s">
        <v>1512</v>
      </c>
      <c r="F890" s="199" t="s">
        <v>1513</v>
      </c>
      <c r="G890" s="200" t="s">
        <v>313</v>
      </c>
      <c r="H890" s="201">
        <v>1.5860000000000001</v>
      </c>
      <c r="I890" s="202"/>
      <c r="J890" s="203">
        <f>ROUND(I890*H890,2)</f>
        <v>0</v>
      </c>
      <c r="K890" s="199" t="s">
        <v>190</v>
      </c>
      <c r="L890" s="39"/>
      <c r="M890" s="204" t="s">
        <v>1</v>
      </c>
      <c r="N890" s="205" t="s">
        <v>56</v>
      </c>
      <c r="O890" s="67"/>
      <c r="P890" s="206">
        <f>O890*H890</f>
        <v>0</v>
      </c>
      <c r="Q890" s="206">
        <v>0</v>
      </c>
      <c r="R890" s="206">
        <f>Q890*H890</f>
        <v>0</v>
      </c>
      <c r="S890" s="206">
        <v>0</v>
      </c>
      <c r="T890" s="207">
        <f>S890*H890</f>
        <v>0</v>
      </c>
      <c r="AR890" s="208" t="s">
        <v>122</v>
      </c>
      <c r="AT890" s="208" t="s">
        <v>186</v>
      </c>
      <c r="AU890" s="208" t="s">
        <v>98</v>
      </c>
      <c r="AY890" s="17" t="s">
        <v>183</v>
      </c>
      <c r="BE890" s="209">
        <f>IF(N890="základní",J890,0)</f>
        <v>0</v>
      </c>
      <c r="BF890" s="209">
        <f>IF(N890="snížená",J890,0)</f>
        <v>0</v>
      </c>
      <c r="BG890" s="209">
        <f>IF(N890="zákl. přenesená",J890,0)</f>
        <v>0</v>
      </c>
      <c r="BH890" s="209">
        <f>IF(N890="sníž. přenesená",J890,0)</f>
        <v>0</v>
      </c>
      <c r="BI890" s="209">
        <f>IF(N890="nulová",J890,0)</f>
        <v>0</v>
      </c>
      <c r="BJ890" s="17" t="s">
        <v>23</v>
      </c>
      <c r="BK890" s="209">
        <f>ROUND(I890*H890,2)</f>
        <v>0</v>
      </c>
      <c r="BL890" s="17" t="s">
        <v>122</v>
      </c>
      <c r="BM890" s="208" t="s">
        <v>2305</v>
      </c>
    </row>
    <row r="891" spans="2:65" s="1" customFormat="1" ht="10.199999999999999">
      <c r="B891" s="35"/>
      <c r="C891" s="36"/>
      <c r="D891" s="210" t="s">
        <v>192</v>
      </c>
      <c r="E891" s="36"/>
      <c r="F891" s="211" t="s">
        <v>1515</v>
      </c>
      <c r="G891" s="36"/>
      <c r="H891" s="36"/>
      <c r="I891" s="118"/>
      <c r="J891" s="36"/>
      <c r="K891" s="36"/>
      <c r="L891" s="39"/>
      <c r="M891" s="212"/>
      <c r="N891" s="67"/>
      <c r="O891" s="67"/>
      <c r="P891" s="67"/>
      <c r="Q891" s="67"/>
      <c r="R891" s="67"/>
      <c r="S891" s="67"/>
      <c r="T891" s="68"/>
      <c r="AT891" s="17" t="s">
        <v>192</v>
      </c>
      <c r="AU891" s="17" t="s">
        <v>98</v>
      </c>
    </row>
    <row r="892" spans="2:65" s="1" customFormat="1" ht="27">
      <c r="B892" s="35"/>
      <c r="C892" s="36"/>
      <c r="D892" s="210" t="s">
        <v>194</v>
      </c>
      <c r="E892" s="36"/>
      <c r="F892" s="213" t="s">
        <v>1516</v>
      </c>
      <c r="G892" s="36"/>
      <c r="H892" s="36"/>
      <c r="I892" s="118"/>
      <c r="J892" s="36"/>
      <c r="K892" s="36"/>
      <c r="L892" s="39"/>
      <c r="M892" s="212"/>
      <c r="N892" s="67"/>
      <c r="O892" s="67"/>
      <c r="P892" s="67"/>
      <c r="Q892" s="67"/>
      <c r="R892" s="67"/>
      <c r="S892" s="67"/>
      <c r="T892" s="68"/>
      <c r="AT892" s="17" t="s">
        <v>194</v>
      </c>
      <c r="AU892" s="17" t="s">
        <v>98</v>
      </c>
    </row>
    <row r="893" spans="2:65" s="11" customFormat="1" ht="22.8" customHeight="1">
      <c r="B893" s="181"/>
      <c r="C893" s="182"/>
      <c r="D893" s="183" t="s">
        <v>90</v>
      </c>
      <c r="E893" s="195" t="s">
        <v>2306</v>
      </c>
      <c r="F893" s="195" t="s">
        <v>2307</v>
      </c>
      <c r="G893" s="182"/>
      <c r="H893" s="182"/>
      <c r="I893" s="185"/>
      <c r="J893" s="196">
        <f>BK893</f>
        <v>0</v>
      </c>
      <c r="K893" s="182"/>
      <c r="L893" s="187"/>
      <c r="M893" s="188"/>
      <c r="N893" s="189"/>
      <c r="O893" s="189"/>
      <c r="P893" s="190">
        <f>SUM(P894:P899)</f>
        <v>0</v>
      </c>
      <c r="Q893" s="189"/>
      <c r="R893" s="190">
        <f>SUM(R894:R899)</f>
        <v>0</v>
      </c>
      <c r="S893" s="189"/>
      <c r="T893" s="191">
        <f>SUM(T894:T899)</f>
        <v>0</v>
      </c>
      <c r="AR893" s="192" t="s">
        <v>23</v>
      </c>
      <c r="AT893" s="193" t="s">
        <v>90</v>
      </c>
      <c r="AU893" s="193" t="s">
        <v>23</v>
      </c>
      <c r="AY893" s="192" t="s">
        <v>183</v>
      </c>
      <c r="BK893" s="194">
        <f>SUM(BK894:BK899)</f>
        <v>0</v>
      </c>
    </row>
    <row r="894" spans="2:65" s="1" customFormat="1" ht="16.5" customHeight="1">
      <c r="B894" s="35"/>
      <c r="C894" s="197" t="s">
        <v>1010</v>
      </c>
      <c r="D894" s="197" t="s">
        <v>186</v>
      </c>
      <c r="E894" s="198" t="s">
        <v>2308</v>
      </c>
      <c r="F894" s="199" t="s">
        <v>2309</v>
      </c>
      <c r="G894" s="200" t="s">
        <v>313</v>
      </c>
      <c r="H894" s="201">
        <v>50.914000000000001</v>
      </c>
      <c r="I894" s="202"/>
      <c r="J894" s="203">
        <f>ROUND(I894*H894,2)</f>
        <v>0</v>
      </c>
      <c r="K894" s="199" t="s">
        <v>190</v>
      </c>
      <c r="L894" s="39"/>
      <c r="M894" s="204" t="s">
        <v>1</v>
      </c>
      <c r="N894" s="205" t="s">
        <v>56</v>
      </c>
      <c r="O894" s="67"/>
      <c r="P894" s="206">
        <f>O894*H894</f>
        <v>0</v>
      </c>
      <c r="Q894" s="206">
        <v>0</v>
      </c>
      <c r="R894" s="206">
        <f>Q894*H894</f>
        <v>0</v>
      </c>
      <c r="S894" s="206">
        <v>0</v>
      </c>
      <c r="T894" s="207">
        <f>S894*H894</f>
        <v>0</v>
      </c>
      <c r="AR894" s="208" t="s">
        <v>122</v>
      </c>
      <c r="AT894" s="208" t="s">
        <v>186</v>
      </c>
      <c r="AU894" s="208" t="s">
        <v>98</v>
      </c>
      <c r="AY894" s="17" t="s">
        <v>183</v>
      </c>
      <c r="BE894" s="209">
        <f>IF(N894="základní",J894,0)</f>
        <v>0</v>
      </c>
      <c r="BF894" s="209">
        <f>IF(N894="snížená",J894,0)</f>
        <v>0</v>
      </c>
      <c r="BG894" s="209">
        <f>IF(N894="zákl. přenesená",J894,0)</f>
        <v>0</v>
      </c>
      <c r="BH894" s="209">
        <f>IF(N894="sníž. přenesená",J894,0)</f>
        <v>0</v>
      </c>
      <c r="BI894" s="209">
        <f>IF(N894="nulová",J894,0)</f>
        <v>0</v>
      </c>
      <c r="BJ894" s="17" t="s">
        <v>23</v>
      </c>
      <c r="BK894" s="209">
        <f>ROUND(I894*H894,2)</f>
        <v>0</v>
      </c>
      <c r="BL894" s="17" t="s">
        <v>122</v>
      </c>
      <c r="BM894" s="208" t="s">
        <v>2310</v>
      </c>
    </row>
    <row r="895" spans="2:65" s="1" customFormat="1" ht="10.199999999999999">
      <c r="B895" s="35"/>
      <c r="C895" s="36"/>
      <c r="D895" s="210" t="s">
        <v>192</v>
      </c>
      <c r="E895" s="36"/>
      <c r="F895" s="211" t="s">
        <v>2311</v>
      </c>
      <c r="G895" s="36"/>
      <c r="H895" s="36"/>
      <c r="I895" s="118"/>
      <c r="J895" s="36"/>
      <c r="K895" s="36"/>
      <c r="L895" s="39"/>
      <c r="M895" s="212"/>
      <c r="N895" s="67"/>
      <c r="O895" s="67"/>
      <c r="P895" s="67"/>
      <c r="Q895" s="67"/>
      <c r="R895" s="67"/>
      <c r="S895" s="67"/>
      <c r="T895" s="68"/>
      <c r="AT895" s="17" t="s">
        <v>192</v>
      </c>
      <c r="AU895" s="17" t="s">
        <v>98</v>
      </c>
    </row>
    <row r="896" spans="2:65" s="1" customFormat="1" ht="27">
      <c r="B896" s="35"/>
      <c r="C896" s="36"/>
      <c r="D896" s="210" t="s">
        <v>194</v>
      </c>
      <c r="E896" s="36"/>
      <c r="F896" s="213" t="s">
        <v>1080</v>
      </c>
      <c r="G896" s="36"/>
      <c r="H896" s="36"/>
      <c r="I896" s="118"/>
      <c r="J896" s="36"/>
      <c r="K896" s="36"/>
      <c r="L896" s="39"/>
      <c r="M896" s="212"/>
      <c r="N896" s="67"/>
      <c r="O896" s="67"/>
      <c r="P896" s="67"/>
      <c r="Q896" s="67"/>
      <c r="R896" s="67"/>
      <c r="S896" s="67"/>
      <c r="T896" s="68"/>
      <c r="AT896" s="17" t="s">
        <v>194</v>
      </c>
      <c r="AU896" s="17" t="s">
        <v>98</v>
      </c>
    </row>
    <row r="897" spans="2:65" s="1" customFormat="1" ht="16.5" customHeight="1">
      <c r="B897" s="35"/>
      <c r="C897" s="197" t="s">
        <v>1015</v>
      </c>
      <c r="D897" s="197" t="s">
        <v>186</v>
      </c>
      <c r="E897" s="198" t="s">
        <v>2312</v>
      </c>
      <c r="F897" s="199" t="s">
        <v>2313</v>
      </c>
      <c r="G897" s="200" t="s">
        <v>313</v>
      </c>
      <c r="H897" s="201">
        <v>50.914000000000001</v>
      </c>
      <c r="I897" s="202"/>
      <c r="J897" s="203">
        <f>ROUND(I897*H897,2)</f>
        <v>0</v>
      </c>
      <c r="K897" s="199" t="s">
        <v>190</v>
      </c>
      <c r="L897" s="39"/>
      <c r="M897" s="204" t="s">
        <v>1</v>
      </c>
      <c r="N897" s="205" t="s">
        <v>56</v>
      </c>
      <c r="O897" s="67"/>
      <c r="P897" s="206">
        <f>O897*H897</f>
        <v>0</v>
      </c>
      <c r="Q897" s="206">
        <v>0</v>
      </c>
      <c r="R897" s="206">
        <f>Q897*H897</f>
        <v>0</v>
      </c>
      <c r="S897" s="206">
        <v>0</v>
      </c>
      <c r="T897" s="207">
        <f>S897*H897</f>
        <v>0</v>
      </c>
      <c r="AR897" s="208" t="s">
        <v>122</v>
      </c>
      <c r="AT897" s="208" t="s">
        <v>186</v>
      </c>
      <c r="AU897" s="208" t="s">
        <v>98</v>
      </c>
      <c r="AY897" s="17" t="s">
        <v>183</v>
      </c>
      <c r="BE897" s="209">
        <f>IF(N897="základní",J897,0)</f>
        <v>0</v>
      </c>
      <c r="BF897" s="209">
        <f>IF(N897="snížená",J897,0)</f>
        <v>0</v>
      </c>
      <c r="BG897" s="209">
        <f>IF(N897="zákl. přenesená",J897,0)</f>
        <v>0</v>
      </c>
      <c r="BH897" s="209">
        <f>IF(N897="sníž. přenesená",J897,0)</f>
        <v>0</v>
      </c>
      <c r="BI897" s="209">
        <f>IF(N897="nulová",J897,0)</f>
        <v>0</v>
      </c>
      <c r="BJ897" s="17" t="s">
        <v>23</v>
      </c>
      <c r="BK897" s="209">
        <f>ROUND(I897*H897,2)</f>
        <v>0</v>
      </c>
      <c r="BL897" s="17" t="s">
        <v>122</v>
      </c>
      <c r="BM897" s="208" t="s">
        <v>2314</v>
      </c>
    </row>
    <row r="898" spans="2:65" s="1" customFormat="1" ht="17.399999999999999">
      <c r="B898" s="35"/>
      <c r="C898" s="36"/>
      <c r="D898" s="210" t="s">
        <v>192</v>
      </c>
      <c r="E898" s="36"/>
      <c r="F898" s="211" t="s">
        <v>2315</v>
      </c>
      <c r="G898" s="36"/>
      <c r="H898" s="36"/>
      <c r="I898" s="118"/>
      <c r="J898" s="36"/>
      <c r="K898" s="36"/>
      <c r="L898" s="39"/>
      <c r="M898" s="212"/>
      <c r="N898" s="67"/>
      <c r="O898" s="67"/>
      <c r="P898" s="67"/>
      <c r="Q898" s="67"/>
      <c r="R898" s="67"/>
      <c r="S898" s="67"/>
      <c r="T898" s="68"/>
      <c r="AT898" s="17" t="s">
        <v>192</v>
      </c>
      <c r="AU898" s="17" t="s">
        <v>98</v>
      </c>
    </row>
    <row r="899" spans="2:65" s="1" customFormat="1" ht="27">
      <c r="B899" s="35"/>
      <c r="C899" s="36"/>
      <c r="D899" s="210" t="s">
        <v>194</v>
      </c>
      <c r="E899" s="36"/>
      <c r="F899" s="213" t="s">
        <v>1080</v>
      </c>
      <c r="G899" s="36"/>
      <c r="H899" s="36"/>
      <c r="I899" s="118"/>
      <c r="J899" s="36"/>
      <c r="K899" s="36"/>
      <c r="L899" s="39"/>
      <c r="M899" s="270"/>
      <c r="N899" s="271"/>
      <c r="O899" s="271"/>
      <c r="P899" s="271"/>
      <c r="Q899" s="271"/>
      <c r="R899" s="271"/>
      <c r="S899" s="271"/>
      <c r="T899" s="272"/>
      <c r="AT899" s="17" t="s">
        <v>194</v>
      </c>
      <c r="AU899" s="17" t="s">
        <v>98</v>
      </c>
    </row>
    <row r="900" spans="2:65" s="1" customFormat="1" ht="7" customHeight="1">
      <c r="B900" s="50"/>
      <c r="C900" s="51"/>
      <c r="D900" s="51"/>
      <c r="E900" s="51"/>
      <c r="F900" s="51"/>
      <c r="G900" s="51"/>
      <c r="H900" s="51"/>
      <c r="I900" s="149"/>
      <c r="J900" s="51"/>
      <c r="K900" s="51"/>
      <c r="L900" s="39"/>
    </row>
  </sheetData>
  <sheetProtection algorithmName="SHA-512" hashValue="/o0lqXQDhcu8QZ3fIY6/7QSHWmC+Qv7SDfMQlmty3R48Dd4dy3GDsbZydIv+xCF8NB+C+lFI44G8y39dnTLAMw==" saltValue="5quYAzZukLdsVF+ts/nTEcweK6sxFlYSIiZFHi5Fvp1FrGd5mQTlogTj3ydOvaZQcqeMhuWuOz28LmzTDLHRMQ==" spinCount="100000" sheet="1" objects="1" scenarios="1" formatColumns="0" formatRows="0" autoFilter="0"/>
  <autoFilter ref="C129:K899"/>
  <mergeCells count="12">
    <mergeCell ref="E122:H122"/>
    <mergeCell ref="L2:V2"/>
    <mergeCell ref="E85:H85"/>
    <mergeCell ref="E87:H87"/>
    <mergeCell ref="E89:H89"/>
    <mergeCell ref="E118:H118"/>
    <mergeCell ref="E120:H120"/>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408"/>
  <sheetViews>
    <sheetView showGridLines="0" workbookViewId="0"/>
  </sheetViews>
  <sheetFormatPr defaultRowHeight="14.4"/>
  <cols>
    <col min="1" max="1" width="8.33203125" customWidth="1"/>
    <col min="2" max="2" width="1.6640625" customWidth="1"/>
    <col min="3" max="3" width="4.1328125" customWidth="1"/>
    <col min="4" max="4" width="4.33203125" customWidth="1"/>
    <col min="5" max="5" width="17.1328125" customWidth="1"/>
    <col min="6" max="6" width="100.796875" customWidth="1"/>
    <col min="7" max="7" width="7" customWidth="1"/>
    <col min="8" max="8" width="11.46484375" customWidth="1"/>
    <col min="9" max="9" width="20.1328125" style="111" customWidth="1"/>
    <col min="10" max="11" width="20.1328125" customWidth="1"/>
    <col min="12" max="12" width="9.33203125" customWidth="1"/>
    <col min="13" max="13" width="10.796875" hidden="1" customWidth="1"/>
    <col min="14" max="14" width="9.33203125" hidden="1"/>
    <col min="15" max="20" width="14.13281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7" customHeight="1">
      <c r="L2" s="289"/>
      <c r="M2" s="289"/>
      <c r="N2" s="289"/>
      <c r="O2" s="289"/>
      <c r="P2" s="289"/>
      <c r="Q2" s="289"/>
      <c r="R2" s="289"/>
      <c r="S2" s="289"/>
      <c r="T2" s="289"/>
      <c r="U2" s="289"/>
      <c r="V2" s="289"/>
      <c r="AT2" s="17" t="s">
        <v>112</v>
      </c>
    </row>
    <row r="3" spans="2:46" ht="7" customHeight="1">
      <c r="B3" s="112"/>
      <c r="C3" s="113"/>
      <c r="D3" s="113"/>
      <c r="E3" s="113"/>
      <c r="F3" s="113"/>
      <c r="G3" s="113"/>
      <c r="H3" s="113"/>
      <c r="I3" s="114"/>
      <c r="J3" s="113"/>
      <c r="K3" s="113"/>
      <c r="L3" s="20"/>
      <c r="AT3" s="17" t="s">
        <v>98</v>
      </c>
    </row>
    <row r="4" spans="2:46" ht="25" customHeight="1">
      <c r="B4" s="20"/>
      <c r="D4" s="115" t="s">
        <v>146</v>
      </c>
      <c r="L4" s="20"/>
      <c r="M4" s="116" t="s">
        <v>10</v>
      </c>
      <c r="AT4" s="17" t="s">
        <v>4</v>
      </c>
    </row>
    <row r="5" spans="2:46" ht="7" customHeight="1">
      <c r="B5" s="20"/>
      <c r="L5" s="20"/>
    </row>
    <row r="6" spans="2:46" ht="12" customHeight="1">
      <c r="B6" s="20"/>
      <c r="D6" s="117" t="s">
        <v>16</v>
      </c>
      <c r="L6" s="20"/>
    </row>
    <row r="7" spans="2:46" ht="16.5" customHeight="1">
      <c r="B7" s="20"/>
      <c r="E7" s="323" t="str">
        <f>'Rekapitulace stavby'!K6</f>
        <v>Šternberk - lokalita Příkopy</v>
      </c>
      <c r="F7" s="324"/>
      <c r="G7" s="324"/>
      <c r="H7" s="324"/>
      <c r="L7" s="20"/>
    </row>
    <row r="8" spans="2:46" ht="12" customHeight="1">
      <c r="B8" s="20"/>
      <c r="D8" s="117" t="s">
        <v>147</v>
      </c>
      <c r="L8" s="20"/>
    </row>
    <row r="9" spans="2:46" s="1" customFormat="1" ht="16.5" customHeight="1">
      <c r="B9" s="39"/>
      <c r="E9" s="323" t="s">
        <v>1669</v>
      </c>
      <c r="F9" s="325"/>
      <c r="G9" s="325"/>
      <c r="H9" s="325"/>
      <c r="I9" s="118"/>
      <c r="L9" s="39"/>
    </row>
    <row r="10" spans="2:46" s="1" customFormat="1" ht="12" customHeight="1">
      <c r="B10" s="39"/>
      <c r="D10" s="117" t="s">
        <v>149</v>
      </c>
      <c r="I10" s="118"/>
      <c r="L10" s="39"/>
    </row>
    <row r="11" spans="2:46" s="1" customFormat="1" ht="37" customHeight="1">
      <c r="B11" s="39"/>
      <c r="E11" s="326" t="s">
        <v>2316</v>
      </c>
      <c r="F11" s="325"/>
      <c r="G11" s="325"/>
      <c r="H11" s="325"/>
      <c r="I11" s="118"/>
      <c r="L11" s="39"/>
    </row>
    <row r="12" spans="2:46" s="1" customFormat="1" ht="10.199999999999999">
      <c r="B12" s="39"/>
      <c r="I12" s="118"/>
      <c r="L12" s="39"/>
    </row>
    <row r="13" spans="2:46" s="1" customFormat="1" ht="12" customHeight="1">
      <c r="B13" s="39"/>
      <c r="D13" s="117" t="s">
        <v>19</v>
      </c>
      <c r="F13" s="106" t="s">
        <v>1</v>
      </c>
      <c r="I13" s="119" t="s">
        <v>21</v>
      </c>
      <c r="J13" s="106" t="s">
        <v>1</v>
      </c>
      <c r="L13" s="39"/>
    </row>
    <row r="14" spans="2:46" s="1" customFormat="1" ht="12" customHeight="1">
      <c r="B14" s="39"/>
      <c r="D14" s="117" t="s">
        <v>24</v>
      </c>
      <c r="F14" s="106" t="s">
        <v>25</v>
      </c>
      <c r="I14" s="119" t="s">
        <v>26</v>
      </c>
      <c r="J14" s="120" t="str">
        <f>'Rekapitulace stavby'!AN8</f>
        <v>23. 4. 2017</v>
      </c>
      <c r="L14" s="39"/>
    </row>
    <row r="15" spans="2:46" s="1" customFormat="1" ht="10.8" customHeight="1">
      <c r="B15" s="39"/>
      <c r="I15" s="118"/>
      <c r="L15" s="39"/>
    </row>
    <row r="16" spans="2:46" s="1" customFormat="1" ht="12" customHeight="1">
      <c r="B16" s="39"/>
      <c r="D16" s="117" t="s">
        <v>34</v>
      </c>
      <c r="I16" s="119" t="s">
        <v>35</v>
      </c>
      <c r="J16" s="106" t="s">
        <v>36</v>
      </c>
      <c r="L16" s="39"/>
    </row>
    <row r="17" spans="2:12" s="1" customFormat="1" ht="18" customHeight="1">
      <c r="B17" s="39"/>
      <c r="E17" s="106" t="s">
        <v>37</v>
      </c>
      <c r="I17" s="119" t="s">
        <v>38</v>
      </c>
      <c r="J17" s="106" t="s">
        <v>39</v>
      </c>
      <c r="L17" s="39"/>
    </row>
    <row r="18" spans="2:12" s="1" customFormat="1" ht="7" customHeight="1">
      <c r="B18" s="39"/>
      <c r="I18" s="118"/>
      <c r="L18" s="39"/>
    </row>
    <row r="19" spans="2:12" s="1" customFormat="1" ht="12" customHeight="1">
      <c r="B19" s="39"/>
      <c r="D19" s="117" t="s">
        <v>40</v>
      </c>
      <c r="I19" s="119" t="s">
        <v>35</v>
      </c>
      <c r="J19" s="30" t="str">
        <f>'Rekapitulace stavby'!AN13</f>
        <v>Vyplň údaj</v>
      </c>
      <c r="L19" s="39"/>
    </row>
    <row r="20" spans="2:12" s="1" customFormat="1" ht="18" customHeight="1">
      <c r="B20" s="39"/>
      <c r="E20" s="327" t="str">
        <f>'Rekapitulace stavby'!E14</f>
        <v>Vyplň údaj</v>
      </c>
      <c r="F20" s="328"/>
      <c r="G20" s="328"/>
      <c r="H20" s="328"/>
      <c r="I20" s="119" t="s">
        <v>38</v>
      </c>
      <c r="J20" s="30" t="str">
        <f>'Rekapitulace stavby'!AN14</f>
        <v>Vyplň údaj</v>
      </c>
      <c r="L20" s="39"/>
    </row>
    <row r="21" spans="2:12" s="1" customFormat="1" ht="7" customHeight="1">
      <c r="B21" s="39"/>
      <c r="I21" s="118"/>
      <c r="L21" s="39"/>
    </row>
    <row r="22" spans="2:12" s="1" customFormat="1" ht="12" customHeight="1">
      <c r="B22" s="39"/>
      <c r="D22" s="117" t="s">
        <v>42</v>
      </c>
      <c r="I22" s="119" t="s">
        <v>35</v>
      </c>
      <c r="J22" s="106" t="s">
        <v>43</v>
      </c>
      <c r="L22" s="39"/>
    </row>
    <row r="23" spans="2:12" s="1" customFormat="1" ht="18" customHeight="1">
      <c r="B23" s="39"/>
      <c r="E23" s="106" t="s">
        <v>44</v>
      </c>
      <c r="I23" s="119" t="s">
        <v>38</v>
      </c>
      <c r="J23" s="106" t="s">
        <v>45</v>
      </c>
      <c r="L23" s="39"/>
    </row>
    <row r="24" spans="2:12" s="1" customFormat="1" ht="7" customHeight="1">
      <c r="B24" s="39"/>
      <c r="I24" s="118"/>
      <c r="L24" s="39"/>
    </row>
    <row r="25" spans="2:12" s="1" customFormat="1" ht="12" customHeight="1">
      <c r="B25" s="39"/>
      <c r="D25" s="117" t="s">
        <v>46</v>
      </c>
      <c r="I25" s="119" t="s">
        <v>35</v>
      </c>
      <c r="J25" s="106" t="s">
        <v>1</v>
      </c>
      <c r="L25" s="39"/>
    </row>
    <row r="26" spans="2:12" s="1" customFormat="1" ht="18" customHeight="1">
      <c r="B26" s="39"/>
      <c r="E26" s="106" t="s">
        <v>1671</v>
      </c>
      <c r="I26" s="119" t="s">
        <v>38</v>
      </c>
      <c r="J26" s="106" t="s">
        <v>1</v>
      </c>
      <c r="L26" s="39"/>
    </row>
    <row r="27" spans="2:12" s="1" customFormat="1" ht="7" customHeight="1">
      <c r="B27" s="39"/>
      <c r="I27" s="118"/>
      <c r="L27" s="39"/>
    </row>
    <row r="28" spans="2:12" s="1" customFormat="1" ht="12" customHeight="1">
      <c r="B28" s="39"/>
      <c r="D28" s="117" t="s">
        <v>49</v>
      </c>
      <c r="I28" s="118"/>
      <c r="L28" s="39"/>
    </row>
    <row r="29" spans="2:12" s="7" customFormat="1" ht="51" customHeight="1">
      <c r="B29" s="121"/>
      <c r="E29" s="329" t="s">
        <v>50</v>
      </c>
      <c r="F29" s="329"/>
      <c r="G29" s="329"/>
      <c r="H29" s="329"/>
      <c r="I29" s="122"/>
      <c r="L29" s="121"/>
    </row>
    <row r="30" spans="2:12" s="1" customFormat="1" ht="7" customHeight="1">
      <c r="B30" s="39"/>
      <c r="I30" s="118"/>
      <c r="L30" s="39"/>
    </row>
    <row r="31" spans="2:12" s="1" customFormat="1" ht="7" customHeight="1">
      <c r="B31" s="39"/>
      <c r="D31" s="63"/>
      <c r="E31" s="63"/>
      <c r="F31" s="63"/>
      <c r="G31" s="63"/>
      <c r="H31" s="63"/>
      <c r="I31" s="123"/>
      <c r="J31" s="63"/>
      <c r="K31" s="63"/>
      <c r="L31" s="39"/>
    </row>
    <row r="32" spans="2:12" s="1" customFormat="1" ht="25.45" customHeight="1">
      <c r="B32" s="39"/>
      <c r="D32" s="124" t="s">
        <v>51</v>
      </c>
      <c r="I32" s="118"/>
      <c r="J32" s="125">
        <f>ROUND(J127, 2)</f>
        <v>0</v>
      </c>
      <c r="L32" s="39"/>
    </row>
    <row r="33" spans="2:12" s="1" customFormat="1" ht="7" customHeight="1">
      <c r="B33" s="39"/>
      <c r="D33" s="63"/>
      <c r="E33" s="63"/>
      <c r="F33" s="63"/>
      <c r="G33" s="63"/>
      <c r="H33" s="63"/>
      <c r="I33" s="123"/>
      <c r="J33" s="63"/>
      <c r="K33" s="63"/>
      <c r="L33" s="39"/>
    </row>
    <row r="34" spans="2:12" s="1" customFormat="1" ht="14.4" customHeight="1">
      <c r="B34" s="39"/>
      <c r="F34" s="126" t="s">
        <v>53</v>
      </c>
      <c r="I34" s="127" t="s">
        <v>52</v>
      </c>
      <c r="J34" s="126" t="s">
        <v>54</v>
      </c>
      <c r="L34" s="39"/>
    </row>
    <row r="35" spans="2:12" s="1" customFormat="1" ht="14.4" customHeight="1">
      <c r="B35" s="39"/>
      <c r="D35" s="128" t="s">
        <v>55</v>
      </c>
      <c r="E35" s="117" t="s">
        <v>56</v>
      </c>
      <c r="F35" s="129">
        <f>ROUND((SUM(BE127:BE407)),  2)</f>
        <v>0</v>
      </c>
      <c r="I35" s="130">
        <v>0.21</v>
      </c>
      <c r="J35" s="129">
        <f>ROUND(((SUM(BE127:BE407))*I35),  2)</f>
        <v>0</v>
      </c>
      <c r="L35" s="39"/>
    </row>
    <row r="36" spans="2:12" s="1" customFormat="1" ht="14.4" customHeight="1">
      <c r="B36" s="39"/>
      <c r="E36" s="117" t="s">
        <v>57</v>
      </c>
      <c r="F36" s="129">
        <f>ROUND((SUM(BF127:BF407)),  2)</f>
        <v>0</v>
      </c>
      <c r="I36" s="130">
        <v>0.15</v>
      </c>
      <c r="J36" s="129">
        <f>ROUND(((SUM(BF127:BF407))*I36),  2)</f>
        <v>0</v>
      </c>
      <c r="L36" s="39"/>
    </row>
    <row r="37" spans="2:12" s="1" customFormat="1" ht="14.4" hidden="1" customHeight="1">
      <c r="B37" s="39"/>
      <c r="E37" s="117" t="s">
        <v>58</v>
      </c>
      <c r="F37" s="129">
        <f>ROUND((SUM(BG127:BG407)),  2)</f>
        <v>0</v>
      </c>
      <c r="I37" s="130">
        <v>0.21</v>
      </c>
      <c r="J37" s="129">
        <f>0</f>
        <v>0</v>
      </c>
      <c r="L37" s="39"/>
    </row>
    <row r="38" spans="2:12" s="1" customFormat="1" ht="14.4" hidden="1" customHeight="1">
      <c r="B38" s="39"/>
      <c r="E38" s="117" t="s">
        <v>59</v>
      </c>
      <c r="F38" s="129">
        <f>ROUND((SUM(BH127:BH407)),  2)</f>
        <v>0</v>
      </c>
      <c r="I38" s="130">
        <v>0.15</v>
      </c>
      <c r="J38" s="129">
        <f>0</f>
        <v>0</v>
      </c>
      <c r="L38" s="39"/>
    </row>
    <row r="39" spans="2:12" s="1" customFormat="1" ht="14.4" hidden="1" customHeight="1">
      <c r="B39" s="39"/>
      <c r="E39" s="117" t="s">
        <v>60</v>
      </c>
      <c r="F39" s="129">
        <f>ROUND((SUM(BI127:BI407)),  2)</f>
        <v>0</v>
      </c>
      <c r="I39" s="130">
        <v>0</v>
      </c>
      <c r="J39" s="129">
        <f>0</f>
        <v>0</v>
      </c>
      <c r="L39" s="39"/>
    </row>
    <row r="40" spans="2:12" s="1" customFormat="1" ht="7" customHeight="1">
      <c r="B40" s="39"/>
      <c r="I40" s="118"/>
      <c r="L40" s="39"/>
    </row>
    <row r="41" spans="2:12" s="1" customFormat="1" ht="25.45" customHeight="1">
      <c r="B41" s="39"/>
      <c r="C41" s="131"/>
      <c r="D41" s="132" t="s">
        <v>61</v>
      </c>
      <c r="E41" s="133"/>
      <c r="F41" s="133"/>
      <c r="G41" s="134" t="s">
        <v>62</v>
      </c>
      <c r="H41" s="135" t="s">
        <v>63</v>
      </c>
      <c r="I41" s="136"/>
      <c r="J41" s="137">
        <f>SUM(J32:J39)</f>
        <v>0</v>
      </c>
      <c r="K41" s="138"/>
      <c r="L41" s="39"/>
    </row>
    <row r="42" spans="2:12" s="1" customFormat="1" ht="14.4" customHeight="1">
      <c r="B42" s="39"/>
      <c r="I42" s="118"/>
      <c r="L42" s="39"/>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9"/>
      <c r="D50" s="139" t="s">
        <v>64</v>
      </c>
      <c r="E50" s="140"/>
      <c r="F50" s="140"/>
      <c r="G50" s="139" t="s">
        <v>65</v>
      </c>
      <c r="H50" s="140"/>
      <c r="I50" s="141"/>
      <c r="J50" s="140"/>
      <c r="K50" s="140"/>
      <c r="L50" s="39"/>
    </row>
    <row r="51" spans="2:12" ht="10.199999999999999">
      <c r="B51" s="20"/>
      <c r="L51" s="20"/>
    </row>
    <row r="52" spans="2:12" ht="10.199999999999999">
      <c r="B52" s="20"/>
      <c r="L52" s="20"/>
    </row>
    <row r="53" spans="2:12" ht="10.199999999999999">
      <c r="B53" s="20"/>
      <c r="L53" s="20"/>
    </row>
    <row r="54" spans="2:12" ht="10.199999999999999">
      <c r="B54" s="20"/>
      <c r="L54" s="20"/>
    </row>
    <row r="55" spans="2:12" ht="10.199999999999999">
      <c r="B55" s="20"/>
      <c r="L55" s="20"/>
    </row>
    <row r="56" spans="2:12" ht="10.199999999999999">
      <c r="B56" s="20"/>
      <c r="L56" s="20"/>
    </row>
    <row r="57" spans="2:12" ht="10.199999999999999">
      <c r="B57" s="20"/>
      <c r="L57" s="20"/>
    </row>
    <row r="58" spans="2:12" ht="10.199999999999999">
      <c r="B58" s="20"/>
      <c r="L58" s="20"/>
    </row>
    <row r="59" spans="2:12" ht="10.199999999999999">
      <c r="B59" s="20"/>
      <c r="L59" s="20"/>
    </row>
    <row r="60" spans="2:12" ht="10.199999999999999">
      <c r="B60" s="20"/>
      <c r="L60" s="20"/>
    </row>
    <row r="61" spans="2:12" s="1" customFormat="1" ht="12.3">
      <c r="B61" s="39"/>
      <c r="D61" s="142" t="s">
        <v>66</v>
      </c>
      <c r="E61" s="143"/>
      <c r="F61" s="144" t="s">
        <v>67</v>
      </c>
      <c r="G61" s="142" t="s">
        <v>66</v>
      </c>
      <c r="H61" s="143"/>
      <c r="I61" s="145"/>
      <c r="J61" s="146" t="s">
        <v>67</v>
      </c>
      <c r="K61" s="143"/>
      <c r="L61" s="39"/>
    </row>
    <row r="62" spans="2:12" ht="10.199999999999999">
      <c r="B62" s="20"/>
      <c r="L62" s="20"/>
    </row>
    <row r="63" spans="2:12" ht="10.199999999999999">
      <c r="B63" s="20"/>
      <c r="L63" s="20"/>
    </row>
    <row r="64" spans="2:12" ht="10.199999999999999">
      <c r="B64" s="20"/>
      <c r="L64" s="20"/>
    </row>
    <row r="65" spans="2:12" s="1" customFormat="1" ht="12.3">
      <c r="B65" s="39"/>
      <c r="D65" s="139" t="s">
        <v>68</v>
      </c>
      <c r="E65" s="140"/>
      <c r="F65" s="140"/>
      <c r="G65" s="139" t="s">
        <v>69</v>
      </c>
      <c r="H65" s="140"/>
      <c r="I65" s="141"/>
      <c r="J65" s="140"/>
      <c r="K65" s="140"/>
      <c r="L65" s="39"/>
    </row>
    <row r="66" spans="2:12" ht="10.199999999999999">
      <c r="B66" s="20"/>
      <c r="L66" s="20"/>
    </row>
    <row r="67" spans="2:12" ht="10.199999999999999">
      <c r="B67" s="20"/>
      <c r="L67" s="20"/>
    </row>
    <row r="68" spans="2:12" ht="10.199999999999999">
      <c r="B68" s="20"/>
      <c r="L68" s="20"/>
    </row>
    <row r="69" spans="2:12" ht="10.199999999999999">
      <c r="B69" s="20"/>
      <c r="L69" s="20"/>
    </row>
    <row r="70" spans="2:12" ht="10.199999999999999">
      <c r="B70" s="20"/>
      <c r="L70" s="20"/>
    </row>
    <row r="71" spans="2:12" ht="10.199999999999999">
      <c r="B71" s="20"/>
      <c r="L71" s="20"/>
    </row>
    <row r="72" spans="2:12" ht="10.199999999999999">
      <c r="B72" s="20"/>
      <c r="L72" s="20"/>
    </row>
    <row r="73" spans="2:12" ht="10.199999999999999">
      <c r="B73" s="20"/>
      <c r="L73" s="20"/>
    </row>
    <row r="74" spans="2:12" ht="10.199999999999999">
      <c r="B74" s="20"/>
      <c r="L74" s="20"/>
    </row>
    <row r="75" spans="2:12" ht="10.199999999999999">
      <c r="B75" s="20"/>
      <c r="L75" s="20"/>
    </row>
    <row r="76" spans="2:12" s="1" customFormat="1" ht="12.3">
      <c r="B76" s="39"/>
      <c r="D76" s="142" t="s">
        <v>66</v>
      </c>
      <c r="E76" s="143"/>
      <c r="F76" s="144" t="s">
        <v>67</v>
      </c>
      <c r="G76" s="142" t="s">
        <v>66</v>
      </c>
      <c r="H76" s="143"/>
      <c r="I76" s="145"/>
      <c r="J76" s="146" t="s">
        <v>67</v>
      </c>
      <c r="K76" s="143"/>
      <c r="L76" s="39"/>
    </row>
    <row r="77" spans="2:12" s="1" customFormat="1" ht="14.4" customHeight="1">
      <c r="B77" s="147"/>
      <c r="C77" s="148"/>
      <c r="D77" s="148"/>
      <c r="E77" s="148"/>
      <c r="F77" s="148"/>
      <c r="G77" s="148"/>
      <c r="H77" s="148"/>
      <c r="I77" s="149"/>
      <c r="J77" s="148"/>
      <c r="K77" s="148"/>
      <c r="L77" s="39"/>
    </row>
    <row r="81" spans="2:12" s="1" customFormat="1" ht="7" customHeight="1">
      <c r="B81" s="150"/>
      <c r="C81" s="151"/>
      <c r="D81" s="151"/>
      <c r="E81" s="151"/>
      <c r="F81" s="151"/>
      <c r="G81" s="151"/>
      <c r="H81" s="151"/>
      <c r="I81" s="152"/>
      <c r="J81" s="151"/>
      <c r="K81" s="151"/>
      <c r="L81" s="39"/>
    </row>
    <row r="82" spans="2:12" s="1" customFormat="1" ht="25" customHeight="1">
      <c r="B82" s="35"/>
      <c r="C82" s="23" t="s">
        <v>152</v>
      </c>
      <c r="D82" s="36"/>
      <c r="E82" s="36"/>
      <c r="F82" s="36"/>
      <c r="G82" s="36"/>
      <c r="H82" s="36"/>
      <c r="I82" s="118"/>
      <c r="J82" s="36"/>
      <c r="K82" s="36"/>
      <c r="L82" s="39"/>
    </row>
    <row r="83" spans="2:12" s="1" customFormat="1" ht="7" customHeight="1">
      <c r="B83" s="35"/>
      <c r="C83" s="36"/>
      <c r="D83" s="36"/>
      <c r="E83" s="36"/>
      <c r="F83" s="36"/>
      <c r="G83" s="36"/>
      <c r="H83" s="36"/>
      <c r="I83" s="118"/>
      <c r="J83" s="36"/>
      <c r="K83" s="36"/>
      <c r="L83" s="39"/>
    </row>
    <row r="84" spans="2:12" s="1" customFormat="1" ht="12" customHeight="1">
      <c r="B84" s="35"/>
      <c r="C84" s="29" t="s">
        <v>16</v>
      </c>
      <c r="D84" s="36"/>
      <c r="E84" s="36"/>
      <c r="F84" s="36"/>
      <c r="G84" s="36"/>
      <c r="H84" s="36"/>
      <c r="I84" s="118"/>
      <c r="J84" s="36"/>
      <c r="K84" s="36"/>
      <c r="L84" s="39"/>
    </row>
    <row r="85" spans="2:12" s="1" customFormat="1" ht="16.5" customHeight="1">
      <c r="B85" s="35"/>
      <c r="C85" s="36"/>
      <c r="D85" s="36"/>
      <c r="E85" s="330" t="str">
        <f>E7</f>
        <v>Šternberk - lokalita Příkopy</v>
      </c>
      <c r="F85" s="331"/>
      <c r="G85" s="331"/>
      <c r="H85" s="331"/>
      <c r="I85" s="118"/>
      <c r="J85" s="36"/>
      <c r="K85" s="36"/>
      <c r="L85" s="39"/>
    </row>
    <row r="86" spans="2:12" ht="12" customHeight="1">
      <c r="B86" s="21"/>
      <c r="C86" s="29" t="s">
        <v>147</v>
      </c>
      <c r="D86" s="22"/>
      <c r="E86" s="22"/>
      <c r="F86" s="22"/>
      <c r="G86" s="22"/>
      <c r="H86" s="22"/>
      <c r="J86" s="22"/>
      <c r="K86" s="22"/>
      <c r="L86" s="20"/>
    </row>
    <row r="87" spans="2:12" s="1" customFormat="1" ht="16.5" customHeight="1">
      <c r="B87" s="35"/>
      <c r="C87" s="36"/>
      <c r="D87" s="36"/>
      <c r="E87" s="330" t="s">
        <v>1669</v>
      </c>
      <c r="F87" s="332"/>
      <c r="G87" s="332"/>
      <c r="H87" s="332"/>
      <c r="I87" s="118"/>
      <c r="J87" s="36"/>
      <c r="K87" s="36"/>
      <c r="L87" s="39"/>
    </row>
    <row r="88" spans="2:12" s="1" customFormat="1" ht="12" customHeight="1">
      <c r="B88" s="35"/>
      <c r="C88" s="29" t="s">
        <v>149</v>
      </c>
      <c r="D88" s="36"/>
      <c r="E88" s="36"/>
      <c r="F88" s="36"/>
      <c r="G88" s="36"/>
      <c r="H88" s="36"/>
      <c r="I88" s="118"/>
      <c r="J88" s="36"/>
      <c r="K88" s="36"/>
      <c r="L88" s="39"/>
    </row>
    <row r="89" spans="2:12" s="1" customFormat="1" ht="16.5" customHeight="1">
      <c r="B89" s="35"/>
      <c r="C89" s="36"/>
      <c r="D89" s="36"/>
      <c r="E89" s="298" t="str">
        <f>E11</f>
        <v>2-2 - SO 301.1 - Vodovodní přípojky</v>
      </c>
      <c r="F89" s="332"/>
      <c r="G89" s="332"/>
      <c r="H89" s="332"/>
      <c r="I89" s="118"/>
      <c r="J89" s="36"/>
      <c r="K89" s="36"/>
      <c r="L89" s="39"/>
    </row>
    <row r="90" spans="2:12" s="1" customFormat="1" ht="7" customHeight="1">
      <c r="B90" s="35"/>
      <c r="C90" s="36"/>
      <c r="D90" s="36"/>
      <c r="E90" s="36"/>
      <c r="F90" s="36"/>
      <c r="G90" s="36"/>
      <c r="H90" s="36"/>
      <c r="I90" s="118"/>
      <c r="J90" s="36"/>
      <c r="K90" s="36"/>
      <c r="L90" s="39"/>
    </row>
    <row r="91" spans="2:12" s="1" customFormat="1" ht="12" customHeight="1">
      <c r="B91" s="35"/>
      <c r="C91" s="29" t="s">
        <v>24</v>
      </c>
      <c r="D91" s="36"/>
      <c r="E91" s="36"/>
      <c r="F91" s="27" t="str">
        <f>F14</f>
        <v>Šternberk</v>
      </c>
      <c r="G91" s="36"/>
      <c r="H91" s="36"/>
      <c r="I91" s="119" t="s">
        <v>26</v>
      </c>
      <c r="J91" s="62" t="str">
        <f>IF(J14="","",J14)</f>
        <v>23. 4. 2017</v>
      </c>
      <c r="K91" s="36"/>
      <c r="L91" s="39"/>
    </row>
    <row r="92" spans="2:12" s="1" customFormat="1" ht="7" customHeight="1">
      <c r="B92" s="35"/>
      <c r="C92" s="36"/>
      <c r="D92" s="36"/>
      <c r="E92" s="36"/>
      <c r="F92" s="36"/>
      <c r="G92" s="36"/>
      <c r="H92" s="36"/>
      <c r="I92" s="118"/>
      <c r="J92" s="36"/>
      <c r="K92" s="36"/>
      <c r="L92" s="39"/>
    </row>
    <row r="93" spans="2:12" s="1" customFormat="1" ht="15.15" customHeight="1">
      <c r="B93" s="35"/>
      <c r="C93" s="29" t="s">
        <v>34</v>
      </c>
      <c r="D93" s="36"/>
      <c r="E93" s="36"/>
      <c r="F93" s="27" t="str">
        <f>E17</f>
        <v>Město Šternberk</v>
      </c>
      <c r="G93" s="36"/>
      <c r="H93" s="36"/>
      <c r="I93" s="119" t="s">
        <v>42</v>
      </c>
      <c r="J93" s="33" t="str">
        <f>E23</f>
        <v>ing. Petr Doležel</v>
      </c>
      <c r="K93" s="36"/>
      <c r="L93" s="39"/>
    </row>
    <row r="94" spans="2:12" s="1" customFormat="1" ht="15.15" customHeight="1">
      <c r="B94" s="35"/>
      <c r="C94" s="29" t="s">
        <v>40</v>
      </c>
      <c r="D94" s="36"/>
      <c r="E94" s="36"/>
      <c r="F94" s="27" t="str">
        <f>IF(E20="","",E20)</f>
        <v>Vyplň údaj</v>
      </c>
      <c r="G94" s="36"/>
      <c r="H94" s="36"/>
      <c r="I94" s="119" t="s">
        <v>46</v>
      </c>
      <c r="J94" s="33" t="str">
        <f>E26</f>
        <v xml:space="preserve">Kucek  </v>
      </c>
      <c r="K94" s="36"/>
      <c r="L94" s="39"/>
    </row>
    <row r="95" spans="2:12" s="1" customFormat="1" ht="10.3" customHeight="1">
      <c r="B95" s="35"/>
      <c r="C95" s="36"/>
      <c r="D95" s="36"/>
      <c r="E95" s="36"/>
      <c r="F95" s="36"/>
      <c r="G95" s="36"/>
      <c r="H95" s="36"/>
      <c r="I95" s="118"/>
      <c r="J95" s="36"/>
      <c r="K95" s="36"/>
      <c r="L95" s="39"/>
    </row>
    <row r="96" spans="2:12" s="1" customFormat="1" ht="29.25" customHeight="1">
      <c r="B96" s="35"/>
      <c r="C96" s="153" t="s">
        <v>153</v>
      </c>
      <c r="D96" s="154"/>
      <c r="E96" s="154"/>
      <c r="F96" s="154"/>
      <c r="G96" s="154"/>
      <c r="H96" s="154"/>
      <c r="I96" s="155"/>
      <c r="J96" s="156" t="s">
        <v>154</v>
      </c>
      <c r="K96" s="154"/>
      <c r="L96" s="39"/>
    </row>
    <row r="97" spans="2:47" s="1" customFormat="1" ht="10.3" customHeight="1">
      <c r="B97" s="35"/>
      <c r="C97" s="36"/>
      <c r="D97" s="36"/>
      <c r="E97" s="36"/>
      <c r="F97" s="36"/>
      <c r="G97" s="36"/>
      <c r="H97" s="36"/>
      <c r="I97" s="118"/>
      <c r="J97" s="36"/>
      <c r="K97" s="36"/>
      <c r="L97" s="39"/>
    </row>
    <row r="98" spans="2:47" s="1" customFormat="1" ht="22.8" customHeight="1">
      <c r="B98" s="35"/>
      <c r="C98" s="157" t="s">
        <v>155</v>
      </c>
      <c r="D98" s="36"/>
      <c r="E98" s="36"/>
      <c r="F98" s="36"/>
      <c r="G98" s="36"/>
      <c r="H98" s="36"/>
      <c r="I98" s="118"/>
      <c r="J98" s="80">
        <f>J127</f>
        <v>0</v>
      </c>
      <c r="K98" s="36"/>
      <c r="L98" s="39"/>
      <c r="AU98" s="17" t="s">
        <v>156</v>
      </c>
    </row>
    <row r="99" spans="2:47" s="8" customFormat="1" ht="25" customHeight="1">
      <c r="B99" s="158"/>
      <c r="C99" s="159"/>
      <c r="D99" s="160" t="s">
        <v>157</v>
      </c>
      <c r="E99" s="161"/>
      <c r="F99" s="161"/>
      <c r="G99" s="161"/>
      <c r="H99" s="161"/>
      <c r="I99" s="162"/>
      <c r="J99" s="163">
        <f>J128</f>
        <v>0</v>
      </c>
      <c r="K99" s="159"/>
      <c r="L99" s="164"/>
    </row>
    <row r="100" spans="2:47" s="9" customFormat="1" ht="19.899999999999999" customHeight="1">
      <c r="B100" s="165"/>
      <c r="C100" s="100"/>
      <c r="D100" s="166" t="s">
        <v>2317</v>
      </c>
      <c r="E100" s="167"/>
      <c r="F100" s="167"/>
      <c r="G100" s="167"/>
      <c r="H100" s="167"/>
      <c r="I100" s="168"/>
      <c r="J100" s="169">
        <f>J129</f>
        <v>0</v>
      </c>
      <c r="K100" s="100"/>
      <c r="L100" s="170"/>
    </row>
    <row r="101" spans="2:47" s="9" customFormat="1" ht="19.899999999999999" customHeight="1">
      <c r="B101" s="165"/>
      <c r="C101" s="100"/>
      <c r="D101" s="166" t="s">
        <v>1673</v>
      </c>
      <c r="E101" s="167"/>
      <c r="F101" s="167"/>
      <c r="G101" s="167"/>
      <c r="H101" s="167"/>
      <c r="I101" s="168"/>
      <c r="J101" s="169">
        <f>J225</f>
        <v>0</v>
      </c>
      <c r="K101" s="100"/>
      <c r="L101" s="170"/>
    </row>
    <row r="102" spans="2:47" s="9" customFormat="1" ht="19.899999999999999" customHeight="1">
      <c r="B102" s="165"/>
      <c r="C102" s="100"/>
      <c r="D102" s="166" t="s">
        <v>1676</v>
      </c>
      <c r="E102" s="167"/>
      <c r="F102" s="167"/>
      <c r="G102" s="167"/>
      <c r="H102" s="167"/>
      <c r="I102" s="168"/>
      <c r="J102" s="169">
        <f>J233</f>
        <v>0</v>
      </c>
      <c r="K102" s="100"/>
      <c r="L102" s="170"/>
    </row>
    <row r="103" spans="2:47" s="9" customFormat="1" ht="19.899999999999999" customHeight="1">
      <c r="B103" s="165"/>
      <c r="C103" s="100"/>
      <c r="D103" s="166" t="s">
        <v>1677</v>
      </c>
      <c r="E103" s="167"/>
      <c r="F103" s="167"/>
      <c r="G103" s="167"/>
      <c r="H103" s="167"/>
      <c r="I103" s="168"/>
      <c r="J103" s="169">
        <f>J332</f>
        <v>0</v>
      </c>
      <c r="K103" s="100"/>
      <c r="L103" s="170"/>
    </row>
    <row r="104" spans="2:47" s="9" customFormat="1" ht="19.899999999999999" customHeight="1">
      <c r="B104" s="165"/>
      <c r="C104" s="100"/>
      <c r="D104" s="166" t="s">
        <v>1678</v>
      </c>
      <c r="E104" s="167"/>
      <c r="F104" s="167"/>
      <c r="G104" s="167"/>
      <c r="H104" s="167"/>
      <c r="I104" s="168"/>
      <c r="J104" s="169">
        <f>J397</f>
        <v>0</v>
      </c>
      <c r="K104" s="100"/>
      <c r="L104" s="170"/>
    </row>
    <row r="105" spans="2:47" s="9" customFormat="1" ht="19.899999999999999" customHeight="1">
      <c r="B105" s="165"/>
      <c r="C105" s="100"/>
      <c r="D105" s="166" t="s">
        <v>2318</v>
      </c>
      <c r="E105" s="167"/>
      <c r="F105" s="167"/>
      <c r="G105" s="167"/>
      <c r="H105" s="167"/>
      <c r="I105" s="168"/>
      <c r="J105" s="169">
        <f>J401</f>
        <v>0</v>
      </c>
      <c r="K105" s="100"/>
      <c r="L105" s="170"/>
    </row>
    <row r="106" spans="2:47" s="1" customFormat="1" ht="21.85" customHeight="1">
      <c r="B106" s="35"/>
      <c r="C106" s="36"/>
      <c r="D106" s="36"/>
      <c r="E106" s="36"/>
      <c r="F106" s="36"/>
      <c r="G106" s="36"/>
      <c r="H106" s="36"/>
      <c r="I106" s="118"/>
      <c r="J106" s="36"/>
      <c r="K106" s="36"/>
      <c r="L106" s="39"/>
    </row>
    <row r="107" spans="2:47" s="1" customFormat="1" ht="7" customHeight="1">
      <c r="B107" s="50"/>
      <c r="C107" s="51"/>
      <c r="D107" s="51"/>
      <c r="E107" s="51"/>
      <c r="F107" s="51"/>
      <c r="G107" s="51"/>
      <c r="H107" s="51"/>
      <c r="I107" s="149"/>
      <c r="J107" s="51"/>
      <c r="K107" s="51"/>
      <c r="L107" s="39"/>
    </row>
    <row r="111" spans="2:47" s="1" customFormat="1" ht="7" customHeight="1">
      <c r="B111" s="52"/>
      <c r="C111" s="53"/>
      <c r="D111" s="53"/>
      <c r="E111" s="53"/>
      <c r="F111" s="53"/>
      <c r="G111" s="53"/>
      <c r="H111" s="53"/>
      <c r="I111" s="152"/>
      <c r="J111" s="53"/>
      <c r="K111" s="53"/>
      <c r="L111" s="39"/>
    </row>
    <row r="112" spans="2:47" s="1" customFormat="1" ht="25" customHeight="1">
      <c r="B112" s="35"/>
      <c r="C112" s="23" t="s">
        <v>168</v>
      </c>
      <c r="D112" s="36"/>
      <c r="E112" s="36"/>
      <c r="F112" s="36"/>
      <c r="G112" s="36"/>
      <c r="H112" s="36"/>
      <c r="I112" s="118"/>
      <c r="J112" s="36"/>
      <c r="K112" s="36"/>
      <c r="L112" s="39"/>
    </row>
    <row r="113" spans="2:63" s="1" customFormat="1" ht="7" customHeight="1">
      <c r="B113" s="35"/>
      <c r="C113" s="36"/>
      <c r="D113" s="36"/>
      <c r="E113" s="36"/>
      <c r="F113" s="36"/>
      <c r="G113" s="36"/>
      <c r="H113" s="36"/>
      <c r="I113" s="118"/>
      <c r="J113" s="36"/>
      <c r="K113" s="36"/>
      <c r="L113" s="39"/>
    </row>
    <row r="114" spans="2:63" s="1" customFormat="1" ht="12" customHeight="1">
      <c r="B114" s="35"/>
      <c r="C114" s="29" t="s">
        <v>16</v>
      </c>
      <c r="D114" s="36"/>
      <c r="E114" s="36"/>
      <c r="F114" s="36"/>
      <c r="G114" s="36"/>
      <c r="H114" s="36"/>
      <c r="I114" s="118"/>
      <c r="J114" s="36"/>
      <c r="K114" s="36"/>
      <c r="L114" s="39"/>
    </row>
    <row r="115" spans="2:63" s="1" customFormat="1" ht="16.5" customHeight="1">
      <c r="B115" s="35"/>
      <c r="C115" s="36"/>
      <c r="D115" s="36"/>
      <c r="E115" s="330" t="str">
        <f>E7</f>
        <v>Šternberk - lokalita Příkopy</v>
      </c>
      <c r="F115" s="331"/>
      <c r="G115" s="331"/>
      <c r="H115" s="331"/>
      <c r="I115" s="118"/>
      <c r="J115" s="36"/>
      <c r="K115" s="36"/>
      <c r="L115" s="39"/>
    </row>
    <row r="116" spans="2:63" ht="12" customHeight="1">
      <c r="B116" s="21"/>
      <c r="C116" s="29" t="s">
        <v>147</v>
      </c>
      <c r="D116" s="22"/>
      <c r="E116" s="22"/>
      <c r="F116" s="22"/>
      <c r="G116" s="22"/>
      <c r="H116" s="22"/>
      <c r="J116" s="22"/>
      <c r="K116" s="22"/>
      <c r="L116" s="20"/>
    </row>
    <row r="117" spans="2:63" s="1" customFormat="1" ht="16.5" customHeight="1">
      <c r="B117" s="35"/>
      <c r="C117" s="36"/>
      <c r="D117" s="36"/>
      <c r="E117" s="330" t="s">
        <v>1669</v>
      </c>
      <c r="F117" s="332"/>
      <c r="G117" s="332"/>
      <c r="H117" s="332"/>
      <c r="I117" s="118"/>
      <c r="J117" s="36"/>
      <c r="K117" s="36"/>
      <c r="L117" s="39"/>
    </row>
    <row r="118" spans="2:63" s="1" customFormat="1" ht="12" customHeight="1">
      <c r="B118" s="35"/>
      <c r="C118" s="29" t="s">
        <v>149</v>
      </c>
      <c r="D118" s="36"/>
      <c r="E118" s="36"/>
      <c r="F118" s="36"/>
      <c r="G118" s="36"/>
      <c r="H118" s="36"/>
      <c r="I118" s="118"/>
      <c r="J118" s="36"/>
      <c r="K118" s="36"/>
      <c r="L118" s="39"/>
    </row>
    <row r="119" spans="2:63" s="1" customFormat="1" ht="16.5" customHeight="1">
      <c r="B119" s="35"/>
      <c r="C119" s="36"/>
      <c r="D119" s="36"/>
      <c r="E119" s="298" t="str">
        <f>E11</f>
        <v>2-2 - SO 301.1 - Vodovodní přípojky</v>
      </c>
      <c r="F119" s="332"/>
      <c r="G119" s="332"/>
      <c r="H119" s="332"/>
      <c r="I119" s="118"/>
      <c r="J119" s="36"/>
      <c r="K119" s="36"/>
      <c r="L119" s="39"/>
    </row>
    <row r="120" spans="2:63" s="1" customFormat="1" ht="7" customHeight="1">
      <c r="B120" s="35"/>
      <c r="C120" s="36"/>
      <c r="D120" s="36"/>
      <c r="E120" s="36"/>
      <c r="F120" s="36"/>
      <c r="G120" s="36"/>
      <c r="H120" s="36"/>
      <c r="I120" s="118"/>
      <c r="J120" s="36"/>
      <c r="K120" s="36"/>
      <c r="L120" s="39"/>
    </row>
    <row r="121" spans="2:63" s="1" customFormat="1" ht="12" customHeight="1">
      <c r="B121" s="35"/>
      <c r="C121" s="29" t="s">
        <v>24</v>
      </c>
      <c r="D121" s="36"/>
      <c r="E121" s="36"/>
      <c r="F121" s="27" t="str">
        <f>F14</f>
        <v>Šternberk</v>
      </c>
      <c r="G121" s="36"/>
      <c r="H121" s="36"/>
      <c r="I121" s="119" t="s">
        <v>26</v>
      </c>
      <c r="J121" s="62" t="str">
        <f>IF(J14="","",J14)</f>
        <v>23. 4. 2017</v>
      </c>
      <c r="K121" s="36"/>
      <c r="L121" s="39"/>
    </row>
    <row r="122" spans="2:63" s="1" customFormat="1" ht="7" customHeight="1">
      <c r="B122" s="35"/>
      <c r="C122" s="36"/>
      <c r="D122" s="36"/>
      <c r="E122" s="36"/>
      <c r="F122" s="36"/>
      <c r="G122" s="36"/>
      <c r="H122" s="36"/>
      <c r="I122" s="118"/>
      <c r="J122" s="36"/>
      <c r="K122" s="36"/>
      <c r="L122" s="39"/>
    </row>
    <row r="123" spans="2:63" s="1" customFormat="1" ht="15.15" customHeight="1">
      <c r="B123" s="35"/>
      <c r="C123" s="29" t="s">
        <v>34</v>
      </c>
      <c r="D123" s="36"/>
      <c r="E123" s="36"/>
      <c r="F123" s="27" t="str">
        <f>E17</f>
        <v>Město Šternberk</v>
      </c>
      <c r="G123" s="36"/>
      <c r="H123" s="36"/>
      <c r="I123" s="119" t="s">
        <v>42</v>
      </c>
      <c r="J123" s="33" t="str">
        <f>E23</f>
        <v>ing. Petr Doležel</v>
      </c>
      <c r="K123" s="36"/>
      <c r="L123" s="39"/>
    </row>
    <row r="124" spans="2:63" s="1" customFormat="1" ht="15.15" customHeight="1">
      <c r="B124" s="35"/>
      <c r="C124" s="29" t="s">
        <v>40</v>
      </c>
      <c r="D124" s="36"/>
      <c r="E124" s="36"/>
      <c r="F124" s="27" t="str">
        <f>IF(E20="","",E20)</f>
        <v>Vyplň údaj</v>
      </c>
      <c r="G124" s="36"/>
      <c r="H124" s="36"/>
      <c r="I124" s="119" t="s">
        <v>46</v>
      </c>
      <c r="J124" s="33" t="str">
        <f>E26</f>
        <v xml:space="preserve">Kucek  </v>
      </c>
      <c r="K124" s="36"/>
      <c r="L124" s="39"/>
    </row>
    <row r="125" spans="2:63" s="1" customFormat="1" ht="10.3" customHeight="1">
      <c r="B125" s="35"/>
      <c r="C125" s="36"/>
      <c r="D125" s="36"/>
      <c r="E125" s="36"/>
      <c r="F125" s="36"/>
      <c r="G125" s="36"/>
      <c r="H125" s="36"/>
      <c r="I125" s="118"/>
      <c r="J125" s="36"/>
      <c r="K125" s="36"/>
      <c r="L125" s="39"/>
    </row>
    <row r="126" spans="2:63" s="10" customFormat="1" ht="29.25" customHeight="1">
      <c r="B126" s="171"/>
      <c r="C126" s="172" t="s">
        <v>169</v>
      </c>
      <c r="D126" s="173" t="s">
        <v>76</v>
      </c>
      <c r="E126" s="173" t="s">
        <v>72</v>
      </c>
      <c r="F126" s="173" t="s">
        <v>73</v>
      </c>
      <c r="G126" s="173" t="s">
        <v>170</v>
      </c>
      <c r="H126" s="173" t="s">
        <v>171</v>
      </c>
      <c r="I126" s="174" t="s">
        <v>172</v>
      </c>
      <c r="J126" s="173" t="s">
        <v>154</v>
      </c>
      <c r="K126" s="175" t="s">
        <v>173</v>
      </c>
      <c r="L126" s="176"/>
      <c r="M126" s="71" t="s">
        <v>1</v>
      </c>
      <c r="N126" s="72" t="s">
        <v>55</v>
      </c>
      <c r="O126" s="72" t="s">
        <v>174</v>
      </c>
      <c r="P126" s="72" t="s">
        <v>175</v>
      </c>
      <c r="Q126" s="72" t="s">
        <v>176</v>
      </c>
      <c r="R126" s="72" t="s">
        <v>177</v>
      </c>
      <c r="S126" s="72" t="s">
        <v>178</v>
      </c>
      <c r="T126" s="73" t="s">
        <v>179</v>
      </c>
    </row>
    <row r="127" spans="2:63" s="1" customFormat="1" ht="22.8" customHeight="1">
      <c r="B127" s="35"/>
      <c r="C127" s="78" t="s">
        <v>180</v>
      </c>
      <c r="D127" s="36"/>
      <c r="E127" s="36"/>
      <c r="F127" s="36"/>
      <c r="G127" s="36"/>
      <c r="H127" s="36"/>
      <c r="I127" s="118"/>
      <c r="J127" s="177">
        <f>BK127</f>
        <v>0</v>
      </c>
      <c r="K127" s="36"/>
      <c r="L127" s="39"/>
      <c r="M127" s="74"/>
      <c r="N127" s="75"/>
      <c r="O127" s="75"/>
      <c r="P127" s="178">
        <f>P128</f>
        <v>0</v>
      </c>
      <c r="Q127" s="75"/>
      <c r="R127" s="178">
        <f>R128</f>
        <v>11.031817559999999</v>
      </c>
      <c r="S127" s="75"/>
      <c r="T127" s="179">
        <f>T128</f>
        <v>0</v>
      </c>
      <c r="AT127" s="17" t="s">
        <v>90</v>
      </c>
      <c r="AU127" s="17" t="s">
        <v>156</v>
      </c>
      <c r="BK127" s="180">
        <f>BK128</f>
        <v>0</v>
      </c>
    </row>
    <row r="128" spans="2:63" s="11" customFormat="1" ht="25.9" customHeight="1">
      <c r="B128" s="181"/>
      <c r="C128" s="182"/>
      <c r="D128" s="183" t="s">
        <v>90</v>
      </c>
      <c r="E128" s="184" t="s">
        <v>181</v>
      </c>
      <c r="F128" s="184" t="s">
        <v>182</v>
      </c>
      <c r="G128" s="182"/>
      <c r="H128" s="182"/>
      <c r="I128" s="185"/>
      <c r="J128" s="186">
        <f>BK128</f>
        <v>0</v>
      </c>
      <c r="K128" s="182"/>
      <c r="L128" s="187"/>
      <c r="M128" s="188"/>
      <c r="N128" s="189"/>
      <c r="O128" s="189"/>
      <c r="P128" s="190">
        <f>P129+P225+P233+P332+P397+P401</f>
        <v>0</v>
      </c>
      <c r="Q128" s="189"/>
      <c r="R128" s="190">
        <f>R129+R225+R233+R332+R397+R401</f>
        <v>11.031817559999999</v>
      </c>
      <c r="S128" s="189"/>
      <c r="T128" s="191">
        <f>T129+T225+T233+T332+T397+T401</f>
        <v>0</v>
      </c>
      <c r="AR128" s="192" t="s">
        <v>23</v>
      </c>
      <c r="AT128" s="193" t="s">
        <v>90</v>
      </c>
      <c r="AU128" s="193" t="s">
        <v>91</v>
      </c>
      <c r="AY128" s="192" t="s">
        <v>183</v>
      </c>
      <c r="BK128" s="194">
        <f>BK129+BK225+BK233+BK332+BK397+BK401</f>
        <v>0</v>
      </c>
    </row>
    <row r="129" spans="2:65" s="11" customFormat="1" ht="22.8" customHeight="1">
      <c r="B129" s="181"/>
      <c r="C129" s="182"/>
      <c r="D129" s="183" t="s">
        <v>90</v>
      </c>
      <c r="E129" s="195" t="s">
        <v>23</v>
      </c>
      <c r="F129" s="195" t="s">
        <v>2319</v>
      </c>
      <c r="G129" s="182"/>
      <c r="H129" s="182"/>
      <c r="I129" s="185"/>
      <c r="J129" s="196">
        <f>BK129</f>
        <v>0</v>
      </c>
      <c r="K129" s="182"/>
      <c r="L129" s="187"/>
      <c r="M129" s="188"/>
      <c r="N129" s="189"/>
      <c r="O129" s="189"/>
      <c r="P129" s="190">
        <f>SUM(P130:P224)</f>
        <v>0</v>
      </c>
      <c r="Q129" s="189"/>
      <c r="R129" s="190">
        <f>SUM(R130:R224)</f>
        <v>0.81916120000000014</v>
      </c>
      <c r="S129" s="189"/>
      <c r="T129" s="191">
        <f>SUM(T130:T224)</f>
        <v>0</v>
      </c>
      <c r="AR129" s="192" t="s">
        <v>23</v>
      </c>
      <c r="AT129" s="193" t="s">
        <v>90</v>
      </c>
      <c r="AU129" s="193" t="s">
        <v>23</v>
      </c>
      <c r="AY129" s="192" t="s">
        <v>183</v>
      </c>
      <c r="BK129" s="194">
        <f>SUM(BK130:BK224)</f>
        <v>0</v>
      </c>
    </row>
    <row r="130" spans="2:65" s="1" customFormat="1" ht="16.5" customHeight="1">
      <c r="B130" s="35"/>
      <c r="C130" s="197" t="s">
        <v>23</v>
      </c>
      <c r="D130" s="197" t="s">
        <v>186</v>
      </c>
      <c r="E130" s="198" t="s">
        <v>1689</v>
      </c>
      <c r="F130" s="199" t="s">
        <v>1690</v>
      </c>
      <c r="G130" s="200" t="s">
        <v>711</v>
      </c>
      <c r="H130" s="201">
        <v>8.8000000000000007</v>
      </c>
      <c r="I130" s="202"/>
      <c r="J130" s="203">
        <f>ROUND(I130*H130,2)</f>
        <v>0</v>
      </c>
      <c r="K130" s="199" t="s">
        <v>190</v>
      </c>
      <c r="L130" s="39"/>
      <c r="M130" s="204" t="s">
        <v>1</v>
      </c>
      <c r="N130" s="205" t="s">
        <v>56</v>
      </c>
      <c r="O130" s="67"/>
      <c r="P130" s="206">
        <f>O130*H130</f>
        <v>0</v>
      </c>
      <c r="Q130" s="206">
        <v>8.6800000000000002E-3</v>
      </c>
      <c r="R130" s="206">
        <f>Q130*H130</f>
        <v>7.6384000000000007E-2</v>
      </c>
      <c r="S130" s="206">
        <v>0</v>
      </c>
      <c r="T130" s="207">
        <f>S130*H130</f>
        <v>0</v>
      </c>
      <c r="AR130" s="208" t="s">
        <v>122</v>
      </c>
      <c r="AT130" s="208" t="s">
        <v>186</v>
      </c>
      <c r="AU130" s="208" t="s">
        <v>98</v>
      </c>
      <c r="AY130" s="17" t="s">
        <v>183</v>
      </c>
      <c r="BE130" s="209">
        <f>IF(N130="základní",J130,0)</f>
        <v>0</v>
      </c>
      <c r="BF130" s="209">
        <f>IF(N130="snížená",J130,0)</f>
        <v>0</v>
      </c>
      <c r="BG130" s="209">
        <f>IF(N130="zákl. přenesená",J130,0)</f>
        <v>0</v>
      </c>
      <c r="BH130" s="209">
        <f>IF(N130="sníž. přenesená",J130,0)</f>
        <v>0</v>
      </c>
      <c r="BI130" s="209">
        <f>IF(N130="nulová",J130,0)</f>
        <v>0</v>
      </c>
      <c r="BJ130" s="17" t="s">
        <v>23</v>
      </c>
      <c r="BK130" s="209">
        <f>ROUND(I130*H130,2)</f>
        <v>0</v>
      </c>
      <c r="BL130" s="17" t="s">
        <v>122</v>
      </c>
      <c r="BM130" s="208" t="s">
        <v>2320</v>
      </c>
    </row>
    <row r="131" spans="2:65" s="1" customFormat="1" ht="26.1">
      <c r="B131" s="35"/>
      <c r="C131" s="36"/>
      <c r="D131" s="210" t="s">
        <v>192</v>
      </c>
      <c r="E131" s="36"/>
      <c r="F131" s="211" t="s">
        <v>1692</v>
      </c>
      <c r="G131" s="36"/>
      <c r="H131" s="36"/>
      <c r="I131" s="118"/>
      <c r="J131" s="36"/>
      <c r="K131" s="36"/>
      <c r="L131" s="39"/>
      <c r="M131" s="212"/>
      <c r="N131" s="67"/>
      <c r="O131" s="67"/>
      <c r="P131" s="67"/>
      <c r="Q131" s="67"/>
      <c r="R131" s="67"/>
      <c r="S131" s="67"/>
      <c r="T131" s="68"/>
      <c r="AT131" s="17" t="s">
        <v>192</v>
      </c>
      <c r="AU131" s="17" t="s">
        <v>98</v>
      </c>
    </row>
    <row r="132" spans="2:65" s="1" customFormat="1" ht="45">
      <c r="B132" s="35"/>
      <c r="C132" s="36"/>
      <c r="D132" s="210" t="s">
        <v>194</v>
      </c>
      <c r="E132" s="36"/>
      <c r="F132" s="213" t="s">
        <v>1686</v>
      </c>
      <c r="G132" s="36"/>
      <c r="H132" s="36"/>
      <c r="I132" s="118"/>
      <c r="J132" s="36"/>
      <c r="K132" s="36"/>
      <c r="L132" s="39"/>
      <c r="M132" s="212"/>
      <c r="N132" s="67"/>
      <c r="O132" s="67"/>
      <c r="P132" s="67"/>
      <c r="Q132" s="67"/>
      <c r="R132" s="67"/>
      <c r="S132" s="67"/>
      <c r="T132" s="68"/>
      <c r="AT132" s="17" t="s">
        <v>194</v>
      </c>
      <c r="AU132" s="17" t="s">
        <v>98</v>
      </c>
    </row>
    <row r="133" spans="2:65" s="12" customFormat="1" ht="10.199999999999999">
      <c r="B133" s="214"/>
      <c r="C133" s="215"/>
      <c r="D133" s="210" t="s">
        <v>196</v>
      </c>
      <c r="E133" s="216" t="s">
        <v>1</v>
      </c>
      <c r="F133" s="217" t="s">
        <v>2321</v>
      </c>
      <c r="G133" s="215"/>
      <c r="H133" s="216" t="s">
        <v>1</v>
      </c>
      <c r="I133" s="218"/>
      <c r="J133" s="215"/>
      <c r="K133" s="215"/>
      <c r="L133" s="219"/>
      <c r="M133" s="220"/>
      <c r="N133" s="221"/>
      <c r="O133" s="221"/>
      <c r="P133" s="221"/>
      <c r="Q133" s="221"/>
      <c r="R133" s="221"/>
      <c r="S133" s="221"/>
      <c r="T133" s="222"/>
      <c r="AT133" s="223" t="s">
        <v>196</v>
      </c>
      <c r="AU133" s="223" t="s">
        <v>98</v>
      </c>
      <c r="AV133" s="12" t="s">
        <v>23</v>
      </c>
      <c r="AW133" s="12" t="s">
        <v>48</v>
      </c>
      <c r="AX133" s="12" t="s">
        <v>91</v>
      </c>
      <c r="AY133" s="223" t="s">
        <v>183</v>
      </c>
    </row>
    <row r="134" spans="2:65" s="13" customFormat="1" ht="10.199999999999999">
      <c r="B134" s="224"/>
      <c r="C134" s="225"/>
      <c r="D134" s="210" t="s">
        <v>196</v>
      </c>
      <c r="E134" s="226" t="s">
        <v>1</v>
      </c>
      <c r="F134" s="227" t="s">
        <v>2322</v>
      </c>
      <c r="G134" s="225"/>
      <c r="H134" s="228">
        <v>8.8000000000000007</v>
      </c>
      <c r="I134" s="229"/>
      <c r="J134" s="225"/>
      <c r="K134" s="225"/>
      <c r="L134" s="230"/>
      <c r="M134" s="231"/>
      <c r="N134" s="232"/>
      <c r="O134" s="232"/>
      <c r="P134" s="232"/>
      <c r="Q134" s="232"/>
      <c r="R134" s="232"/>
      <c r="S134" s="232"/>
      <c r="T134" s="233"/>
      <c r="AT134" s="234" t="s">
        <v>196</v>
      </c>
      <c r="AU134" s="234" t="s">
        <v>98</v>
      </c>
      <c r="AV134" s="13" t="s">
        <v>98</v>
      </c>
      <c r="AW134" s="13" t="s">
        <v>48</v>
      </c>
      <c r="AX134" s="13" t="s">
        <v>91</v>
      </c>
      <c r="AY134" s="234" t="s">
        <v>183</v>
      </c>
    </row>
    <row r="135" spans="2:65" s="15" customFormat="1" ht="10.199999999999999">
      <c r="B135" s="259"/>
      <c r="C135" s="260"/>
      <c r="D135" s="210" t="s">
        <v>196</v>
      </c>
      <c r="E135" s="261" t="s">
        <v>1</v>
      </c>
      <c r="F135" s="262" t="s">
        <v>1547</v>
      </c>
      <c r="G135" s="260"/>
      <c r="H135" s="263">
        <v>8.8000000000000007</v>
      </c>
      <c r="I135" s="264"/>
      <c r="J135" s="260"/>
      <c r="K135" s="260"/>
      <c r="L135" s="265"/>
      <c r="M135" s="266"/>
      <c r="N135" s="267"/>
      <c r="O135" s="267"/>
      <c r="P135" s="267"/>
      <c r="Q135" s="267"/>
      <c r="R135" s="267"/>
      <c r="S135" s="267"/>
      <c r="T135" s="268"/>
      <c r="AT135" s="269" t="s">
        <v>196</v>
      </c>
      <c r="AU135" s="269" t="s">
        <v>98</v>
      </c>
      <c r="AV135" s="15" t="s">
        <v>122</v>
      </c>
      <c r="AW135" s="15" t="s">
        <v>48</v>
      </c>
      <c r="AX135" s="15" t="s">
        <v>23</v>
      </c>
      <c r="AY135" s="269" t="s">
        <v>183</v>
      </c>
    </row>
    <row r="136" spans="2:65" s="1" customFormat="1" ht="16.5" customHeight="1">
      <c r="B136" s="35"/>
      <c r="C136" s="197" t="s">
        <v>98</v>
      </c>
      <c r="D136" s="197" t="s">
        <v>186</v>
      </c>
      <c r="E136" s="198" t="s">
        <v>1682</v>
      </c>
      <c r="F136" s="199" t="s">
        <v>1683</v>
      </c>
      <c r="G136" s="200" t="s">
        <v>711</v>
      </c>
      <c r="H136" s="201">
        <v>14.3</v>
      </c>
      <c r="I136" s="202"/>
      <c r="J136" s="203">
        <f>ROUND(I136*H136,2)</f>
        <v>0</v>
      </c>
      <c r="K136" s="199" t="s">
        <v>190</v>
      </c>
      <c r="L136" s="39"/>
      <c r="M136" s="204" t="s">
        <v>1</v>
      </c>
      <c r="N136" s="205" t="s">
        <v>56</v>
      </c>
      <c r="O136" s="67"/>
      <c r="P136" s="206">
        <f>O136*H136</f>
        <v>0</v>
      </c>
      <c r="Q136" s="206">
        <v>3.6900000000000002E-2</v>
      </c>
      <c r="R136" s="206">
        <f>Q136*H136</f>
        <v>0.52767000000000008</v>
      </c>
      <c r="S136" s="206">
        <v>0</v>
      </c>
      <c r="T136" s="207">
        <f>S136*H136</f>
        <v>0</v>
      </c>
      <c r="AR136" s="208" t="s">
        <v>122</v>
      </c>
      <c r="AT136" s="208" t="s">
        <v>186</v>
      </c>
      <c r="AU136" s="208" t="s">
        <v>98</v>
      </c>
      <c r="AY136" s="17" t="s">
        <v>183</v>
      </c>
      <c r="BE136" s="209">
        <f>IF(N136="základní",J136,0)</f>
        <v>0</v>
      </c>
      <c r="BF136" s="209">
        <f>IF(N136="snížená",J136,0)</f>
        <v>0</v>
      </c>
      <c r="BG136" s="209">
        <f>IF(N136="zákl. přenesená",J136,0)</f>
        <v>0</v>
      </c>
      <c r="BH136" s="209">
        <f>IF(N136="sníž. přenesená",J136,0)</f>
        <v>0</v>
      </c>
      <c r="BI136" s="209">
        <f>IF(N136="nulová",J136,0)</f>
        <v>0</v>
      </c>
      <c r="BJ136" s="17" t="s">
        <v>23</v>
      </c>
      <c r="BK136" s="209">
        <f>ROUND(I136*H136,2)</f>
        <v>0</v>
      </c>
      <c r="BL136" s="17" t="s">
        <v>122</v>
      </c>
      <c r="BM136" s="208" t="s">
        <v>2323</v>
      </c>
    </row>
    <row r="137" spans="2:65" s="1" customFormat="1" ht="26.1">
      <c r="B137" s="35"/>
      <c r="C137" s="36"/>
      <c r="D137" s="210" t="s">
        <v>192</v>
      </c>
      <c r="E137" s="36"/>
      <c r="F137" s="211" t="s">
        <v>1685</v>
      </c>
      <c r="G137" s="36"/>
      <c r="H137" s="36"/>
      <c r="I137" s="118"/>
      <c r="J137" s="36"/>
      <c r="K137" s="36"/>
      <c r="L137" s="39"/>
      <c r="M137" s="212"/>
      <c r="N137" s="67"/>
      <c r="O137" s="67"/>
      <c r="P137" s="67"/>
      <c r="Q137" s="67"/>
      <c r="R137" s="67"/>
      <c r="S137" s="67"/>
      <c r="T137" s="68"/>
      <c r="AT137" s="17" t="s">
        <v>192</v>
      </c>
      <c r="AU137" s="17" t="s">
        <v>98</v>
      </c>
    </row>
    <row r="138" spans="2:65" s="1" customFormat="1" ht="45">
      <c r="B138" s="35"/>
      <c r="C138" s="36"/>
      <c r="D138" s="210" t="s">
        <v>194</v>
      </c>
      <c r="E138" s="36"/>
      <c r="F138" s="213" t="s">
        <v>1686</v>
      </c>
      <c r="G138" s="36"/>
      <c r="H138" s="36"/>
      <c r="I138" s="118"/>
      <c r="J138" s="36"/>
      <c r="K138" s="36"/>
      <c r="L138" s="39"/>
      <c r="M138" s="212"/>
      <c r="N138" s="67"/>
      <c r="O138" s="67"/>
      <c r="P138" s="67"/>
      <c r="Q138" s="67"/>
      <c r="R138" s="67"/>
      <c r="S138" s="67"/>
      <c r="T138" s="68"/>
      <c r="AT138" s="17" t="s">
        <v>194</v>
      </c>
      <c r="AU138" s="17" t="s">
        <v>98</v>
      </c>
    </row>
    <row r="139" spans="2:65" s="12" customFormat="1" ht="10.199999999999999">
      <c r="B139" s="214"/>
      <c r="C139" s="215"/>
      <c r="D139" s="210" t="s">
        <v>196</v>
      </c>
      <c r="E139" s="216" t="s">
        <v>1</v>
      </c>
      <c r="F139" s="217" t="s">
        <v>2321</v>
      </c>
      <c r="G139" s="215"/>
      <c r="H139" s="216" t="s">
        <v>1</v>
      </c>
      <c r="I139" s="218"/>
      <c r="J139" s="215"/>
      <c r="K139" s="215"/>
      <c r="L139" s="219"/>
      <c r="M139" s="220"/>
      <c r="N139" s="221"/>
      <c r="O139" s="221"/>
      <c r="P139" s="221"/>
      <c r="Q139" s="221"/>
      <c r="R139" s="221"/>
      <c r="S139" s="221"/>
      <c r="T139" s="222"/>
      <c r="AT139" s="223" t="s">
        <v>196</v>
      </c>
      <c r="AU139" s="223" t="s">
        <v>98</v>
      </c>
      <c r="AV139" s="12" t="s">
        <v>23</v>
      </c>
      <c r="AW139" s="12" t="s">
        <v>48</v>
      </c>
      <c r="AX139" s="12" t="s">
        <v>91</v>
      </c>
      <c r="AY139" s="223" t="s">
        <v>183</v>
      </c>
    </row>
    <row r="140" spans="2:65" s="13" customFormat="1" ht="10.199999999999999">
      <c r="B140" s="224"/>
      <c r="C140" s="225"/>
      <c r="D140" s="210" t="s">
        <v>196</v>
      </c>
      <c r="E140" s="226" t="s">
        <v>1</v>
      </c>
      <c r="F140" s="227" t="s">
        <v>2324</v>
      </c>
      <c r="G140" s="225"/>
      <c r="H140" s="228">
        <v>14.3</v>
      </c>
      <c r="I140" s="229"/>
      <c r="J140" s="225"/>
      <c r="K140" s="225"/>
      <c r="L140" s="230"/>
      <c r="M140" s="231"/>
      <c r="N140" s="232"/>
      <c r="O140" s="232"/>
      <c r="P140" s="232"/>
      <c r="Q140" s="232"/>
      <c r="R140" s="232"/>
      <c r="S140" s="232"/>
      <c r="T140" s="233"/>
      <c r="AT140" s="234" t="s">
        <v>196</v>
      </c>
      <c r="AU140" s="234" t="s">
        <v>98</v>
      </c>
      <c r="AV140" s="13" t="s">
        <v>98</v>
      </c>
      <c r="AW140" s="13" t="s">
        <v>48</v>
      </c>
      <c r="AX140" s="13" t="s">
        <v>91</v>
      </c>
      <c r="AY140" s="234" t="s">
        <v>183</v>
      </c>
    </row>
    <row r="141" spans="2:65" s="15" customFormat="1" ht="10.199999999999999">
      <c r="B141" s="259"/>
      <c r="C141" s="260"/>
      <c r="D141" s="210" t="s">
        <v>196</v>
      </c>
      <c r="E141" s="261" t="s">
        <v>1</v>
      </c>
      <c r="F141" s="262" t="s">
        <v>1547</v>
      </c>
      <c r="G141" s="260"/>
      <c r="H141" s="263">
        <v>14.3</v>
      </c>
      <c r="I141" s="264"/>
      <c r="J141" s="260"/>
      <c r="K141" s="260"/>
      <c r="L141" s="265"/>
      <c r="M141" s="266"/>
      <c r="N141" s="267"/>
      <c r="O141" s="267"/>
      <c r="P141" s="267"/>
      <c r="Q141" s="267"/>
      <c r="R141" s="267"/>
      <c r="S141" s="267"/>
      <c r="T141" s="268"/>
      <c r="AT141" s="269" t="s">
        <v>196</v>
      </c>
      <c r="AU141" s="269" t="s">
        <v>98</v>
      </c>
      <c r="AV141" s="15" t="s">
        <v>122</v>
      </c>
      <c r="AW141" s="15" t="s">
        <v>48</v>
      </c>
      <c r="AX141" s="15" t="s">
        <v>23</v>
      </c>
      <c r="AY141" s="269" t="s">
        <v>183</v>
      </c>
    </row>
    <row r="142" spans="2:65" s="1" customFormat="1" ht="16.5" customHeight="1">
      <c r="B142" s="35"/>
      <c r="C142" s="197" t="s">
        <v>113</v>
      </c>
      <c r="D142" s="197" t="s">
        <v>186</v>
      </c>
      <c r="E142" s="198" t="s">
        <v>1704</v>
      </c>
      <c r="F142" s="199" t="s">
        <v>1705</v>
      </c>
      <c r="G142" s="200" t="s">
        <v>248</v>
      </c>
      <c r="H142" s="201">
        <v>34.65</v>
      </c>
      <c r="I142" s="202"/>
      <c r="J142" s="203">
        <f>ROUND(I142*H142,2)</f>
        <v>0</v>
      </c>
      <c r="K142" s="199" t="s">
        <v>190</v>
      </c>
      <c r="L142" s="39"/>
      <c r="M142" s="204" t="s">
        <v>1</v>
      </c>
      <c r="N142" s="205" t="s">
        <v>56</v>
      </c>
      <c r="O142" s="67"/>
      <c r="P142" s="206">
        <f>O142*H142</f>
        <v>0</v>
      </c>
      <c r="Q142" s="206">
        <v>0</v>
      </c>
      <c r="R142" s="206">
        <f>Q142*H142</f>
        <v>0</v>
      </c>
      <c r="S142" s="206">
        <v>0</v>
      </c>
      <c r="T142" s="207">
        <f>S142*H142</f>
        <v>0</v>
      </c>
      <c r="AR142" s="208" t="s">
        <v>122</v>
      </c>
      <c r="AT142" s="208" t="s">
        <v>186</v>
      </c>
      <c r="AU142" s="208" t="s">
        <v>98</v>
      </c>
      <c r="AY142" s="17" t="s">
        <v>183</v>
      </c>
      <c r="BE142" s="209">
        <f>IF(N142="základní",J142,0)</f>
        <v>0</v>
      </c>
      <c r="BF142" s="209">
        <f>IF(N142="snížená",J142,0)</f>
        <v>0</v>
      </c>
      <c r="BG142" s="209">
        <f>IF(N142="zákl. přenesená",J142,0)</f>
        <v>0</v>
      </c>
      <c r="BH142" s="209">
        <f>IF(N142="sníž. přenesená",J142,0)</f>
        <v>0</v>
      </c>
      <c r="BI142" s="209">
        <f>IF(N142="nulová",J142,0)</f>
        <v>0</v>
      </c>
      <c r="BJ142" s="17" t="s">
        <v>23</v>
      </c>
      <c r="BK142" s="209">
        <f>ROUND(I142*H142,2)</f>
        <v>0</v>
      </c>
      <c r="BL142" s="17" t="s">
        <v>122</v>
      </c>
      <c r="BM142" s="208" t="s">
        <v>2325</v>
      </c>
    </row>
    <row r="143" spans="2:65" s="1" customFormat="1" ht="10.199999999999999">
      <c r="B143" s="35"/>
      <c r="C143" s="36"/>
      <c r="D143" s="210" t="s">
        <v>192</v>
      </c>
      <c r="E143" s="36"/>
      <c r="F143" s="211" t="s">
        <v>1707</v>
      </c>
      <c r="G143" s="36"/>
      <c r="H143" s="36"/>
      <c r="I143" s="118"/>
      <c r="J143" s="36"/>
      <c r="K143" s="36"/>
      <c r="L143" s="39"/>
      <c r="M143" s="212"/>
      <c r="N143" s="67"/>
      <c r="O143" s="67"/>
      <c r="P143" s="67"/>
      <c r="Q143" s="67"/>
      <c r="R143" s="67"/>
      <c r="S143" s="67"/>
      <c r="T143" s="68"/>
      <c r="AT143" s="17" t="s">
        <v>192</v>
      </c>
      <c r="AU143" s="17" t="s">
        <v>98</v>
      </c>
    </row>
    <row r="144" spans="2:65" s="1" customFormat="1" ht="171">
      <c r="B144" s="35"/>
      <c r="C144" s="36"/>
      <c r="D144" s="210" t="s">
        <v>194</v>
      </c>
      <c r="E144" s="36"/>
      <c r="F144" s="213" t="s">
        <v>1708</v>
      </c>
      <c r="G144" s="36"/>
      <c r="H144" s="36"/>
      <c r="I144" s="118"/>
      <c r="J144" s="36"/>
      <c r="K144" s="36"/>
      <c r="L144" s="39"/>
      <c r="M144" s="212"/>
      <c r="N144" s="67"/>
      <c r="O144" s="67"/>
      <c r="P144" s="67"/>
      <c r="Q144" s="67"/>
      <c r="R144" s="67"/>
      <c r="S144" s="67"/>
      <c r="T144" s="68"/>
      <c r="AT144" s="17" t="s">
        <v>194</v>
      </c>
      <c r="AU144" s="17" t="s">
        <v>98</v>
      </c>
    </row>
    <row r="145" spans="2:65" s="1" customFormat="1" ht="27">
      <c r="B145" s="35"/>
      <c r="C145" s="36"/>
      <c r="D145" s="210" t="s">
        <v>400</v>
      </c>
      <c r="E145" s="36"/>
      <c r="F145" s="213" t="s">
        <v>1709</v>
      </c>
      <c r="G145" s="36"/>
      <c r="H145" s="36"/>
      <c r="I145" s="118"/>
      <c r="J145" s="36"/>
      <c r="K145" s="36"/>
      <c r="L145" s="39"/>
      <c r="M145" s="212"/>
      <c r="N145" s="67"/>
      <c r="O145" s="67"/>
      <c r="P145" s="67"/>
      <c r="Q145" s="67"/>
      <c r="R145" s="67"/>
      <c r="S145" s="67"/>
      <c r="T145" s="68"/>
      <c r="AT145" s="17" t="s">
        <v>400</v>
      </c>
      <c r="AU145" s="17" t="s">
        <v>98</v>
      </c>
    </row>
    <row r="146" spans="2:65" s="12" customFormat="1" ht="10.199999999999999">
      <c r="B146" s="214"/>
      <c r="C146" s="215"/>
      <c r="D146" s="210" t="s">
        <v>196</v>
      </c>
      <c r="E146" s="216" t="s">
        <v>1</v>
      </c>
      <c r="F146" s="217" t="s">
        <v>1710</v>
      </c>
      <c r="G146" s="215"/>
      <c r="H146" s="216" t="s">
        <v>1</v>
      </c>
      <c r="I146" s="218"/>
      <c r="J146" s="215"/>
      <c r="K146" s="215"/>
      <c r="L146" s="219"/>
      <c r="M146" s="220"/>
      <c r="N146" s="221"/>
      <c r="O146" s="221"/>
      <c r="P146" s="221"/>
      <c r="Q146" s="221"/>
      <c r="R146" s="221"/>
      <c r="S146" s="221"/>
      <c r="T146" s="222"/>
      <c r="AT146" s="223" t="s">
        <v>196</v>
      </c>
      <c r="AU146" s="223" t="s">
        <v>98</v>
      </c>
      <c r="AV146" s="12" t="s">
        <v>23</v>
      </c>
      <c r="AW146" s="12" t="s">
        <v>48</v>
      </c>
      <c r="AX146" s="12" t="s">
        <v>91</v>
      </c>
      <c r="AY146" s="223" t="s">
        <v>183</v>
      </c>
    </row>
    <row r="147" spans="2:65" s="13" customFormat="1" ht="10.199999999999999">
      <c r="B147" s="224"/>
      <c r="C147" s="225"/>
      <c r="D147" s="210" t="s">
        <v>196</v>
      </c>
      <c r="E147" s="226" t="s">
        <v>1</v>
      </c>
      <c r="F147" s="227" t="s">
        <v>2326</v>
      </c>
      <c r="G147" s="225"/>
      <c r="H147" s="228">
        <v>21.45</v>
      </c>
      <c r="I147" s="229"/>
      <c r="J147" s="225"/>
      <c r="K147" s="225"/>
      <c r="L147" s="230"/>
      <c r="M147" s="231"/>
      <c r="N147" s="232"/>
      <c r="O147" s="232"/>
      <c r="P147" s="232"/>
      <c r="Q147" s="232"/>
      <c r="R147" s="232"/>
      <c r="S147" s="232"/>
      <c r="T147" s="233"/>
      <c r="AT147" s="234" t="s">
        <v>196</v>
      </c>
      <c r="AU147" s="234" t="s">
        <v>98</v>
      </c>
      <c r="AV147" s="13" t="s">
        <v>98</v>
      </c>
      <c r="AW147" s="13" t="s">
        <v>48</v>
      </c>
      <c r="AX147" s="13" t="s">
        <v>91</v>
      </c>
      <c r="AY147" s="234" t="s">
        <v>183</v>
      </c>
    </row>
    <row r="148" spans="2:65" s="12" customFormat="1" ht="10.199999999999999">
      <c r="B148" s="214"/>
      <c r="C148" s="215"/>
      <c r="D148" s="210" t="s">
        <v>196</v>
      </c>
      <c r="E148" s="216" t="s">
        <v>1</v>
      </c>
      <c r="F148" s="217" t="s">
        <v>1712</v>
      </c>
      <c r="G148" s="215"/>
      <c r="H148" s="216" t="s">
        <v>1</v>
      </c>
      <c r="I148" s="218"/>
      <c r="J148" s="215"/>
      <c r="K148" s="215"/>
      <c r="L148" s="219"/>
      <c r="M148" s="220"/>
      <c r="N148" s="221"/>
      <c r="O148" s="221"/>
      <c r="P148" s="221"/>
      <c r="Q148" s="221"/>
      <c r="R148" s="221"/>
      <c r="S148" s="221"/>
      <c r="T148" s="222"/>
      <c r="AT148" s="223" t="s">
        <v>196</v>
      </c>
      <c r="AU148" s="223" t="s">
        <v>98</v>
      </c>
      <c r="AV148" s="12" t="s">
        <v>23</v>
      </c>
      <c r="AW148" s="12" t="s">
        <v>48</v>
      </c>
      <c r="AX148" s="12" t="s">
        <v>91</v>
      </c>
      <c r="AY148" s="223" t="s">
        <v>183</v>
      </c>
    </row>
    <row r="149" spans="2:65" s="13" customFormat="1" ht="10.199999999999999">
      <c r="B149" s="224"/>
      <c r="C149" s="225"/>
      <c r="D149" s="210" t="s">
        <v>196</v>
      </c>
      <c r="E149" s="226" t="s">
        <v>1</v>
      </c>
      <c r="F149" s="227" t="s">
        <v>2327</v>
      </c>
      <c r="G149" s="225"/>
      <c r="H149" s="228">
        <v>13.2</v>
      </c>
      <c r="I149" s="229"/>
      <c r="J149" s="225"/>
      <c r="K149" s="225"/>
      <c r="L149" s="230"/>
      <c r="M149" s="231"/>
      <c r="N149" s="232"/>
      <c r="O149" s="232"/>
      <c r="P149" s="232"/>
      <c r="Q149" s="232"/>
      <c r="R149" s="232"/>
      <c r="S149" s="232"/>
      <c r="T149" s="233"/>
      <c r="AT149" s="234" t="s">
        <v>196</v>
      </c>
      <c r="AU149" s="234" t="s">
        <v>98</v>
      </c>
      <c r="AV149" s="13" t="s">
        <v>98</v>
      </c>
      <c r="AW149" s="13" t="s">
        <v>48</v>
      </c>
      <c r="AX149" s="13" t="s">
        <v>91</v>
      </c>
      <c r="AY149" s="234" t="s">
        <v>183</v>
      </c>
    </row>
    <row r="150" spans="2:65" s="15" customFormat="1" ht="10.199999999999999">
      <c r="B150" s="259"/>
      <c r="C150" s="260"/>
      <c r="D150" s="210" t="s">
        <v>196</v>
      </c>
      <c r="E150" s="261" t="s">
        <v>1</v>
      </c>
      <c r="F150" s="262" t="s">
        <v>1547</v>
      </c>
      <c r="G150" s="260"/>
      <c r="H150" s="263">
        <v>34.65</v>
      </c>
      <c r="I150" s="264"/>
      <c r="J150" s="260"/>
      <c r="K150" s="260"/>
      <c r="L150" s="265"/>
      <c r="M150" s="266"/>
      <c r="N150" s="267"/>
      <c r="O150" s="267"/>
      <c r="P150" s="267"/>
      <c r="Q150" s="267"/>
      <c r="R150" s="267"/>
      <c r="S150" s="267"/>
      <c r="T150" s="268"/>
      <c r="AT150" s="269" t="s">
        <v>196</v>
      </c>
      <c r="AU150" s="269" t="s">
        <v>98</v>
      </c>
      <c r="AV150" s="15" t="s">
        <v>122</v>
      </c>
      <c r="AW150" s="15" t="s">
        <v>48</v>
      </c>
      <c r="AX150" s="15" t="s">
        <v>23</v>
      </c>
      <c r="AY150" s="269" t="s">
        <v>183</v>
      </c>
    </row>
    <row r="151" spans="2:65" s="1" customFormat="1" ht="16.5" customHeight="1">
      <c r="B151" s="35"/>
      <c r="C151" s="197" t="s">
        <v>122</v>
      </c>
      <c r="D151" s="197" t="s">
        <v>186</v>
      </c>
      <c r="E151" s="198" t="s">
        <v>1723</v>
      </c>
      <c r="F151" s="199" t="s">
        <v>1724</v>
      </c>
      <c r="G151" s="200" t="s">
        <v>248</v>
      </c>
      <c r="H151" s="201">
        <v>140.84399999999999</v>
      </c>
      <c r="I151" s="202"/>
      <c r="J151" s="203">
        <f>ROUND(I151*H151,2)</f>
        <v>0</v>
      </c>
      <c r="K151" s="199" t="s">
        <v>190</v>
      </c>
      <c r="L151" s="39"/>
      <c r="M151" s="204" t="s">
        <v>1</v>
      </c>
      <c r="N151" s="205" t="s">
        <v>56</v>
      </c>
      <c r="O151" s="67"/>
      <c r="P151" s="206">
        <f>O151*H151</f>
        <v>0</v>
      </c>
      <c r="Q151" s="206">
        <v>0</v>
      </c>
      <c r="R151" s="206">
        <f>Q151*H151</f>
        <v>0</v>
      </c>
      <c r="S151" s="206">
        <v>0</v>
      </c>
      <c r="T151" s="207">
        <f>S151*H151</f>
        <v>0</v>
      </c>
      <c r="AR151" s="208" t="s">
        <v>122</v>
      </c>
      <c r="AT151" s="208" t="s">
        <v>186</v>
      </c>
      <c r="AU151" s="208" t="s">
        <v>98</v>
      </c>
      <c r="AY151" s="17" t="s">
        <v>183</v>
      </c>
      <c r="BE151" s="209">
        <f>IF(N151="základní",J151,0)</f>
        <v>0</v>
      </c>
      <c r="BF151" s="209">
        <f>IF(N151="snížená",J151,0)</f>
        <v>0</v>
      </c>
      <c r="BG151" s="209">
        <f>IF(N151="zákl. přenesená",J151,0)</f>
        <v>0</v>
      </c>
      <c r="BH151" s="209">
        <f>IF(N151="sníž. přenesená",J151,0)</f>
        <v>0</v>
      </c>
      <c r="BI151" s="209">
        <f>IF(N151="nulová",J151,0)</f>
        <v>0</v>
      </c>
      <c r="BJ151" s="17" t="s">
        <v>23</v>
      </c>
      <c r="BK151" s="209">
        <f>ROUND(I151*H151,2)</f>
        <v>0</v>
      </c>
      <c r="BL151" s="17" t="s">
        <v>122</v>
      </c>
      <c r="BM151" s="208" t="s">
        <v>2328</v>
      </c>
    </row>
    <row r="152" spans="2:65" s="1" customFormat="1" ht="17.399999999999999">
      <c r="B152" s="35"/>
      <c r="C152" s="36"/>
      <c r="D152" s="210" t="s">
        <v>192</v>
      </c>
      <c r="E152" s="36"/>
      <c r="F152" s="211" t="s">
        <v>1726</v>
      </c>
      <c r="G152" s="36"/>
      <c r="H152" s="36"/>
      <c r="I152" s="118"/>
      <c r="J152" s="36"/>
      <c r="K152" s="36"/>
      <c r="L152" s="39"/>
      <c r="M152" s="212"/>
      <c r="N152" s="67"/>
      <c r="O152" s="67"/>
      <c r="P152" s="67"/>
      <c r="Q152" s="67"/>
      <c r="R152" s="67"/>
      <c r="S152" s="67"/>
      <c r="T152" s="68"/>
      <c r="AT152" s="17" t="s">
        <v>192</v>
      </c>
      <c r="AU152" s="17" t="s">
        <v>98</v>
      </c>
    </row>
    <row r="153" spans="2:65" s="1" customFormat="1" ht="99">
      <c r="B153" s="35"/>
      <c r="C153" s="36"/>
      <c r="D153" s="210" t="s">
        <v>194</v>
      </c>
      <c r="E153" s="36"/>
      <c r="F153" s="213" t="s">
        <v>281</v>
      </c>
      <c r="G153" s="36"/>
      <c r="H153" s="36"/>
      <c r="I153" s="118"/>
      <c r="J153" s="36"/>
      <c r="K153" s="36"/>
      <c r="L153" s="39"/>
      <c r="M153" s="212"/>
      <c r="N153" s="67"/>
      <c r="O153" s="67"/>
      <c r="P153" s="67"/>
      <c r="Q153" s="67"/>
      <c r="R153" s="67"/>
      <c r="S153" s="67"/>
      <c r="T153" s="68"/>
      <c r="AT153" s="17" t="s">
        <v>194</v>
      </c>
      <c r="AU153" s="17" t="s">
        <v>98</v>
      </c>
    </row>
    <row r="154" spans="2:65" s="12" customFormat="1" ht="10.199999999999999">
      <c r="B154" s="214"/>
      <c r="C154" s="215"/>
      <c r="D154" s="210" t="s">
        <v>196</v>
      </c>
      <c r="E154" s="216" t="s">
        <v>1</v>
      </c>
      <c r="F154" s="217" t="s">
        <v>2329</v>
      </c>
      <c r="G154" s="215"/>
      <c r="H154" s="216" t="s">
        <v>1</v>
      </c>
      <c r="I154" s="218"/>
      <c r="J154" s="215"/>
      <c r="K154" s="215"/>
      <c r="L154" s="219"/>
      <c r="M154" s="220"/>
      <c r="N154" s="221"/>
      <c r="O154" s="221"/>
      <c r="P154" s="221"/>
      <c r="Q154" s="221"/>
      <c r="R154" s="221"/>
      <c r="S154" s="221"/>
      <c r="T154" s="222"/>
      <c r="AT154" s="223" t="s">
        <v>196</v>
      </c>
      <c r="AU154" s="223" t="s">
        <v>98</v>
      </c>
      <c r="AV154" s="12" t="s">
        <v>23</v>
      </c>
      <c r="AW154" s="12" t="s">
        <v>48</v>
      </c>
      <c r="AX154" s="12" t="s">
        <v>91</v>
      </c>
      <c r="AY154" s="223" t="s">
        <v>183</v>
      </c>
    </row>
    <row r="155" spans="2:65" s="12" customFormat="1" ht="10.199999999999999">
      <c r="B155" s="214"/>
      <c r="C155" s="215"/>
      <c r="D155" s="210" t="s">
        <v>196</v>
      </c>
      <c r="E155" s="216" t="s">
        <v>1</v>
      </c>
      <c r="F155" s="217" t="s">
        <v>2330</v>
      </c>
      <c r="G155" s="215"/>
      <c r="H155" s="216" t="s">
        <v>1</v>
      </c>
      <c r="I155" s="218"/>
      <c r="J155" s="215"/>
      <c r="K155" s="215"/>
      <c r="L155" s="219"/>
      <c r="M155" s="220"/>
      <c r="N155" s="221"/>
      <c r="O155" s="221"/>
      <c r="P155" s="221"/>
      <c r="Q155" s="221"/>
      <c r="R155" s="221"/>
      <c r="S155" s="221"/>
      <c r="T155" s="222"/>
      <c r="AT155" s="223" t="s">
        <v>196</v>
      </c>
      <c r="AU155" s="223" t="s">
        <v>98</v>
      </c>
      <c r="AV155" s="12" t="s">
        <v>23</v>
      </c>
      <c r="AW155" s="12" t="s">
        <v>48</v>
      </c>
      <c r="AX155" s="12" t="s">
        <v>91</v>
      </c>
      <c r="AY155" s="223" t="s">
        <v>183</v>
      </c>
    </row>
    <row r="156" spans="2:65" s="13" customFormat="1" ht="10.199999999999999">
      <c r="B156" s="224"/>
      <c r="C156" s="225"/>
      <c r="D156" s="210" t="s">
        <v>196</v>
      </c>
      <c r="E156" s="226" t="s">
        <v>1</v>
      </c>
      <c r="F156" s="227" t="s">
        <v>2331</v>
      </c>
      <c r="G156" s="225"/>
      <c r="H156" s="228">
        <v>140.84399999999999</v>
      </c>
      <c r="I156" s="229"/>
      <c r="J156" s="225"/>
      <c r="K156" s="225"/>
      <c r="L156" s="230"/>
      <c r="M156" s="231"/>
      <c r="N156" s="232"/>
      <c r="O156" s="232"/>
      <c r="P156" s="232"/>
      <c r="Q156" s="232"/>
      <c r="R156" s="232"/>
      <c r="S156" s="232"/>
      <c r="T156" s="233"/>
      <c r="AT156" s="234" t="s">
        <v>196</v>
      </c>
      <c r="AU156" s="234" t="s">
        <v>98</v>
      </c>
      <c r="AV156" s="13" t="s">
        <v>98</v>
      </c>
      <c r="AW156" s="13" t="s">
        <v>48</v>
      </c>
      <c r="AX156" s="13" t="s">
        <v>91</v>
      </c>
      <c r="AY156" s="234" t="s">
        <v>183</v>
      </c>
    </row>
    <row r="157" spans="2:65" s="15" customFormat="1" ht="10.199999999999999">
      <c r="B157" s="259"/>
      <c r="C157" s="260"/>
      <c r="D157" s="210" t="s">
        <v>196</v>
      </c>
      <c r="E157" s="261" t="s">
        <v>1</v>
      </c>
      <c r="F157" s="262" t="s">
        <v>1547</v>
      </c>
      <c r="G157" s="260"/>
      <c r="H157" s="263">
        <v>140.84399999999999</v>
      </c>
      <c r="I157" s="264"/>
      <c r="J157" s="260"/>
      <c r="K157" s="260"/>
      <c r="L157" s="265"/>
      <c r="M157" s="266"/>
      <c r="N157" s="267"/>
      <c r="O157" s="267"/>
      <c r="P157" s="267"/>
      <c r="Q157" s="267"/>
      <c r="R157" s="267"/>
      <c r="S157" s="267"/>
      <c r="T157" s="268"/>
      <c r="AT157" s="269" t="s">
        <v>196</v>
      </c>
      <c r="AU157" s="269" t="s">
        <v>98</v>
      </c>
      <c r="AV157" s="15" t="s">
        <v>122</v>
      </c>
      <c r="AW157" s="15" t="s">
        <v>48</v>
      </c>
      <c r="AX157" s="15" t="s">
        <v>23</v>
      </c>
      <c r="AY157" s="269" t="s">
        <v>183</v>
      </c>
    </row>
    <row r="158" spans="2:65" s="1" customFormat="1" ht="16.5" customHeight="1">
      <c r="B158" s="35"/>
      <c r="C158" s="197" t="s">
        <v>128</v>
      </c>
      <c r="D158" s="197" t="s">
        <v>186</v>
      </c>
      <c r="E158" s="198" t="s">
        <v>1778</v>
      </c>
      <c r="F158" s="199" t="s">
        <v>1779</v>
      </c>
      <c r="G158" s="200" t="s">
        <v>248</v>
      </c>
      <c r="H158" s="201">
        <v>42.253</v>
      </c>
      <c r="I158" s="202"/>
      <c r="J158" s="203">
        <f>ROUND(I158*H158,2)</f>
        <v>0</v>
      </c>
      <c r="K158" s="199" t="s">
        <v>190</v>
      </c>
      <c r="L158" s="39"/>
      <c r="M158" s="204" t="s">
        <v>1</v>
      </c>
      <c r="N158" s="205" t="s">
        <v>56</v>
      </c>
      <c r="O158" s="67"/>
      <c r="P158" s="206">
        <f>O158*H158</f>
        <v>0</v>
      </c>
      <c r="Q158" s="206">
        <v>0</v>
      </c>
      <c r="R158" s="206">
        <f>Q158*H158</f>
        <v>0</v>
      </c>
      <c r="S158" s="206">
        <v>0</v>
      </c>
      <c r="T158" s="207">
        <f>S158*H158</f>
        <v>0</v>
      </c>
      <c r="AR158" s="208" t="s">
        <v>122</v>
      </c>
      <c r="AT158" s="208" t="s">
        <v>186</v>
      </c>
      <c r="AU158" s="208" t="s">
        <v>98</v>
      </c>
      <c r="AY158" s="17" t="s">
        <v>183</v>
      </c>
      <c r="BE158" s="209">
        <f>IF(N158="základní",J158,0)</f>
        <v>0</v>
      </c>
      <c r="BF158" s="209">
        <f>IF(N158="snížená",J158,0)</f>
        <v>0</v>
      </c>
      <c r="BG158" s="209">
        <f>IF(N158="zákl. přenesená",J158,0)</f>
        <v>0</v>
      </c>
      <c r="BH158" s="209">
        <f>IF(N158="sníž. přenesená",J158,0)</f>
        <v>0</v>
      </c>
      <c r="BI158" s="209">
        <f>IF(N158="nulová",J158,0)</f>
        <v>0</v>
      </c>
      <c r="BJ158" s="17" t="s">
        <v>23</v>
      </c>
      <c r="BK158" s="209">
        <f>ROUND(I158*H158,2)</f>
        <v>0</v>
      </c>
      <c r="BL158" s="17" t="s">
        <v>122</v>
      </c>
      <c r="BM158" s="208" t="s">
        <v>2332</v>
      </c>
    </row>
    <row r="159" spans="2:65" s="1" customFormat="1" ht="17.399999999999999">
      <c r="B159" s="35"/>
      <c r="C159" s="36"/>
      <c r="D159" s="210" t="s">
        <v>192</v>
      </c>
      <c r="E159" s="36"/>
      <c r="F159" s="211" t="s">
        <v>1781</v>
      </c>
      <c r="G159" s="36"/>
      <c r="H159" s="36"/>
      <c r="I159" s="118"/>
      <c r="J159" s="36"/>
      <c r="K159" s="36"/>
      <c r="L159" s="39"/>
      <c r="M159" s="212"/>
      <c r="N159" s="67"/>
      <c r="O159" s="67"/>
      <c r="P159" s="67"/>
      <c r="Q159" s="67"/>
      <c r="R159" s="67"/>
      <c r="S159" s="67"/>
      <c r="T159" s="68"/>
      <c r="AT159" s="17" t="s">
        <v>192</v>
      </c>
      <c r="AU159" s="17" t="s">
        <v>98</v>
      </c>
    </row>
    <row r="160" spans="2:65" s="1" customFormat="1" ht="99">
      <c r="B160" s="35"/>
      <c r="C160" s="36"/>
      <c r="D160" s="210" t="s">
        <v>194</v>
      </c>
      <c r="E160" s="36"/>
      <c r="F160" s="213" t="s">
        <v>281</v>
      </c>
      <c r="G160" s="36"/>
      <c r="H160" s="36"/>
      <c r="I160" s="118"/>
      <c r="J160" s="36"/>
      <c r="K160" s="36"/>
      <c r="L160" s="39"/>
      <c r="M160" s="212"/>
      <c r="N160" s="67"/>
      <c r="O160" s="67"/>
      <c r="P160" s="67"/>
      <c r="Q160" s="67"/>
      <c r="R160" s="67"/>
      <c r="S160" s="67"/>
      <c r="T160" s="68"/>
      <c r="AT160" s="17" t="s">
        <v>194</v>
      </c>
      <c r="AU160" s="17" t="s">
        <v>98</v>
      </c>
    </row>
    <row r="161" spans="2:65" s="12" customFormat="1" ht="10.199999999999999">
      <c r="B161" s="214"/>
      <c r="C161" s="215"/>
      <c r="D161" s="210" t="s">
        <v>196</v>
      </c>
      <c r="E161" s="216" t="s">
        <v>1</v>
      </c>
      <c r="F161" s="217" t="s">
        <v>1782</v>
      </c>
      <c r="G161" s="215"/>
      <c r="H161" s="216" t="s">
        <v>1</v>
      </c>
      <c r="I161" s="218"/>
      <c r="J161" s="215"/>
      <c r="K161" s="215"/>
      <c r="L161" s="219"/>
      <c r="M161" s="220"/>
      <c r="N161" s="221"/>
      <c r="O161" s="221"/>
      <c r="P161" s="221"/>
      <c r="Q161" s="221"/>
      <c r="R161" s="221"/>
      <c r="S161" s="221"/>
      <c r="T161" s="222"/>
      <c r="AT161" s="223" t="s">
        <v>196</v>
      </c>
      <c r="AU161" s="223" t="s">
        <v>98</v>
      </c>
      <c r="AV161" s="12" t="s">
        <v>23</v>
      </c>
      <c r="AW161" s="12" t="s">
        <v>48</v>
      </c>
      <c r="AX161" s="12" t="s">
        <v>91</v>
      </c>
      <c r="AY161" s="223" t="s">
        <v>183</v>
      </c>
    </row>
    <row r="162" spans="2:65" s="13" customFormat="1" ht="10.199999999999999">
      <c r="B162" s="224"/>
      <c r="C162" s="225"/>
      <c r="D162" s="210" t="s">
        <v>196</v>
      </c>
      <c r="E162" s="226" t="s">
        <v>1</v>
      </c>
      <c r="F162" s="227" t="s">
        <v>2333</v>
      </c>
      <c r="G162" s="225"/>
      <c r="H162" s="228">
        <v>42.253</v>
      </c>
      <c r="I162" s="229"/>
      <c r="J162" s="225"/>
      <c r="K162" s="225"/>
      <c r="L162" s="230"/>
      <c r="M162" s="231"/>
      <c r="N162" s="232"/>
      <c r="O162" s="232"/>
      <c r="P162" s="232"/>
      <c r="Q162" s="232"/>
      <c r="R162" s="232"/>
      <c r="S162" s="232"/>
      <c r="T162" s="233"/>
      <c r="AT162" s="234" t="s">
        <v>196</v>
      </c>
      <c r="AU162" s="234" t="s">
        <v>98</v>
      </c>
      <c r="AV162" s="13" t="s">
        <v>98</v>
      </c>
      <c r="AW162" s="13" t="s">
        <v>48</v>
      </c>
      <c r="AX162" s="13" t="s">
        <v>91</v>
      </c>
      <c r="AY162" s="234" t="s">
        <v>183</v>
      </c>
    </row>
    <row r="163" spans="2:65" s="15" customFormat="1" ht="10.199999999999999">
      <c r="B163" s="259"/>
      <c r="C163" s="260"/>
      <c r="D163" s="210" t="s">
        <v>196</v>
      </c>
      <c r="E163" s="261" t="s">
        <v>1</v>
      </c>
      <c r="F163" s="262" t="s">
        <v>1547</v>
      </c>
      <c r="G163" s="260"/>
      <c r="H163" s="263">
        <v>42.253</v>
      </c>
      <c r="I163" s="264"/>
      <c r="J163" s="260"/>
      <c r="K163" s="260"/>
      <c r="L163" s="265"/>
      <c r="M163" s="266"/>
      <c r="N163" s="267"/>
      <c r="O163" s="267"/>
      <c r="P163" s="267"/>
      <c r="Q163" s="267"/>
      <c r="R163" s="267"/>
      <c r="S163" s="267"/>
      <c r="T163" s="268"/>
      <c r="AT163" s="269" t="s">
        <v>196</v>
      </c>
      <c r="AU163" s="269" t="s">
        <v>98</v>
      </c>
      <c r="AV163" s="15" t="s">
        <v>122</v>
      </c>
      <c r="AW163" s="15" t="s">
        <v>48</v>
      </c>
      <c r="AX163" s="15" t="s">
        <v>23</v>
      </c>
      <c r="AY163" s="269" t="s">
        <v>183</v>
      </c>
    </row>
    <row r="164" spans="2:65" s="1" customFormat="1" ht="16.5" customHeight="1">
      <c r="B164" s="35"/>
      <c r="C164" s="197" t="s">
        <v>135</v>
      </c>
      <c r="D164" s="197" t="s">
        <v>186</v>
      </c>
      <c r="E164" s="198" t="s">
        <v>1784</v>
      </c>
      <c r="F164" s="199" t="s">
        <v>1785</v>
      </c>
      <c r="G164" s="200" t="s">
        <v>189</v>
      </c>
      <c r="H164" s="201">
        <v>256.08</v>
      </c>
      <c r="I164" s="202"/>
      <c r="J164" s="203">
        <f>ROUND(I164*H164,2)</f>
        <v>0</v>
      </c>
      <c r="K164" s="199" t="s">
        <v>190</v>
      </c>
      <c r="L164" s="39"/>
      <c r="M164" s="204" t="s">
        <v>1</v>
      </c>
      <c r="N164" s="205" t="s">
        <v>56</v>
      </c>
      <c r="O164" s="67"/>
      <c r="P164" s="206">
        <f>O164*H164</f>
        <v>0</v>
      </c>
      <c r="Q164" s="206">
        <v>8.4000000000000003E-4</v>
      </c>
      <c r="R164" s="206">
        <f>Q164*H164</f>
        <v>0.2151072</v>
      </c>
      <c r="S164" s="206">
        <v>0</v>
      </c>
      <c r="T164" s="207">
        <f>S164*H164</f>
        <v>0</v>
      </c>
      <c r="AR164" s="208" t="s">
        <v>122</v>
      </c>
      <c r="AT164" s="208" t="s">
        <v>186</v>
      </c>
      <c r="AU164" s="208" t="s">
        <v>98</v>
      </c>
      <c r="AY164" s="17" t="s">
        <v>183</v>
      </c>
      <c r="BE164" s="209">
        <f>IF(N164="základní",J164,0)</f>
        <v>0</v>
      </c>
      <c r="BF164" s="209">
        <f>IF(N164="snížená",J164,0)</f>
        <v>0</v>
      </c>
      <c r="BG164" s="209">
        <f>IF(N164="zákl. přenesená",J164,0)</f>
        <v>0</v>
      </c>
      <c r="BH164" s="209">
        <f>IF(N164="sníž. přenesená",J164,0)</f>
        <v>0</v>
      </c>
      <c r="BI164" s="209">
        <f>IF(N164="nulová",J164,0)</f>
        <v>0</v>
      </c>
      <c r="BJ164" s="17" t="s">
        <v>23</v>
      </c>
      <c r="BK164" s="209">
        <f>ROUND(I164*H164,2)</f>
        <v>0</v>
      </c>
      <c r="BL164" s="17" t="s">
        <v>122</v>
      </c>
      <c r="BM164" s="208" t="s">
        <v>2334</v>
      </c>
    </row>
    <row r="165" spans="2:65" s="1" customFormat="1" ht="10.199999999999999">
      <c r="B165" s="35"/>
      <c r="C165" s="36"/>
      <c r="D165" s="210" t="s">
        <v>192</v>
      </c>
      <c r="E165" s="36"/>
      <c r="F165" s="211" t="s">
        <v>1787</v>
      </c>
      <c r="G165" s="36"/>
      <c r="H165" s="36"/>
      <c r="I165" s="118"/>
      <c r="J165" s="36"/>
      <c r="K165" s="36"/>
      <c r="L165" s="39"/>
      <c r="M165" s="212"/>
      <c r="N165" s="67"/>
      <c r="O165" s="67"/>
      <c r="P165" s="67"/>
      <c r="Q165" s="67"/>
      <c r="R165" s="67"/>
      <c r="S165" s="67"/>
      <c r="T165" s="68"/>
      <c r="AT165" s="17" t="s">
        <v>192</v>
      </c>
      <c r="AU165" s="17" t="s">
        <v>98</v>
      </c>
    </row>
    <row r="166" spans="2:65" s="1" customFormat="1" ht="72">
      <c r="B166" s="35"/>
      <c r="C166" s="36"/>
      <c r="D166" s="210" t="s">
        <v>194</v>
      </c>
      <c r="E166" s="36"/>
      <c r="F166" s="213" t="s">
        <v>1788</v>
      </c>
      <c r="G166" s="36"/>
      <c r="H166" s="36"/>
      <c r="I166" s="118"/>
      <c r="J166" s="36"/>
      <c r="K166" s="36"/>
      <c r="L166" s="39"/>
      <c r="M166" s="212"/>
      <c r="N166" s="67"/>
      <c r="O166" s="67"/>
      <c r="P166" s="67"/>
      <c r="Q166" s="67"/>
      <c r="R166" s="67"/>
      <c r="S166" s="67"/>
      <c r="T166" s="68"/>
      <c r="AT166" s="17" t="s">
        <v>194</v>
      </c>
      <c r="AU166" s="17" t="s">
        <v>98</v>
      </c>
    </row>
    <row r="167" spans="2:65" s="12" customFormat="1" ht="10.199999999999999">
      <c r="B167" s="214"/>
      <c r="C167" s="215"/>
      <c r="D167" s="210" t="s">
        <v>196</v>
      </c>
      <c r="E167" s="216" t="s">
        <v>1</v>
      </c>
      <c r="F167" s="217" t="s">
        <v>2329</v>
      </c>
      <c r="G167" s="215"/>
      <c r="H167" s="216" t="s">
        <v>1</v>
      </c>
      <c r="I167" s="218"/>
      <c r="J167" s="215"/>
      <c r="K167" s="215"/>
      <c r="L167" s="219"/>
      <c r="M167" s="220"/>
      <c r="N167" s="221"/>
      <c r="O167" s="221"/>
      <c r="P167" s="221"/>
      <c r="Q167" s="221"/>
      <c r="R167" s="221"/>
      <c r="S167" s="221"/>
      <c r="T167" s="222"/>
      <c r="AT167" s="223" t="s">
        <v>196</v>
      </c>
      <c r="AU167" s="223" t="s">
        <v>98</v>
      </c>
      <c r="AV167" s="12" t="s">
        <v>23</v>
      </c>
      <c r="AW167" s="12" t="s">
        <v>48</v>
      </c>
      <c r="AX167" s="12" t="s">
        <v>91</v>
      </c>
      <c r="AY167" s="223" t="s">
        <v>183</v>
      </c>
    </row>
    <row r="168" spans="2:65" s="12" customFormat="1" ht="10.199999999999999">
      <c r="B168" s="214"/>
      <c r="C168" s="215"/>
      <c r="D168" s="210" t="s">
        <v>196</v>
      </c>
      <c r="E168" s="216" t="s">
        <v>1</v>
      </c>
      <c r="F168" s="217" t="s">
        <v>2330</v>
      </c>
      <c r="G168" s="215"/>
      <c r="H168" s="216" t="s">
        <v>1</v>
      </c>
      <c r="I168" s="218"/>
      <c r="J168" s="215"/>
      <c r="K168" s="215"/>
      <c r="L168" s="219"/>
      <c r="M168" s="220"/>
      <c r="N168" s="221"/>
      <c r="O168" s="221"/>
      <c r="P168" s="221"/>
      <c r="Q168" s="221"/>
      <c r="R168" s="221"/>
      <c r="S168" s="221"/>
      <c r="T168" s="222"/>
      <c r="AT168" s="223" t="s">
        <v>196</v>
      </c>
      <c r="AU168" s="223" t="s">
        <v>98</v>
      </c>
      <c r="AV168" s="12" t="s">
        <v>23</v>
      </c>
      <c r="AW168" s="12" t="s">
        <v>48</v>
      </c>
      <c r="AX168" s="12" t="s">
        <v>91</v>
      </c>
      <c r="AY168" s="223" t="s">
        <v>183</v>
      </c>
    </row>
    <row r="169" spans="2:65" s="13" customFormat="1" ht="10.199999999999999">
      <c r="B169" s="224"/>
      <c r="C169" s="225"/>
      <c r="D169" s="210" t="s">
        <v>196</v>
      </c>
      <c r="E169" s="226" t="s">
        <v>1</v>
      </c>
      <c r="F169" s="227" t="s">
        <v>2335</v>
      </c>
      <c r="G169" s="225"/>
      <c r="H169" s="228">
        <v>256.08</v>
      </c>
      <c r="I169" s="229"/>
      <c r="J169" s="225"/>
      <c r="K169" s="225"/>
      <c r="L169" s="230"/>
      <c r="M169" s="231"/>
      <c r="N169" s="232"/>
      <c r="O169" s="232"/>
      <c r="P169" s="232"/>
      <c r="Q169" s="232"/>
      <c r="R169" s="232"/>
      <c r="S169" s="232"/>
      <c r="T169" s="233"/>
      <c r="AT169" s="234" t="s">
        <v>196</v>
      </c>
      <c r="AU169" s="234" t="s">
        <v>98</v>
      </c>
      <c r="AV169" s="13" t="s">
        <v>98</v>
      </c>
      <c r="AW169" s="13" t="s">
        <v>48</v>
      </c>
      <c r="AX169" s="13" t="s">
        <v>91</v>
      </c>
      <c r="AY169" s="234" t="s">
        <v>183</v>
      </c>
    </row>
    <row r="170" spans="2:65" s="15" customFormat="1" ht="10.199999999999999">
      <c r="B170" s="259"/>
      <c r="C170" s="260"/>
      <c r="D170" s="210" t="s">
        <v>196</v>
      </c>
      <c r="E170" s="261" t="s">
        <v>1</v>
      </c>
      <c r="F170" s="262" t="s">
        <v>1547</v>
      </c>
      <c r="G170" s="260"/>
      <c r="H170" s="263">
        <v>256.08</v>
      </c>
      <c r="I170" s="264"/>
      <c r="J170" s="260"/>
      <c r="K170" s="260"/>
      <c r="L170" s="265"/>
      <c r="M170" s="266"/>
      <c r="N170" s="267"/>
      <c r="O170" s="267"/>
      <c r="P170" s="267"/>
      <c r="Q170" s="267"/>
      <c r="R170" s="267"/>
      <c r="S170" s="267"/>
      <c r="T170" s="268"/>
      <c r="AT170" s="269" t="s">
        <v>196</v>
      </c>
      <c r="AU170" s="269" t="s">
        <v>98</v>
      </c>
      <c r="AV170" s="15" t="s">
        <v>122</v>
      </c>
      <c r="AW170" s="15" t="s">
        <v>48</v>
      </c>
      <c r="AX170" s="15" t="s">
        <v>23</v>
      </c>
      <c r="AY170" s="269" t="s">
        <v>183</v>
      </c>
    </row>
    <row r="171" spans="2:65" s="1" customFormat="1" ht="16.5" customHeight="1">
      <c r="B171" s="35"/>
      <c r="C171" s="197" t="s">
        <v>225</v>
      </c>
      <c r="D171" s="197" t="s">
        <v>186</v>
      </c>
      <c r="E171" s="198" t="s">
        <v>1812</v>
      </c>
      <c r="F171" s="199" t="s">
        <v>1813</v>
      </c>
      <c r="G171" s="200" t="s">
        <v>189</v>
      </c>
      <c r="H171" s="201">
        <v>256.08</v>
      </c>
      <c r="I171" s="202"/>
      <c r="J171" s="203">
        <f>ROUND(I171*H171,2)</f>
        <v>0</v>
      </c>
      <c r="K171" s="199" t="s">
        <v>190</v>
      </c>
      <c r="L171" s="39"/>
      <c r="M171" s="204" t="s">
        <v>1</v>
      </c>
      <c r="N171" s="205" t="s">
        <v>56</v>
      </c>
      <c r="O171" s="67"/>
      <c r="P171" s="206">
        <f>O171*H171</f>
        <v>0</v>
      </c>
      <c r="Q171" s="206">
        <v>0</v>
      </c>
      <c r="R171" s="206">
        <f>Q171*H171</f>
        <v>0</v>
      </c>
      <c r="S171" s="206">
        <v>0</v>
      </c>
      <c r="T171" s="207">
        <f>S171*H171</f>
        <v>0</v>
      </c>
      <c r="AR171" s="208" t="s">
        <v>122</v>
      </c>
      <c r="AT171" s="208" t="s">
        <v>186</v>
      </c>
      <c r="AU171" s="208" t="s">
        <v>98</v>
      </c>
      <c r="AY171" s="17" t="s">
        <v>183</v>
      </c>
      <c r="BE171" s="209">
        <f>IF(N171="základní",J171,0)</f>
        <v>0</v>
      </c>
      <c r="BF171" s="209">
        <f>IF(N171="snížená",J171,0)</f>
        <v>0</v>
      </c>
      <c r="BG171" s="209">
        <f>IF(N171="zákl. přenesená",J171,0)</f>
        <v>0</v>
      </c>
      <c r="BH171" s="209">
        <f>IF(N171="sníž. přenesená",J171,0)</f>
        <v>0</v>
      </c>
      <c r="BI171" s="209">
        <f>IF(N171="nulová",J171,0)</f>
        <v>0</v>
      </c>
      <c r="BJ171" s="17" t="s">
        <v>23</v>
      </c>
      <c r="BK171" s="209">
        <f>ROUND(I171*H171,2)</f>
        <v>0</v>
      </c>
      <c r="BL171" s="17" t="s">
        <v>122</v>
      </c>
      <c r="BM171" s="208" t="s">
        <v>2336</v>
      </c>
    </row>
    <row r="172" spans="2:65" s="1" customFormat="1" ht="10.199999999999999">
      <c r="B172" s="35"/>
      <c r="C172" s="36"/>
      <c r="D172" s="210" t="s">
        <v>192</v>
      </c>
      <c r="E172" s="36"/>
      <c r="F172" s="211" t="s">
        <v>1815</v>
      </c>
      <c r="G172" s="36"/>
      <c r="H172" s="36"/>
      <c r="I172" s="118"/>
      <c r="J172" s="36"/>
      <c r="K172" s="36"/>
      <c r="L172" s="39"/>
      <c r="M172" s="212"/>
      <c r="N172" s="67"/>
      <c r="O172" s="67"/>
      <c r="P172" s="67"/>
      <c r="Q172" s="67"/>
      <c r="R172" s="67"/>
      <c r="S172" s="67"/>
      <c r="T172" s="68"/>
      <c r="AT172" s="17" t="s">
        <v>192</v>
      </c>
      <c r="AU172" s="17" t="s">
        <v>98</v>
      </c>
    </row>
    <row r="173" spans="2:65" s="12" customFormat="1" ht="10.199999999999999">
      <c r="B173" s="214"/>
      <c r="C173" s="215"/>
      <c r="D173" s="210" t="s">
        <v>196</v>
      </c>
      <c r="E173" s="216" t="s">
        <v>1</v>
      </c>
      <c r="F173" s="217" t="s">
        <v>1816</v>
      </c>
      <c r="G173" s="215"/>
      <c r="H173" s="216" t="s">
        <v>1</v>
      </c>
      <c r="I173" s="218"/>
      <c r="J173" s="215"/>
      <c r="K173" s="215"/>
      <c r="L173" s="219"/>
      <c r="M173" s="220"/>
      <c r="N173" s="221"/>
      <c r="O173" s="221"/>
      <c r="P173" s="221"/>
      <c r="Q173" s="221"/>
      <c r="R173" s="221"/>
      <c r="S173" s="221"/>
      <c r="T173" s="222"/>
      <c r="AT173" s="223" t="s">
        <v>196</v>
      </c>
      <c r="AU173" s="223" t="s">
        <v>98</v>
      </c>
      <c r="AV173" s="12" t="s">
        <v>23</v>
      </c>
      <c r="AW173" s="12" t="s">
        <v>48</v>
      </c>
      <c r="AX173" s="12" t="s">
        <v>91</v>
      </c>
      <c r="AY173" s="223" t="s">
        <v>183</v>
      </c>
    </row>
    <row r="174" spans="2:65" s="13" customFormat="1" ht="10.199999999999999">
      <c r="B174" s="224"/>
      <c r="C174" s="225"/>
      <c r="D174" s="210" t="s">
        <v>196</v>
      </c>
      <c r="E174" s="226" t="s">
        <v>1</v>
      </c>
      <c r="F174" s="227" t="s">
        <v>2337</v>
      </c>
      <c r="G174" s="225"/>
      <c r="H174" s="228">
        <v>256.08</v>
      </c>
      <c r="I174" s="229"/>
      <c r="J174" s="225"/>
      <c r="K174" s="225"/>
      <c r="L174" s="230"/>
      <c r="M174" s="231"/>
      <c r="N174" s="232"/>
      <c r="O174" s="232"/>
      <c r="P174" s="232"/>
      <c r="Q174" s="232"/>
      <c r="R174" s="232"/>
      <c r="S174" s="232"/>
      <c r="T174" s="233"/>
      <c r="AT174" s="234" t="s">
        <v>196</v>
      </c>
      <c r="AU174" s="234" t="s">
        <v>98</v>
      </c>
      <c r="AV174" s="13" t="s">
        <v>98</v>
      </c>
      <c r="AW174" s="13" t="s">
        <v>48</v>
      </c>
      <c r="AX174" s="13" t="s">
        <v>23</v>
      </c>
      <c r="AY174" s="234" t="s">
        <v>183</v>
      </c>
    </row>
    <row r="175" spans="2:65" s="1" customFormat="1" ht="16.5" customHeight="1">
      <c r="B175" s="35"/>
      <c r="C175" s="197" t="s">
        <v>232</v>
      </c>
      <c r="D175" s="197" t="s">
        <v>186</v>
      </c>
      <c r="E175" s="198" t="s">
        <v>1818</v>
      </c>
      <c r="F175" s="199" t="s">
        <v>1819</v>
      </c>
      <c r="G175" s="200" t="s">
        <v>248</v>
      </c>
      <c r="H175" s="201">
        <v>140.84399999999999</v>
      </c>
      <c r="I175" s="202"/>
      <c r="J175" s="203">
        <f>ROUND(I175*H175,2)</f>
        <v>0</v>
      </c>
      <c r="K175" s="199" t="s">
        <v>190</v>
      </c>
      <c r="L175" s="39"/>
      <c r="M175" s="204" t="s">
        <v>1</v>
      </c>
      <c r="N175" s="205" t="s">
        <v>56</v>
      </c>
      <c r="O175" s="67"/>
      <c r="P175" s="206">
        <f>O175*H175</f>
        <v>0</v>
      </c>
      <c r="Q175" s="206">
        <v>0</v>
      </c>
      <c r="R175" s="206">
        <f>Q175*H175</f>
        <v>0</v>
      </c>
      <c r="S175" s="206">
        <v>0</v>
      </c>
      <c r="T175" s="207">
        <f>S175*H175</f>
        <v>0</v>
      </c>
      <c r="AR175" s="208" t="s">
        <v>122</v>
      </c>
      <c r="AT175" s="208" t="s">
        <v>186</v>
      </c>
      <c r="AU175" s="208" t="s">
        <v>98</v>
      </c>
      <c r="AY175" s="17" t="s">
        <v>183</v>
      </c>
      <c r="BE175" s="209">
        <f>IF(N175="základní",J175,0)</f>
        <v>0</v>
      </c>
      <c r="BF175" s="209">
        <f>IF(N175="snížená",J175,0)</f>
        <v>0</v>
      </c>
      <c r="BG175" s="209">
        <f>IF(N175="zákl. přenesená",J175,0)</f>
        <v>0</v>
      </c>
      <c r="BH175" s="209">
        <f>IF(N175="sníž. přenesená",J175,0)</f>
        <v>0</v>
      </c>
      <c r="BI175" s="209">
        <f>IF(N175="nulová",J175,0)</f>
        <v>0</v>
      </c>
      <c r="BJ175" s="17" t="s">
        <v>23</v>
      </c>
      <c r="BK175" s="209">
        <f>ROUND(I175*H175,2)</f>
        <v>0</v>
      </c>
      <c r="BL175" s="17" t="s">
        <v>122</v>
      </c>
      <c r="BM175" s="208" t="s">
        <v>2338</v>
      </c>
    </row>
    <row r="176" spans="2:65" s="1" customFormat="1" ht="17.399999999999999">
      <c r="B176" s="35"/>
      <c r="C176" s="36"/>
      <c r="D176" s="210" t="s">
        <v>192</v>
      </c>
      <c r="E176" s="36"/>
      <c r="F176" s="211" t="s">
        <v>1821</v>
      </c>
      <c r="G176" s="36"/>
      <c r="H176" s="36"/>
      <c r="I176" s="118"/>
      <c r="J176" s="36"/>
      <c r="K176" s="36"/>
      <c r="L176" s="39"/>
      <c r="M176" s="212"/>
      <c r="N176" s="67"/>
      <c r="O176" s="67"/>
      <c r="P176" s="67"/>
      <c r="Q176" s="67"/>
      <c r="R176" s="67"/>
      <c r="S176" s="67"/>
      <c r="T176" s="68"/>
      <c r="AT176" s="17" t="s">
        <v>192</v>
      </c>
      <c r="AU176" s="17" t="s">
        <v>98</v>
      </c>
    </row>
    <row r="177" spans="2:65" s="1" customFormat="1" ht="45">
      <c r="B177" s="35"/>
      <c r="C177" s="36"/>
      <c r="D177" s="210" t="s">
        <v>194</v>
      </c>
      <c r="E177" s="36"/>
      <c r="F177" s="213" t="s">
        <v>1822</v>
      </c>
      <c r="G177" s="36"/>
      <c r="H177" s="36"/>
      <c r="I177" s="118"/>
      <c r="J177" s="36"/>
      <c r="K177" s="36"/>
      <c r="L177" s="39"/>
      <c r="M177" s="212"/>
      <c r="N177" s="67"/>
      <c r="O177" s="67"/>
      <c r="P177" s="67"/>
      <c r="Q177" s="67"/>
      <c r="R177" s="67"/>
      <c r="S177" s="67"/>
      <c r="T177" s="68"/>
      <c r="AT177" s="17" t="s">
        <v>194</v>
      </c>
      <c r="AU177" s="17" t="s">
        <v>98</v>
      </c>
    </row>
    <row r="178" spans="2:65" s="12" customFormat="1" ht="10.199999999999999">
      <c r="B178" s="214"/>
      <c r="C178" s="215"/>
      <c r="D178" s="210" t="s">
        <v>196</v>
      </c>
      <c r="E178" s="216" t="s">
        <v>1</v>
      </c>
      <c r="F178" s="217" t="s">
        <v>1823</v>
      </c>
      <c r="G178" s="215"/>
      <c r="H178" s="216" t="s">
        <v>1</v>
      </c>
      <c r="I178" s="218"/>
      <c r="J178" s="215"/>
      <c r="K178" s="215"/>
      <c r="L178" s="219"/>
      <c r="M178" s="220"/>
      <c r="N178" s="221"/>
      <c r="O178" s="221"/>
      <c r="P178" s="221"/>
      <c r="Q178" s="221"/>
      <c r="R178" s="221"/>
      <c r="S178" s="221"/>
      <c r="T178" s="222"/>
      <c r="AT178" s="223" t="s">
        <v>196</v>
      </c>
      <c r="AU178" s="223" t="s">
        <v>98</v>
      </c>
      <c r="AV178" s="12" t="s">
        <v>23</v>
      </c>
      <c r="AW178" s="12" t="s">
        <v>48</v>
      </c>
      <c r="AX178" s="12" t="s">
        <v>91</v>
      </c>
      <c r="AY178" s="223" t="s">
        <v>183</v>
      </c>
    </row>
    <row r="179" spans="2:65" s="13" customFormat="1" ht="10.199999999999999">
      <c r="B179" s="224"/>
      <c r="C179" s="225"/>
      <c r="D179" s="210" t="s">
        <v>196</v>
      </c>
      <c r="E179" s="226" t="s">
        <v>1</v>
      </c>
      <c r="F179" s="227" t="s">
        <v>2339</v>
      </c>
      <c r="G179" s="225"/>
      <c r="H179" s="228">
        <v>140.84399999999999</v>
      </c>
      <c r="I179" s="229"/>
      <c r="J179" s="225"/>
      <c r="K179" s="225"/>
      <c r="L179" s="230"/>
      <c r="M179" s="231"/>
      <c r="N179" s="232"/>
      <c r="O179" s="232"/>
      <c r="P179" s="232"/>
      <c r="Q179" s="232"/>
      <c r="R179" s="232"/>
      <c r="S179" s="232"/>
      <c r="T179" s="233"/>
      <c r="AT179" s="234" t="s">
        <v>196</v>
      </c>
      <c r="AU179" s="234" t="s">
        <v>98</v>
      </c>
      <c r="AV179" s="13" t="s">
        <v>98</v>
      </c>
      <c r="AW179" s="13" t="s">
        <v>48</v>
      </c>
      <c r="AX179" s="13" t="s">
        <v>23</v>
      </c>
      <c r="AY179" s="234" t="s">
        <v>183</v>
      </c>
    </row>
    <row r="180" spans="2:65" s="1" customFormat="1" ht="16.5" customHeight="1">
      <c r="B180" s="35"/>
      <c r="C180" s="197" t="s">
        <v>237</v>
      </c>
      <c r="D180" s="197" t="s">
        <v>186</v>
      </c>
      <c r="E180" s="198" t="s">
        <v>338</v>
      </c>
      <c r="F180" s="199" t="s">
        <v>339</v>
      </c>
      <c r="G180" s="200" t="s">
        <v>248</v>
      </c>
      <c r="H180" s="201">
        <v>125.29</v>
      </c>
      <c r="I180" s="202"/>
      <c r="J180" s="203">
        <f>ROUND(I180*H180,2)</f>
        <v>0</v>
      </c>
      <c r="K180" s="199" t="s">
        <v>190</v>
      </c>
      <c r="L180" s="39"/>
      <c r="M180" s="204" t="s">
        <v>1</v>
      </c>
      <c r="N180" s="205" t="s">
        <v>56</v>
      </c>
      <c r="O180" s="67"/>
      <c r="P180" s="206">
        <f>O180*H180</f>
        <v>0</v>
      </c>
      <c r="Q180" s="206">
        <v>0</v>
      </c>
      <c r="R180" s="206">
        <f>Q180*H180</f>
        <v>0</v>
      </c>
      <c r="S180" s="206">
        <v>0</v>
      </c>
      <c r="T180" s="207">
        <f>S180*H180</f>
        <v>0</v>
      </c>
      <c r="AR180" s="208" t="s">
        <v>122</v>
      </c>
      <c r="AT180" s="208" t="s">
        <v>186</v>
      </c>
      <c r="AU180" s="208" t="s">
        <v>98</v>
      </c>
      <c r="AY180" s="17" t="s">
        <v>183</v>
      </c>
      <c r="BE180" s="209">
        <f>IF(N180="základní",J180,0)</f>
        <v>0</v>
      </c>
      <c r="BF180" s="209">
        <f>IF(N180="snížená",J180,0)</f>
        <v>0</v>
      </c>
      <c r="BG180" s="209">
        <f>IF(N180="zákl. přenesená",J180,0)</f>
        <v>0</v>
      </c>
      <c r="BH180" s="209">
        <f>IF(N180="sníž. přenesená",J180,0)</f>
        <v>0</v>
      </c>
      <c r="BI180" s="209">
        <f>IF(N180="nulová",J180,0)</f>
        <v>0</v>
      </c>
      <c r="BJ180" s="17" t="s">
        <v>23</v>
      </c>
      <c r="BK180" s="209">
        <f>ROUND(I180*H180,2)</f>
        <v>0</v>
      </c>
      <c r="BL180" s="17" t="s">
        <v>122</v>
      </c>
      <c r="BM180" s="208" t="s">
        <v>2340</v>
      </c>
    </row>
    <row r="181" spans="2:65" s="1" customFormat="1" ht="10.199999999999999">
      <c r="B181" s="35"/>
      <c r="C181" s="36"/>
      <c r="D181" s="210" t="s">
        <v>192</v>
      </c>
      <c r="E181" s="36"/>
      <c r="F181" s="211" t="s">
        <v>341</v>
      </c>
      <c r="G181" s="36"/>
      <c r="H181" s="36"/>
      <c r="I181" s="118"/>
      <c r="J181" s="36"/>
      <c r="K181" s="36"/>
      <c r="L181" s="39"/>
      <c r="M181" s="212"/>
      <c r="N181" s="67"/>
      <c r="O181" s="67"/>
      <c r="P181" s="67"/>
      <c r="Q181" s="67"/>
      <c r="R181" s="67"/>
      <c r="S181" s="67"/>
      <c r="T181" s="68"/>
      <c r="AT181" s="17" t="s">
        <v>192</v>
      </c>
      <c r="AU181" s="17" t="s">
        <v>98</v>
      </c>
    </row>
    <row r="182" spans="2:65" s="1" customFormat="1" ht="207">
      <c r="B182" s="35"/>
      <c r="C182" s="36"/>
      <c r="D182" s="210" t="s">
        <v>194</v>
      </c>
      <c r="E182" s="36"/>
      <c r="F182" s="213" t="s">
        <v>342</v>
      </c>
      <c r="G182" s="36"/>
      <c r="H182" s="36"/>
      <c r="I182" s="118"/>
      <c r="J182" s="36"/>
      <c r="K182" s="36"/>
      <c r="L182" s="39"/>
      <c r="M182" s="212"/>
      <c r="N182" s="67"/>
      <c r="O182" s="67"/>
      <c r="P182" s="67"/>
      <c r="Q182" s="67"/>
      <c r="R182" s="67"/>
      <c r="S182" s="67"/>
      <c r="T182" s="68"/>
      <c r="AT182" s="17" t="s">
        <v>194</v>
      </c>
      <c r="AU182" s="17" t="s">
        <v>98</v>
      </c>
    </row>
    <row r="183" spans="2:65" s="1" customFormat="1" ht="81">
      <c r="B183" s="35"/>
      <c r="C183" s="36"/>
      <c r="D183" s="210" t="s">
        <v>400</v>
      </c>
      <c r="E183" s="36"/>
      <c r="F183" s="213" t="s">
        <v>1841</v>
      </c>
      <c r="G183" s="36"/>
      <c r="H183" s="36"/>
      <c r="I183" s="118"/>
      <c r="J183" s="36"/>
      <c r="K183" s="36"/>
      <c r="L183" s="39"/>
      <c r="M183" s="212"/>
      <c r="N183" s="67"/>
      <c r="O183" s="67"/>
      <c r="P183" s="67"/>
      <c r="Q183" s="67"/>
      <c r="R183" s="67"/>
      <c r="S183" s="67"/>
      <c r="T183" s="68"/>
      <c r="AT183" s="17" t="s">
        <v>400</v>
      </c>
      <c r="AU183" s="17" t="s">
        <v>98</v>
      </c>
    </row>
    <row r="184" spans="2:65" s="12" customFormat="1" ht="10.199999999999999">
      <c r="B184" s="214"/>
      <c r="C184" s="215"/>
      <c r="D184" s="210" t="s">
        <v>196</v>
      </c>
      <c r="E184" s="216" t="s">
        <v>1</v>
      </c>
      <c r="F184" s="217" t="s">
        <v>1842</v>
      </c>
      <c r="G184" s="215"/>
      <c r="H184" s="216" t="s">
        <v>1</v>
      </c>
      <c r="I184" s="218"/>
      <c r="J184" s="215"/>
      <c r="K184" s="215"/>
      <c r="L184" s="219"/>
      <c r="M184" s="220"/>
      <c r="N184" s="221"/>
      <c r="O184" s="221"/>
      <c r="P184" s="221"/>
      <c r="Q184" s="221"/>
      <c r="R184" s="221"/>
      <c r="S184" s="221"/>
      <c r="T184" s="222"/>
      <c r="AT184" s="223" t="s">
        <v>196</v>
      </c>
      <c r="AU184" s="223" t="s">
        <v>98</v>
      </c>
      <c r="AV184" s="12" t="s">
        <v>23</v>
      </c>
      <c r="AW184" s="12" t="s">
        <v>48</v>
      </c>
      <c r="AX184" s="12" t="s">
        <v>91</v>
      </c>
      <c r="AY184" s="223" t="s">
        <v>183</v>
      </c>
    </row>
    <row r="185" spans="2:65" s="13" customFormat="1" ht="10.199999999999999">
      <c r="B185" s="224"/>
      <c r="C185" s="225"/>
      <c r="D185" s="210" t="s">
        <v>196</v>
      </c>
      <c r="E185" s="226" t="s">
        <v>1</v>
      </c>
      <c r="F185" s="227" t="s">
        <v>2339</v>
      </c>
      <c r="G185" s="225"/>
      <c r="H185" s="228">
        <v>140.84399999999999</v>
      </c>
      <c r="I185" s="229"/>
      <c r="J185" s="225"/>
      <c r="K185" s="225"/>
      <c r="L185" s="230"/>
      <c r="M185" s="231"/>
      <c r="N185" s="232"/>
      <c r="O185" s="232"/>
      <c r="P185" s="232"/>
      <c r="Q185" s="232"/>
      <c r="R185" s="232"/>
      <c r="S185" s="232"/>
      <c r="T185" s="233"/>
      <c r="AT185" s="234" t="s">
        <v>196</v>
      </c>
      <c r="AU185" s="234" t="s">
        <v>98</v>
      </c>
      <c r="AV185" s="13" t="s">
        <v>98</v>
      </c>
      <c r="AW185" s="13" t="s">
        <v>48</v>
      </c>
      <c r="AX185" s="13" t="s">
        <v>91</v>
      </c>
      <c r="AY185" s="234" t="s">
        <v>183</v>
      </c>
    </row>
    <row r="186" spans="2:65" s="12" customFormat="1" ht="10.199999999999999">
      <c r="B186" s="214"/>
      <c r="C186" s="215"/>
      <c r="D186" s="210" t="s">
        <v>196</v>
      </c>
      <c r="E186" s="216" t="s">
        <v>1</v>
      </c>
      <c r="F186" s="217" t="s">
        <v>1845</v>
      </c>
      <c r="G186" s="215"/>
      <c r="H186" s="216" t="s">
        <v>1</v>
      </c>
      <c r="I186" s="218"/>
      <c r="J186" s="215"/>
      <c r="K186" s="215"/>
      <c r="L186" s="219"/>
      <c r="M186" s="220"/>
      <c r="N186" s="221"/>
      <c r="O186" s="221"/>
      <c r="P186" s="221"/>
      <c r="Q186" s="221"/>
      <c r="R186" s="221"/>
      <c r="S186" s="221"/>
      <c r="T186" s="222"/>
      <c r="AT186" s="223" t="s">
        <v>196</v>
      </c>
      <c r="AU186" s="223" t="s">
        <v>98</v>
      </c>
      <c r="AV186" s="12" t="s">
        <v>23</v>
      </c>
      <c r="AW186" s="12" t="s">
        <v>48</v>
      </c>
      <c r="AX186" s="12" t="s">
        <v>91</v>
      </c>
      <c r="AY186" s="223" t="s">
        <v>183</v>
      </c>
    </row>
    <row r="187" spans="2:65" s="12" customFormat="1" ht="10.199999999999999">
      <c r="B187" s="214"/>
      <c r="C187" s="215"/>
      <c r="D187" s="210" t="s">
        <v>196</v>
      </c>
      <c r="E187" s="216" t="s">
        <v>1</v>
      </c>
      <c r="F187" s="217" t="s">
        <v>1712</v>
      </c>
      <c r="G187" s="215"/>
      <c r="H187" s="216" t="s">
        <v>1</v>
      </c>
      <c r="I187" s="218"/>
      <c r="J187" s="215"/>
      <c r="K187" s="215"/>
      <c r="L187" s="219"/>
      <c r="M187" s="220"/>
      <c r="N187" s="221"/>
      <c r="O187" s="221"/>
      <c r="P187" s="221"/>
      <c r="Q187" s="221"/>
      <c r="R187" s="221"/>
      <c r="S187" s="221"/>
      <c r="T187" s="222"/>
      <c r="AT187" s="223" t="s">
        <v>196</v>
      </c>
      <c r="AU187" s="223" t="s">
        <v>98</v>
      </c>
      <c r="AV187" s="12" t="s">
        <v>23</v>
      </c>
      <c r="AW187" s="12" t="s">
        <v>48</v>
      </c>
      <c r="AX187" s="12" t="s">
        <v>91</v>
      </c>
      <c r="AY187" s="223" t="s">
        <v>183</v>
      </c>
    </row>
    <row r="188" spans="2:65" s="13" customFormat="1" ht="10.199999999999999">
      <c r="B188" s="224"/>
      <c r="C188" s="225"/>
      <c r="D188" s="210" t="s">
        <v>196</v>
      </c>
      <c r="E188" s="226" t="s">
        <v>1</v>
      </c>
      <c r="F188" s="227" t="s">
        <v>2341</v>
      </c>
      <c r="G188" s="225"/>
      <c r="H188" s="228">
        <v>-15.554</v>
      </c>
      <c r="I188" s="229"/>
      <c r="J188" s="225"/>
      <c r="K188" s="225"/>
      <c r="L188" s="230"/>
      <c r="M188" s="231"/>
      <c r="N188" s="232"/>
      <c r="O188" s="232"/>
      <c r="P188" s="232"/>
      <c r="Q188" s="232"/>
      <c r="R188" s="232"/>
      <c r="S188" s="232"/>
      <c r="T188" s="233"/>
      <c r="AT188" s="234" t="s">
        <v>196</v>
      </c>
      <c r="AU188" s="234" t="s">
        <v>98</v>
      </c>
      <c r="AV188" s="13" t="s">
        <v>98</v>
      </c>
      <c r="AW188" s="13" t="s">
        <v>48</v>
      </c>
      <c r="AX188" s="13" t="s">
        <v>91</v>
      </c>
      <c r="AY188" s="234" t="s">
        <v>183</v>
      </c>
    </row>
    <row r="189" spans="2:65" s="15" customFormat="1" ht="10.199999999999999">
      <c r="B189" s="259"/>
      <c r="C189" s="260"/>
      <c r="D189" s="210" t="s">
        <v>196</v>
      </c>
      <c r="E189" s="261" t="s">
        <v>1</v>
      </c>
      <c r="F189" s="262" t="s">
        <v>1547</v>
      </c>
      <c r="G189" s="260"/>
      <c r="H189" s="263">
        <v>125.28999999999999</v>
      </c>
      <c r="I189" s="264"/>
      <c r="J189" s="260"/>
      <c r="K189" s="260"/>
      <c r="L189" s="265"/>
      <c r="M189" s="266"/>
      <c r="N189" s="267"/>
      <c r="O189" s="267"/>
      <c r="P189" s="267"/>
      <c r="Q189" s="267"/>
      <c r="R189" s="267"/>
      <c r="S189" s="267"/>
      <c r="T189" s="268"/>
      <c r="AT189" s="269" t="s">
        <v>196</v>
      </c>
      <c r="AU189" s="269" t="s">
        <v>98</v>
      </c>
      <c r="AV189" s="15" t="s">
        <v>122</v>
      </c>
      <c r="AW189" s="15" t="s">
        <v>48</v>
      </c>
      <c r="AX189" s="15" t="s">
        <v>23</v>
      </c>
      <c r="AY189" s="269" t="s">
        <v>183</v>
      </c>
    </row>
    <row r="190" spans="2:65" s="1" customFormat="1" ht="16.5" customHeight="1">
      <c r="B190" s="35"/>
      <c r="C190" s="246" t="s">
        <v>28</v>
      </c>
      <c r="D190" s="246" t="s">
        <v>347</v>
      </c>
      <c r="E190" s="247" t="s">
        <v>1850</v>
      </c>
      <c r="F190" s="248" t="s">
        <v>1851</v>
      </c>
      <c r="G190" s="249" t="s">
        <v>313</v>
      </c>
      <c r="H190" s="250">
        <v>253.08600000000001</v>
      </c>
      <c r="I190" s="251"/>
      <c r="J190" s="252">
        <f>ROUND(I190*H190,2)</f>
        <v>0</v>
      </c>
      <c r="K190" s="248" t="s">
        <v>190</v>
      </c>
      <c r="L190" s="253"/>
      <c r="M190" s="254" t="s">
        <v>1</v>
      </c>
      <c r="N190" s="255" t="s">
        <v>56</v>
      </c>
      <c r="O190" s="67"/>
      <c r="P190" s="206">
        <f>O190*H190</f>
        <v>0</v>
      </c>
      <c r="Q190" s="206">
        <v>0</v>
      </c>
      <c r="R190" s="206">
        <f>Q190*H190</f>
        <v>0</v>
      </c>
      <c r="S190" s="206">
        <v>0</v>
      </c>
      <c r="T190" s="207">
        <f>S190*H190</f>
        <v>0</v>
      </c>
      <c r="AR190" s="208" t="s">
        <v>232</v>
      </c>
      <c r="AT190" s="208" t="s">
        <v>347</v>
      </c>
      <c r="AU190" s="208" t="s">
        <v>98</v>
      </c>
      <c r="AY190" s="17" t="s">
        <v>183</v>
      </c>
      <c r="BE190" s="209">
        <f>IF(N190="základní",J190,0)</f>
        <v>0</v>
      </c>
      <c r="BF190" s="209">
        <f>IF(N190="snížená",J190,0)</f>
        <v>0</v>
      </c>
      <c r="BG190" s="209">
        <f>IF(N190="zákl. přenesená",J190,0)</f>
        <v>0</v>
      </c>
      <c r="BH190" s="209">
        <f>IF(N190="sníž. přenesená",J190,0)</f>
        <v>0</v>
      </c>
      <c r="BI190" s="209">
        <f>IF(N190="nulová",J190,0)</f>
        <v>0</v>
      </c>
      <c r="BJ190" s="17" t="s">
        <v>23</v>
      </c>
      <c r="BK190" s="209">
        <f>ROUND(I190*H190,2)</f>
        <v>0</v>
      </c>
      <c r="BL190" s="17" t="s">
        <v>122</v>
      </c>
      <c r="BM190" s="208" t="s">
        <v>2342</v>
      </c>
    </row>
    <row r="191" spans="2:65" s="1" customFormat="1" ht="10.199999999999999">
      <c r="B191" s="35"/>
      <c r="C191" s="36"/>
      <c r="D191" s="210" t="s">
        <v>192</v>
      </c>
      <c r="E191" s="36"/>
      <c r="F191" s="211" t="s">
        <v>1853</v>
      </c>
      <c r="G191" s="36"/>
      <c r="H191" s="36"/>
      <c r="I191" s="118"/>
      <c r="J191" s="36"/>
      <c r="K191" s="36"/>
      <c r="L191" s="39"/>
      <c r="M191" s="212"/>
      <c r="N191" s="67"/>
      <c r="O191" s="67"/>
      <c r="P191" s="67"/>
      <c r="Q191" s="67"/>
      <c r="R191" s="67"/>
      <c r="S191" s="67"/>
      <c r="T191" s="68"/>
      <c r="AT191" s="17" t="s">
        <v>192</v>
      </c>
      <c r="AU191" s="17" t="s">
        <v>98</v>
      </c>
    </row>
    <row r="192" spans="2:65" s="12" customFormat="1" ht="10.199999999999999">
      <c r="B192" s="214"/>
      <c r="C192" s="215"/>
      <c r="D192" s="210" t="s">
        <v>196</v>
      </c>
      <c r="E192" s="216" t="s">
        <v>1</v>
      </c>
      <c r="F192" s="217" t="s">
        <v>2343</v>
      </c>
      <c r="G192" s="215"/>
      <c r="H192" s="216" t="s">
        <v>1</v>
      </c>
      <c r="I192" s="218"/>
      <c r="J192" s="215"/>
      <c r="K192" s="215"/>
      <c r="L192" s="219"/>
      <c r="M192" s="220"/>
      <c r="N192" s="221"/>
      <c r="O192" s="221"/>
      <c r="P192" s="221"/>
      <c r="Q192" s="221"/>
      <c r="R192" s="221"/>
      <c r="S192" s="221"/>
      <c r="T192" s="222"/>
      <c r="AT192" s="223" t="s">
        <v>196</v>
      </c>
      <c r="AU192" s="223" t="s">
        <v>98</v>
      </c>
      <c r="AV192" s="12" t="s">
        <v>23</v>
      </c>
      <c r="AW192" s="12" t="s">
        <v>48</v>
      </c>
      <c r="AX192" s="12" t="s">
        <v>91</v>
      </c>
      <c r="AY192" s="223" t="s">
        <v>183</v>
      </c>
    </row>
    <row r="193" spans="2:65" s="13" customFormat="1" ht="10.199999999999999">
      <c r="B193" s="224"/>
      <c r="C193" s="225"/>
      <c r="D193" s="210" t="s">
        <v>196</v>
      </c>
      <c r="E193" s="226" t="s">
        <v>1</v>
      </c>
      <c r="F193" s="227" t="s">
        <v>2344</v>
      </c>
      <c r="G193" s="225"/>
      <c r="H193" s="228">
        <v>250.58</v>
      </c>
      <c r="I193" s="229"/>
      <c r="J193" s="225"/>
      <c r="K193" s="225"/>
      <c r="L193" s="230"/>
      <c r="M193" s="231"/>
      <c r="N193" s="232"/>
      <c r="O193" s="232"/>
      <c r="P193" s="232"/>
      <c r="Q193" s="232"/>
      <c r="R193" s="232"/>
      <c r="S193" s="232"/>
      <c r="T193" s="233"/>
      <c r="AT193" s="234" t="s">
        <v>196</v>
      </c>
      <c r="AU193" s="234" t="s">
        <v>98</v>
      </c>
      <c r="AV193" s="13" t="s">
        <v>98</v>
      </c>
      <c r="AW193" s="13" t="s">
        <v>48</v>
      </c>
      <c r="AX193" s="13" t="s">
        <v>91</v>
      </c>
      <c r="AY193" s="234" t="s">
        <v>183</v>
      </c>
    </row>
    <row r="194" spans="2:65" s="15" customFormat="1" ht="10.199999999999999">
      <c r="B194" s="259"/>
      <c r="C194" s="260"/>
      <c r="D194" s="210" t="s">
        <v>196</v>
      </c>
      <c r="E194" s="261" t="s">
        <v>1</v>
      </c>
      <c r="F194" s="262" t="s">
        <v>1547</v>
      </c>
      <c r="G194" s="260"/>
      <c r="H194" s="263">
        <v>250.58</v>
      </c>
      <c r="I194" s="264"/>
      <c r="J194" s="260"/>
      <c r="K194" s="260"/>
      <c r="L194" s="265"/>
      <c r="M194" s="266"/>
      <c r="N194" s="267"/>
      <c r="O194" s="267"/>
      <c r="P194" s="267"/>
      <c r="Q194" s="267"/>
      <c r="R194" s="267"/>
      <c r="S194" s="267"/>
      <c r="T194" s="268"/>
      <c r="AT194" s="269" t="s">
        <v>196</v>
      </c>
      <c r="AU194" s="269" t="s">
        <v>98</v>
      </c>
      <c r="AV194" s="15" t="s">
        <v>122</v>
      </c>
      <c r="AW194" s="15" t="s">
        <v>48</v>
      </c>
      <c r="AX194" s="15" t="s">
        <v>23</v>
      </c>
      <c r="AY194" s="269" t="s">
        <v>183</v>
      </c>
    </row>
    <row r="195" spans="2:65" s="13" customFormat="1" ht="10.199999999999999">
      <c r="B195" s="224"/>
      <c r="C195" s="225"/>
      <c r="D195" s="210" t="s">
        <v>196</v>
      </c>
      <c r="E195" s="225"/>
      <c r="F195" s="227" t="s">
        <v>2345</v>
      </c>
      <c r="G195" s="225"/>
      <c r="H195" s="228">
        <v>253.08600000000001</v>
      </c>
      <c r="I195" s="229"/>
      <c r="J195" s="225"/>
      <c r="K195" s="225"/>
      <c r="L195" s="230"/>
      <c r="M195" s="231"/>
      <c r="N195" s="232"/>
      <c r="O195" s="232"/>
      <c r="P195" s="232"/>
      <c r="Q195" s="232"/>
      <c r="R195" s="232"/>
      <c r="S195" s="232"/>
      <c r="T195" s="233"/>
      <c r="AT195" s="234" t="s">
        <v>196</v>
      </c>
      <c r="AU195" s="234" t="s">
        <v>98</v>
      </c>
      <c r="AV195" s="13" t="s">
        <v>98</v>
      </c>
      <c r="AW195" s="13" t="s">
        <v>4</v>
      </c>
      <c r="AX195" s="13" t="s">
        <v>23</v>
      </c>
      <c r="AY195" s="234" t="s">
        <v>183</v>
      </c>
    </row>
    <row r="196" spans="2:65" s="1" customFormat="1" ht="16.5" customHeight="1">
      <c r="B196" s="35"/>
      <c r="C196" s="197" t="s">
        <v>245</v>
      </c>
      <c r="D196" s="197" t="s">
        <v>186</v>
      </c>
      <c r="E196" s="198" t="s">
        <v>354</v>
      </c>
      <c r="F196" s="199" t="s">
        <v>355</v>
      </c>
      <c r="G196" s="200" t="s">
        <v>248</v>
      </c>
      <c r="H196" s="201">
        <v>11.286</v>
      </c>
      <c r="I196" s="202"/>
      <c r="J196" s="203">
        <f>ROUND(I196*H196,2)</f>
        <v>0</v>
      </c>
      <c r="K196" s="199" t="s">
        <v>190</v>
      </c>
      <c r="L196" s="39"/>
      <c r="M196" s="204" t="s">
        <v>1</v>
      </c>
      <c r="N196" s="205" t="s">
        <v>56</v>
      </c>
      <c r="O196" s="67"/>
      <c r="P196" s="206">
        <f>O196*H196</f>
        <v>0</v>
      </c>
      <c r="Q196" s="206">
        <v>0</v>
      </c>
      <c r="R196" s="206">
        <f>Q196*H196</f>
        <v>0</v>
      </c>
      <c r="S196" s="206">
        <v>0</v>
      </c>
      <c r="T196" s="207">
        <f>S196*H196</f>
        <v>0</v>
      </c>
      <c r="AR196" s="208" t="s">
        <v>122</v>
      </c>
      <c r="AT196" s="208" t="s">
        <v>186</v>
      </c>
      <c r="AU196" s="208" t="s">
        <v>98</v>
      </c>
      <c r="AY196" s="17" t="s">
        <v>183</v>
      </c>
      <c r="BE196" s="209">
        <f>IF(N196="základní",J196,0)</f>
        <v>0</v>
      </c>
      <c r="BF196" s="209">
        <f>IF(N196="snížená",J196,0)</f>
        <v>0</v>
      </c>
      <c r="BG196" s="209">
        <f>IF(N196="zákl. přenesená",J196,0)</f>
        <v>0</v>
      </c>
      <c r="BH196" s="209">
        <f>IF(N196="sníž. přenesená",J196,0)</f>
        <v>0</v>
      </c>
      <c r="BI196" s="209">
        <f>IF(N196="nulová",J196,0)</f>
        <v>0</v>
      </c>
      <c r="BJ196" s="17" t="s">
        <v>23</v>
      </c>
      <c r="BK196" s="209">
        <f>ROUND(I196*H196,2)</f>
        <v>0</v>
      </c>
      <c r="BL196" s="17" t="s">
        <v>122</v>
      </c>
      <c r="BM196" s="208" t="s">
        <v>2346</v>
      </c>
    </row>
    <row r="197" spans="2:65" s="1" customFormat="1" ht="17.399999999999999">
      <c r="B197" s="35"/>
      <c r="C197" s="36"/>
      <c r="D197" s="210" t="s">
        <v>192</v>
      </c>
      <c r="E197" s="36"/>
      <c r="F197" s="211" t="s">
        <v>357</v>
      </c>
      <c r="G197" s="36"/>
      <c r="H197" s="36"/>
      <c r="I197" s="118"/>
      <c r="J197" s="36"/>
      <c r="K197" s="36"/>
      <c r="L197" s="39"/>
      <c r="M197" s="212"/>
      <c r="N197" s="67"/>
      <c r="O197" s="67"/>
      <c r="P197" s="67"/>
      <c r="Q197" s="67"/>
      <c r="R197" s="67"/>
      <c r="S197" s="67"/>
      <c r="T197" s="68"/>
      <c r="AT197" s="17" t="s">
        <v>192</v>
      </c>
      <c r="AU197" s="17" t="s">
        <v>98</v>
      </c>
    </row>
    <row r="198" spans="2:65" s="1" customFormat="1" ht="126">
      <c r="B198" s="35"/>
      <c r="C198" s="36"/>
      <c r="D198" s="210" t="s">
        <v>194</v>
      </c>
      <c r="E198" s="36"/>
      <c r="F198" s="213" t="s">
        <v>358</v>
      </c>
      <c r="G198" s="36"/>
      <c r="H198" s="36"/>
      <c r="I198" s="118"/>
      <c r="J198" s="36"/>
      <c r="K198" s="36"/>
      <c r="L198" s="39"/>
      <c r="M198" s="212"/>
      <c r="N198" s="67"/>
      <c r="O198" s="67"/>
      <c r="P198" s="67"/>
      <c r="Q198" s="67"/>
      <c r="R198" s="67"/>
      <c r="S198" s="67"/>
      <c r="T198" s="68"/>
      <c r="AT198" s="17" t="s">
        <v>194</v>
      </c>
      <c r="AU198" s="17" t="s">
        <v>98</v>
      </c>
    </row>
    <row r="199" spans="2:65" s="12" customFormat="1" ht="10.199999999999999">
      <c r="B199" s="214"/>
      <c r="C199" s="215"/>
      <c r="D199" s="210" t="s">
        <v>196</v>
      </c>
      <c r="E199" s="216" t="s">
        <v>1</v>
      </c>
      <c r="F199" s="217" t="s">
        <v>2347</v>
      </c>
      <c r="G199" s="215"/>
      <c r="H199" s="216" t="s">
        <v>1</v>
      </c>
      <c r="I199" s="218"/>
      <c r="J199" s="215"/>
      <c r="K199" s="215"/>
      <c r="L199" s="219"/>
      <c r="M199" s="220"/>
      <c r="N199" s="221"/>
      <c r="O199" s="221"/>
      <c r="P199" s="221"/>
      <c r="Q199" s="221"/>
      <c r="R199" s="221"/>
      <c r="S199" s="221"/>
      <c r="T199" s="222"/>
      <c r="AT199" s="223" t="s">
        <v>196</v>
      </c>
      <c r="AU199" s="223" t="s">
        <v>98</v>
      </c>
      <c r="AV199" s="12" t="s">
        <v>23</v>
      </c>
      <c r="AW199" s="12" t="s">
        <v>48</v>
      </c>
      <c r="AX199" s="12" t="s">
        <v>91</v>
      </c>
      <c r="AY199" s="223" t="s">
        <v>183</v>
      </c>
    </row>
    <row r="200" spans="2:65" s="12" customFormat="1" ht="10.199999999999999">
      <c r="B200" s="214"/>
      <c r="C200" s="215"/>
      <c r="D200" s="210" t="s">
        <v>196</v>
      </c>
      <c r="E200" s="216" t="s">
        <v>1</v>
      </c>
      <c r="F200" s="217" t="s">
        <v>1712</v>
      </c>
      <c r="G200" s="215"/>
      <c r="H200" s="216" t="s">
        <v>1</v>
      </c>
      <c r="I200" s="218"/>
      <c r="J200" s="215"/>
      <c r="K200" s="215"/>
      <c r="L200" s="219"/>
      <c r="M200" s="220"/>
      <c r="N200" s="221"/>
      <c r="O200" s="221"/>
      <c r="P200" s="221"/>
      <c r="Q200" s="221"/>
      <c r="R200" s="221"/>
      <c r="S200" s="221"/>
      <c r="T200" s="222"/>
      <c r="AT200" s="223" t="s">
        <v>196</v>
      </c>
      <c r="AU200" s="223" t="s">
        <v>98</v>
      </c>
      <c r="AV200" s="12" t="s">
        <v>23</v>
      </c>
      <c r="AW200" s="12" t="s">
        <v>48</v>
      </c>
      <c r="AX200" s="12" t="s">
        <v>91</v>
      </c>
      <c r="AY200" s="223" t="s">
        <v>183</v>
      </c>
    </row>
    <row r="201" spans="2:65" s="13" customFormat="1" ht="10.199999999999999">
      <c r="B201" s="224"/>
      <c r="C201" s="225"/>
      <c r="D201" s="210" t="s">
        <v>196</v>
      </c>
      <c r="E201" s="226" t="s">
        <v>1</v>
      </c>
      <c r="F201" s="227" t="s">
        <v>2348</v>
      </c>
      <c r="G201" s="225"/>
      <c r="H201" s="228">
        <v>11.286</v>
      </c>
      <c r="I201" s="229"/>
      <c r="J201" s="225"/>
      <c r="K201" s="225"/>
      <c r="L201" s="230"/>
      <c r="M201" s="231"/>
      <c r="N201" s="232"/>
      <c r="O201" s="232"/>
      <c r="P201" s="232"/>
      <c r="Q201" s="232"/>
      <c r="R201" s="232"/>
      <c r="S201" s="232"/>
      <c r="T201" s="233"/>
      <c r="AT201" s="234" t="s">
        <v>196</v>
      </c>
      <c r="AU201" s="234" t="s">
        <v>98</v>
      </c>
      <c r="AV201" s="13" t="s">
        <v>98</v>
      </c>
      <c r="AW201" s="13" t="s">
        <v>48</v>
      </c>
      <c r="AX201" s="13" t="s">
        <v>91</v>
      </c>
      <c r="AY201" s="234" t="s">
        <v>183</v>
      </c>
    </row>
    <row r="202" spans="2:65" s="15" customFormat="1" ht="10.199999999999999">
      <c r="B202" s="259"/>
      <c r="C202" s="260"/>
      <c r="D202" s="210" t="s">
        <v>196</v>
      </c>
      <c r="E202" s="261" t="s">
        <v>1</v>
      </c>
      <c r="F202" s="262" t="s">
        <v>1547</v>
      </c>
      <c r="G202" s="260"/>
      <c r="H202" s="263">
        <v>11.286</v>
      </c>
      <c r="I202" s="264"/>
      <c r="J202" s="260"/>
      <c r="K202" s="260"/>
      <c r="L202" s="265"/>
      <c r="M202" s="266"/>
      <c r="N202" s="267"/>
      <c r="O202" s="267"/>
      <c r="P202" s="267"/>
      <c r="Q202" s="267"/>
      <c r="R202" s="267"/>
      <c r="S202" s="267"/>
      <c r="T202" s="268"/>
      <c r="AT202" s="269" t="s">
        <v>196</v>
      </c>
      <c r="AU202" s="269" t="s">
        <v>98</v>
      </c>
      <c r="AV202" s="15" t="s">
        <v>122</v>
      </c>
      <c r="AW202" s="15" t="s">
        <v>48</v>
      </c>
      <c r="AX202" s="15" t="s">
        <v>23</v>
      </c>
      <c r="AY202" s="269" t="s">
        <v>183</v>
      </c>
    </row>
    <row r="203" spans="2:65" s="1" customFormat="1" ht="16.5" customHeight="1">
      <c r="B203" s="35"/>
      <c r="C203" s="246" t="s">
        <v>1825</v>
      </c>
      <c r="D203" s="246" t="s">
        <v>347</v>
      </c>
      <c r="E203" s="247" t="s">
        <v>1869</v>
      </c>
      <c r="F203" s="248" t="s">
        <v>1870</v>
      </c>
      <c r="G203" s="249" t="s">
        <v>313</v>
      </c>
      <c r="H203" s="250">
        <v>22.571999999999999</v>
      </c>
      <c r="I203" s="251"/>
      <c r="J203" s="252">
        <f>ROUND(I203*H203,2)</f>
        <v>0</v>
      </c>
      <c r="K203" s="248" t="s">
        <v>190</v>
      </c>
      <c r="L203" s="253"/>
      <c r="M203" s="254" t="s">
        <v>1</v>
      </c>
      <c r="N203" s="255" t="s">
        <v>56</v>
      </c>
      <c r="O203" s="67"/>
      <c r="P203" s="206">
        <f>O203*H203</f>
        <v>0</v>
      </c>
      <c r="Q203" s="206">
        <v>0</v>
      </c>
      <c r="R203" s="206">
        <f>Q203*H203</f>
        <v>0</v>
      </c>
      <c r="S203" s="206">
        <v>0</v>
      </c>
      <c r="T203" s="207">
        <f>S203*H203</f>
        <v>0</v>
      </c>
      <c r="AR203" s="208" t="s">
        <v>232</v>
      </c>
      <c r="AT203" s="208" t="s">
        <v>347</v>
      </c>
      <c r="AU203" s="208" t="s">
        <v>98</v>
      </c>
      <c r="AY203" s="17" t="s">
        <v>183</v>
      </c>
      <c r="BE203" s="209">
        <f>IF(N203="základní",J203,0)</f>
        <v>0</v>
      </c>
      <c r="BF203" s="209">
        <f>IF(N203="snížená",J203,0)</f>
        <v>0</v>
      </c>
      <c r="BG203" s="209">
        <f>IF(N203="zákl. přenesená",J203,0)</f>
        <v>0</v>
      </c>
      <c r="BH203" s="209">
        <f>IF(N203="sníž. přenesená",J203,0)</f>
        <v>0</v>
      </c>
      <c r="BI203" s="209">
        <f>IF(N203="nulová",J203,0)</f>
        <v>0</v>
      </c>
      <c r="BJ203" s="17" t="s">
        <v>23</v>
      </c>
      <c r="BK203" s="209">
        <f>ROUND(I203*H203,2)</f>
        <v>0</v>
      </c>
      <c r="BL203" s="17" t="s">
        <v>122</v>
      </c>
      <c r="BM203" s="208" t="s">
        <v>2349</v>
      </c>
    </row>
    <row r="204" spans="2:65" s="1" customFormat="1" ht="10.199999999999999">
      <c r="B204" s="35"/>
      <c r="C204" s="36"/>
      <c r="D204" s="210" t="s">
        <v>192</v>
      </c>
      <c r="E204" s="36"/>
      <c r="F204" s="211" t="s">
        <v>1872</v>
      </c>
      <c r="G204" s="36"/>
      <c r="H204" s="36"/>
      <c r="I204" s="118"/>
      <c r="J204" s="36"/>
      <c r="K204" s="36"/>
      <c r="L204" s="39"/>
      <c r="M204" s="212"/>
      <c r="N204" s="67"/>
      <c r="O204" s="67"/>
      <c r="P204" s="67"/>
      <c r="Q204" s="67"/>
      <c r="R204" s="67"/>
      <c r="S204" s="67"/>
      <c r="T204" s="68"/>
      <c r="AT204" s="17" t="s">
        <v>192</v>
      </c>
      <c r="AU204" s="17" t="s">
        <v>98</v>
      </c>
    </row>
    <row r="205" spans="2:65" s="12" customFormat="1" ht="10.199999999999999">
      <c r="B205" s="214"/>
      <c r="C205" s="215"/>
      <c r="D205" s="210" t="s">
        <v>196</v>
      </c>
      <c r="E205" s="216" t="s">
        <v>1</v>
      </c>
      <c r="F205" s="217" t="s">
        <v>1873</v>
      </c>
      <c r="G205" s="215"/>
      <c r="H205" s="216" t="s">
        <v>1</v>
      </c>
      <c r="I205" s="218"/>
      <c r="J205" s="215"/>
      <c r="K205" s="215"/>
      <c r="L205" s="219"/>
      <c r="M205" s="220"/>
      <c r="N205" s="221"/>
      <c r="O205" s="221"/>
      <c r="P205" s="221"/>
      <c r="Q205" s="221"/>
      <c r="R205" s="221"/>
      <c r="S205" s="221"/>
      <c r="T205" s="222"/>
      <c r="AT205" s="223" t="s">
        <v>196</v>
      </c>
      <c r="AU205" s="223" t="s">
        <v>98</v>
      </c>
      <c r="AV205" s="12" t="s">
        <v>23</v>
      </c>
      <c r="AW205" s="12" t="s">
        <v>48</v>
      </c>
      <c r="AX205" s="12" t="s">
        <v>91</v>
      </c>
      <c r="AY205" s="223" t="s">
        <v>183</v>
      </c>
    </row>
    <row r="206" spans="2:65" s="13" customFormat="1" ht="10.199999999999999">
      <c r="B206" s="224"/>
      <c r="C206" s="225"/>
      <c r="D206" s="210" t="s">
        <v>196</v>
      </c>
      <c r="E206" s="226" t="s">
        <v>1</v>
      </c>
      <c r="F206" s="227" t="s">
        <v>2350</v>
      </c>
      <c r="G206" s="225"/>
      <c r="H206" s="228">
        <v>22.571999999999999</v>
      </c>
      <c r="I206" s="229"/>
      <c r="J206" s="225"/>
      <c r="K206" s="225"/>
      <c r="L206" s="230"/>
      <c r="M206" s="231"/>
      <c r="N206" s="232"/>
      <c r="O206" s="232"/>
      <c r="P206" s="232"/>
      <c r="Q206" s="232"/>
      <c r="R206" s="232"/>
      <c r="S206" s="232"/>
      <c r="T206" s="233"/>
      <c r="AT206" s="234" t="s">
        <v>196</v>
      </c>
      <c r="AU206" s="234" t="s">
        <v>98</v>
      </c>
      <c r="AV206" s="13" t="s">
        <v>98</v>
      </c>
      <c r="AW206" s="13" t="s">
        <v>48</v>
      </c>
      <c r="AX206" s="13" t="s">
        <v>91</v>
      </c>
      <c r="AY206" s="234" t="s">
        <v>183</v>
      </c>
    </row>
    <row r="207" spans="2:65" s="15" customFormat="1" ht="10.199999999999999">
      <c r="B207" s="259"/>
      <c r="C207" s="260"/>
      <c r="D207" s="210" t="s">
        <v>196</v>
      </c>
      <c r="E207" s="261" t="s">
        <v>1</v>
      </c>
      <c r="F207" s="262" t="s">
        <v>1547</v>
      </c>
      <c r="G207" s="260"/>
      <c r="H207" s="263">
        <v>22.571999999999999</v>
      </c>
      <c r="I207" s="264"/>
      <c r="J207" s="260"/>
      <c r="K207" s="260"/>
      <c r="L207" s="265"/>
      <c r="M207" s="266"/>
      <c r="N207" s="267"/>
      <c r="O207" s="267"/>
      <c r="P207" s="267"/>
      <c r="Q207" s="267"/>
      <c r="R207" s="267"/>
      <c r="S207" s="267"/>
      <c r="T207" s="268"/>
      <c r="AT207" s="269" t="s">
        <v>196</v>
      </c>
      <c r="AU207" s="269" t="s">
        <v>98</v>
      </c>
      <c r="AV207" s="15" t="s">
        <v>122</v>
      </c>
      <c r="AW207" s="15" t="s">
        <v>48</v>
      </c>
      <c r="AX207" s="15" t="s">
        <v>23</v>
      </c>
      <c r="AY207" s="269" t="s">
        <v>183</v>
      </c>
    </row>
    <row r="208" spans="2:65" s="1" customFormat="1" ht="16.5" customHeight="1">
      <c r="B208" s="35"/>
      <c r="C208" s="197" t="s">
        <v>988</v>
      </c>
      <c r="D208" s="197" t="s">
        <v>186</v>
      </c>
      <c r="E208" s="198" t="s">
        <v>296</v>
      </c>
      <c r="F208" s="199" t="s">
        <v>297</v>
      </c>
      <c r="G208" s="200" t="s">
        <v>248</v>
      </c>
      <c r="H208" s="201">
        <v>140.84399999999999</v>
      </c>
      <c r="I208" s="202"/>
      <c r="J208" s="203">
        <f>ROUND(I208*H208,2)</f>
        <v>0</v>
      </c>
      <c r="K208" s="199" t="s">
        <v>190</v>
      </c>
      <c r="L208" s="39"/>
      <c r="M208" s="204" t="s">
        <v>1</v>
      </c>
      <c r="N208" s="205" t="s">
        <v>56</v>
      </c>
      <c r="O208" s="67"/>
      <c r="P208" s="206">
        <f>O208*H208</f>
        <v>0</v>
      </c>
      <c r="Q208" s="206">
        <v>0</v>
      </c>
      <c r="R208" s="206">
        <f>Q208*H208</f>
        <v>0</v>
      </c>
      <c r="S208" s="206">
        <v>0</v>
      </c>
      <c r="T208" s="207">
        <f>S208*H208</f>
        <v>0</v>
      </c>
      <c r="AR208" s="208" t="s">
        <v>122</v>
      </c>
      <c r="AT208" s="208" t="s">
        <v>186</v>
      </c>
      <c r="AU208" s="208" t="s">
        <v>98</v>
      </c>
      <c r="AY208" s="17" t="s">
        <v>183</v>
      </c>
      <c r="BE208" s="209">
        <f>IF(N208="základní",J208,0)</f>
        <v>0</v>
      </c>
      <c r="BF208" s="209">
        <f>IF(N208="snížená",J208,0)</f>
        <v>0</v>
      </c>
      <c r="BG208" s="209">
        <f>IF(N208="zákl. přenesená",J208,0)</f>
        <v>0</v>
      </c>
      <c r="BH208" s="209">
        <f>IF(N208="sníž. přenesená",J208,0)</f>
        <v>0</v>
      </c>
      <c r="BI208" s="209">
        <f>IF(N208="nulová",J208,0)</f>
        <v>0</v>
      </c>
      <c r="BJ208" s="17" t="s">
        <v>23</v>
      </c>
      <c r="BK208" s="209">
        <f>ROUND(I208*H208,2)</f>
        <v>0</v>
      </c>
      <c r="BL208" s="17" t="s">
        <v>122</v>
      </c>
      <c r="BM208" s="208" t="s">
        <v>2351</v>
      </c>
    </row>
    <row r="209" spans="2:65" s="1" customFormat="1" ht="17.399999999999999">
      <c r="B209" s="35"/>
      <c r="C209" s="36"/>
      <c r="D209" s="210" t="s">
        <v>192</v>
      </c>
      <c r="E209" s="36"/>
      <c r="F209" s="211" t="s">
        <v>299</v>
      </c>
      <c r="G209" s="36"/>
      <c r="H209" s="36"/>
      <c r="I209" s="118"/>
      <c r="J209" s="36"/>
      <c r="K209" s="36"/>
      <c r="L209" s="39"/>
      <c r="M209" s="212"/>
      <c r="N209" s="67"/>
      <c r="O209" s="67"/>
      <c r="P209" s="67"/>
      <c r="Q209" s="67"/>
      <c r="R209" s="67"/>
      <c r="S209" s="67"/>
      <c r="T209" s="68"/>
      <c r="AT209" s="17" t="s">
        <v>192</v>
      </c>
      <c r="AU209" s="17" t="s">
        <v>98</v>
      </c>
    </row>
    <row r="210" spans="2:65" s="1" customFormat="1" ht="90">
      <c r="B210" s="35"/>
      <c r="C210" s="36"/>
      <c r="D210" s="210" t="s">
        <v>194</v>
      </c>
      <c r="E210" s="36"/>
      <c r="F210" s="213" t="s">
        <v>293</v>
      </c>
      <c r="G210" s="36"/>
      <c r="H210" s="36"/>
      <c r="I210" s="118"/>
      <c r="J210" s="36"/>
      <c r="K210" s="36"/>
      <c r="L210" s="39"/>
      <c r="M210" s="212"/>
      <c r="N210" s="67"/>
      <c r="O210" s="67"/>
      <c r="P210" s="67"/>
      <c r="Q210" s="67"/>
      <c r="R210" s="67"/>
      <c r="S210" s="67"/>
      <c r="T210" s="68"/>
      <c r="AT210" s="17" t="s">
        <v>194</v>
      </c>
      <c r="AU210" s="17" t="s">
        <v>98</v>
      </c>
    </row>
    <row r="211" spans="2:65" s="12" customFormat="1" ht="10.199999999999999">
      <c r="B211" s="214"/>
      <c r="C211" s="215"/>
      <c r="D211" s="210" t="s">
        <v>196</v>
      </c>
      <c r="E211" s="216" t="s">
        <v>1</v>
      </c>
      <c r="F211" s="217" t="s">
        <v>2352</v>
      </c>
      <c r="G211" s="215"/>
      <c r="H211" s="216" t="s">
        <v>1</v>
      </c>
      <c r="I211" s="218"/>
      <c r="J211" s="215"/>
      <c r="K211" s="215"/>
      <c r="L211" s="219"/>
      <c r="M211" s="220"/>
      <c r="N211" s="221"/>
      <c r="O211" s="221"/>
      <c r="P211" s="221"/>
      <c r="Q211" s="221"/>
      <c r="R211" s="221"/>
      <c r="S211" s="221"/>
      <c r="T211" s="222"/>
      <c r="AT211" s="223" t="s">
        <v>196</v>
      </c>
      <c r="AU211" s="223" t="s">
        <v>98</v>
      </c>
      <c r="AV211" s="12" t="s">
        <v>23</v>
      </c>
      <c r="AW211" s="12" t="s">
        <v>48</v>
      </c>
      <c r="AX211" s="12" t="s">
        <v>91</v>
      </c>
      <c r="AY211" s="223" t="s">
        <v>183</v>
      </c>
    </row>
    <row r="212" spans="2:65" s="13" customFormat="1" ht="10.199999999999999">
      <c r="B212" s="224"/>
      <c r="C212" s="225"/>
      <c r="D212" s="210" t="s">
        <v>196</v>
      </c>
      <c r="E212" s="226" t="s">
        <v>1</v>
      </c>
      <c r="F212" s="227" t="s">
        <v>2339</v>
      </c>
      <c r="G212" s="225"/>
      <c r="H212" s="228">
        <v>140.84399999999999</v>
      </c>
      <c r="I212" s="229"/>
      <c r="J212" s="225"/>
      <c r="K212" s="225"/>
      <c r="L212" s="230"/>
      <c r="M212" s="231"/>
      <c r="N212" s="232"/>
      <c r="O212" s="232"/>
      <c r="P212" s="232"/>
      <c r="Q212" s="232"/>
      <c r="R212" s="232"/>
      <c r="S212" s="232"/>
      <c r="T212" s="233"/>
      <c r="AT212" s="234" t="s">
        <v>196</v>
      </c>
      <c r="AU212" s="234" t="s">
        <v>98</v>
      </c>
      <c r="AV212" s="13" t="s">
        <v>98</v>
      </c>
      <c r="AW212" s="13" t="s">
        <v>48</v>
      </c>
      <c r="AX212" s="13" t="s">
        <v>23</v>
      </c>
      <c r="AY212" s="234" t="s">
        <v>183</v>
      </c>
    </row>
    <row r="213" spans="2:65" s="1" customFormat="1" ht="16.5" customHeight="1">
      <c r="B213" s="35"/>
      <c r="C213" s="197" t="s">
        <v>1835</v>
      </c>
      <c r="D213" s="197" t="s">
        <v>186</v>
      </c>
      <c r="E213" s="198" t="s">
        <v>303</v>
      </c>
      <c r="F213" s="199" t="s">
        <v>304</v>
      </c>
      <c r="G213" s="200" t="s">
        <v>248</v>
      </c>
      <c r="H213" s="201">
        <v>2112.66</v>
      </c>
      <c r="I213" s="202"/>
      <c r="J213" s="203">
        <f>ROUND(I213*H213,2)</f>
        <v>0</v>
      </c>
      <c r="K213" s="199" t="s">
        <v>190</v>
      </c>
      <c r="L213" s="39"/>
      <c r="M213" s="204" t="s">
        <v>1</v>
      </c>
      <c r="N213" s="205" t="s">
        <v>56</v>
      </c>
      <c r="O213" s="67"/>
      <c r="P213" s="206">
        <f>O213*H213</f>
        <v>0</v>
      </c>
      <c r="Q213" s="206">
        <v>0</v>
      </c>
      <c r="R213" s="206">
        <f>Q213*H213</f>
        <v>0</v>
      </c>
      <c r="S213" s="206">
        <v>0</v>
      </c>
      <c r="T213" s="207">
        <f>S213*H213</f>
        <v>0</v>
      </c>
      <c r="AR213" s="208" t="s">
        <v>122</v>
      </c>
      <c r="AT213" s="208" t="s">
        <v>186</v>
      </c>
      <c r="AU213" s="208" t="s">
        <v>98</v>
      </c>
      <c r="AY213" s="17" t="s">
        <v>183</v>
      </c>
      <c r="BE213" s="209">
        <f>IF(N213="základní",J213,0)</f>
        <v>0</v>
      </c>
      <c r="BF213" s="209">
        <f>IF(N213="snížená",J213,0)</f>
        <v>0</v>
      </c>
      <c r="BG213" s="209">
        <f>IF(N213="zákl. přenesená",J213,0)</f>
        <v>0</v>
      </c>
      <c r="BH213" s="209">
        <f>IF(N213="sníž. přenesená",J213,0)</f>
        <v>0</v>
      </c>
      <c r="BI213" s="209">
        <f>IF(N213="nulová",J213,0)</f>
        <v>0</v>
      </c>
      <c r="BJ213" s="17" t="s">
        <v>23</v>
      </c>
      <c r="BK213" s="209">
        <f>ROUND(I213*H213,2)</f>
        <v>0</v>
      </c>
      <c r="BL213" s="17" t="s">
        <v>122</v>
      </c>
      <c r="BM213" s="208" t="s">
        <v>2353</v>
      </c>
    </row>
    <row r="214" spans="2:65" s="1" customFormat="1" ht="17.399999999999999">
      <c r="B214" s="35"/>
      <c r="C214" s="36"/>
      <c r="D214" s="210" t="s">
        <v>192</v>
      </c>
      <c r="E214" s="36"/>
      <c r="F214" s="211" t="s">
        <v>306</v>
      </c>
      <c r="G214" s="36"/>
      <c r="H214" s="36"/>
      <c r="I214" s="118"/>
      <c r="J214" s="36"/>
      <c r="K214" s="36"/>
      <c r="L214" s="39"/>
      <c r="M214" s="212"/>
      <c r="N214" s="67"/>
      <c r="O214" s="67"/>
      <c r="P214" s="67"/>
      <c r="Q214" s="67"/>
      <c r="R214" s="67"/>
      <c r="S214" s="67"/>
      <c r="T214" s="68"/>
      <c r="AT214" s="17" t="s">
        <v>192</v>
      </c>
      <c r="AU214" s="17" t="s">
        <v>98</v>
      </c>
    </row>
    <row r="215" spans="2:65" s="1" customFormat="1" ht="90">
      <c r="B215" s="35"/>
      <c r="C215" s="36"/>
      <c r="D215" s="210" t="s">
        <v>194</v>
      </c>
      <c r="E215" s="36"/>
      <c r="F215" s="213" t="s">
        <v>293</v>
      </c>
      <c r="G215" s="36"/>
      <c r="H215" s="36"/>
      <c r="I215" s="118"/>
      <c r="J215" s="36"/>
      <c r="K215" s="36"/>
      <c r="L215" s="39"/>
      <c r="M215" s="212"/>
      <c r="N215" s="67"/>
      <c r="O215" s="67"/>
      <c r="P215" s="67"/>
      <c r="Q215" s="67"/>
      <c r="R215" s="67"/>
      <c r="S215" s="67"/>
      <c r="T215" s="68"/>
      <c r="AT215" s="17" t="s">
        <v>194</v>
      </c>
      <c r="AU215" s="17" t="s">
        <v>98</v>
      </c>
    </row>
    <row r="216" spans="2:65" s="12" customFormat="1" ht="10.199999999999999">
      <c r="B216" s="214"/>
      <c r="C216" s="215"/>
      <c r="D216" s="210" t="s">
        <v>196</v>
      </c>
      <c r="E216" s="216" t="s">
        <v>1</v>
      </c>
      <c r="F216" s="217" t="s">
        <v>1880</v>
      </c>
      <c r="G216" s="215"/>
      <c r="H216" s="216" t="s">
        <v>1</v>
      </c>
      <c r="I216" s="218"/>
      <c r="J216" s="215"/>
      <c r="K216" s="215"/>
      <c r="L216" s="219"/>
      <c r="M216" s="220"/>
      <c r="N216" s="221"/>
      <c r="O216" s="221"/>
      <c r="P216" s="221"/>
      <c r="Q216" s="221"/>
      <c r="R216" s="221"/>
      <c r="S216" s="221"/>
      <c r="T216" s="222"/>
      <c r="AT216" s="223" t="s">
        <v>196</v>
      </c>
      <c r="AU216" s="223" t="s">
        <v>98</v>
      </c>
      <c r="AV216" s="12" t="s">
        <v>23</v>
      </c>
      <c r="AW216" s="12" t="s">
        <v>48</v>
      </c>
      <c r="AX216" s="12" t="s">
        <v>91</v>
      </c>
      <c r="AY216" s="223" t="s">
        <v>183</v>
      </c>
    </row>
    <row r="217" spans="2:65" s="13" customFormat="1" ht="10.199999999999999">
      <c r="B217" s="224"/>
      <c r="C217" s="225"/>
      <c r="D217" s="210" t="s">
        <v>196</v>
      </c>
      <c r="E217" s="226" t="s">
        <v>1</v>
      </c>
      <c r="F217" s="227" t="s">
        <v>2354</v>
      </c>
      <c r="G217" s="225"/>
      <c r="H217" s="228">
        <v>2112.66</v>
      </c>
      <c r="I217" s="229"/>
      <c r="J217" s="225"/>
      <c r="K217" s="225"/>
      <c r="L217" s="230"/>
      <c r="M217" s="231"/>
      <c r="N217" s="232"/>
      <c r="O217" s="232"/>
      <c r="P217" s="232"/>
      <c r="Q217" s="232"/>
      <c r="R217" s="232"/>
      <c r="S217" s="232"/>
      <c r="T217" s="233"/>
      <c r="AT217" s="234" t="s">
        <v>196</v>
      </c>
      <c r="AU217" s="234" t="s">
        <v>98</v>
      </c>
      <c r="AV217" s="13" t="s">
        <v>98</v>
      </c>
      <c r="AW217" s="13" t="s">
        <v>48</v>
      </c>
      <c r="AX217" s="13" t="s">
        <v>91</v>
      </c>
      <c r="AY217" s="234" t="s">
        <v>183</v>
      </c>
    </row>
    <row r="218" spans="2:65" s="15" customFormat="1" ht="10.199999999999999">
      <c r="B218" s="259"/>
      <c r="C218" s="260"/>
      <c r="D218" s="210" t="s">
        <v>196</v>
      </c>
      <c r="E218" s="261" t="s">
        <v>1</v>
      </c>
      <c r="F218" s="262" t="s">
        <v>1547</v>
      </c>
      <c r="G218" s="260"/>
      <c r="H218" s="263">
        <v>2112.66</v>
      </c>
      <c r="I218" s="264"/>
      <c r="J218" s="260"/>
      <c r="K218" s="260"/>
      <c r="L218" s="265"/>
      <c r="M218" s="266"/>
      <c r="N218" s="267"/>
      <c r="O218" s="267"/>
      <c r="P218" s="267"/>
      <c r="Q218" s="267"/>
      <c r="R218" s="267"/>
      <c r="S218" s="267"/>
      <c r="T218" s="268"/>
      <c r="AT218" s="269" t="s">
        <v>196</v>
      </c>
      <c r="AU218" s="269" t="s">
        <v>98</v>
      </c>
      <c r="AV218" s="15" t="s">
        <v>122</v>
      </c>
      <c r="AW218" s="15" t="s">
        <v>48</v>
      </c>
      <c r="AX218" s="15" t="s">
        <v>23</v>
      </c>
      <c r="AY218" s="269" t="s">
        <v>183</v>
      </c>
    </row>
    <row r="219" spans="2:65" s="1" customFormat="1" ht="16.5" customHeight="1">
      <c r="B219" s="35"/>
      <c r="C219" s="197" t="s">
        <v>8</v>
      </c>
      <c r="D219" s="197" t="s">
        <v>186</v>
      </c>
      <c r="E219" s="198" t="s">
        <v>311</v>
      </c>
      <c r="F219" s="199" t="s">
        <v>312</v>
      </c>
      <c r="G219" s="200" t="s">
        <v>313</v>
      </c>
      <c r="H219" s="201">
        <v>246.477</v>
      </c>
      <c r="I219" s="202"/>
      <c r="J219" s="203">
        <f>ROUND(I219*H219,2)</f>
        <v>0</v>
      </c>
      <c r="K219" s="199" t="s">
        <v>190</v>
      </c>
      <c r="L219" s="39"/>
      <c r="M219" s="204" t="s">
        <v>1</v>
      </c>
      <c r="N219" s="205" t="s">
        <v>56</v>
      </c>
      <c r="O219" s="67"/>
      <c r="P219" s="206">
        <f>O219*H219</f>
        <v>0</v>
      </c>
      <c r="Q219" s="206">
        <v>0</v>
      </c>
      <c r="R219" s="206">
        <f>Q219*H219</f>
        <v>0</v>
      </c>
      <c r="S219" s="206">
        <v>0</v>
      </c>
      <c r="T219" s="207">
        <f>S219*H219</f>
        <v>0</v>
      </c>
      <c r="AR219" s="208" t="s">
        <v>122</v>
      </c>
      <c r="AT219" s="208" t="s">
        <v>186</v>
      </c>
      <c r="AU219" s="208" t="s">
        <v>98</v>
      </c>
      <c r="AY219" s="17" t="s">
        <v>183</v>
      </c>
      <c r="BE219" s="209">
        <f>IF(N219="základní",J219,0)</f>
        <v>0</v>
      </c>
      <c r="BF219" s="209">
        <f>IF(N219="snížená",J219,0)</f>
        <v>0</v>
      </c>
      <c r="BG219" s="209">
        <f>IF(N219="zákl. přenesená",J219,0)</f>
        <v>0</v>
      </c>
      <c r="BH219" s="209">
        <f>IF(N219="sníž. přenesená",J219,0)</f>
        <v>0</v>
      </c>
      <c r="BI219" s="209">
        <f>IF(N219="nulová",J219,0)</f>
        <v>0</v>
      </c>
      <c r="BJ219" s="17" t="s">
        <v>23</v>
      </c>
      <c r="BK219" s="209">
        <f>ROUND(I219*H219,2)</f>
        <v>0</v>
      </c>
      <c r="BL219" s="17" t="s">
        <v>122</v>
      </c>
      <c r="BM219" s="208" t="s">
        <v>2355</v>
      </c>
    </row>
    <row r="220" spans="2:65" s="1" customFormat="1" ht="10.199999999999999">
      <c r="B220" s="35"/>
      <c r="C220" s="36"/>
      <c r="D220" s="210" t="s">
        <v>192</v>
      </c>
      <c r="E220" s="36"/>
      <c r="F220" s="211" t="s">
        <v>315</v>
      </c>
      <c r="G220" s="36"/>
      <c r="H220" s="36"/>
      <c r="I220" s="118"/>
      <c r="J220" s="36"/>
      <c r="K220" s="36"/>
      <c r="L220" s="39"/>
      <c r="M220" s="212"/>
      <c r="N220" s="67"/>
      <c r="O220" s="67"/>
      <c r="P220" s="67"/>
      <c r="Q220" s="67"/>
      <c r="R220" s="67"/>
      <c r="S220" s="67"/>
      <c r="T220" s="68"/>
      <c r="AT220" s="17" t="s">
        <v>192</v>
      </c>
      <c r="AU220" s="17" t="s">
        <v>98</v>
      </c>
    </row>
    <row r="221" spans="2:65" s="1" customFormat="1" ht="135">
      <c r="B221" s="35"/>
      <c r="C221" s="36"/>
      <c r="D221" s="210" t="s">
        <v>194</v>
      </c>
      <c r="E221" s="36"/>
      <c r="F221" s="213" t="s">
        <v>316</v>
      </c>
      <c r="G221" s="36"/>
      <c r="H221" s="36"/>
      <c r="I221" s="118"/>
      <c r="J221" s="36"/>
      <c r="K221" s="36"/>
      <c r="L221" s="39"/>
      <c r="M221" s="212"/>
      <c r="N221" s="67"/>
      <c r="O221" s="67"/>
      <c r="P221" s="67"/>
      <c r="Q221" s="67"/>
      <c r="R221" s="67"/>
      <c r="S221" s="67"/>
      <c r="T221" s="68"/>
      <c r="AT221" s="17" t="s">
        <v>194</v>
      </c>
      <c r="AU221" s="17" t="s">
        <v>98</v>
      </c>
    </row>
    <row r="222" spans="2:65" s="12" customFormat="1" ht="10.199999999999999">
      <c r="B222" s="214"/>
      <c r="C222" s="215"/>
      <c r="D222" s="210" t="s">
        <v>196</v>
      </c>
      <c r="E222" s="216" t="s">
        <v>1</v>
      </c>
      <c r="F222" s="217" t="s">
        <v>1883</v>
      </c>
      <c r="G222" s="215"/>
      <c r="H222" s="216" t="s">
        <v>1</v>
      </c>
      <c r="I222" s="218"/>
      <c r="J222" s="215"/>
      <c r="K222" s="215"/>
      <c r="L222" s="219"/>
      <c r="M222" s="220"/>
      <c r="N222" s="221"/>
      <c r="O222" s="221"/>
      <c r="P222" s="221"/>
      <c r="Q222" s="221"/>
      <c r="R222" s="221"/>
      <c r="S222" s="221"/>
      <c r="T222" s="222"/>
      <c r="AT222" s="223" t="s">
        <v>196</v>
      </c>
      <c r="AU222" s="223" t="s">
        <v>98</v>
      </c>
      <c r="AV222" s="12" t="s">
        <v>23</v>
      </c>
      <c r="AW222" s="12" t="s">
        <v>48</v>
      </c>
      <c r="AX222" s="12" t="s">
        <v>91</v>
      </c>
      <c r="AY222" s="223" t="s">
        <v>183</v>
      </c>
    </row>
    <row r="223" spans="2:65" s="13" customFormat="1" ht="10.199999999999999">
      <c r="B223" s="224"/>
      <c r="C223" s="225"/>
      <c r="D223" s="210" t="s">
        <v>196</v>
      </c>
      <c r="E223" s="226" t="s">
        <v>1</v>
      </c>
      <c r="F223" s="227" t="s">
        <v>2356</v>
      </c>
      <c r="G223" s="225"/>
      <c r="H223" s="228">
        <v>246.477</v>
      </c>
      <c r="I223" s="229"/>
      <c r="J223" s="225"/>
      <c r="K223" s="225"/>
      <c r="L223" s="230"/>
      <c r="M223" s="231"/>
      <c r="N223" s="232"/>
      <c r="O223" s="232"/>
      <c r="P223" s="232"/>
      <c r="Q223" s="232"/>
      <c r="R223" s="232"/>
      <c r="S223" s="232"/>
      <c r="T223" s="233"/>
      <c r="AT223" s="234" t="s">
        <v>196</v>
      </c>
      <c r="AU223" s="234" t="s">
        <v>98</v>
      </c>
      <c r="AV223" s="13" t="s">
        <v>98</v>
      </c>
      <c r="AW223" s="13" t="s">
        <v>48</v>
      </c>
      <c r="AX223" s="13" t="s">
        <v>91</v>
      </c>
      <c r="AY223" s="234" t="s">
        <v>183</v>
      </c>
    </row>
    <row r="224" spans="2:65" s="15" customFormat="1" ht="10.199999999999999">
      <c r="B224" s="259"/>
      <c r="C224" s="260"/>
      <c r="D224" s="210" t="s">
        <v>196</v>
      </c>
      <c r="E224" s="261" t="s">
        <v>1</v>
      </c>
      <c r="F224" s="262" t="s">
        <v>1547</v>
      </c>
      <c r="G224" s="260"/>
      <c r="H224" s="263">
        <v>246.477</v>
      </c>
      <c r="I224" s="264"/>
      <c r="J224" s="260"/>
      <c r="K224" s="260"/>
      <c r="L224" s="265"/>
      <c r="M224" s="266"/>
      <c r="N224" s="267"/>
      <c r="O224" s="267"/>
      <c r="P224" s="267"/>
      <c r="Q224" s="267"/>
      <c r="R224" s="267"/>
      <c r="S224" s="267"/>
      <c r="T224" s="268"/>
      <c r="AT224" s="269" t="s">
        <v>196</v>
      </c>
      <c r="AU224" s="269" t="s">
        <v>98</v>
      </c>
      <c r="AV224" s="15" t="s">
        <v>122</v>
      </c>
      <c r="AW224" s="15" t="s">
        <v>48</v>
      </c>
      <c r="AX224" s="15" t="s">
        <v>23</v>
      </c>
      <c r="AY224" s="269" t="s">
        <v>183</v>
      </c>
    </row>
    <row r="225" spans="2:65" s="11" customFormat="1" ht="22.8" customHeight="1">
      <c r="B225" s="181"/>
      <c r="C225" s="182"/>
      <c r="D225" s="183" t="s">
        <v>90</v>
      </c>
      <c r="E225" s="195" t="s">
        <v>496</v>
      </c>
      <c r="F225" s="195" t="s">
        <v>1885</v>
      </c>
      <c r="G225" s="182"/>
      <c r="H225" s="182"/>
      <c r="I225" s="185"/>
      <c r="J225" s="196">
        <f>BK225</f>
        <v>0</v>
      </c>
      <c r="K225" s="182"/>
      <c r="L225" s="187"/>
      <c r="M225" s="188"/>
      <c r="N225" s="189"/>
      <c r="O225" s="189"/>
      <c r="P225" s="190">
        <f>SUM(P226:P232)</f>
        <v>0</v>
      </c>
      <c r="Q225" s="189"/>
      <c r="R225" s="190">
        <f>SUM(R226:R232)</f>
        <v>8.0698063599999994</v>
      </c>
      <c r="S225" s="189"/>
      <c r="T225" s="191">
        <f>SUM(T226:T232)</f>
        <v>0</v>
      </c>
      <c r="AR225" s="192" t="s">
        <v>23</v>
      </c>
      <c r="AT225" s="193" t="s">
        <v>90</v>
      </c>
      <c r="AU225" s="193" t="s">
        <v>23</v>
      </c>
      <c r="AY225" s="192" t="s">
        <v>183</v>
      </c>
      <c r="BK225" s="194">
        <f>SUM(BK226:BK232)</f>
        <v>0</v>
      </c>
    </row>
    <row r="226" spans="2:65" s="1" customFormat="1" ht="16.5" customHeight="1">
      <c r="B226" s="35"/>
      <c r="C226" s="197" t="s">
        <v>288</v>
      </c>
      <c r="D226" s="197" t="s">
        <v>186</v>
      </c>
      <c r="E226" s="198" t="s">
        <v>1886</v>
      </c>
      <c r="F226" s="199" t="s">
        <v>1887</v>
      </c>
      <c r="G226" s="200" t="s">
        <v>248</v>
      </c>
      <c r="H226" s="201">
        <v>4.2679999999999998</v>
      </c>
      <c r="I226" s="202"/>
      <c r="J226" s="203">
        <f>ROUND(I226*H226,2)</f>
        <v>0</v>
      </c>
      <c r="K226" s="199" t="s">
        <v>190</v>
      </c>
      <c r="L226" s="39"/>
      <c r="M226" s="204" t="s">
        <v>1</v>
      </c>
      <c r="N226" s="205" t="s">
        <v>56</v>
      </c>
      <c r="O226" s="67"/>
      <c r="P226" s="206">
        <f>O226*H226</f>
        <v>0</v>
      </c>
      <c r="Q226" s="206">
        <v>1.8907700000000001</v>
      </c>
      <c r="R226" s="206">
        <f>Q226*H226</f>
        <v>8.0698063599999994</v>
      </c>
      <c r="S226" s="206">
        <v>0</v>
      </c>
      <c r="T226" s="207">
        <f>S226*H226</f>
        <v>0</v>
      </c>
      <c r="AR226" s="208" t="s">
        <v>122</v>
      </c>
      <c r="AT226" s="208" t="s">
        <v>186</v>
      </c>
      <c r="AU226" s="208" t="s">
        <v>98</v>
      </c>
      <c r="AY226" s="17" t="s">
        <v>183</v>
      </c>
      <c r="BE226" s="209">
        <f>IF(N226="základní",J226,0)</f>
        <v>0</v>
      </c>
      <c r="BF226" s="209">
        <f>IF(N226="snížená",J226,0)</f>
        <v>0</v>
      </c>
      <c r="BG226" s="209">
        <f>IF(N226="zákl. přenesená",J226,0)</f>
        <v>0</v>
      </c>
      <c r="BH226" s="209">
        <f>IF(N226="sníž. přenesená",J226,0)</f>
        <v>0</v>
      </c>
      <c r="BI226" s="209">
        <f>IF(N226="nulová",J226,0)</f>
        <v>0</v>
      </c>
      <c r="BJ226" s="17" t="s">
        <v>23</v>
      </c>
      <c r="BK226" s="209">
        <f>ROUND(I226*H226,2)</f>
        <v>0</v>
      </c>
      <c r="BL226" s="17" t="s">
        <v>122</v>
      </c>
      <c r="BM226" s="208" t="s">
        <v>2357</v>
      </c>
    </row>
    <row r="227" spans="2:65" s="1" customFormat="1" ht="10.199999999999999">
      <c r="B227" s="35"/>
      <c r="C227" s="36"/>
      <c r="D227" s="210" t="s">
        <v>192</v>
      </c>
      <c r="E227" s="36"/>
      <c r="F227" s="211" t="s">
        <v>1889</v>
      </c>
      <c r="G227" s="36"/>
      <c r="H227" s="36"/>
      <c r="I227" s="118"/>
      <c r="J227" s="36"/>
      <c r="K227" s="36"/>
      <c r="L227" s="39"/>
      <c r="M227" s="212"/>
      <c r="N227" s="67"/>
      <c r="O227" s="67"/>
      <c r="P227" s="67"/>
      <c r="Q227" s="67"/>
      <c r="R227" s="67"/>
      <c r="S227" s="67"/>
      <c r="T227" s="68"/>
      <c r="AT227" s="17" t="s">
        <v>192</v>
      </c>
      <c r="AU227" s="17" t="s">
        <v>98</v>
      </c>
    </row>
    <row r="228" spans="2:65" s="1" customFormat="1" ht="27">
      <c r="B228" s="35"/>
      <c r="C228" s="36"/>
      <c r="D228" s="210" t="s">
        <v>194</v>
      </c>
      <c r="E228" s="36"/>
      <c r="F228" s="213" t="s">
        <v>1099</v>
      </c>
      <c r="G228" s="36"/>
      <c r="H228" s="36"/>
      <c r="I228" s="118"/>
      <c r="J228" s="36"/>
      <c r="K228" s="36"/>
      <c r="L228" s="39"/>
      <c r="M228" s="212"/>
      <c r="N228" s="67"/>
      <c r="O228" s="67"/>
      <c r="P228" s="67"/>
      <c r="Q228" s="67"/>
      <c r="R228" s="67"/>
      <c r="S228" s="67"/>
      <c r="T228" s="68"/>
      <c r="AT228" s="17" t="s">
        <v>194</v>
      </c>
      <c r="AU228" s="17" t="s">
        <v>98</v>
      </c>
    </row>
    <row r="229" spans="2:65" s="12" customFormat="1" ht="10.199999999999999">
      <c r="B229" s="214"/>
      <c r="C229" s="215"/>
      <c r="D229" s="210" t="s">
        <v>196</v>
      </c>
      <c r="E229" s="216" t="s">
        <v>1</v>
      </c>
      <c r="F229" s="217" t="s">
        <v>2358</v>
      </c>
      <c r="G229" s="215"/>
      <c r="H229" s="216" t="s">
        <v>1</v>
      </c>
      <c r="I229" s="218"/>
      <c r="J229" s="215"/>
      <c r="K229" s="215"/>
      <c r="L229" s="219"/>
      <c r="M229" s="220"/>
      <c r="N229" s="221"/>
      <c r="O229" s="221"/>
      <c r="P229" s="221"/>
      <c r="Q229" s="221"/>
      <c r="R229" s="221"/>
      <c r="S229" s="221"/>
      <c r="T229" s="222"/>
      <c r="AT229" s="223" t="s">
        <v>196</v>
      </c>
      <c r="AU229" s="223" t="s">
        <v>98</v>
      </c>
      <c r="AV229" s="12" t="s">
        <v>23</v>
      </c>
      <c r="AW229" s="12" t="s">
        <v>48</v>
      </c>
      <c r="AX229" s="12" t="s">
        <v>91</v>
      </c>
      <c r="AY229" s="223" t="s">
        <v>183</v>
      </c>
    </row>
    <row r="230" spans="2:65" s="12" customFormat="1" ht="10.199999999999999">
      <c r="B230" s="214"/>
      <c r="C230" s="215"/>
      <c r="D230" s="210" t="s">
        <v>196</v>
      </c>
      <c r="E230" s="216" t="s">
        <v>1</v>
      </c>
      <c r="F230" s="217" t="s">
        <v>1712</v>
      </c>
      <c r="G230" s="215"/>
      <c r="H230" s="216" t="s">
        <v>1</v>
      </c>
      <c r="I230" s="218"/>
      <c r="J230" s="215"/>
      <c r="K230" s="215"/>
      <c r="L230" s="219"/>
      <c r="M230" s="220"/>
      <c r="N230" s="221"/>
      <c r="O230" s="221"/>
      <c r="P230" s="221"/>
      <c r="Q230" s="221"/>
      <c r="R230" s="221"/>
      <c r="S230" s="221"/>
      <c r="T230" s="222"/>
      <c r="AT230" s="223" t="s">
        <v>196</v>
      </c>
      <c r="AU230" s="223" t="s">
        <v>98</v>
      </c>
      <c r="AV230" s="12" t="s">
        <v>23</v>
      </c>
      <c r="AW230" s="12" t="s">
        <v>48</v>
      </c>
      <c r="AX230" s="12" t="s">
        <v>91</v>
      </c>
      <c r="AY230" s="223" t="s">
        <v>183</v>
      </c>
    </row>
    <row r="231" spans="2:65" s="13" customFormat="1" ht="10.199999999999999">
      <c r="B231" s="224"/>
      <c r="C231" s="225"/>
      <c r="D231" s="210" t="s">
        <v>196</v>
      </c>
      <c r="E231" s="226" t="s">
        <v>1</v>
      </c>
      <c r="F231" s="227" t="s">
        <v>2359</v>
      </c>
      <c r="G231" s="225"/>
      <c r="H231" s="228">
        <v>4.2679999999999998</v>
      </c>
      <c r="I231" s="229"/>
      <c r="J231" s="225"/>
      <c r="K231" s="225"/>
      <c r="L231" s="230"/>
      <c r="M231" s="231"/>
      <c r="N231" s="232"/>
      <c r="O231" s="232"/>
      <c r="P231" s="232"/>
      <c r="Q231" s="232"/>
      <c r="R231" s="232"/>
      <c r="S231" s="232"/>
      <c r="T231" s="233"/>
      <c r="AT231" s="234" t="s">
        <v>196</v>
      </c>
      <c r="AU231" s="234" t="s">
        <v>98</v>
      </c>
      <c r="AV231" s="13" t="s">
        <v>98</v>
      </c>
      <c r="AW231" s="13" t="s">
        <v>48</v>
      </c>
      <c r="AX231" s="13" t="s">
        <v>91</v>
      </c>
      <c r="AY231" s="234" t="s">
        <v>183</v>
      </c>
    </row>
    <row r="232" spans="2:65" s="15" customFormat="1" ht="10.199999999999999">
      <c r="B232" s="259"/>
      <c r="C232" s="260"/>
      <c r="D232" s="210" t="s">
        <v>196</v>
      </c>
      <c r="E232" s="261" t="s">
        <v>1</v>
      </c>
      <c r="F232" s="262" t="s">
        <v>1547</v>
      </c>
      <c r="G232" s="260"/>
      <c r="H232" s="263">
        <v>4.2679999999999998</v>
      </c>
      <c r="I232" s="264"/>
      <c r="J232" s="260"/>
      <c r="K232" s="260"/>
      <c r="L232" s="265"/>
      <c r="M232" s="266"/>
      <c r="N232" s="267"/>
      <c r="O232" s="267"/>
      <c r="P232" s="267"/>
      <c r="Q232" s="267"/>
      <c r="R232" s="267"/>
      <c r="S232" s="267"/>
      <c r="T232" s="268"/>
      <c r="AT232" s="269" t="s">
        <v>196</v>
      </c>
      <c r="AU232" s="269" t="s">
        <v>98</v>
      </c>
      <c r="AV232" s="15" t="s">
        <v>122</v>
      </c>
      <c r="AW232" s="15" t="s">
        <v>48</v>
      </c>
      <c r="AX232" s="15" t="s">
        <v>23</v>
      </c>
      <c r="AY232" s="269" t="s">
        <v>183</v>
      </c>
    </row>
    <row r="233" spans="2:65" s="11" customFormat="1" ht="22.8" customHeight="1">
      <c r="B233" s="181"/>
      <c r="C233" s="182"/>
      <c r="D233" s="183" t="s">
        <v>90</v>
      </c>
      <c r="E233" s="195" t="s">
        <v>789</v>
      </c>
      <c r="F233" s="195" t="s">
        <v>2077</v>
      </c>
      <c r="G233" s="182"/>
      <c r="H233" s="182"/>
      <c r="I233" s="185"/>
      <c r="J233" s="196">
        <f>BK233</f>
        <v>0</v>
      </c>
      <c r="K233" s="182"/>
      <c r="L233" s="187"/>
      <c r="M233" s="188"/>
      <c r="N233" s="189"/>
      <c r="O233" s="189"/>
      <c r="P233" s="190">
        <f>SUM(P234:P331)</f>
        <v>0</v>
      </c>
      <c r="Q233" s="189"/>
      <c r="R233" s="190">
        <f>SUM(R234:R331)</f>
        <v>3.867000000000001E-2</v>
      </c>
      <c r="S233" s="189"/>
      <c r="T233" s="191">
        <f>SUM(T234:T331)</f>
        <v>0</v>
      </c>
      <c r="AR233" s="192" t="s">
        <v>23</v>
      </c>
      <c r="AT233" s="193" t="s">
        <v>90</v>
      </c>
      <c r="AU233" s="193" t="s">
        <v>23</v>
      </c>
      <c r="AY233" s="192" t="s">
        <v>183</v>
      </c>
      <c r="BK233" s="194">
        <f>SUM(BK234:BK331)</f>
        <v>0</v>
      </c>
    </row>
    <row r="234" spans="2:65" s="1" customFormat="1" ht="16.5" customHeight="1">
      <c r="B234" s="35"/>
      <c r="C234" s="197" t="s">
        <v>295</v>
      </c>
      <c r="D234" s="197" t="s">
        <v>186</v>
      </c>
      <c r="E234" s="198" t="s">
        <v>2078</v>
      </c>
      <c r="F234" s="199" t="s">
        <v>2079</v>
      </c>
      <c r="G234" s="200" t="s">
        <v>711</v>
      </c>
      <c r="H234" s="201">
        <v>71.2</v>
      </c>
      <c r="I234" s="202"/>
      <c r="J234" s="203">
        <f>ROUND(I234*H234,2)</f>
        <v>0</v>
      </c>
      <c r="K234" s="199" t="s">
        <v>190</v>
      </c>
      <c r="L234" s="39"/>
      <c r="M234" s="204" t="s">
        <v>1</v>
      </c>
      <c r="N234" s="205" t="s">
        <v>56</v>
      </c>
      <c r="O234" s="67"/>
      <c r="P234" s="206">
        <f>O234*H234</f>
        <v>0</v>
      </c>
      <c r="Q234" s="206">
        <v>0</v>
      </c>
      <c r="R234" s="206">
        <f>Q234*H234</f>
        <v>0</v>
      </c>
      <c r="S234" s="206">
        <v>0</v>
      </c>
      <c r="T234" s="207">
        <f>S234*H234</f>
        <v>0</v>
      </c>
      <c r="AR234" s="208" t="s">
        <v>122</v>
      </c>
      <c r="AT234" s="208" t="s">
        <v>186</v>
      </c>
      <c r="AU234" s="208" t="s">
        <v>98</v>
      </c>
      <c r="AY234" s="17" t="s">
        <v>183</v>
      </c>
      <c r="BE234" s="209">
        <f>IF(N234="základní",J234,0)</f>
        <v>0</v>
      </c>
      <c r="BF234" s="209">
        <f>IF(N234="snížená",J234,0)</f>
        <v>0</v>
      </c>
      <c r="BG234" s="209">
        <f>IF(N234="zákl. přenesená",J234,0)</f>
        <v>0</v>
      </c>
      <c r="BH234" s="209">
        <f>IF(N234="sníž. přenesená",J234,0)</f>
        <v>0</v>
      </c>
      <c r="BI234" s="209">
        <f>IF(N234="nulová",J234,0)</f>
        <v>0</v>
      </c>
      <c r="BJ234" s="17" t="s">
        <v>23</v>
      </c>
      <c r="BK234" s="209">
        <f>ROUND(I234*H234,2)</f>
        <v>0</v>
      </c>
      <c r="BL234" s="17" t="s">
        <v>122</v>
      </c>
      <c r="BM234" s="208" t="s">
        <v>2360</v>
      </c>
    </row>
    <row r="235" spans="2:65" s="1" customFormat="1" ht="10.199999999999999">
      <c r="B235" s="35"/>
      <c r="C235" s="36"/>
      <c r="D235" s="210" t="s">
        <v>192</v>
      </c>
      <c r="E235" s="36"/>
      <c r="F235" s="211" t="s">
        <v>2081</v>
      </c>
      <c r="G235" s="36"/>
      <c r="H235" s="36"/>
      <c r="I235" s="118"/>
      <c r="J235" s="36"/>
      <c r="K235" s="36"/>
      <c r="L235" s="39"/>
      <c r="M235" s="212"/>
      <c r="N235" s="67"/>
      <c r="O235" s="67"/>
      <c r="P235" s="67"/>
      <c r="Q235" s="67"/>
      <c r="R235" s="67"/>
      <c r="S235" s="67"/>
      <c r="T235" s="68"/>
      <c r="AT235" s="17" t="s">
        <v>192</v>
      </c>
      <c r="AU235" s="17" t="s">
        <v>98</v>
      </c>
    </row>
    <row r="236" spans="2:65" s="1" customFormat="1" ht="36">
      <c r="B236" s="35"/>
      <c r="C236" s="36"/>
      <c r="D236" s="210" t="s">
        <v>194</v>
      </c>
      <c r="E236" s="36"/>
      <c r="F236" s="213" t="s">
        <v>1106</v>
      </c>
      <c r="G236" s="36"/>
      <c r="H236" s="36"/>
      <c r="I236" s="118"/>
      <c r="J236" s="36"/>
      <c r="K236" s="36"/>
      <c r="L236" s="39"/>
      <c r="M236" s="212"/>
      <c r="N236" s="67"/>
      <c r="O236" s="67"/>
      <c r="P236" s="67"/>
      <c r="Q236" s="67"/>
      <c r="R236" s="67"/>
      <c r="S236" s="67"/>
      <c r="T236" s="68"/>
      <c r="AT236" s="17" t="s">
        <v>194</v>
      </c>
      <c r="AU236" s="17" t="s">
        <v>98</v>
      </c>
    </row>
    <row r="237" spans="2:65" s="12" customFormat="1" ht="10.199999999999999">
      <c r="B237" s="214"/>
      <c r="C237" s="215"/>
      <c r="D237" s="210" t="s">
        <v>196</v>
      </c>
      <c r="E237" s="216" t="s">
        <v>1</v>
      </c>
      <c r="F237" s="217" t="s">
        <v>2361</v>
      </c>
      <c r="G237" s="215"/>
      <c r="H237" s="216" t="s">
        <v>1</v>
      </c>
      <c r="I237" s="218"/>
      <c r="J237" s="215"/>
      <c r="K237" s="215"/>
      <c r="L237" s="219"/>
      <c r="M237" s="220"/>
      <c r="N237" s="221"/>
      <c r="O237" s="221"/>
      <c r="P237" s="221"/>
      <c r="Q237" s="221"/>
      <c r="R237" s="221"/>
      <c r="S237" s="221"/>
      <c r="T237" s="222"/>
      <c r="AT237" s="223" t="s">
        <v>196</v>
      </c>
      <c r="AU237" s="223" t="s">
        <v>98</v>
      </c>
      <c r="AV237" s="12" t="s">
        <v>23</v>
      </c>
      <c r="AW237" s="12" t="s">
        <v>48</v>
      </c>
      <c r="AX237" s="12" t="s">
        <v>91</v>
      </c>
      <c r="AY237" s="223" t="s">
        <v>183</v>
      </c>
    </row>
    <row r="238" spans="2:65" s="12" customFormat="1" ht="10.199999999999999">
      <c r="B238" s="214"/>
      <c r="C238" s="215"/>
      <c r="D238" s="210" t="s">
        <v>196</v>
      </c>
      <c r="E238" s="216" t="s">
        <v>1</v>
      </c>
      <c r="F238" s="217" t="s">
        <v>2362</v>
      </c>
      <c r="G238" s="215"/>
      <c r="H238" s="216" t="s">
        <v>1</v>
      </c>
      <c r="I238" s="218"/>
      <c r="J238" s="215"/>
      <c r="K238" s="215"/>
      <c r="L238" s="219"/>
      <c r="M238" s="220"/>
      <c r="N238" s="221"/>
      <c r="O238" s="221"/>
      <c r="P238" s="221"/>
      <c r="Q238" s="221"/>
      <c r="R238" s="221"/>
      <c r="S238" s="221"/>
      <c r="T238" s="222"/>
      <c r="AT238" s="223" t="s">
        <v>196</v>
      </c>
      <c r="AU238" s="223" t="s">
        <v>98</v>
      </c>
      <c r="AV238" s="12" t="s">
        <v>23</v>
      </c>
      <c r="AW238" s="12" t="s">
        <v>48</v>
      </c>
      <c r="AX238" s="12" t="s">
        <v>91</v>
      </c>
      <c r="AY238" s="223" t="s">
        <v>183</v>
      </c>
    </row>
    <row r="239" spans="2:65" s="13" customFormat="1" ht="10.199999999999999">
      <c r="B239" s="224"/>
      <c r="C239" s="225"/>
      <c r="D239" s="210" t="s">
        <v>196</v>
      </c>
      <c r="E239" s="226" t="s">
        <v>1</v>
      </c>
      <c r="F239" s="227" t="s">
        <v>2363</v>
      </c>
      <c r="G239" s="225"/>
      <c r="H239" s="228">
        <v>13.3</v>
      </c>
      <c r="I239" s="229"/>
      <c r="J239" s="225"/>
      <c r="K239" s="225"/>
      <c r="L239" s="230"/>
      <c r="M239" s="231"/>
      <c r="N239" s="232"/>
      <c r="O239" s="232"/>
      <c r="P239" s="232"/>
      <c r="Q239" s="232"/>
      <c r="R239" s="232"/>
      <c r="S239" s="232"/>
      <c r="T239" s="233"/>
      <c r="AT239" s="234" t="s">
        <v>196</v>
      </c>
      <c r="AU239" s="234" t="s">
        <v>98</v>
      </c>
      <c r="AV239" s="13" t="s">
        <v>98</v>
      </c>
      <c r="AW239" s="13" t="s">
        <v>48</v>
      </c>
      <c r="AX239" s="13" t="s">
        <v>91</v>
      </c>
      <c r="AY239" s="234" t="s">
        <v>183</v>
      </c>
    </row>
    <row r="240" spans="2:65" s="12" customFormat="1" ht="10.199999999999999">
      <c r="B240" s="214"/>
      <c r="C240" s="215"/>
      <c r="D240" s="210" t="s">
        <v>196</v>
      </c>
      <c r="E240" s="216" t="s">
        <v>1</v>
      </c>
      <c r="F240" s="217" t="s">
        <v>2364</v>
      </c>
      <c r="G240" s="215"/>
      <c r="H240" s="216" t="s">
        <v>1</v>
      </c>
      <c r="I240" s="218"/>
      <c r="J240" s="215"/>
      <c r="K240" s="215"/>
      <c r="L240" s="219"/>
      <c r="M240" s="220"/>
      <c r="N240" s="221"/>
      <c r="O240" s="221"/>
      <c r="P240" s="221"/>
      <c r="Q240" s="221"/>
      <c r="R240" s="221"/>
      <c r="S240" s="221"/>
      <c r="T240" s="222"/>
      <c r="AT240" s="223" t="s">
        <v>196</v>
      </c>
      <c r="AU240" s="223" t="s">
        <v>98</v>
      </c>
      <c r="AV240" s="12" t="s">
        <v>23</v>
      </c>
      <c r="AW240" s="12" t="s">
        <v>48</v>
      </c>
      <c r="AX240" s="12" t="s">
        <v>91</v>
      </c>
      <c r="AY240" s="223" t="s">
        <v>183</v>
      </c>
    </row>
    <row r="241" spans="2:65" s="13" customFormat="1" ht="10.199999999999999">
      <c r="B241" s="224"/>
      <c r="C241" s="225"/>
      <c r="D241" s="210" t="s">
        <v>196</v>
      </c>
      <c r="E241" s="226" t="s">
        <v>1</v>
      </c>
      <c r="F241" s="227" t="s">
        <v>2365</v>
      </c>
      <c r="G241" s="225"/>
      <c r="H241" s="228">
        <v>7</v>
      </c>
      <c r="I241" s="229"/>
      <c r="J241" s="225"/>
      <c r="K241" s="225"/>
      <c r="L241" s="230"/>
      <c r="M241" s="231"/>
      <c r="N241" s="232"/>
      <c r="O241" s="232"/>
      <c r="P241" s="232"/>
      <c r="Q241" s="232"/>
      <c r="R241" s="232"/>
      <c r="S241" s="232"/>
      <c r="T241" s="233"/>
      <c r="AT241" s="234" t="s">
        <v>196</v>
      </c>
      <c r="AU241" s="234" t="s">
        <v>98</v>
      </c>
      <c r="AV241" s="13" t="s">
        <v>98</v>
      </c>
      <c r="AW241" s="13" t="s">
        <v>48</v>
      </c>
      <c r="AX241" s="13" t="s">
        <v>91</v>
      </c>
      <c r="AY241" s="234" t="s">
        <v>183</v>
      </c>
    </row>
    <row r="242" spans="2:65" s="12" customFormat="1" ht="10.199999999999999">
      <c r="B242" s="214"/>
      <c r="C242" s="215"/>
      <c r="D242" s="210" t="s">
        <v>196</v>
      </c>
      <c r="E242" s="216" t="s">
        <v>1</v>
      </c>
      <c r="F242" s="217" t="s">
        <v>2366</v>
      </c>
      <c r="G242" s="215"/>
      <c r="H242" s="216" t="s">
        <v>1</v>
      </c>
      <c r="I242" s="218"/>
      <c r="J242" s="215"/>
      <c r="K242" s="215"/>
      <c r="L242" s="219"/>
      <c r="M242" s="220"/>
      <c r="N242" s="221"/>
      <c r="O242" s="221"/>
      <c r="P242" s="221"/>
      <c r="Q242" s="221"/>
      <c r="R242" s="221"/>
      <c r="S242" s="221"/>
      <c r="T242" s="222"/>
      <c r="AT242" s="223" t="s">
        <v>196</v>
      </c>
      <c r="AU242" s="223" t="s">
        <v>98</v>
      </c>
      <c r="AV242" s="12" t="s">
        <v>23</v>
      </c>
      <c r="AW242" s="12" t="s">
        <v>48</v>
      </c>
      <c r="AX242" s="12" t="s">
        <v>91</v>
      </c>
      <c r="AY242" s="223" t="s">
        <v>183</v>
      </c>
    </row>
    <row r="243" spans="2:65" s="13" customFormat="1" ht="10.199999999999999">
      <c r="B243" s="224"/>
      <c r="C243" s="225"/>
      <c r="D243" s="210" t="s">
        <v>196</v>
      </c>
      <c r="E243" s="226" t="s">
        <v>1</v>
      </c>
      <c r="F243" s="227" t="s">
        <v>2367</v>
      </c>
      <c r="G243" s="225"/>
      <c r="H243" s="228">
        <v>50.9</v>
      </c>
      <c r="I243" s="229"/>
      <c r="J243" s="225"/>
      <c r="K243" s="225"/>
      <c r="L243" s="230"/>
      <c r="M243" s="231"/>
      <c r="N243" s="232"/>
      <c r="O243" s="232"/>
      <c r="P243" s="232"/>
      <c r="Q243" s="232"/>
      <c r="R243" s="232"/>
      <c r="S243" s="232"/>
      <c r="T243" s="233"/>
      <c r="AT243" s="234" t="s">
        <v>196</v>
      </c>
      <c r="AU243" s="234" t="s">
        <v>98</v>
      </c>
      <c r="AV243" s="13" t="s">
        <v>98</v>
      </c>
      <c r="AW243" s="13" t="s">
        <v>48</v>
      </c>
      <c r="AX243" s="13" t="s">
        <v>91</v>
      </c>
      <c r="AY243" s="234" t="s">
        <v>183</v>
      </c>
    </row>
    <row r="244" spans="2:65" s="15" customFormat="1" ht="10.199999999999999">
      <c r="B244" s="259"/>
      <c r="C244" s="260"/>
      <c r="D244" s="210" t="s">
        <v>196</v>
      </c>
      <c r="E244" s="261" t="s">
        <v>1</v>
      </c>
      <c r="F244" s="262" t="s">
        <v>1547</v>
      </c>
      <c r="G244" s="260"/>
      <c r="H244" s="263">
        <v>71.2</v>
      </c>
      <c r="I244" s="264"/>
      <c r="J244" s="260"/>
      <c r="K244" s="260"/>
      <c r="L244" s="265"/>
      <c r="M244" s="266"/>
      <c r="N244" s="267"/>
      <c r="O244" s="267"/>
      <c r="P244" s="267"/>
      <c r="Q244" s="267"/>
      <c r="R244" s="267"/>
      <c r="S244" s="267"/>
      <c r="T244" s="268"/>
      <c r="AT244" s="269" t="s">
        <v>196</v>
      </c>
      <c r="AU244" s="269" t="s">
        <v>98</v>
      </c>
      <c r="AV244" s="15" t="s">
        <v>122</v>
      </c>
      <c r="AW244" s="15" t="s">
        <v>48</v>
      </c>
      <c r="AX244" s="15" t="s">
        <v>23</v>
      </c>
      <c r="AY244" s="269" t="s">
        <v>183</v>
      </c>
    </row>
    <row r="245" spans="2:65" s="1" customFormat="1" ht="16.5" customHeight="1">
      <c r="B245" s="35"/>
      <c r="C245" s="246" t="s">
        <v>302</v>
      </c>
      <c r="D245" s="246" t="s">
        <v>347</v>
      </c>
      <c r="E245" s="247" t="s">
        <v>2084</v>
      </c>
      <c r="F245" s="248" t="s">
        <v>2085</v>
      </c>
      <c r="G245" s="249" t="s">
        <v>711</v>
      </c>
      <c r="H245" s="250">
        <v>71.2</v>
      </c>
      <c r="I245" s="251"/>
      <c r="J245" s="252">
        <f>ROUND(I245*H245,2)</f>
        <v>0</v>
      </c>
      <c r="K245" s="248" t="s">
        <v>190</v>
      </c>
      <c r="L245" s="253"/>
      <c r="M245" s="254" t="s">
        <v>1</v>
      </c>
      <c r="N245" s="255" t="s">
        <v>56</v>
      </c>
      <c r="O245" s="67"/>
      <c r="P245" s="206">
        <f>O245*H245</f>
        <v>0</v>
      </c>
      <c r="Q245" s="206">
        <v>2.7999999999999998E-4</v>
      </c>
      <c r="R245" s="206">
        <f>Q245*H245</f>
        <v>1.9935999999999999E-2</v>
      </c>
      <c r="S245" s="206">
        <v>0</v>
      </c>
      <c r="T245" s="207">
        <f>S245*H245</f>
        <v>0</v>
      </c>
      <c r="AR245" s="208" t="s">
        <v>232</v>
      </c>
      <c r="AT245" s="208" t="s">
        <v>347</v>
      </c>
      <c r="AU245" s="208" t="s">
        <v>98</v>
      </c>
      <c r="AY245" s="17" t="s">
        <v>183</v>
      </c>
      <c r="BE245" s="209">
        <f>IF(N245="základní",J245,0)</f>
        <v>0</v>
      </c>
      <c r="BF245" s="209">
        <f>IF(N245="snížená",J245,0)</f>
        <v>0</v>
      </c>
      <c r="BG245" s="209">
        <f>IF(N245="zákl. přenesená",J245,0)</f>
        <v>0</v>
      </c>
      <c r="BH245" s="209">
        <f>IF(N245="sníž. přenesená",J245,0)</f>
        <v>0</v>
      </c>
      <c r="BI245" s="209">
        <f>IF(N245="nulová",J245,0)</f>
        <v>0</v>
      </c>
      <c r="BJ245" s="17" t="s">
        <v>23</v>
      </c>
      <c r="BK245" s="209">
        <f>ROUND(I245*H245,2)</f>
        <v>0</v>
      </c>
      <c r="BL245" s="17" t="s">
        <v>122</v>
      </c>
      <c r="BM245" s="208" t="s">
        <v>2368</v>
      </c>
    </row>
    <row r="246" spans="2:65" s="1" customFormat="1" ht="10.199999999999999">
      <c r="B246" s="35"/>
      <c r="C246" s="36"/>
      <c r="D246" s="210" t="s">
        <v>192</v>
      </c>
      <c r="E246" s="36"/>
      <c r="F246" s="211" t="s">
        <v>2085</v>
      </c>
      <c r="G246" s="36"/>
      <c r="H246" s="36"/>
      <c r="I246" s="118"/>
      <c r="J246" s="36"/>
      <c r="K246" s="36"/>
      <c r="L246" s="39"/>
      <c r="M246" s="212"/>
      <c r="N246" s="67"/>
      <c r="O246" s="67"/>
      <c r="P246" s="67"/>
      <c r="Q246" s="67"/>
      <c r="R246" s="67"/>
      <c r="S246" s="67"/>
      <c r="T246" s="68"/>
      <c r="AT246" s="17" t="s">
        <v>192</v>
      </c>
      <c r="AU246" s="17" t="s">
        <v>98</v>
      </c>
    </row>
    <row r="247" spans="2:65" s="12" customFormat="1" ht="10.199999999999999">
      <c r="B247" s="214"/>
      <c r="C247" s="215"/>
      <c r="D247" s="210" t="s">
        <v>196</v>
      </c>
      <c r="E247" s="216" t="s">
        <v>1</v>
      </c>
      <c r="F247" s="217" t="s">
        <v>1952</v>
      </c>
      <c r="G247" s="215"/>
      <c r="H247" s="216" t="s">
        <v>1</v>
      </c>
      <c r="I247" s="218"/>
      <c r="J247" s="215"/>
      <c r="K247" s="215"/>
      <c r="L247" s="219"/>
      <c r="M247" s="220"/>
      <c r="N247" s="221"/>
      <c r="O247" s="221"/>
      <c r="P247" s="221"/>
      <c r="Q247" s="221"/>
      <c r="R247" s="221"/>
      <c r="S247" s="221"/>
      <c r="T247" s="222"/>
      <c r="AT247" s="223" t="s">
        <v>196</v>
      </c>
      <c r="AU247" s="223" t="s">
        <v>98</v>
      </c>
      <c r="AV247" s="12" t="s">
        <v>23</v>
      </c>
      <c r="AW247" s="12" t="s">
        <v>48</v>
      </c>
      <c r="AX247" s="12" t="s">
        <v>91</v>
      </c>
      <c r="AY247" s="223" t="s">
        <v>183</v>
      </c>
    </row>
    <row r="248" spans="2:65" s="13" customFormat="1" ht="10.199999999999999">
      <c r="B248" s="224"/>
      <c r="C248" s="225"/>
      <c r="D248" s="210" t="s">
        <v>196</v>
      </c>
      <c r="E248" s="226" t="s">
        <v>1</v>
      </c>
      <c r="F248" s="227" t="s">
        <v>2369</v>
      </c>
      <c r="G248" s="225"/>
      <c r="H248" s="228">
        <v>71.2</v>
      </c>
      <c r="I248" s="229"/>
      <c r="J248" s="225"/>
      <c r="K248" s="225"/>
      <c r="L248" s="230"/>
      <c r="M248" s="231"/>
      <c r="N248" s="232"/>
      <c r="O248" s="232"/>
      <c r="P248" s="232"/>
      <c r="Q248" s="232"/>
      <c r="R248" s="232"/>
      <c r="S248" s="232"/>
      <c r="T248" s="233"/>
      <c r="AT248" s="234" t="s">
        <v>196</v>
      </c>
      <c r="AU248" s="234" t="s">
        <v>98</v>
      </c>
      <c r="AV248" s="13" t="s">
        <v>98</v>
      </c>
      <c r="AW248" s="13" t="s">
        <v>48</v>
      </c>
      <c r="AX248" s="13" t="s">
        <v>23</v>
      </c>
      <c r="AY248" s="234" t="s">
        <v>183</v>
      </c>
    </row>
    <row r="249" spans="2:65" s="1" customFormat="1" ht="16.5" customHeight="1">
      <c r="B249" s="35"/>
      <c r="C249" s="246" t="s">
        <v>310</v>
      </c>
      <c r="D249" s="246" t="s">
        <v>347</v>
      </c>
      <c r="E249" s="247" t="s">
        <v>2370</v>
      </c>
      <c r="F249" s="248" t="s">
        <v>2371</v>
      </c>
      <c r="G249" s="249" t="s">
        <v>1345</v>
      </c>
      <c r="H249" s="250">
        <v>12</v>
      </c>
      <c r="I249" s="251"/>
      <c r="J249" s="252">
        <f>ROUND(I249*H249,2)</f>
        <v>0</v>
      </c>
      <c r="K249" s="248" t="s">
        <v>1</v>
      </c>
      <c r="L249" s="253"/>
      <c r="M249" s="254" t="s">
        <v>1</v>
      </c>
      <c r="N249" s="255" t="s">
        <v>56</v>
      </c>
      <c r="O249" s="67"/>
      <c r="P249" s="206">
        <f>O249*H249</f>
        <v>0</v>
      </c>
      <c r="Q249" s="206">
        <v>8.0000000000000007E-5</v>
      </c>
      <c r="R249" s="206">
        <f>Q249*H249</f>
        <v>9.6000000000000013E-4</v>
      </c>
      <c r="S249" s="206">
        <v>0</v>
      </c>
      <c r="T249" s="207">
        <f>S249*H249</f>
        <v>0</v>
      </c>
      <c r="AR249" s="208" t="s">
        <v>232</v>
      </c>
      <c r="AT249" s="208" t="s">
        <v>347</v>
      </c>
      <c r="AU249" s="208" t="s">
        <v>98</v>
      </c>
      <c r="AY249" s="17" t="s">
        <v>183</v>
      </c>
      <c r="BE249" s="209">
        <f>IF(N249="základní",J249,0)</f>
        <v>0</v>
      </c>
      <c r="BF249" s="209">
        <f>IF(N249="snížená",J249,0)</f>
        <v>0</v>
      </c>
      <c r="BG249" s="209">
        <f>IF(N249="zákl. přenesená",J249,0)</f>
        <v>0</v>
      </c>
      <c r="BH249" s="209">
        <f>IF(N249="sníž. přenesená",J249,0)</f>
        <v>0</v>
      </c>
      <c r="BI249" s="209">
        <f>IF(N249="nulová",J249,0)</f>
        <v>0</v>
      </c>
      <c r="BJ249" s="17" t="s">
        <v>23</v>
      </c>
      <c r="BK249" s="209">
        <f>ROUND(I249*H249,2)</f>
        <v>0</v>
      </c>
      <c r="BL249" s="17" t="s">
        <v>122</v>
      </c>
      <c r="BM249" s="208" t="s">
        <v>2372</v>
      </c>
    </row>
    <row r="250" spans="2:65" s="1" customFormat="1" ht="10.199999999999999">
      <c r="B250" s="35"/>
      <c r="C250" s="36"/>
      <c r="D250" s="210" t="s">
        <v>192</v>
      </c>
      <c r="E250" s="36"/>
      <c r="F250" s="211" t="s">
        <v>2371</v>
      </c>
      <c r="G250" s="36"/>
      <c r="H250" s="36"/>
      <c r="I250" s="118"/>
      <c r="J250" s="36"/>
      <c r="K250" s="36"/>
      <c r="L250" s="39"/>
      <c r="M250" s="212"/>
      <c r="N250" s="67"/>
      <c r="O250" s="67"/>
      <c r="P250" s="67"/>
      <c r="Q250" s="67"/>
      <c r="R250" s="67"/>
      <c r="S250" s="67"/>
      <c r="T250" s="68"/>
      <c r="AT250" s="17" t="s">
        <v>192</v>
      </c>
      <c r="AU250" s="17" t="s">
        <v>98</v>
      </c>
    </row>
    <row r="251" spans="2:65" s="12" customFormat="1" ht="10.199999999999999">
      <c r="B251" s="214"/>
      <c r="C251" s="215"/>
      <c r="D251" s="210" t="s">
        <v>196</v>
      </c>
      <c r="E251" s="216" t="s">
        <v>1</v>
      </c>
      <c r="F251" s="217" t="s">
        <v>2361</v>
      </c>
      <c r="G251" s="215"/>
      <c r="H251" s="216" t="s">
        <v>1</v>
      </c>
      <c r="I251" s="218"/>
      <c r="J251" s="215"/>
      <c r="K251" s="215"/>
      <c r="L251" s="219"/>
      <c r="M251" s="220"/>
      <c r="N251" s="221"/>
      <c r="O251" s="221"/>
      <c r="P251" s="221"/>
      <c r="Q251" s="221"/>
      <c r="R251" s="221"/>
      <c r="S251" s="221"/>
      <c r="T251" s="222"/>
      <c r="AT251" s="223" t="s">
        <v>196</v>
      </c>
      <c r="AU251" s="223" t="s">
        <v>98</v>
      </c>
      <c r="AV251" s="12" t="s">
        <v>23</v>
      </c>
      <c r="AW251" s="12" t="s">
        <v>48</v>
      </c>
      <c r="AX251" s="12" t="s">
        <v>91</v>
      </c>
      <c r="AY251" s="223" t="s">
        <v>183</v>
      </c>
    </row>
    <row r="252" spans="2:65" s="13" customFormat="1" ht="10.199999999999999">
      <c r="B252" s="224"/>
      <c r="C252" s="225"/>
      <c r="D252" s="210" t="s">
        <v>196</v>
      </c>
      <c r="E252" s="226" t="s">
        <v>1</v>
      </c>
      <c r="F252" s="227" t="s">
        <v>1825</v>
      </c>
      <c r="G252" s="225"/>
      <c r="H252" s="228">
        <v>12</v>
      </c>
      <c r="I252" s="229"/>
      <c r="J252" s="225"/>
      <c r="K252" s="225"/>
      <c r="L252" s="230"/>
      <c r="M252" s="231"/>
      <c r="N252" s="232"/>
      <c r="O252" s="232"/>
      <c r="P252" s="232"/>
      <c r="Q252" s="232"/>
      <c r="R252" s="232"/>
      <c r="S252" s="232"/>
      <c r="T252" s="233"/>
      <c r="AT252" s="234" t="s">
        <v>196</v>
      </c>
      <c r="AU252" s="234" t="s">
        <v>98</v>
      </c>
      <c r="AV252" s="13" t="s">
        <v>98</v>
      </c>
      <c r="AW252" s="13" t="s">
        <v>48</v>
      </c>
      <c r="AX252" s="13" t="s">
        <v>23</v>
      </c>
      <c r="AY252" s="234" t="s">
        <v>183</v>
      </c>
    </row>
    <row r="253" spans="2:65" s="1" customFormat="1" ht="16.5" customHeight="1">
      <c r="B253" s="35"/>
      <c r="C253" s="246" t="s">
        <v>318</v>
      </c>
      <c r="D253" s="246" t="s">
        <v>347</v>
      </c>
      <c r="E253" s="247" t="s">
        <v>2373</v>
      </c>
      <c r="F253" s="248" t="s">
        <v>2374</v>
      </c>
      <c r="G253" s="249" t="s">
        <v>1345</v>
      </c>
      <c r="H253" s="250">
        <v>6</v>
      </c>
      <c r="I253" s="251"/>
      <c r="J253" s="252">
        <f>ROUND(I253*H253,2)</f>
        <v>0</v>
      </c>
      <c r="K253" s="248" t="s">
        <v>1</v>
      </c>
      <c r="L253" s="253"/>
      <c r="M253" s="254" t="s">
        <v>1</v>
      </c>
      <c r="N253" s="255" t="s">
        <v>56</v>
      </c>
      <c r="O253" s="67"/>
      <c r="P253" s="206">
        <f>O253*H253</f>
        <v>0</v>
      </c>
      <c r="Q253" s="206">
        <v>1.4999999999999999E-4</v>
      </c>
      <c r="R253" s="206">
        <f>Q253*H253</f>
        <v>8.9999999999999998E-4</v>
      </c>
      <c r="S253" s="206">
        <v>0</v>
      </c>
      <c r="T253" s="207">
        <f>S253*H253</f>
        <v>0</v>
      </c>
      <c r="AR253" s="208" t="s">
        <v>232</v>
      </c>
      <c r="AT253" s="208" t="s">
        <v>347</v>
      </c>
      <c r="AU253" s="208" t="s">
        <v>98</v>
      </c>
      <c r="AY253" s="17" t="s">
        <v>183</v>
      </c>
      <c r="BE253" s="209">
        <f>IF(N253="základní",J253,0)</f>
        <v>0</v>
      </c>
      <c r="BF253" s="209">
        <f>IF(N253="snížená",J253,0)</f>
        <v>0</v>
      </c>
      <c r="BG253" s="209">
        <f>IF(N253="zákl. přenesená",J253,0)</f>
        <v>0</v>
      </c>
      <c r="BH253" s="209">
        <f>IF(N253="sníž. přenesená",J253,0)</f>
        <v>0</v>
      </c>
      <c r="BI253" s="209">
        <f>IF(N253="nulová",J253,0)</f>
        <v>0</v>
      </c>
      <c r="BJ253" s="17" t="s">
        <v>23</v>
      </c>
      <c r="BK253" s="209">
        <f>ROUND(I253*H253,2)</f>
        <v>0</v>
      </c>
      <c r="BL253" s="17" t="s">
        <v>122</v>
      </c>
      <c r="BM253" s="208" t="s">
        <v>2375</v>
      </c>
    </row>
    <row r="254" spans="2:65" s="1" customFormat="1" ht="10.199999999999999">
      <c r="B254" s="35"/>
      <c r="C254" s="36"/>
      <c r="D254" s="210" t="s">
        <v>192</v>
      </c>
      <c r="E254" s="36"/>
      <c r="F254" s="211" t="s">
        <v>2374</v>
      </c>
      <c r="G254" s="36"/>
      <c r="H254" s="36"/>
      <c r="I254" s="118"/>
      <c r="J254" s="36"/>
      <c r="K254" s="36"/>
      <c r="L254" s="39"/>
      <c r="M254" s="212"/>
      <c r="N254" s="67"/>
      <c r="O254" s="67"/>
      <c r="P254" s="67"/>
      <c r="Q254" s="67"/>
      <c r="R254" s="67"/>
      <c r="S254" s="67"/>
      <c r="T254" s="68"/>
      <c r="AT254" s="17" t="s">
        <v>192</v>
      </c>
      <c r="AU254" s="17" t="s">
        <v>98</v>
      </c>
    </row>
    <row r="255" spans="2:65" s="12" customFormat="1" ht="10.199999999999999">
      <c r="B255" s="214"/>
      <c r="C255" s="215"/>
      <c r="D255" s="210" t="s">
        <v>196</v>
      </c>
      <c r="E255" s="216" t="s">
        <v>1</v>
      </c>
      <c r="F255" s="217" t="s">
        <v>2361</v>
      </c>
      <c r="G255" s="215"/>
      <c r="H255" s="216" t="s">
        <v>1</v>
      </c>
      <c r="I255" s="218"/>
      <c r="J255" s="215"/>
      <c r="K255" s="215"/>
      <c r="L255" s="219"/>
      <c r="M255" s="220"/>
      <c r="N255" s="221"/>
      <c r="O255" s="221"/>
      <c r="P255" s="221"/>
      <c r="Q255" s="221"/>
      <c r="R255" s="221"/>
      <c r="S255" s="221"/>
      <c r="T255" s="222"/>
      <c r="AT255" s="223" t="s">
        <v>196</v>
      </c>
      <c r="AU255" s="223" t="s">
        <v>98</v>
      </c>
      <c r="AV255" s="12" t="s">
        <v>23</v>
      </c>
      <c r="AW255" s="12" t="s">
        <v>48</v>
      </c>
      <c r="AX255" s="12" t="s">
        <v>91</v>
      </c>
      <c r="AY255" s="223" t="s">
        <v>183</v>
      </c>
    </row>
    <row r="256" spans="2:65" s="13" customFormat="1" ht="10.199999999999999">
      <c r="B256" s="224"/>
      <c r="C256" s="225"/>
      <c r="D256" s="210" t="s">
        <v>196</v>
      </c>
      <c r="E256" s="226" t="s">
        <v>1</v>
      </c>
      <c r="F256" s="227" t="s">
        <v>135</v>
      </c>
      <c r="G256" s="225"/>
      <c r="H256" s="228">
        <v>6</v>
      </c>
      <c r="I256" s="229"/>
      <c r="J256" s="225"/>
      <c r="K256" s="225"/>
      <c r="L256" s="230"/>
      <c r="M256" s="231"/>
      <c r="N256" s="232"/>
      <c r="O256" s="232"/>
      <c r="P256" s="232"/>
      <c r="Q256" s="232"/>
      <c r="R256" s="232"/>
      <c r="S256" s="232"/>
      <c r="T256" s="233"/>
      <c r="AT256" s="234" t="s">
        <v>196</v>
      </c>
      <c r="AU256" s="234" t="s">
        <v>98</v>
      </c>
      <c r="AV256" s="13" t="s">
        <v>98</v>
      </c>
      <c r="AW256" s="13" t="s">
        <v>48</v>
      </c>
      <c r="AX256" s="13" t="s">
        <v>23</v>
      </c>
      <c r="AY256" s="234" t="s">
        <v>183</v>
      </c>
    </row>
    <row r="257" spans="2:65" s="1" customFormat="1" ht="16.5" customHeight="1">
      <c r="B257" s="35"/>
      <c r="C257" s="246" t="s">
        <v>7</v>
      </c>
      <c r="D257" s="246" t="s">
        <v>347</v>
      </c>
      <c r="E257" s="247" t="s">
        <v>2376</v>
      </c>
      <c r="F257" s="248" t="s">
        <v>2377</v>
      </c>
      <c r="G257" s="249" t="s">
        <v>1345</v>
      </c>
      <c r="H257" s="250">
        <v>1</v>
      </c>
      <c r="I257" s="251"/>
      <c r="J257" s="252">
        <f>ROUND(I257*H257,2)</f>
        <v>0</v>
      </c>
      <c r="K257" s="248" t="s">
        <v>1</v>
      </c>
      <c r="L257" s="253"/>
      <c r="M257" s="254" t="s">
        <v>1</v>
      </c>
      <c r="N257" s="255" t="s">
        <v>56</v>
      </c>
      <c r="O257" s="67"/>
      <c r="P257" s="206">
        <f>O257*H257</f>
        <v>0</v>
      </c>
      <c r="Q257" s="206">
        <v>1.2999999999999999E-4</v>
      </c>
      <c r="R257" s="206">
        <f>Q257*H257</f>
        <v>1.2999999999999999E-4</v>
      </c>
      <c r="S257" s="206">
        <v>0</v>
      </c>
      <c r="T257" s="207">
        <f>S257*H257</f>
        <v>0</v>
      </c>
      <c r="AR257" s="208" t="s">
        <v>232</v>
      </c>
      <c r="AT257" s="208" t="s">
        <v>347</v>
      </c>
      <c r="AU257" s="208" t="s">
        <v>98</v>
      </c>
      <c r="AY257" s="17" t="s">
        <v>183</v>
      </c>
      <c r="BE257" s="209">
        <f>IF(N257="základní",J257,0)</f>
        <v>0</v>
      </c>
      <c r="BF257" s="209">
        <f>IF(N257="snížená",J257,0)</f>
        <v>0</v>
      </c>
      <c r="BG257" s="209">
        <f>IF(N257="zákl. přenesená",J257,0)</f>
        <v>0</v>
      </c>
      <c r="BH257" s="209">
        <f>IF(N257="sníž. přenesená",J257,0)</f>
        <v>0</v>
      </c>
      <c r="BI257" s="209">
        <f>IF(N257="nulová",J257,0)</f>
        <v>0</v>
      </c>
      <c r="BJ257" s="17" t="s">
        <v>23</v>
      </c>
      <c r="BK257" s="209">
        <f>ROUND(I257*H257,2)</f>
        <v>0</v>
      </c>
      <c r="BL257" s="17" t="s">
        <v>122</v>
      </c>
      <c r="BM257" s="208" t="s">
        <v>2378</v>
      </c>
    </row>
    <row r="258" spans="2:65" s="1" customFormat="1" ht="10.199999999999999">
      <c r="B258" s="35"/>
      <c r="C258" s="36"/>
      <c r="D258" s="210" t="s">
        <v>192</v>
      </c>
      <c r="E258" s="36"/>
      <c r="F258" s="211" t="s">
        <v>2377</v>
      </c>
      <c r="G258" s="36"/>
      <c r="H258" s="36"/>
      <c r="I258" s="118"/>
      <c r="J258" s="36"/>
      <c r="K258" s="36"/>
      <c r="L258" s="39"/>
      <c r="M258" s="212"/>
      <c r="N258" s="67"/>
      <c r="O258" s="67"/>
      <c r="P258" s="67"/>
      <c r="Q258" s="67"/>
      <c r="R258" s="67"/>
      <c r="S258" s="67"/>
      <c r="T258" s="68"/>
      <c r="AT258" s="17" t="s">
        <v>192</v>
      </c>
      <c r="AU258" s="17" t="s">
        <v>98</v>
      </c>
    </row>
    <row r="259" spans="2:65" s="12" customFormat="1" ht="10.199999999999999">
      <c r="B259" s="214"/>
      <c r="C259" s="215"/>
      <c r="D259" s="210" t="s">
        <v>196</v>
      </c>
      <c r="E259" s="216" t="s">
        <v>1</v>
      </c>
      <c r="F259" s="217" t="s">
        <v>2361</v>
      </c>
      <c r="G259" s="215"/>
      <c r="H259" s="216" t="s">
        <v>1</v>
      </c>
      <c r="I259" s="218"/>
      <c r="J259" s="215"/>
      <c r="K259" s="215"/>
      <c r="L259" s="219"/>
      <c r="M259" s="220"/>
      <c r="N259" s="221"/>
      <c r="O259" s="221"/>
      <c r="P259" s="221"/>
      <c r="Q259" s="221"/>
      <c r="R259" s="221"/>
      <c r="S259" s="221"/>
      <c r="T259" s="222"/>
      <c r="AT259" s="223" t="s">
        <v>196</v>
      </c>
      <c r="AU259" s="223" t="s">
        <v>98</v>
      </c>
      <c r="AV259" s="12" t="s">
        <v>23</v>
      </c>
      <c r="AW259" s="12" t="s">
        <v>48</v>
      </c>
      <c r="AX259" s="12" t="s">
        <v>91</v>
      </c>
      <c r="AY259" s="223" t="s">
        <v>183</v>
      </c>
    </row>
    <row r="260" spans="2:65" s="13" customFormat="1" ht="10.199999999999999">
      <c r="B260" s="224"/>
      <c r="C260" s="225"/>
      <c r="D260" s="210" t="s">
        <v>196</v>
      </c>
      <c r="E260" s="226" t="s">
        <v>1</v>
      </c>
      <c r="F260" s="227" t="s">
        <v>23</v>
      </c>
      <c r="G260" s="225"/>
      <c r="H260" s="228">
        <v>1</v>
      </c>
      <c r="I260" s="229"/>
      <c r="J260" s="225"/>
      <c r="K260" s="225"/>
      <c r="L260" s="230"/>
      <c r="M260" s="231"/>
      <c r="N260" s="232"/>
      <c r="O260" s="232"/>
      <c r="P260" s="232"/>
      <c r="Q260" s="232"/>
      <c r="R260" s="232"/>
      <c r="S260" s="232"/>
      <c r="T260" s="233"/>
      <c r="AT260" s="234" t="s">
        <v>196</v>
      </c>
      <c r="AU260" s="234" t="s">
        <v>98</v>
      </c>
      <c r="AV260" s="13" t="s">
        <v>98</v>
      </c>
      <c r="AW260" s="13" t="s">
        <v>48</v>
      </c>
      <c r="AX260" s="13" t="s">
        <v>23</v>
      </c>
      <c r="AY260" s="234" t="s">
        <v>183</v>
      </c>
    </row>
    <row r="261" spans="2:65" s="1" customFormat="1" ht="16.5" customHeight="1">
      <c r="B261" s="35"/>
      <c r="C261" s="246" t="s">
        <v>333</v>
      </c>
      <c r="D261" s="246" t="s">
        <v>347</v>
      </c>
      <c r="E261" s="247" t="s">
        <v>2379</v>
      </c>
      <c r="F261" s="248" t="s">
        <v>2380</v>
      </c>
      <c r="G261" s="249" t="s">
        <v>1345</v>
      </c>
      <c r="H261" s="250">
        <v>1</v>
      </c>
      <c r="I261" s="251"/>
      <c r="J261" s="252">
        <f>ROUND(I261*H261,2)</f>
        <v>0</v>
      </c>
      <c r="K261" s="248" t="s">
        <v>1</v>
      </c>
      <c r="L261" s="253"/>
      <c r="M261" s="254" t="s">
        <v>1</v>
      </c>
      <c r="N261" s="255" t="s">
        <v>56</v>
      </c>
      <c r="O261" s="67"/>
      <c r="P261" s="206">
        <f>O261*H261</f>
        <v>0</v>
      </c>
      <c r="Q261" s="206">
        <v>2.9999999999999997E-4</v>
      </c>
      <c r="R261" s="206">
        <f>Q261*H261</f>
        <v>2.9999999999999997E-4</v>
      </c>
      <c r="S261" s="206">
        <v>0</v>
      </c>
      <c r="T261" s="207">
        <f>S261*H261</f>
        <v>0</v>
      </c>
      <c r="AR261" s="208" t="s">
        <v>232</v>
      </c>
      <c r="AT261" s="208" t="s">
        <v>347</v>
      </c>
      <c r="AU261" s="208" t="s">
        <v>98</v>
      </c>
      <c r="AY261" s="17" t="s">
        <v>183</v>
      </c>
      <c r="BE261" s="209">
        <f>IF(N261="základní",J261,0)</f>
        <v>0</v>
      </c>
      <c r="BF261" s="209">
        <f>IF(N261="snížená",J261,0)</f>
        <v>0</v>
      </c>
      <c r="BG261" s="209">
        <f>IF(N261="zákl. přenesená",J261,0)</f>
        <v>0</v>
      </c>
      <c r="BH261" s="209">
        <f>IF(N261="sníž. přenesená",J261,0)</f>
        <v>0</v>
      </c>
      <c r="BI261" s="209">
        <f>IF(N261="nulová",J261,0)</f>
        <v>0</v>
      </c>
      <c r="BJ261" s="17" t="s">
        <v>23</v>
      </c>
      <c r="BK261" s="209">
        <f>ROUND(I261*H261,2)</f>
        <v>0</v>
      </c>
      <c r="BL261" s="17" t="s">
        <v>122</v>
      </c>
      <c r="BM261" s="208" t="s">
        <v>2381</v>
      </c>
    </row>
    <row r="262" spans="2:65" s="1" customFormat="1" ht="10.199999999999999">
      <c r="B262" s="35"/>
      <c r="C262" s="36"/>
      <c r="D262" s="210" t="s">
        <v>192</v>
      </c>
      <c r="E262" s="36"/>
      <c r="F262" s="211" t="s">
        <v>2380</v>
      </c>
      <c r="G262" s="36"/>
      <c r="H262" s="36"/>
      <c r="I262" s="118"/>
      <c r="J262" s="36"/>
      <c r="K262" s="36"/>
      <c r="L262" s="39"/>
      <c r="M262" s="212"/>
      <c r="N262" s="67"/>
      <c r="O262" s="67"/>
      <c r="P262" s="67"/>
      <c r="Q262" s="67"/>
      <c r="R262" s="67"/>
      <c r="S262" s="67"/>
      <c r="T262" s="68"/>
      <c r="AT262" s="17" t="s">
        <v>192</v>
      </c>
      <c r="AU262" s="17" t="s">
        <v>98</v>
      </c>
    </row>
    <row r="263" spans="2:65" s="12" customFormat="1" ht="10.199999999999999">
      <c r="B263" s="214"/>
      <c r="C263" s="215"/>
      <c r="D263" s="210" t="s">
        <v>196</v>
      </c>
      <c r="E263" s="216" t="s">
        <v>1</v>
      </c>
      <c r="F263" s="217" t="s">
        <v>2361</v>
      </c>
      <c r="G263" s="215"/>
      <c r="H263" s="216" t="s">
        <v>1</v>
      </c>
      <c r="I263" s="218"/>
      <c r="J263" s="215"/>
      <c r="K263" s="215"/>
      <c r="L263" s="219"/>
      <c r="M263" s="220"/>
      <c r="N263" s="221"/>
      <c r="O263" s="221"/>
      <c r="P263" s="221"/>
      <c r="Q263" s="221"/>
      <c r="R263" s="221"/>
      <c r="S263" s="221"/>
      <c r="T263" s="222"/>
      <c r="AT263" s="223" t="s">
        <v>196</v>
      </c>
      <c r="AU263" s="223" t="s">
        <v>98</v>
      </c>
      <c r="AV263" s="12" t="s">
        <v>23</v>
      </c>
      <c r="AW263" s="12" t="s">
        <v>48</v>
      </c>
      <c r="AX263" s="12" t="s">
        <v>91</v>
      </c>
      <c r="AY263" s="223" t="s">
        <v>183</v>
      </c>
    </row>
    <row r="264" spans="2:65" s="13" customFormat="1" ht="10.199999999999999">
      <c r="B264" s="224"/>
      <c r="C264" s="225"/>
      <c r="D264" s="210" t="s">
        <v>196</v>
      </c>
      <c r="E264" s="226" t="s">
        <v>1</v>
      </c>
      <c r="F264" s="227" t="s">
        <v>23</v>
      </c>
      <c r="G264" s="225"/>
      <c r="H264" s="228">
        <v>1</v>
      </c>
      <c r="I264" s="229"/>
      <c r="J264" s="225"/>
      <c r="K264" s="225"/>
      <c r="L264" s="230"/>
      <c r="M264" s="231"/>
      <c r="N264" s="232"/>
      <c r="O264" s="232"/>
      <c r="P264" s="232"/>
      <c r="Q264" s="232"/>
      <c r="R264" s="232"/>
      <c r="S264" s="232"/>
      <c r="T264" s="233"/>
      <c r="AT264" s="234" t="s">
        <v>196</v>
      </c>
      <c r="AU264" s="234" t="s">
        <v>98</v>
      </c>
      <c r="AV264" s="13" t="s">
        <v>98</v>
      </c>
      <c r="AW264" s="13" t="s">
        <v>48</v>
      </c>
      <c r="AX264" s="13" t="s">
        <v>23</v>
      </c>
      <c r="AY264" s="234" t="s">
        <v>183</v>
      </c>
    </row>
    <row r="265" spans="2:65" s="1" customFormat="1" ht="16.5" customHeight="1">
      <c r="B265" s="35"/>
      <c r="C265" s="246" t="s">
        <v>337</v>
      </c>
      <c r="D265" s="246" t="s">
        <v>347</v>
      </c>
      <c r="E265" s="247" t="s">
        <v>2382</v>
      </c>
      <c r="F265" s="248" t="s">
        <v>2383</v>
      </c>
      <c r="G265" s="249" t="s">
        <v>1345</v>
      </c>
      <c r="H265" s="250">
        <v>1</v>
      </c>
      <c r="I265" s="251"/>
      <c r="J265" s="252">
        <f>ROUND(I265*H265,2)</f>
        <v>0</v>
      </c>
      <c r="K265" s="248" t="s">
        <v>1</v>
      </c>
      <c r="L265" s="253"/>
      <c r="M265" s="254" t="s">
        <v>1</v>
      </c>
      <c r="N265" s="255" t="s">
        <v>56</v>
      </c>
      <c r="O265" s="67"/>
      <c r="P265" s="206">
        <f>O265*H265</f>
        <v>0</v>
      </c>
      <c r="Q265" s="206">
        <v>2.9E-4</v>
      </c>
      <c r="R265" s="206">
        <f>Q265*H265</f>
        <v>2.9E-4</v>
      </c>
      <c r="S265" s="206">
        <v>0</v>
      </c>
      <c r="T265" s="207">
        <f>S265*H265</f>
        <v>0</v>
      </c>
      <c r="AR265" s="208" t="s">
        <v>232</v>
      </c>
      <c r="AT265" s="208" t="s">
        <v>347</v>
      </c>
      <c r="AU265" s="208" t="s">
        <v>98</v>
      </c>
      <c r="AY265" s="17" t="s">
        <v>183</v>
      </c>
      <c r="BE265" s="209">
        <f>IF(N265="základní",J265,0)</f>
        <v>0</v>
      </c>
      <c r="BF265" s="209">
        <f>IF(N265="snížená",J265,0)</f>
        <v>0</v>
      </c>
      <c r="BG265" s="209">
        <f>IF(N265="zákl. přenesená",J265,0)</f>
        <v>0</v>
      </c>
      <c r="BH265" s="209">
        <f>IF(N265="sníž. přenesená",J265,0)</f>
        <v>0</v>
      </c>
      <c r="BI265" s="209">
        <f>IF(N265="nulová",J265,0)</f>
        <v>0</v>
      </c>
      <c r="BJ265" s="17" t="s">
        <v>23</v>
      </c>
      <c r="BK265" s="209">
        <f>ROUND(I265*H265,2)</f>
        <v>0</v>
      </c>
      <c r="BL265" s="17" t="s">
        <v>122</v>
      </c>
      <c r="BM265" s="208" t="s">
        <v>2384</v>
      </c>
    </row>
    <row r="266" spans="2:65" s="1" customFormat="1" ht="10.199999999999999">
      <c r="B266" s="35"/>
      <c r="C266" s="36"/>
      <c r="D266" s="210" t="s">
        <v>192</v>
      </c>
      <c r="E266" s="36"/>
      <c r="F266" s="211" t="s">
        <v>2383</v>
      </c>
      <c r="G266" s="36"/>
      <c r="H266" s="36"/>
      <c r="I266" s="118"/>
      <c r="J266" s="36"/>
      <c r="K266" s="36"/>
      <c r="L266" s="39"/>
      <c r="M266" s="212"/>
      <c r="N266" s="67"/>
      <c r="O266" s="67"/>
      <c r="P266" s="67"/>
      <c r="Q266" s="67"/>
      <c r="R266" s="67"/>
      <c r="S266" s="67"/>
      <c r="T266" s="68"/>
      <c r="AT266" s="17" t="s">
        <v>192</v>
      </c>
      <c r="AU266" s="17" t="s">
        <v>98</v>
      </c>
    </row>
    <row r="267" spans="2:65" s="12" customFormat="1" ht="10.199999999999999">
      <c r="B267" s="214"/>
      <c r="C267" s="215"/>
      <c r="D267" s="210" t="s">
        <v>196</v>
      </c>
      <c r="E267" s="216" t="s">
        <v>1</v>
      </c>
      <c r="F267" s="217" t="s">
        <v>2361</v>
      </c>
      <c r="G267" s="215"/>
      <c r="H267" s="216" t="s">
        <v>1</v>
      </c>
      <c r="I267" s="218"/>
      <c r="J267" s="215"/>
      <c r="K267" s="215"/>
      <c r="L267" s="219"/>
      <c r="M267" s="220"/>
      <c r="N267" s="221"/>
      <c r="O267" s="221"/>
      <c r="P267" s="221"/>
      <c r="Q267" s="221"/>
      <c r="R267" s="221"/>
      <c r="S267" s="221"/>
      <c r="T267" s="222"/>
      <c r="AT267" s="223" t="s">
        <v>196</v>
      </c>
      <c r="AU267" s="223" t="s">
        <v>98</v>
      </c>
      <c r="AV267" s="12" t="s">
        <v>23</v>
      </c>
      <c r="AW267" s="12" t="s">
        <v>48</v>
      </c>
      <c r="AX267" s="12" t="s">
        <v>91</v>
      </c>
      <c r="AY267" s="223" t="s">
        <v>183</v>
      </c>
    </row>
    <row r="268" spans="2:65" s="13" customFormat="1" ht="10.199999999999999">
      <c r="B268" s="224"/>
      <c r="C268" s="225"/>
      <c r="D268" s="210" t="s">
        <v>196</v>
      </c>
      <c r="E268" s="226" t="s">
        <v>1</v>
      </c>
      <c r="F268" s="227" t="s">
        <v>23</v>
      </c>
      <c r="G268" s="225"/>
      <c r="H268" s="228">
        <v>1</v>
      </c>
      <c r="I268" s="229"/>
      <c r="J268" s="225"/>
      <c r="K268" s="225"/>
      <c r="L268" s="230"/>
      <c r="M268" s="231"/>
      <c r="N268" s="232"/>
      <c r="O268" s="232"/>
      <c r="P268" s="232"/>
      <c r="Q268" s="232"/>
      <c r="R268" s="232"/>
      <c r="S268" s="232"/>
      <c r="T268" s="233"/>
      <c r="AT268" s="234" t="s">
        <v>196</v>
      </c>
      <c r="AU268" s="234" t="s">
        <v>98</v>
      </c>
      <c r="AV268" s="13" t="s">
        <v>98</v>
      </c>
      <c r="AW268" s="13" t="s">
        <v>48</v>
      </c>
      <c r="AX268" s="13" t="s">
        <v>23</v>
      </c>
      <c r="AY268" s="234" t="s">
        <v>183</v>
      </c>
    </row>
    <row r="269" spans="2:65" s="1" customFormat="1" ht="16.5" customHeight="1">
      <c r="B269" s="35"/>
      <c r="C269" s="246" t="s">
        <v>346</v>
      </c>
      <c r="D269" s="246" t="s">
        <v>347</v>
      </c>
      <c r="E269" s="247" t="s">
        <v>2385</v>
      </c>
      <c r="F269" s="248" t="s">
        <v>2386</v>
      </c>
      <c r="G269" s="249" t="s">
        <v>1345</v>
      </c>
      <c r="H269" s="250">
        <v>2</v>
      </c>
      <c r="I269" s="251"/>
      <c r="J269" s="252">
        <f>ROUND(I269*H269,2)</f>
        <v>0</v>
      </c>
      <c r="K269" s="248" t="s">
        <v>1</v>
      </c>
      <c r="L269" s="253"/>
      <c r="M269" s="254" t="s">
        <v>1</v>
      </c>
      <c r="N269" s="255" t="s">
        <v>56</v>
      </c>
      <c r="O269" s="67"/>
      <c r="P269" s="206">
        <f>O269*H269</f>
        <v>0</v>
      </c>
      <c r="Q269" s="206">
        <v>8.3000000000000001E-4</v>
      </c>
      <c r="R269" s="206">
        <f>Q269*H269</f>
        <v>1.66E-3</v>
      </c>
      <c r="S269" s="206">
        <v>0</v>
      </c>
      <c r="T269" s="207">
        <f>S269*H269</f>
        <v>0</v>
      </c>
      <c r="AR269" s="208" t="s">
        <v>232</v>
      </c>
      <c r="AT269" s="208" t="s">
        <v>347</v>
      </c>
      <c r="AU269" s="208" t="s">
        <v>98</v>
      </c>
      <c r="AY269" s="17" t="s">
        <v>183</v>
      </c>
      <c r="BE269" s="209">
        <f>IF(N269="základní",J269,0)</f>
        <v>0</v>
      </c>
      <c r="BF269" s="209">
        <f>IF(N269="snížená",J269,0)</f>
        <v>0</v>
      </c>
      <c r="BG269" s="209">
        <f>IF(N269="zákl. přenesená",J269,0)</f>
        <v>0</v>
      </c>
      <c r="BH269" s="209">
        <f>IF(N269="sníž. přenesená",J269,0)</f>
        <v>0</v>
      </c>
      <c r="BI269" s="209">
        <f>IF(N269="nulová",J269,0)</f>
        <v>0</v>
      </c>
      <c r="BJ269" s="17" t="s">
        <v>23</v>
      </c>
      <c r="BK269" s="209">
        <f>ROUND(I269*H269,2)</f>
        <v>0</v>
      </c>
      <c r="BL269" s="17" t="s">
        <v>122</v>
      </c>
      <c r="BM269" s="208" t="s">
        <v>2387</v>
      </c>
    </row>
    <row r="270" spans="2:65" s="1" customFormat="1" ht="10.199999999999999">
      <c r="B270" s="35"/>
      <c r="C270" s="36"/>
      <c r="D270" s="210" t="s">
        <v>192</v>
      </c>
      <c r="E270" s="36"/>
      <c r="F270" s="211" t="s">
        <v>2386</v>
      </c>
      <c r="G270" s="36"/>
      <c r="H270" s="36"/>
      <c r="I270" s="118"/>
      <c r="J270" s="36"/>
      <c r="K270" s="36"/>
      <c r="L270" s="39"/>
      <c r="M270" s="212"/>
      <c r="N270" s="67"/>
      <c r="O270" s="67"/>
      <c r="P270" s="67"/>
      <c r="Q270" s="67"/>
      <c r="R270" s="67"/>
      <c r="S270" s="67"/>
      <c r="T270" s="68"/>
      <c r="AT270" s="17" t="s">
        <v>192</v>
      </c>
      <c r="AU270" s="17" t="s">
        <v>98</v>
      </c>
    </row>
    <row r="271" spans="2:65" s="12" customFormat="1" ht="10.199999999999999">
      <c r="B271" s="214"/>
      <c r="C271" s="215"/>
      <c r="D271" s="210" t="s">
        <v>196</v>
      </c>
      <c r="E271" s="216" t="s">
        <v>1</v>
      </c>
      <c r="F271" s="217" t="s">
        <v>2361</v>
      </c>
      <c r="G271" s="215"/>
      <c r="H271" s="216" t="s">
        <v>1</v>
      </c>
      <c r="I271" s="218"/>
      <c r="J271" s="215"/>
      <c r="K271" s="215"/>
      <c r="L271" s="219"/>
      <c r="M271" s="220"/>
      <c r="N271" s="221"/>
      <c r="O271" s="221"/>
      <c r="P271" s="221"/>
      <c r="Q271" s="221"/>
      <c r="R271" s="221"/>
      <c r="S271" s="221"/>
      <c r="T271" s="222"/>
      <c r="AT271" s="223" t="s">
        <v>196</v>
      </c>
      <c r="AU271" s="223" t="s">
        <v>98</v>
      </c>
      <c r="AV271" s="12" t="s">
        <v>23</v>
      </c>
      <c r="AW271" s="12" t="s">
        <v>48</v>
      </c>
      <c r="AX271" s="12" t="s">
        <v>91</v>
      </c>
      <c r="AY271" s="223" t="s">
        <v>183</v>
      </c>
    </row>
    <row r="272" spans="2:65" s="13" customFormat="1" ht="10.199999999999999">
      <c r="B272" s="224"/>
      <c r="C272" s="225"/>
      <c r="D272" s="210" t="s">
        <v>196</v>
      </c>
      <c r="E272" s="226" t="s">
        <v>1</v>
      </c>
      <c r="F272" s="227" t="s">
        <v>98</v>
      </c>
      <c r="G272" s="225"/>
      <c r="H272" s="228">
        <v>2</v>
      </c>
      <c r="I272" s="229"/>
      <c r="J272" s="225"/>
      <c r="K272" s="225"/>
      <c r="L272" s="230"/>
      <c r="M272" s="231"/>
      <c r="N272" s="232"/>
      <c r="O272" s="232"/>
      <c r="P272" s="232"/>
      <c r="Q272" s="232"/>
      <c r="R272" s="232"/>
      <c r="S272" s="232"/>
      <c r="T272" s="233"/>
      <c r="AT272" s="234" t="s">
        <v>196</v>
      </c>
      <c r="AU272" s="234" t="s">
        <v>98</v>
      </c>
      <c r="AV272" s="13" t="s">
        <v>98</v>
      </c>
      <c r="AW272" s="13" t="s">
        <v>48</v>
      </c>
      <c r="AX272" s="13" t="s">
        <v>23</v>
      </c>
      <c r="AY272" s="234" t="s">
        <v>183</v>
      </c>
    </row>
    <row r="273" spans="2:65" s="1" customFormat="1" ht="16.5" customHeight="1">
      <c r="B273" s="35"/>
      <c r="C273" s="246" t="s">
        <v>353</v>
      </c>
      <c r="D273" s="246" t="s">
        <v>347</v>
      </c>
      <c r="E273" s="247" t="s">
        <v>2388</v>
      </c>
      <c r="F273" s="248" t="s">
        <v>2389</v>
      </c>
      <c r="G273" s="249" t="s">
        <v>1345</v>
      </c>
      <c r="H273" s="250">
        <v>2</v>
      </c>
      <c r="I273" s="251"/>
      <c r="J273" s="252">
        <f>ROUND(I273*H273,2)</f>
        <v>0</v>
      </c>
      <c r="K273" s="248" t="s">
        <v>1</v>
      </c>
      <c r="L273" s="253"/>
      <c r="M273" s="254" t="s">
        <v>1</v>
      </c>
      <c r="N273" s="255" t="s">
        <v>56</v>
      </c>
      <c r="O273" s="67"/>
      <c r="P273" s="206">
        <f>O273*H273</f>
        <v>0</v>
      </c>
      <c r="Q273" s="206">
        <v>1.4999999999999999E-4</v>
      </c>
      <c r="R273" s="206">
        <f>Q273*H273</f>
        <v>2.9999999999999997E-4</v>
      </c>
      <c r="S273" s="206">
        <v>0</v>
      </c>
      <c r="T273" s="207">
        <f>S273*H273</f>
        <v>0</v>
      </c>
      <c r="AR273" s="208" t="s">
        <v>232</v>
      </c>
      <c r="AT273" s="208" t="s">
        <v>347</v>
      </c>
      <c r="AU273" s="208" t="s">
        <v>98</v>
      </c>
      <c r="AY273" s="17" t="s">
        <v>183</v>
      </c>
      <c r="BE273" s="209">
        <f>IF(N273="základní",J273,0)</f>
        <v>0</v>
      </c>
      <c r="BF273" s="209">
        <f>IF(N273="snížená",J273,0)</f>
        <v>0</v>
      </c>
      <c r="BG273" s="209">
        <f>IF(N273="zákl. přenesená",J273,0)</f>
        <v>0</v>
      </c>
      <c r="BH273" s="209">
        <f>IF(N273="sníž. přenesená",J273,0)</f>
        <v>0</v>
      </c>
      <c r="BI273" s="209">
        <f>IF(N273="nulová",J273,0)</f>
        <v>0</v>
      </c>
      <c r="BJ273" s="17" t="s">
        <v>23</v>
      </c>
      <c r="BK273" s="209">
        <f>ROUND(I273*H273,2)</f>
        <v>0</v>
      </c>
      <c r="BL273" s="17" t="s">
        <v>122</v>
      </c>
      <c r="BM273" s="208" t="s">
        <v>2390</v>
      </c>
    </row>
    <row r="274" spans="2:65" s="1" customFormat="1" ht="10.199999999999999">
      <c r="B274" s="35"/>
      <c r="C274" s="36"/>
      <c r="D274" s="210" t="s">
        <v>192</v>
      </c>
      <c r="E274" s="36"/>
      <c r="F274" s="211" t="s">
        <v>2389</v>
      </c>
      <c r="G274" s="36"/>
      <c r="H274" s="36"/>
      <c r="I274" s="118"/>
      <c r="J274" s="36"/>
      <c r="K274" s="36"/>
      <c r="L274" s="39"/>
      <c r="M274" s="212"/>
      <c r="N274" s="67"/>
      <c r="O274" s="67"/>
      <c r="P274" s="67"/>
      <c r="Q274" s="67"/>
      <c r="R274" s="67"/>
      <c r="S274" s="67"/>
      <c r="T274" s="68"/>
      <c r="AT274" s="17" t="s">
        <v>192</v>
      </c>
      <c r="AU274" s="17" t="s">
        <v>98</v>
      </c>
    </row>
    <row r="275" spans="2:65" s="12" customFormat="1" ht="10.199999999999999">
      <c r="B275" s="214"/>
      <c r="C275" s="215"/>
      <c r="D275" s="210" t="s">
        <v>196</v>
      </c>
      <c r="E275" s="216" t="s">
        <v>1</v>
      </c>
      <c r="F275" s="217" t="s">
        <v>2361</v>
      </c>
      <c r="G275" s="215"/>
      <c r="H275" s="216" t="s">
        <v>1</v>
      </c>
      <c r="I275" s="218"/>
      <c r="J275" s="215"/>
      <c r="K275" s="215"/>
      <c r="L275" s="219"/>
      <c r="M275" s="220"/>
      <c r="N275" s="221"/>
      <c r="O275" s="221"/>
      <c r="P275" s="221"/>
      <c r="Q275" s="221"/>
      <c r="R275" s="221"/>
      <c r="S275" s="221"/>
      <c r="T275" s="222"/>
      <c r="AT275" s="223" t="s">
        <v>196</v>
      </c>
      <c r="AU275" s="223" t="s">
        <v>98</v>
      </c>
      <c r="AV275" s="12" t="s">
        <v>23</v>
      </c>
      <c r="AW275" s="12" t="s">
        <v>48</v>
      </c>
      <c r="AX275" s="12" t="s">
        <v>91</v>
      </c>
      <c r="AY275" s="223" t="s">
        <v>183</v>
      </c>
    </row>
    <row r="276" spans="2:65" s="13" customFormat="1" ht="10.199999999999999">
      <c r="B276" s="224"/>
      <c r="C276" s="225"/>
      <c r="D276" s="210" t="s">
        <v>196</v>
      </c>
      <c r="E276" s="226" t="s">
        <v>1</v>
      </c>
      <c r="F276" s="227" t="s">
        <v>98</v>
      </c>
      <c r="G276" s="225"/>
      <c r="H276" s="228">
        <v>2</v>
      </c>
      <c r="I276" s="229"/>
      <c r="J276" s="225"/>
      <c r="K276" s="225"/>
      <c r="L276" s="230"/>
      <c r="M276" s="231"/>
      <c r="N276" s="232"/>
      <c r="O276" s="232"/>
      <c r="P276" s="232"/>
      <c r="Q276" s="232"/>
      <c r="R276" s="232"/>
      <c r="S276" s="232"/>
      <c r="T276" s="233"/>
      <c r="AT276" s="234" t="s">
        <v>196</v>
      </c>
      <c r="AU276" s="234" t="s">
        <v>98</v>
      </c>
      <c r="AV276" s="13" t="s">
        <v>98</v>
      </c>
      <c r="AW276" s="13" t="s">
        <v>48</v>
      </c>
      <c r="AX276" s="13" t="s">
        <v>23</v>
      </c>
      <c r="AY276" s="234" t="s">
        <v>183</v>
      </c>
    </row>
    <row r="277" spans="2:65" s="1" customFormat="1" ht="16.5" customHeight="1">
      <c r="B277" s="35"/>
      <c r="C277" s="246" t="s">
        <v>363</v>
      </c>
      <c r="D277" s="246" t="s">
        <v>347</v>
      </c>
      <c r="E277" s="247" t="s">
        <v>2391</v>
      </c>
      <c r="F277" s="248" t="s">
        <v>2392</v>
      </c>
      <c r="G277" s="249" t="s">
        <v>1345</v>
      </c>
      <c r="H277" s="250">
        <v>1</v>
      </c>
      <c r="I277" s="251"/>
      <c r="J277" s="252">
        <f>ROUND(I277*H277,2)</f>
        <v>0</v>
      </c>
      <c r="K277" s="248" t="s">
        <v>1</v>
      </c>
      <c r="L277" s="253"/>
      <c r="M277" s="254" t="s">
        <v>1</v>
      </c>
      <c r="N277" s="255" t="s">
        <v>56</v>
      </c>
      <c r="O277" s="67"/>
      <c r="P277" s="206">
        <f>O277*H277</f>
        <v>0</v>
      </c>
      <c r="Q277" s="206">
        <v>9.0000000000000006E-5</v>
      </c>
      <c r="R277" s="206">
        <f>Q277*H277</f>
        <v>9.0000000000000006E-5</v>
      </c>
      <c r="S277" s="206">
        <v>0</v>
      </c>
      <c r="T277" s="207">
        <f>S277*H277</f>
        <v>0</v>
      </c>
      <c r="AR277" s="208" t="s">
        <v>232</v>
      </c>
      <c r="AT277" s="208" t="s">
        <v>347</v>
      </c>
      <c r="AU277" s="208" t="s">
        <v>98</v>
      </c>
      <c r="AY277" s="17" t="s">
        <v>183</v>
      </c>
      <c r="BE277" s="209">
        <f>IF(N277="základní",J277,0)</f>
        <v>0</v>
      </c>
      <c r="BF277" s="209">
        <f>IF(N277="snížená",J277,0)</f>
        <v>0</v>
      </c>
      <c r="BG277" s="209">
        <f>IF(N277="zákl. přenesená",J277,0)</f>
        <v>0</v>
      </c>
      <c r="BH277" s="209">
        <f>IF(N277="sníž. přenesená",J277,0)</f>
        <v>0</v>
      </c>
      <c r="BI277" s="209">
        <f>IF(N277="nulová",J277,0)</f>
        <v>0</v>
      </c>
      <c r="BJ277" s="17" t="s">
        <v>23</v>
      </c>
      <c r="BK277" s="209">
        <f>ROUND(I277*H277,2)</f>
        <v>0</v>
      </c>
      <c r="BL277" s="17" t="s">
        <v>122</v>
      </c>
      <c r="BM277" s="208" t="s">
        <v>2393</v>
      </c>
    </row>
    <row r="278" spans="2:65" s="1" customFormat="1" ht="10.199999999999999">
      <c r="B278" s="35"/>
      <c r="C278" s="36"/>
      <c r="D278" s="210" t="s">
        <v>192</v>
      </c>
      <c r="E278" s="36"/>
      <c r="F278" s="211" t="s">
        <v>2392</v>
      </c>
      <c r="G278" s="36"/>
      <c r="H278" s="36"/>
      <c r="I278" s="118"/>
      <c r="J278" s="36"/>
      <c r="K278" s="36"/>
      <c r="L278" s="39"/>
      <c r="M278" s="212"/>
      <c r="N278" s="67"/>
      <c r="O278" s="67"/>
      <c r="P278" s="67"/>
      <c r="Q278" s="67"/>
      <c r="R278" s="67"/>
      <c r="S278" s="67"/>
      <c r="T278" s="68"/>
      <c r="AT278" s="17" t="s">
        <v>192</v>
      </c>
      <c r="AU278" s="17" t="s">
        <v>98</v>
      </c>
    </row>
    <row r="279" spans="2:65" s="12" customFormat="1" ht="10.199999999999999">
      <c r="B279" s="214"/>
      <c r="C279" s="215"/>
      <c r="D279" s="210" t="s">
        <v>196</v>
      </c>
      <c r="E279" s="216" t="s">
        <v>1</v>
      </c>
      <c r="F279" s="217" t="s">
        <v>2361</v>
      </c>
      <c r="G279" s="215"/>
      <c r="H279" s="216" t="s">
        <v>1</v>
      </c>
      <c r="I279" s="218"/>
      <c r="J279" s="215"/>
      <c r="K279" s="215"/>
      <c r="L279" s="219"/>
      <c r="M279" s="220"/>
      <c r="N279" s="221"/>
      <c r="O279" s="221"/>
      <c r="P279" s="221"/>
      <c r="Q279" s="221"/>
      <c r="R279" s="221"/>
      <c r="S279" s="221"/>
      <c r="T279" s="222"/>
      <c r="AT279" s="223" t="s">
        <v>196</v>
      </c>
      <c r="AU279" s="223" t="s">
        <v>98</v>
      </c>
      <c r="AV279" s="12" t="s">
        <v>23</v>
      </c>
      <c r="AW279" s="12" t="s">
        <v>48</v>
      </c>
      <c r="AX279" s="12" t="s">
        <v>91</v>
      </c>
      <c r="AY279" s="223" t="s">
        <v>183</v>
      </c>
    </row>
    <row r="280" spans="2:65" s="13" customFormat="1" ht="10.199999999999999">
      <c r="B280" s="224"/>
      <c r="C280" s="225"/>
      <c r="D280" s="210" t="s">
        <v>196</v>
      </c>
      <c r="E280" s="226" t="s">
        <v>1</v>
      </c>
      <c r="F280" s="227" t="s">
        <v>23</v>
      </c>
      <c r="G280" s="225"/>
      <c r="H280" s="228">
        <v>1</v>
      </c>
      <c r="I280" s="229"/>
      <c r="J280" s="225"/>
      <c r="K280" s="225"/>
      <c r="L280" s="230"/>
      <c r="M280" s="231"/>
      <c r="N280" s="232"/>
      <c r="O280" s="232"/>
      <c r="P280" s="232"/>
      <c r="Q280" s="232"/>
      <c r="R280" s="232"/>
      <c r="S280" s="232"/>
      <c r="T280" s="233"/>
      <c r="AT280" s="234" t="s">
        <v>196</v>
      </c>
      <c r="AU280" s="234" t="s">
        <v>98</v>
      </c>
      <c r="AV280" s="13" t="s">
        <v>98</v>
      </c>
      <c r="AW280" s="13" t="s">
        <v>48</v>
      </c>
      <c r="AX280" s="13" t="s">
        <v>23</v>
      </c>
      <c r="AY280" s="234" t="s">
        <v>183</v>
      </c>
    </row>
    <row r="281" spans="2:65" s="1" customFormat="1" ht="16.5" customHeight="1">
      <c r="B281" s="35"/>
      <c r="C281" s="197" t="s">
        <v>369</v>
      </c>
      <c r="D281" s="197" t="s">
        <v>186</v>
      </c>
      <c r="E281" s="198" t="s">
        <v>2094</v>
      </c>
      <c r="F281" s="199" t="s">
        <v>2095</v>
      </c>
      <c r="G281" s="200" t="s">
        <v>711</v>
      </c>
      <c r="H281" s="201">
        <v>1</v>
      </c>
      <c r="I281" s="202"/>
      <c r="J281" s="203">
        <f>ROUND(I281*H281,2)</f>
        <v>0</v>
      </c>
      <c r="K281" s="199" t="s">
        <v>190</v>
      </c>
      <c r="L281" s="39"/>
      <c r="M281" s="204" t="s">
        <v>1</v>
      </c>
      <c r="N281" s="205" t="s">
        <v>56</v>
      </c>
      <c r="O281" s="67"/>
      <c r="P281" s="206">
        <f>O281*H281</f>
        <v>0</v>
      </c>
      <c r="Q281" s="206">
        <v>0</v>
      </c>
      <c r="R281" s="206">
        <f>Q281*H281</f>
        <v>0</v>
      </c>
      <c r="S281" s="206">
        <v>0</v>
      </c>
      <c r="T281" s="207">
        <f>S281*H281</f>
        <v>0</v>
      </c>
      <c r="AR281" s="208" t="s">
        <v>122</v>
      </c>
      <c r="AT281" s="208" t="s">
        <v>186</v>
      </c>
      <c r="AU281" s="208" t="s">
        <v>98</v>
      </c>
      <c r="AY281" s="17" t="s">
        <v>183</v>
      </c>
      <c r="BE281" s="209">
        <f>IF(N281="základní",J281,0)</f>
        <v>0</v>
      </c>
      <c r="BF281" s="209">
        <f>IF(N281="snížená",J281,0)</f>
        <v>0</v>
      </c>
      <c r="BG281" s="209">
        <f>IF(N281="zákl. přenesená",J281,0)</f>
        <v>0</v>
      </c>
      <c r="BH281" s="209">
        <f>IF(N281="sníž. přenesená",J281,0)</f>
        <v>0</v>
      </c>
      <c r="BI281" s="209">
        <f>IF(N281="nulová",J281,0)</f>
        <v>0</v>
      </c>
      <c r="BJ281" s="17" t="s">
        <v>23</v>
      </c>
      <c r="BK281" s="209">
        <f>ROUND(I281*H281,2)</f>
        <v>0</v>
      </c>
      <c r="BL281" s="17" t="s">
        <v>122</v>
      </c>
      <c r="BM281" s="208" t="s">
        <v>2394</v>
      </c>
    </row>
    <row r="282" spans="2:65" s="1" customFormat="1" ht="10.199999999999999">
      <c r="B282" s="35"/>
      <c r="C282" s="36"/>
      <c r="D282" s="210" t="s">
        <v>192</v>
      </c>
      <c r="E282" s="36"/>
      <c r="F282" s="211" t="s">
        <v>2097</v>
      </c>
      <c r="G282" s="36"/>
      <c r="H282" s="36"/>
      <c r="I282" s="118"/>
      <c r="J282" s="36"/>
      <c r="K282" s="36"/>
      <c r="L282" s="39"/>
      <c r="M282" s="212"/>
      <c r="N282" s="67"/>
      <c r="O282" s="67"/>
      <c r="P282" s="67"/>
      <c r="Q282" s="67"/>
      <c r="R282" s="67"/>
      <c r="S282" s="67"/>
      <c r="T282" s="68"/>
      <c r="AT282" s="17" t="s">
        <v>192</v>
      </c>
      <c r="AU282" s="17" t="s">
        <v>98</v>
      </c>
    </row>
    <row r="283" spans="2:65" s="1" customFormat="1" ht="36">
      <c r="B283" s="35"/>
      <c r="C283" s="36"/>
      <c r="D283" s="210" t="s">
        <v>194</v>
      </c>
      <c r="E283" s="36"/>
      <c r="F283" s="213" t="s">
        <v>1106</v>
      </c>
      <c r="G283" s="36"/>
      <c r="H283" s="36"/>
      <c r="I283" s="118"/>
      <c r="J283" s="36"/>
      <c r="K283" s="36"/>
      <c r="L283" s="39"/>
      <c r="M283" s="212"/>
      <c r="N283" s="67"/>
      <c r="O283" s="67"/>
      <c r="P283" s="67"/>
      <c r="Q283" s="67"/>
      <c r="R283" s="67"/>
      <c r="S283" s="67"/>
      <c r="T283" s="68"/>
      <c r="AT283" s="17" t="s">
        <v>194</v>
      </c>
      <c r="AU283" s="17" t="s">
        <v>98</v>
      </c>
    </row>
    <row r="284" spans="2:65" s="12" customFormat="1" ht="10.199999999999999">
      <c r="B284" s="214"/>
      <c r="C284" s="215"/>
      <c r="D284" s="210" t="s">
        <v>196</v>
      </c>
      <c r="E284" s="216" t="s">
        <v>1</v>
      </c>
      <c r="F284" s="217" t="s">
        <v>2361</v>
      </c>
      <c r="G284" s="215"/>
      <c r="H284" s="216" t="s">
        <v>1</v>
      </c>
      <c r="I284" s="218"/>
      <c r="J284" s="215"/>
      <c r="K284" s="215"/>
      <c r="L284" s="219"/>
      <c r="M284" s="220"/>
      <c r="N284" s="221"/>
      <c r="O284" s="221"/>
      <c r="P284" s="221"/>
      <c r="Q284" s="221"/>
      <c r="R284" s="221"/>
      <c r="S284" s="221"/>
      <c r="T284" s="222"/>
      <c r="AT284" s="223" t="s">
        <v>196</v>
      </c>
      <c r="AU284" s="223" t="s">
        <v>98</v>
      </c>
      <c r="AV284" s="12" t="s">
        <v>23</v>
      </c>
      <c r="AW284" s="12" t="s">
        <v>48</v>
      </c>
      <c r="AX284" s="12" t="s">
        <v>91</v>
      </c>
      <c r="AY284" s="223" t="s">
        <v>183</v>
      </c>
    </row>
    <row r="285" spans="2:65" s="12" customFormat="1" ht="10.199999999999999">
      <c r="B285" s="214"/>
      <c r="C285" s="215"/>
      <c r="D285" s="210" t="s">
        <v>196</v>
      </c>
      <c r="E285" s="216" t="s">
        <v>1</v>
      </c>
      <c r="F285" s="217" t="s">
        <v>2395</v>
      </c>
      <c r="G285" s="215"/>
      <c r="H285" s="216" t="s">
        <v>1</v>
      </c>
      <c r="I285" s="218"/>
      <c r="J285" s="215"/>
      <c r="K285" s="215"/>
      <c r="L285" s="219"/>
      <c r="M285" s="220"/>
      <c r="N285" s="221"/>
      <c r="O285" s="221"/>
      <c r="P285" s="221"/>
      <c r="Q285" s="221"/>
      <c r="R285" s="221"/>
      <c r="S285" s="221"/>
      <c r="T285" s="222"/>
      <c r="AT285" s="223" t="s">
        <v>196</v>
      </c>
      <c r="AU285" s="223" t="s">
        <v>98</v>
      </c>
      <c r="AV285" s="12" t="s">
        <v>23</v>
      </c>
      <c r="AW285" s="12" t="s">
        <v>48</v>
      </c>
      <c r="AX285" s="12" t="s">
        <v>91</v>
      </c>
      <c r="AY285" s="223" t="s">
        <v>183</v>
      </c>
    </row>
    <row r="286" spans="2:65" s="13" customFormat="1" ht="10.199999999999999">
      <c r="B286" s="224"/>
      <c r="C286" s="225"/>
      <c r="D286" s="210" t="s">
        <v>196</v>
      </c>
      <c r="E286" s="226" t="s">
        <v>1</v>
      </c>
      <c r="F286" s="227" t="s">
        <v>2396</v>
      </c>
      <c r="G286" s="225"/>
      <c r="H286" s="228">
        <v>1</v>
      </c>
      <c r="I286" s="229"/>
      <c r="J286" s="225"/>
      <c r="K286" s="225"/>
      <c r="L286" s="230"/>
      <c r="M286" s="231"/>
      <c r="N286" s="232"/>
      <c r="O286" s="232"/>
      <c r="P286" s="232"/>
      <c r="Q286" s="232"/>
      <c r="R286" s="232"/>
      <c r="S286" s="232"/>
      <c r="T286" s="233"/>
      <c r="AT286" s="234" t="s">
        <v>196</v>
      </c>
      <c r="AU286" s="234" t="s">
        <v>98</v>
      </c>
      <c r="AV286" s="13" t="s">
        <v>98</v>
      </c>
      <c r="AW286" s="13" t="s">
        <v>48</v>
      </c>
      <c r="AX286" s="13" t="s">
        <v>23</v>
      </c>
      <c r="AY286" s="234" t="s">
        <v>183</v>
      </c>
    </row>
    <row r="287" spans="2:65" s="1" customFormat="1" ht="16.5" customHeight="1">
      <c r="B287" s="35"/>
      <c r="C287" s="246" t="s">
        <v>376</v>
      </c>
      <c r="D287" s="246" t="s">
        <v>347</v>
      </c>
      <c r="E287" s="247" t="s">
        <v>2098</v>
      </c>
      <c r="F287" s="248" t="s">
        <v>2099</v>
      </c>
      <c r="G287" s="249" t="s">
        <v>711</v>
      </c>
      <c r="H287" s="250">
        <v>1</v>
      </c>
      <c r="I287" s="251"/>
      <c r="J287" s="252">
        <f>ROUND(I287*H287,2)</f>
        <v>0</v>
      </c>
      <c r="K287" s="248" t="s">
        <v>190</v>
      </c>
      <c r="L287" s="253"/>
      <c r="M287" s="254" t="s">
        <v>1</v>
      </c>
      <c r="N287" s="255" t="s">
        <v>56</v>
      </c>
      <c r="O287" s="67"/>
      <c r="P287" s="206">
        <f>O287*H287</f>
        <v>0</v>
      </c>
      <c r="Q287" s="206">
        <v>4.2999999999999999E-4</v>
      </c>
      <c r="R287" s="206">
        <f>Q287*H287</f>
        <v>4.2999999999999999E-4</v>
      </c>
      <c r="S287" s="206">
        <v>0</v>
      </c>
      <c r="T287" s="207">
        <f>S287*H287</f>
        <v>0</v>
      </c>
      <c r="AR287" s="208" t="s">
        <v>232</v>
      </c>
      <c r="AT287" s="208" t="s">
        <v>347</v>
      </c>
      <c r="AU287" s="208" t="s">
        <v>98</v>
      </c>
      <c r="AY287" s="17" t="s">
        <v>183</v>
      </c>
      <c r="BE287" s="209">
        <f>IF(N287="základní",J287,0)</f>
        <v>0</v>
      </c>
      <c r="BF287" s="209">
        <f>IF(N287="snížená",J287,0)</f>
        <v>0</v>
      </c>
      <c r="BG287" s="209">
        <f>IF(N287="zákl. přenesená",J287,0)</f>
        <v>0</v>
      </c>
      <c r="BH287" s="209">
        <f>IF(N287="sníž. přenesená",J287,0)</f>
        <v>0</v>
      </c>
      <c r="BI287" s="209">
        <f>IF(N287="nulová",J287,0)</f>
        <v>0</v>
      </c>
      <c r="BJ287" s="17" t="s">
        <v>23</v>
      </c>
      <c r="BK287" s="209">
        <f>ROUND(I287*H287,2)</f>
        <v>0</v>
      </c>
      <c r="BL287" s="17" t="s">
        <v>122</v>
      </c>
      <c r="BM287" s="208" t="s">
        <v>2397</v>
      </c>
    </row>
    <row r="288" spans="2:65" s="1" customFormat="1" ht="10.199999999999999">
      <c r="B288" s="35"/>
      <c r="C288" s="36"/>
      <c r="D288" s="210" t="s">
        <v>192</v>
      </c>
      <c r="E288" s="36"/>
      <c r="F288" s="211" t="s">
        <v>2099</v>
      </c>
      <c r="G288" s="36"/>
      <c r="H288" s="36"/>
      <c r="I288" s="118"/>
      <c r="J288" s="36"/>
      <c r="K288" s="36"/>
      <c r="L288" s="39"/>
      <c r="M288" s="212"/>
      <c r="N288" s="67"/>
      <c r="O288" s="67"/>
      <c r="P288" s="67"/>
      <c r="Q288" s="67"/>
      <c r="R288" s="67"/>
      <c r="S288" s="67"/>
      <c r="T288" s="68"/>
      <c r="AT288" s="17" t="s">
        <v>192</v>
      </c>
      <c r="AU288" s="17" t="s">
        <v>98</v>
      </c>
    </row>
    <row r="289" spans="2:65" s="12" customFormat="1" ht="10.199999999999999">
      <c r="B289" s="214"/>
      <c r="C289" s="215"/>
      <c r="D289" s="210" t="s">
        <v>196</v>
      </c>
      <c r="E289" s="216" t="s">
        <v>1</v>
      </c>
      <c r="F289" s="217" t="s">
        <v>1952</v>
      </c>
      <c r="G289" s="215"/>
      <c r="H289" s="216" t="s">
        <v>1</v>
      </c>
      <c r="I289" s="218"/>
      <c r="J289" s="215"/>
      <c r="K289" s="215"/>
      <c r="L289" s="219"/>
      <c r="M289" s="220"/>
      <c r="N289" s="221"/>
      <c r="O289" s="221"/>
      <c r="P289" s="221"/>
      <c r="Q289" s="221"/>
      <c r="R289" s="221"/>
      <c r="S289" s="221"/>
      <c r="T289" s="222"/>
      <c r="AT289" s="223" t="s">
        <v>196</v>
      </c>
      <c r="AU289" s="223" t="s">
        <v>98</v>
      </c>
      <c r="AV289" s="12" t="s">
        <v>23</v>
      </c>
      <c r="AW289" s="12" t="s">
        <v>48</v>
      </c>
      <c r="AX289" s="12" t="s">
        <v>91</v>
      </c>
      <c r="AY289" s="223" t="s">
        <v>183</v>
      </c>
    </row>
    <row r="290" spans="2:65" s="13" customFormat="1" ht="10.199999999999999">
      <c r="B290" s="224"/>
      <c r="C290" s="225"/>
      <c r="D290" s="210" t="s">
        <v>196</v>
      </c>
      <c r="E290" s="226" t="s">
        <v>1</v>
      </c>
      <c r="F290" s="227" t="s">
        <v>23</v>
      </c>
      <c r="G290" s="225"/>
      <c r="H290" s="228">
        <v>1</v>
      </c>
      <c r="I290" s="229"/>
      <c r="J290" s="225"/>
      <c r="K290" s="225"/>
      <c r="L290" s="230"/>
      <c r="M290" s="231"/>
      <c r="N290" s="232"/>
      <c r="O290" s="232"/>
      <c r="P290" s="232"/>
      <c r="Q290" s="232"/>
      <c r="R290" s="232"/>
      <c r="S290" s="232"/>
      <c r="T290" s="233"/>
      <c r="AT290" s="234" t="s">
        <v>196</v>
      </c>
      <c r="AU290" s="234" t="s">
        <v>98</v>
      </c>
      <c r="AV290" s="13" t="s">
        <v>98</v>
      </c>
      <c r="AW290" s="13" t="s">
        <v>48</v>
      </c>
      <c r="AX290" s="13" t="s">
        <v>23</v>
      </c>
      <c r="AY290" s="234" t="s">
        <v>183</v>
      </c>
    </row>
    <row r="291" spans="2:65" s="1" customFormat="1" ht="16.5" customHeight="1">
      <c r="B291" s="35"/>
      <c r="C291" s="246" t="s">
        <v>384</v>
      </c>
      <c r="D291" s="246" t="s">
        <v>347</v>
      </c>
      <c r="E291" s="247" t="s">
        <v>2398</v>
      </c>
      <c r="F291" s="248" t="s">
        <v>2399</v>
      </c>
      <c r="G291" s="249" t="s">
        <v>1345</v>
      </c>
      <c r="H291" s="250">
        <v>1</v>
      </c>
      <c r="I291" s="251"/>
      <c r="J291" s="252">
        <f>ROUND(I291*H291,2)</f>
        <v>0</v>
      </c>
      <c r="K291" s="248" t="s">
        <v>1</v>
      </c>
      <c r="L291" s="253"/>
      <c r="M291" s="254" t="s">
        <v>1</v>
      </c>
      <c r="N291" s="255" t="s">
        <v>56</v>
      </c>
      <c r="O291" s="67"/>
      <c r="P291" s="206">
        <f>O291*H291</f>
        <v>0</v>
      </c>
      <c r="Q291" s="206">
        <v>2.9999999999999997E-4</v>
      </c>
      <c r="R291" s="206">
        <f>Q291*H291</f>
        <v>2.9999999999999997E-4</v>
      </c>
      <c r="S291" s="206">
        <v>0</v>
      </c>
      <c r="T291" s="207">
        <f>S291*H291</f>
        <v>0</v>
      </c>
      <c r="AR291" s="208" t="s">
        <v>232</v>
      </c>
      <c r="AT291" s="208" t="s">
        <v>347</v>
      </c>
      <c r="AU291" s="208" t="s">
        <v>98</v>
      </c>
      <c r="AY291" s="17" t="s">
        <v>183</v>
      </c>
      <c r="BE291" s="209">
        <f>IF(N291="základní",J291,0)</f>
        <v>0</v>
      </c>
      <c r="BF291" s="209">
        <f>IF(N291="snížená",J291,0)</f>
        <v>0</v>
      </c>
      <c r="BG291" s="209">
        <f>IF(N291="zákl. přenesená",J291,0)</f>
        <v>0</v>
      </c>
      <c r="BH291" s="209">
        <f>IF(N291="sníž. přenesená",J291,0)</f>
        <v>0</v>
      </c>
      <c r="BI291" s="209">
        <f>IF(N291="nulová",J291,0)</f>
        <v>0</v>
      </c>
      <c r="BJ291" s="17" t="s">
        <v>23</v>
      </c>
      <c r="BK291" s="209">
        <f>ROUND(I291*H291,2)</f>
        <v>0</v>
      </c>
      <c r="BL291" s="17" t="s">
        <v>122</v>
      </c>
      <c r="BM291" s="208" t="s">
        <v>2400</v>
      </c>
    </row>
    <row r="292" spans="2:65" s="1" customFormat="1" ht="10.199999999999999">
      <c r="B292" s="35"/>
      <c r="C292" s="36"/>
      <c r="D292" s="210" t="s">
        <v>192</v>
      </c>
      <c r="E292" s="36"/>
      <c r="F292" s="211" t="s">
        <v>2399</v>
      </c>
      <c r="G292" s="36"/>
      <c r="H292" s="36"/>
      <c r="I292" s="118"/>
      <c r="J292" s="36"/>
      <c r="K292" s="36"/>
      <c r="L292" s="39"/>
      <c r="M292" s="212"/>
      <c r="N292" s="67"/>
      <c r="O292" s="67"/>
      <c r="P292" s="67"/>
      <c r="Q292" s="67"/>
      <c r="R292" s="67"/>
      <c r="S292" s="67"/>
      <c r="T292" s="68"/>
      <c r="AT292" s="17" t="s">
        <v>192</v>
      </c>
      <c r="AU292" s="17" t="s">
        <v>98</v>
      </c>
    </row>
    <row r="293" spans="2:65" s="12" customFormat="1" ht="10.199999999999999">
      <c r="B293" s="214"/>
      <c r="C293" s="215"/>
      <c r="D293" s="210" t="s">
        <v>196</v>
      </c>
      <c r="E293" s="216" t="s">
        <v>1</v>
      </c>
      <c r="F293" s="217" t="s">
        <v>2361</v>
      </c>
      <c r="G293" s="215"/>
      <c r="H293" s="216" t="s">
        <v>1</v>
      </c>
      <c r="I293" s="218"/>
      <c r="J293" s="215"/>
      <c r="K293" s="215"/>
      <c r="L293" s="219"/>
      <c r="M293" s="220"/>
      <c r="N293" s="221"/>
      <c r="O293" s="221"/>
      <c r="P293" s="221"/>
      <c r="Q293" s="221"/>
      <c r="R293" s="221"/>
      <c r="S293" s="221"/>
      <c r="T293" s="222"/>
      <c r="AT293" s="223" t="s">
        <v>196</v>
      </c>
      <c r="AU293" s="223" t="s">
        <v>98</v>
      </c>
      <c r="AV293" s="12" t="s">
        <v>23</v>
      </c>
      <c r="AW293" s="12" t="s">
        <v>48</v>
      </c>
      <c r="AX293" s="12" t="s">
        <v>91</v>
      </c>
      <c r="AY293" s="223" t="s">
        <v>183</v>
      </c>
    </row>
    <row r="294" spans="2:65" s="13" customFormat="1" ht="10.199999999999999">
      <c r="B294" s="224"/>
      <c r="C294" s="225"/>
      <c r="D294" s="210" t="s">
        <v>196</v>
      </c>
      <c r="E294" s="226" t="s">
        <v>1</v>
      </c>
      <c r="F294" s="227" t="s">
        <v>23</v>
      </c>
      <c r="G294" s="225"/>
      <c r="H294" s="228">
        <v>1</v>
      </c>
      <c r="I294" s="229"/>
      <c r="J294" s="225"/>
      <c r="K294" s="225"/>
      <c r="L294" s="230"/>
      <c r="M294" s="231"/>
      <c r="N294" s="232"/>
      <c r="O294" s="232"/>
      <c r="P294" s="232"/>
      <c r="Q294" s="232"/>
      <c r="R294" s="232"/>
      <c r="S294" s="232"/>
      <c r="T294" s="233"/>
      <c r="AT294" s="234" t="s">
        <v>196</v>
      </c>
      <c r="AU294" s="234" t="s">
        <v>98</v>
      </c>
      <c r="AV294" s="13" t="s">
        <v>98</v>
      </c>
      <c r="AW294" s="13" t="s">
        <v>48</v>
      </c>
      <c r="AX294" s="13" t="s">
        <v>23</v>
      </c>
      <c r="AY294" s="234" t="s">
        <v>183</v>
      </c>
    </row>
    <row r="295" spans="2:65" s="1" customFormat="1" ht="16.5" customHeight="1">
      <c r="B295" s="35"/>
      <c r="C295" s="246" t="s">
        <v>390</v>
      </c>
      <c r="D295" s="246" t="s">
        <v>347</v>
      </c>
      <c r="E295" s="247" t="s">
        <v>2401</v>
      </c>
      <c r="F295" s="248" t="s">
        <v>2402</v>
      </c>
      <c r="G295" s="249" t="s">
        <v>1345</v>
      </c>
      <c r="H295" s="250">
        <v>1</v>
      </c>
      <c r="I295" s="251"/>
      <c r="J295" s="252">
        <f>ROUND(I295*H295,2)</f>
        <v>0</v>
      </c>
      <c r="K295" s="248" t="s">
        <v>1</v>
      </c>
      <c r="L295" s="253"/>
      <c r="M295" s="254" t="s">
        <v>1</v>
      </c>
      <c r="N295" s="255" t="s">
        <v>56</v>
      </c>
      <c r="O295" s="67"/>
      <c r="P295" s="206">
        <f>O295*H295</f>
        <v>0</v>
      </c>
      <c r="Q295" s="206">
        <v>1.3999999999999999E-4</v>
      </c>
      <c r="R295" s="206">
        <f>Q295*H295</f>
        <v>1.3999999999999999E-4</v>
      </c>
      <c r="S295" s="206">
        <v>0</v>
      </c>
      <c r="T295" s="207">
        <f>S295*H295</f>
        <v>0</v>
      </c>
      <c r="AR295" s="208" t="s">
        <v>232</v>
      </c>
      <c r="AT295" s="208" t="s">
        <v>347</v>
      </c>
      <c r="AU295" s="208" t="s">
        <v>98</v>
      </c>
      <c r="AY295" s="17" t="s">
        <v>183</v>
      </c>
      <c r="BE295" s="209">
        <f>IF(N295="základní",J295,0)</f>
        <v>0</v>
      </c>
      <c r="BF295" s="209">
        <f>IF(N295="snížená",J295,0)</f>
        <v>0</v>
      </c>
      <c r="BG295" s="209">
        <f>IF(N295="zákl. přenesená",J295,0)</f>
        <v>0</v>
      </c>
      <c r="BH295" s="209">
        <f>IF(N295="sníž. přenesená",J295,0)</f>
        <v>0</v>
      </c>
      <c r="BI295" s="209">
        <f>IF(N295="nulová",J295,0)</f>
        <v>0</v>
      </c>
      <c r="BJ295" s="17" t="s">
        <v>23</v>
      </c>
      <c r="BK295" s="209">
        <f>ROUND(I295*H295,2)</f>
        <v>0</v>
      </c>
      <c r="BL295" s="17" t="s">
        <v>122</v>
      </c>
      <c r="BM295" s="208" t="s">
        <v>2403</v>
      </c>
    </row>
    <row r="296" spans="2:65" s="1" customFormat="1" ht="10.199999999999999">
      <c r="B296" s="35"/>
      <c r="C296" s="36"/>
      <c r="D296" s="210" t="s">
        <v>192</v>
      </c>
      <c r="E296" s="36"/>
      <c r="F296" s="211" t="s">
        <v>2402</v>
      </c>
      <c r="G296" s="36"/>
      <c r="H296" s="36"/>
      <c r="I296" s="118"/>
      <c r="J296" s="36"/>
      <c r="K296" s="36"/>
      <c r="L296" s="39"/>
      <c r="M296" s="212"/>
      <c r="N296" s="67"/>
      <c r="O296" s="67"/>
      <c r="P296" s="67"/>
      <c r="Q296" s="67"/>
      <c r="R296" s="67"/>
      <c r="S296" s="67"/>
      <c r="T296" s="68"/>
      <c r="AT296" s="17" t="s">
        <v>192</v>
      </c>
      <c r="AU296" s="17" t="s">
        <v>98</v>
      </c>
    </row>
    <row r="297" spans="2:65" s="12" customFormat="1" ht="10.199999999999999">
      <c r="B297" s="214"/>
      <c r="C297" s="215"/>
      <c r="D297" s="210" t="s">
        <v>196</v>
      </c>
      <c r="E297" s="216" t="s">
        <v>1</v>
      </c>
      <c r="F297" s="217" t="s">
        <v>2361</v>
      </c>
      <c r="G297" s="215"/>
      <c r="H297" s="216" t="s">
        <v>1</v>
      </c>
      <c r="I297" s="218"/>
      <c r="J297" s="215"/>
      <c r="K297" s="215"/>
      <c r="L297" s="219"/>
      <c r="M297" s="220"/>
      <c r="N297" s="221"/>
      <c r="O297" s="221"/>
      <c r="P297" s="221"/>
      <c r="Q297" s="221"/>
      <c r="R297" s="221"/>
      <c r="S297" s="221"/>
      <c r="T297" s="222"/>
      <c r="AT297" s="223" t="s">
        <v>196</v>
      </c>
      <c r="AU297" s="223" t="s">
        <v>98</v>
      </c>
      <c r="AV297" s="12" t="s">
        <v>23</v>
      </c>
      <c r="AW297" s="12" t="s">
        <v>48</v>
      </c>
      <c r="AX297" s="12" t="s">
        <v>91</v>
      </c>
      <c r="AY297" s="223" t="s">
        <v>183</v>
      </c>
    </row>
    <row r="298" spans="2:65" s="13" customFormat="1" ht="10.199999999999999">
      <c r="B298" s="224"/>
      <c r="C298" s="225"/>
      <c r="D298" s="210" t="s">
        <v>196</v>
      </c>
      <c r="E298" s="226" t="s">
        <v>1</v>
      </c>
      <c r="F298" s="227" t="s">
        <v>23</v>
      </c>
      <c r="G298" s="225"/>
      <c r="H298" s="228">
        <v>1</v>
      </c>
      <c r="I298" s="229"/>
      <c r="J298" s="225"/>
      <c r="K298" s="225"/>
      <c r="L298" s="230"/>
      <c r="M298" s="231"/>
      <c r="N298" s="232"/>
      <c r="O298" s="232"/>
      <c r="P298" s="232"/>
      <c r="Q298" s="232"/>
      <c r="R298" s="232"/>
      <c r="S298" s="232"/>
      <c r="T298" s="233"/>
      <c r="AT298" s="234" t="s">
        <v>196</v>
      </c>
      <c r="AU298" s="234" t="s">
        <v>98</v>
      </c>
      <c r="AV298" s="13" t="s">
        <v>98</v>
      </c>
      <c r="AW298" s="13" t="s">
        <v>48</v>
      </c>
      <c r="AX298" s="13" t="s">
        <v>23</v>
      </c>
      <c r="AY298" s="234" t="s">
        <v>183</v>
      </c>
    </row>
    <row r="299" spans="2:65" s="1" customFormat="1" ht="16.5" customHeight="1">
      <c r="B299" s="35"/>
      <c r="C299" s="197" t="s">
        <v>396</v>
      </c>
      <c r="D299" s="197" t="s">
        <v>186</v>
      </c>
      <c r="E299" s="198" t="s">
        <v>2107</v>
      </c>
      <c r="F299" s="199" t="s">
        <v>2108</v>
      </c>
      <c r="G299" s="200" t="s">
        <v>711</v>
      </c>
      <c r="H299" s="201">
        <v>5.4</v>
      </c>
      <c r="I299" s="202"/>
      <c r="J299" s="203">
        <f>ROUND(I299*H299,2)</f>
        <v>0</v>
      </c>
      <c r="K299" s="199" t="s">
        <v>190</v>
      </c>
      <c r="L299" s="39"/>
      <c r="M299" s="204" t="s">
        <v>1</v>
      </c>
      <c r="N299" s="205" t="s">
        <v>56</v>
      </c>
      <c r="O299" s="67"/>
      <c r="P299" s="206">
        <f>O299*H299</f>
        <v>0</v>
      </c>
      <c r="Q299" s="206">
        <v>0</v>
      </c>
      <c r="R299" s="206">
        <f>Q299*H299</f>
        <v>0</v>
      </c>
      <c r="S299" s="206">
        <v>0</v>
      </c>
      <c r="T299" s="207">
        <f>S299*H299</f>
        <v>0</v>
      </c>
      <c r="AR299" s="208" t="s">
        <v>122</v>
      </c>
      <c r="AT299" s="208" t="s">
        <v>186</v>
      </c>
      <c r="AU299" s="208" t="s">
        <v>98</v>
      </c>
      <c r="AY299" s="17" t="s">
        <v>183</v>
      </c>
      <c r="BE299" s="209">
        <f>IF(N299="základní",J299,0)</f>
        <v>0</v>
      </c>
      <c r="BF299" s="209">
        <f>IF(N299="snížená",J299,0)</f>
        <v>0</v>
      </c>
      <c r="BG299" s="209">
        <f>IF(N299="zákl. přenesená",J299,0)</f>
        <v>0</v>
      </c>
      <c r="BH299" s="209">
        <f>IF(N299="sníž. přenesená",J299,0)</f>
        <v>0</v>
      </c>
      <c r="BI299" s="209">
        <f>IF(N299="nulová",J299,0)</f>
        <v>0</v>
      </c>
      <c r="BJ299" s="17" t="s">
        <v>23</v>
      </c>
      <c r="BK299" s="209">
        <f>ROUND(I299*H299,2)</f>
        <v>0</v>
      </c>
      <c r="BL299" s="17" t="s">
        <v>122</v>
      </c>
      <c r="BM299" s="208" t="s">
        <v>2404</v>
      </c>
    </row>
    <row r="300" spans="2:65" s="1" customFormat="1" ht="10.199999999999999">
      <c r="B300" s="35"/>
      <c r="C300" s="36"/>
      <c r="D300" s="210" t="s">
        <v>192</v>
      </c>
      <c r="E300" s="36"/>
      <c r="F300" s="211" t="s">
        <v>2110</v>
      </c>
      <c r="G300" s="36"/>
      <c r="H300" s="36"/>
      <c r="I300" s="118"/>
      <c r="J300" s="36"/>
      <c r="K300" s="36"/>
      <c r="L300" s="39"/>
      <c r="M300" s="212"/>
      <c r="N300" s="67"/>
      <c r="O300" s="67"/>
      <c r="P300" s="67"/>
      <c r="Q300" s="67"/>
      <c r="R300" s="67"/>
      <c r="S300" s="67"/>
      <c r="T300" s="68"/>
      <c r="AT300" s="17" t="s">
        <v>192</v>
      </c>
      <c r="AU300" s="17" t="s">
        <v>98</v>
      </c>
    </row>
    <row r="301" spans="2:65" s="1" customFormat="1" ht="36">
      <c r="B301" s="35"/>
      <c r="C301" s="36"/>
      <c r="D301" s="210" t="s">
        <v>194</v>
      </c>
      <c r="E301" s="36"/>
      <c r="F301" s="213" t="s">
        <v>1106</v>
      </c>
      <c r="G301" s="36"/>
      <c r="H301" s="36"/>
      <c r="I301" s="118"/>
      <c r="J301" s="36"/>
      <c r="K301" s="36"/>
      <c r="L301" s="39"/>
      <c r="M301" s="212"/>
      <c r="N301" s="67"/>
      <c r="O301" s="67"/>
      <c r="P301" s="67"/>
      <c r="Q301" s="67"/>
      <c r="R301" s="67"/>
      <c r="S301" s="67"/>
      <c r="T301" s="68"/>
      <c r="AT301" s="17" t="s">
        <v>194</v>
      </c>
      <c r="AU301" s="17" t="s">
        <v>98</v>
      </c>
    </row>
    <row r="302" spans="2:65" s="12" customFormat="1" ht="10.199999999999999">
      <c r="B302" s="214"/>
      <c r="C302" s="215"/>
      <c r="D302" s="210" t="s">
        <v>196</v>
      </c>
      <c r="E302" s="216" t="s">
        <v>1</v>
      </c>
      <c r="F302" s="217" t="s">
        <v>2361</v>
      </c>
      <c r="G302" s="215"/>
      <c r="H302" s="216" t="s">
        <v>1</v>
      </c>
      <c r="I302" s="218"/>
      <c r="J302" s="215"/>
      <c r="K302" s="215"/>
      <c r="L302" s="219"/>
      <c r="M302" s="220"/>
      <c r="N302" s="221"/>
      <c r="O302" s="221"/>
      <c r="P302" s="221"/>
      <c r="Q302" s="221"/>
      <c r="R302" s="221"/>
      <c r="S302" s="221"/>
      <c r="T302" s="222"/>
      <c r="AT302" s="223" t="s">
        <v>196</v>
      </c>
      <c r="AU302" s="223" t="s">
        <v>98</v>
      </c>
      <c r="AV302" s="12" t="s">
        <v>23</v>
      </c>
      <c r="AW302" s="12" t="s">
        <v>48</v>
      </c>
      <c r="AX302" s="12" t="s">
        <v>91</v>
      </c>
      <c r="AY302" s="223" t="s">
        <v>183</v>
      </c>
    </row>
    <row r="303" spans="2:65" s="12" customFormat="1" ht="10.199999999999999">
      <c r="B303" s="214"/>
      <c r="C303" s="215"/>
      <c r="D303" s="210" t="s">
        <v>196</v>
      </c>
      <c r="E303" s="216" t="s">
        <v>1</v>
      </c>
      <c r="F303" s="217" t="s">
        <v>2405</v>
      </c>
      <c r="G303" s="215"/>
      <c r="H303" s="216" t="s">
        <v>1</v>
      </c>
      <c r="I303" s="218"/>
      <c r="J303" s="215"/>
      <c r="K303" s="215"/>
      <c r="L303" s="219"/>
      <c r="M303" s="220"/>
      <c r="N303" s="221"/>
      <c r="O303" s="221"/>
      <c r="P303" s="221"/>
      <c r="Q303" s="221"/>
      <c r="R303" s="221"/>
      <c r="S303" s="221"/>
      <c r="T303" s="222"/>
      <c r="AT303" s="223" t="s">
        <v>196</v>
      </c>
      <c r="AU303" s="223" t="s">
        <v>98</v>
      </c>
      <c r="AV303" s="12" t="s">
        <v>23</v>
      </c>
      <c r="AW303" s="12" t="s">
        <v>48</v>
      </c>
      <c r="AX303" s="12" t="s">
        <v>91</v>
      </c>
      <c r="AY303" s="223" t="s">
        <v>183</v>
      </c>
    </row>
    <row r="304" spans="2:65" s="13" customFormat="1" ht="10.199999999999999">
      <c r="B304" s="224"/>
      <c r="C304" s="225"/>
      <c r="D304" s="210" t="s">
        <v>196</v>
      </c>
      <c r="E304" s="226" t="s">
        <v>1</v>
      </c>
      <c r="F304" s="227" t="s">
        <v>2406</v>
      </c>
      <c r="G304" s="225"/>
      <c r="H304" s="228">
        <v>5.4</v>
      </c>
      <c r="I304" s="229"/>
      <c r="J304" s="225"/>
      <c r="K304" s="225"/>
      <c r="L304" s="230"/>
      <c r="M304" s="231"/>
      <c r="N304" s="232"/>
      <c r="O304" s="232"/>
      <c r="P304" s="232"/>
      <c r="Q304" s="232"/>
      <c r="R304" s="232"/>
      <c r="S304" s="232"/>
      <c r="T304" s="233"/>
      <c r="AT304" s="234" t="s">
        <v>196</v>
      </c>
      <c r="AU304" s="234" t="s">
        <v>98</v>
      </c>
      <c r="AV304" s="13" t="s">
        <v>98</v>
      </c>
      <c r="AW304" s="13" t="s">
        <v>48</v>
      </c>
      <c r="AX304" s="13" t="s">
        <v>23</v>
      </c>
      <c r="AY304" s="234" t="s">
        <v>183</v>
      </c>
    </row>
    <row r="305" spans="2:65" s="1" customFormat="1" ht="16.5" customHeight="1">
      <c r="B305" s="35"/>
      <c r="C305" s="246" t="s">
        <v>403</v>
      </c>
      <c r="D305" s="246" t="s">
        <v>347</v>
      </c>
      <c r="E305" s="247" t="s">
        <v>2112</v>
      </c>
      <c r="F305" s="248" t="s">
        <v>2113</v>
      </c>
      <c r="G305" s="249" t="s">
        <v>711</v>
      </c>
      <c r="H305" s="250">
        <v>5.4</v>
      </c>
      <c r="I305" s="251"/>
      <c r="J305" s="252">
        <f>ROUND(I305*H305,2)</f>
        <v>0</v>
      </c>
      <c r="K305" s="248" t="s">
        <v>190</v>
      </c>
      <c r="L305" s="253"/>
      <c r="M305" s="254" t="s">
        <v>1</v>
      </c>
      <c r="N305" s="255" t="s">
        <v>56</v>
      </c>
      <c r="O305" s="67"/>
      <c r="P305" s="206">
        <f>O305*H305</f>
        <v>0</v>
      </c>
      <c r="Q305" s="206">
        <v>1.06E-3</v>
      </c>
      <c r="R305" s="206">
        <f>Q305*H305</f>
        <v>5.7239999999999999E-3</v>
      </c>
      <c r="S305" s="206">
        <v>0</v>
      </c>
      <c r="T305" s="207">
        <f>S305*H305</f>
        <v>0</v>
      </c>
      <c r="AR305" s="208" t="s">
        <v>232</v>
      </c>
      <c r="AT305" s="208" t="s">
        <v>347</v>
      </c>
      <c r="AU305" s="208" t="s">
        <v>98</v>
      </c>
      <c r="AY305" s="17" t="s">
        <v>183</v>
      </c>
      <c r="BE305" s="209">
        <f>IF(N305="základní",J305,0)</f>
        <v>0</v>
      </c>
      <c r="BF305" s="209">
        <f>IF(N305="snížená",J305,0)</f>
        <v>0</v>
      </c>
      <c r="BG305" s="209">
        <f>IF(N305="zákl. přenesená",J305,0)</f>
        <v>0</v>
      </c>
      <c r="BH305" s="209">
        <f>IF(N305="sníž. přenesená",J305,0)</f>
        <v>0</v>
      </c>
      <c r="BI305" s="209">
        <f>IF(N305="nulová",J305,0)</f>
        <v>0</v>
      </c>
      <c r="BJ305" s="17" t="s">
        <v>23</v>
      </c>
      <c r="BK305" s="209">
        <f>ROUND(I305*H305,2)</f>
        <v>0</v>
      </c>
      <c r="BL305" s="17" t="s">
        <v>122</v>
      </c>
      <c r="BM305" s="208" t="s">
        <v>2407</v>
      </c>
    </row>
    <row r="306" spans="2:65" s="1" customFormat="1" ht="10.199999999999999">
      <c r="B306" s="35"/>
      <c r="C306" s="36"/>
      <c r="D306" s="210" t="s">
        <v>192</v>
      </c>
      <c r="E306" s="36"/>
      <c r="F306" s="211" t="s">
        <v>2113</v>
      </c>
      <c r="G306" s="36"/>
      <c r="H306" s="36"/>
      <c r="I306" s="118"/>
      <c r="J306" s="36"/>
      <c r="K306" s="36"/>
      <c r="L306" s="39"/>
      <c r="M306" s="212"/>
      <c r="N306" s="67"/>
      <c r="O306" s="67"/>
      <c r="P306" s="67"/>
      <c r="Q306" s="67"/>
      <c r="R306" s="67"/>
      <c r="S306" s="67"/>
      <c r="T306" s="68"/>
      <c r="AT306" s="17" t="s">
        <v>192</v>
      </c>
      <c r="AU306" s="17" t="s">
        <v>98</v>
      </c>
    </row>
    <row r="307" spans="2:65" s="12" customFormat="1" ht="10.199999999999999">
      <c r="B307" s="214"/>
      <c r="C307" s="215"/>
      <c r="D307" s="210" t="s">
        <v>196</v>
      </c>
      <c r="E307" s="216" t="s">
        <v>1</v>
      </c>
      <c r="F307" s="217" t="s">
        <v>1952</v>
      </c>
      <c r="G307" s="215"/>
      <c r="H307" s="216" t="s">
        <v>1</v>
      </c>
      <c r="I307" s="218"/>
      <c r="J307" s="215"/>
      <c r="K307" s="215"/>
      <c r="L307" s="219"/>
      <c r="M307" s="220"/>
      <c r="N307" s="221"/>
      <c r="O307" s="221"/>
      <c r="P307" s="221"/>
      <c r="Q307" s="221"/>
      <c r="R307" s="221"/>
      <c r="S307" s="221"/>
      <c r="T307" s="222"/>
      <c r="AT307" s="223" t="s">
        <v>196</v>
      </c>
      <c r="AU307" s="223" t="s">
        <v>98</v>
      </c>
      <c r="AV307" s="12" t="s">
        <v>23</v>
      </c>
      <c r="AW307" s="12" t="s">
        <v>48</v>
      </c>
      <c r="AX307" s="12" t="s">
        <v>91</v>
      </c>
      <c r="AY307" s="223" t="s">
        <v>183</v>
      </c>
    </row>
    <row r="308" spans="2:65" s="13" customFormat="1" ht="10.199999999999999">
      <c r="B308" s="224"/>
      <c r="C308" s="225"/>
      <c r="D308" s="210" t="s">
        <v>196</v>
      </c>
      <c r="E308" s="226" t="s">
        <v>1</v>
      </c>
      <c r="F308" s="227" t="s">
        <v>2406</v>
      </c>
      <c r="G308" s="225"/>
      <c r="H308" s="228">
        <v>5.4</v>
      </c>
      <c r="I308" s="229"/>
      <c r="J308" s="225"/>
      <c r="K308" s="225"/>
      <c r="L308" s="230"/>
      <c r="M308" s="231"/>
      <c r="N308" s="232"/>
      <c r="O308" s="232"/>
      <c r="P308" s="232"/>
      <c r="Q308" s="232"/>
      <c r="R308" s="232"/>
      <c r="S308" s="232"/>
      <c r="T308" s="233"/>
      <c r="AT308" s="234" t="s">
        <v>196</v>
      </c>
      <c r="AU308" s="234" t="s">
        <v>98</v>
      </c>
      <c r="AV308" s="13" t="s">
        <v>98</v>
      </c>
      <c r="AW308" s="13" t="s">
        <v>48</v>
      </c>
      <c r="AX308" s="13" t="s">
        <v>23</v>
      </c>
      <c r="AY308" s="234" t="s">
        <v>183</v>
      </c>
    </row>
    <row r="309" spans="2:65" s="1" customFormat="1" ht="16.5" customHeight="1">
      <c r="B309" s="35"/>
      <c r="C309" s="246" t="s">
        <v>410</v>
      </c>
      <c r="D309" s="246" t="s">
        <v>347</v>
      </c>
      <c r="E309" s="247" t="s">
        <v>2408</v>
      </c>
      <c r="F309" s="248" t="s">
        <v>2409</v>
      </c>
      <c r="G309" s="249" t="s">
        <v>1345</v>
      </c>
      <c r="H309" s="250">
        <v>1</v>
      </c>
      <c r="I309" s="251"/>
      <c r="J309" s="252">
        <f>ROUND(I309*H309,2)</f>
        <v>0</v>
      </c>
      <c r="K309" s="248" t="s">
        <v>1</v>
      </c>
      <c r="L309" s="253"/>
      <c r="M309" s="254" t="s">
        <v>1</v>
      </c>
      <c r="N309" s="255" t="s">
        <v>56</v>
      </c>
      <c r="O309" s="67"/>
      <c r="P309" s="206">
        <f>O309*H309</f>
        <v>0</v>
      </c>
      <c r="Q309" s="206">
        <v>2.9999999999999997E-4</v>
      </c>
      <c r="R309" s="206">
        <f>Q309*H309</f>
        <v>2.9999999999999997E-4</v>
      </c>
      <c r="S309" s="206">
        <v>0</v>
      </c>
      <c r="T309" s="207">
        <f>S309*H309</f>
        <v>0</v>
      </c>
      <c r="AR309" s="208" t="s">
        <v>232</v>
      </c>
      <c r="AT309" s="208" t="s">
        <v>347</v>
      </c>
      <c r="AU309" s="208" t="s">
        <v>98</v>
      </c>
      <c r="AY309" s="17" t="s">
        <v>183</v>
      </c>
      <c r="BE309" s="209">
        <f>IF(N309="základní",J309,0)</f>
        <v>0</v>
      </c>
      <c r="BF309" s="209">
        <f>IF(N309="snížená",J309,0)</f>
        <v>0</v>
      </c>
      <c r="BG309" s="209">
        <f>IF(N309="zákl. přenesená",J309,0)</f>
        <v>0</v>
      </c>
      <c r="BH309" s="209">
        <f>IF(N309="sníž. přenesená",J309,0)</f>
        <v>0</v>
      </c>
      <c r="BI309" s="209">
        <f>IF(N309="nulová",J309,0)</f>
        <v>0</v>
      </c>
      <c r="BJ309" s="17" t="s">
        <v>23</v>
      </c>
      <c r="BK309" s="209">
        <f>ROUND(I309*H309,2)</f>
        <v>0</v>
      </c>
      <c r="BL309" s="17" t="s">
        <v>122</v>
      </c>
      <c r="BM309" s="208" t="s">
        <v>2410</v>
      </c>
    </row>
    <row r="310" spans="2:65" s="1" customFormat="1" ht="10.199999999999999">
      <c r="B310" s="35"/>
      <c r="C310" s="36"/>
      <c r="D310" s="210" t="s">
        <v>192</v>
      </c>
      <c r="E310" s="36"/>
      <c r="F310" s="211" t="s">
        <v>2409</v>
      </c>
      <c r="G310" s="36"/>
      <c r="H310" s="36"/>
      <c r="I310" s="118"/>
      <c r="J310" s="36"/>
      <c r="K310" s="36"/>
      <c r="L310" s="39"/>
      <c r="M310" s="212"/>
      <c r="N310" s="67"/>
      <c r="O310" s="67"/>
      <c r="P310" s="67"/>
      <c r="Q310" s="67"/>
      <c r="R310" s="67"/>
      <c r="S310" s="67"/>
      <c r="T310" s="68"/>
      <c r="AT310" s="17" t="s">
        <v>192</v>
      </c>
      <c r="AU310" s="17" t="s">
        <v>98</v>
      </c>
    </row>
    <row r="311" spans="2:65" s="12" customFormat="1" ht="10.199999999999999">
      <c r="B311" s="214"/>
      <c r="C311" s="215"/>
      <c r="D311" s="210" t="s">
        <v>196</v>
      </c>
      <c r="E311" s="216" t="s">
        <v>1</v>
      </c>
      <c r="F311" s="217" t="s">
        <v>2361</v>
      </c>
      <c r="G311" s="215"/>
      <c r="H311" s="216" t="s">
        <v>1</v>
      </c>
      <c r="I311" s="218"/>
      <c r="J311" s="215"/>
      <c r="K311" s="215"/>
      <c r="L311" s="219"/>
      <c r="M311" s="220"/>
      <c r="N311" s="221"/>
      <c r="O311" s="221"/>
      <c r="P311" s="221"/>
      <c r="Q311" s="221"/>
      <c r="R311" s="221"/>
      <c r="S311" s="221"/>
      <c r="T311" s="222"/>
      <c r="AT311" s="223" t="s">
        <v>196</v>
      </c>
      <c r="AU311" s="223" t="s">
        <v>98</v>
      </c>
      <c r="AV311" s="12" t="s">
        <v>23</v>
      </c>
      <c r="AW311" s="12" t="s">
        <v>48</v>
      </c>
      <c r="AX311" s="12" t="s">
        <v>91</v>
      </c>
      <c r="AY311" s="223" t="s">
        <v>183</v>
      </c>
    </row>
    <row r="312" spans="2:65" s="13" customFormat="1" ht="10.199999999999999">
      <c r="B312" s="224"/>
      <c r="C312" s="225"/>
      <c r="D312" s="210" t="s">
        <v>196</v>
      </c>
      <c r="E312" s="226" t="s">
        <v>1</v>
      </c>
      <c r="F312" s="227" t="s">
        <v>23</v>
      </c>
      <c r="G312" s="225"/>
      <c r="H312" s="228">
        <v>1</v>
      </c>
      <c r="I312" s="229"/>
      <c r="J312" s="225"/>
      <c r="K312" s="225"/>
      <c r="L312" s="230"/>
      <c r="M312" s="231"/>
      <c r="N312" s="232"/>
      <c r="O312" s="232"/>
      <c r="P312" s="232"/>
      <c r="Q312" s="232"/>
      <c r="R312" s="232"/>
      <c r="S312" s="232"/>
      <c r="T312" s="233"/>
      <c r="AT312" s="234" t="s">
        <v>196</v>
      </c>
      <c r="AU312" s="234" t="s">
        <v>98</v>
      </c>
      <c r="AV312" s="13" t="s">
        <v>98</v>
      </c>
      <c r="AW312" s="13" t="s">
        <v>48</v>
      </c>
      <c r="AX312" s="13" t="s">
        <v>23</v>
      </c>
      <c r="AY312" s="234" t="s">
        <v>183</v>
      </c>
    </row>
    <row r="313" spans="2:65" s="1" customFormat="1" ht="16.5" customHeight="1">
      <c r="B313" s="35"/>
      <c r="C313" s="246" t="s">
        <v>416</v>
      </c>
      <c r="D313" s="246" t="s">
        <v>347</v>
      </c>
      <c r="E313" s="247" t="s">
        <v>2411</v>
      </c>
      <c r="F313" s="248" t="s">
        <v>2412</v>
      </c>
      <c r="G313" s="249" t="s">
        <v>1345</v>
      </c>
      <c r="H313" s="250">
        <v>1</v>
      </c>
      <c r="I313" s="251"/>
      <c r="J313" s="252">
        <f>ROUND(I313*H313,2)</f>
        <v>0</v>
      </c>
      <c r="K313" s="248" t="s">
        <v>1</v>
      </c>
      <c r="L313" s="253"/>
      <c r="M313" s="254" t="s">
        <v>1</v>
      </c>
      <c r="N313" s="255" t="s">
        <v>56</v>
      </c>
      <c r="O313" s="67"/>
      <c r="P313" s="206">
        <f>O313*H313</f>
        <v>0</v>
      </c>
      <c r="Q313" s="206">
        <v>3.5E-4</v>
      </c>
      <c r="R313" s="206">
        <f>Q313*H313</f>
        <v>3.5E-4</v>
      </c>
      <c r="S313" s="206">
        <v>0</v>
      </c>
      <c r="T313" s="207">
        <f>S313*H313</f>
        <v>0</v>
      </c>
      <c r="AR313" s="208" t="s">
        <v>232</v>
      </c>
      <c r="AT313" s="208" t="s">
        <v>347</v>
      </c>
      <c r="AU313" s="208" t="s">
        <v>98</v>
      </c>
      <c r="AY313" s="17" t="s">
        <v>183</v>
      </c>
      <c r="BE313" s="209">
        <f>IF(N313="základní",J313,0)</f>
        <v>0</v>
      </c>
      <c r="BF313" s="209">
        <f>IF(N313="snížená",J313,0)</f>
        <v>0</v>
      </c>
      <c r="BG313" s="209">
        <f>IF(N313="zákl. přenesená",J313,0)</f>
        <v>0</v>
      </c>
      <c r="BH313" s="209">
        <f>IF(N313="sníž. přenesená",J313,0)</f>
        <v>0</v>
      </c>
      <c r="BI313" s="209">
        <f>IF(N313="nulová",J313,0)</f>
        <v>0</v>
      </c>
      <c r="BJ313" s="17" t="s">
        <v>23</v>
      </c>
      <c r="BK313" s="209">
        <f>ROUND(I313*H313,2)</f>
        <v>0</v>
      </c>
      <c r="BL313" s="17" t="s">
        <v>122</v>
      </c>
      <c r="BM313" s="208" t="s">
        <v>2413</v>
      </c>
    </row>
    <row r="314" spans="2:65" s="1" customFormat="1" ht="10.199999999999999">
      <c r="B314" s="35"/>
      <c r="C314" s="36"/>
      <c r="D314" s="210" t="s">
        <v>192</v>
      </c>
      <c r="E314" s="36"/>
      <c r="F314" s="211" t="s">
        <v>2412</v>
      </c>
      <c r="G314" s="36"/>
      <c r="H314" s="36"/>
      <c r="I314" s="118"/>
      <c r="J314" s="36"/>
      <c r="K314" s="36"/>
      <c r="L314" s="39"/>
      <c r="M314" s="212"/>
      <c r="N314" s="67"/>
      <c r="O314" s="67"/>
      <c r="P314" s="67"/>
      <c r="Q314" s="67"/>
      <c r="R314" s="67"/>
      <c r="S314" s="67"/>
      <c r="T314" s="68"/>
      <c r="AT314" s="17" t="s">
        <v>192</v>
      </c>
      <c r="AU314" s="17" t="s">
        <v>98</v>
      </c>
    </row>
    <row r="315" spans="2:65" s="12" customFormat="1" ht="10.199999999999999">
      <c r="B315" s="214"/>
      <c r="C315" s="215"/>
      <c r="D315" s="210" t="s">
        <v>196</v>
      </c>
      <c r="E315" s="216" t="s">
        <v>1</v>
      </c>
      <c r="F315" s="217" t="s">
        <v>2361</v>
      </c>
      <c r="G315" s="215"/>
      <c r="H315" s="216" t="s">
        <v>1</v>
      </c>
      <c r="I315" s="218"/>
      <c r="J315" s="215"/>
      <c r="K315" s="215"/>
      <c r="L315" s="219"/>
      <c r="M315" s="220"/>
      <c r="N315" s="221"/>
      <c r="O315" s="221"/>
      <c r="P315" s="221"/>
      <c r="Q315" s="221"/>
      <c r="R315" s="221"/>
      <c r="S315" s="221"/>
      <c r="T315" s="222"/>
      <c r="AT315" s="223" t="s">
        <v>196</v>
      </c>
      <c r="AU315" s="223" t="s">
        <v>98</v>
      </c>
      <c r="AV315" s="12" t="s">
        <v>23</v>
      </c>
      <c r="AW315" s="12" t="s">
        <v>48</v>
      </c>
      <c r="AX315" s="12" t="s">
        <v>91</v>
      </c>
      <c r="AY315" s="223" t="s">
        <v>183</v>
      </c>
    </row>
    <row r="316" spans="2:65" s="13" customFormat="1" ht="10.199999999999999">
      <c r="B316" s="224"/>
      <c r="C316" s="225"/>
      <c r="D316" s="210" t="s">
        <v>196</v>
      </c>
      <c r="E316" s="226" t="s">
        <v>1</v>
      </c>
      <c r="F316" s="227" t="s">
        <v>23</v>
      </c>
      <c r="G316" s="225"/>
      <c r="H316" s="228">
        <v>1</v>
      </c>
      <c r="I316" s="229"/>
      <c r="J316" s="225"/>
      <c r="K316" s="225"/>
      <c r="L316" s="230"/>
      <c r="M316" s="231"/>
      <c r="N316" s="232"/>
      <c r="O316" s="232"/>
      <c r="P316" s="232"/>
      <c r="Q316" s="232"/>
      <c r="R316" s="232"/>
      <c r="S316" s="232"/>
      <c r="T316" s="233"/>
      <c r="AT316" s="234" t="s">
        <v>196</v>
      </c>
      <c r="AU316" s="234" t="s">
        <v>98</v>
      </c>
      <c r="AV316" s="13" t="s">
        <v>98</v>
      </c>
      <c r="AW316" s="13" t="s">
        <v>48</v>
      </c>
      <c r="AX316" s="13" t="s">
        <v>23</v>
      </c>
      <c r="AY316" s="234" t="s">
        <v>183</v>
      </c>
    </row>
    <row r="317" spans="2:65" s="1" customFormat="1" ht="16.5" customHeight="1">
      <c r="B317" s="35"/>
      <c r="C317" s="197" t="s">
        <v>423</v>
      </c>
      <c r="D317" s="197" t="s">
        <v>186</v>
      </c>
      <c r="E317" s="198" t="s">
        <v>1920</v>
      </c>
      <c r="F317" s="199" t="s">
        <v>1921</v>
      </c>
      <c r="G317" s="200" t="s">
        <v>205</v>
      </c>
      <c r="H317" s="201">
        <v>12</v>
      </c>
      <c r="I317" s="202"/>
      <c r="J317" s="203">
        <f>ROUND(I317*H317,2)</f>
        <v>0</v>
      </c>
      <c r="K317" s="199" t="s">
        <v>190</v>
      </c>
      <c r="L317" s="39"/>
      <c r="M317" s="204" t="s">
        <v>1</v>
      </c>
      <c r="N317" s="205" t="s">
        <v>56</v>
      </c>
      <c r="O317" s="67"/>
      <c r="P317" s="206">
        <f>O317*H317</f>
        <v>0</v>
      </c>
      <c r="Q317" s="206">
        <v>3.8000000000000002E-4</v>
      </c>
      <c r="R317" s="206">
        <f>Q317*H317</f>
        <v>4.5599999999999998E-3</v>
      </c>
      <c r="S317" s="206">
        <v>0</v>
      </c>
      <c r="T317" s="207">
        <f>S317*H317</f>
        <v>0</v>
      </c>
      <c r="AR317" s="208" t="s">
        <v>122</v>
      </c>
      <c r="AT317" s="208" t="s">
        <v>186</v>
      </c>
      <c r="AU317" s="208" t="s">
        <v>98</v>
      </c>
      <c r="AY317" s="17" t="s">
        <v>183</v>
      </c>
      <c r="BE317" s="209">
        <f>IF(N317="základní",J317,0)</f>
        <v>0</v>
      </c>
      <c r="BF317" s="209">
        <f>IF(N317="snížená",J317,0)</f>
        <v>0</v>
      </c>
      <c r="BG317" s="209">
        <f>IF(N317="zákl. přenesená",J317,0)</f>
        <v>0</v>
      </c>
      <c r="BH317" s="209">
        <f>IF(N317="sníž. přenesená",J317,0)</f>
        <v>0</v>
      </c>
      <c r="BI317" s="209">
        <f>IF(N317="nulová",J317,0)</f>
        <v>0</v>
      </c>
      <c r="BJ317" s="17" t="s">
        <v>23</v>
      </c>
      <c r="BK317" s="209">
        <f>ROUND(I317*H317,2)</f>
        <v>0</v>
      </c>
      <c r="BL317" s="17" t="s">
        <v>122</v>
      </c>
      <c r="BM317" s="208" t="s">
        <v>2414</v>
      </c>
    </row>
    <row r="318" spans="2:65" s="1" customFormat="1" ht="10.199999999999999">
      <c r="B318" s="35"/>
      <c r="C318" s="36"/>
      <c r="D318" s="210" t="s">
        <v>192</v>
      </c>
      <c r="E318" s="36"/>
      <c r="F318" s="211" t="s">
        <v>1923</v>
      </c>
      <c r="G318" s="36"/>
      <c r="H318" s="36"/>
      <c r="I318" s="118"/>
      <c r="J318" s="36"/>
      <c r="K318" s="36"/>
      <c r="L318" s="39"/>
      <c r="M318" s="212"/>
      <c r="N318" s="67"/>
      <c r="O318" s="67"/>
      <c r="P318" s="67"/>
      <c r="Q318" s="67"/>
      <c r="R318" s="67"/>
      <c r="S318" s="67"/>
      <c r="T318" s="68"/>
      <c r="AT318" s="17" t="s">
        <v>192</v>
      </c>
      <c r="AU318" s="17" t="s">
        <v>98</v>
      </c>
    </row>
    <row r="319" spans="2:65" s="1" customFormat="1" ht="18">
      <c r="B319" s="35"/>
      <c r="C319" s="36"/>
      <c r="D319" s="210" t="s">
        <v>194</v>
      </c>
      <c r="E319" s="36"/>
      <c r="F319" s="213" t="s">
        <v>1924</v>
      </c>
      <c r="G319" s="36"/>
      <c r="H319" s="36"/>
      <c r="I319" s="118"/>
      <c r="J319" s="36"/>
      <c r="K319" s="36"/>
      <c r="L319" s="39"/>
      <c r="M319" s="212"/>
      <c r="N319" s="67"/>
      <c r="O319" s="67"/>
      <c r="P319" s="67"/>
      <c r="Q319" s="67"/>
      <c r="R319" s="67"/>
      <c r="S319" s="67"/>
      <c r="T319" s="68"/>
      <c r="AT319" s="17" t="s">
        <v>194</v>
      </c>
      <c r="AU319" s="17" t="s">
        <v>98</v>
      </c>
    </row>
    <row r="320" spans="2:65" s="12" customFormat="1" ht="10.199999999999999">
      <c r="B320" s="214"/>
      <c r="C320" s="215"/>
      <c r="D320" s="210" t="s">
        <v>196</v>
      </c>
      <c r="E320" s="216" t="s">
        <v>1</v>
      </c>
      <c r="F320" s="217" t="s">
        <v>2415</v>
      </c>
      <c r="G320" s="215"/>
      <c r="H320" s="216" t="s">
        <v>1</v>
      </c>
      <c r="I320" s="218"/>
      <c r="J320" s="215"/>
      <c r="K320" s="215"/>
      <c r="L320" s="219"/>
      <c r="M320" s="220"/>
      <c r="N320" s="221"/>
      <c r="O320" s="221"/>
      <c r="P320" s="221"/>
      <c r="Q320" s="221"/>
      <c r="R320" s="221"/>
      <c r="S320" s="221"/>
      <c r="T320" s="222"/>
      <c r="AT320" s="223" t="s">
        <v>196</v>
      </c>
      <c r="AU320" s="223" t="s">
        <v>98</v>
      </c>
      <c r="AV320" s="12" t="s">
        <v>23</v>
      </c>
      <c r="AW320" s="12" t="s">
        <v>48</v>
      </c>
      <c r="AX320" s="12" t="s">
        <v>91</v>
      </c>
      <c r="AY320" s="223" t="s">
        <v>183</v>
      </c>
    </row>
    <row r="321" spans="2:65" s="13" customFormat="1" ht="10.199999999999999">
      <c r="B321" s="224"/>
      <c r="C321" s="225"/>
      <c r="D321" s="210" t="s">
        <v>196</v>
      </c>
      <c r="E321" s="226" t="s">
        <v>1</v>
      </c>
      <c r="F321" s="227" t="s">
        <v>1825</v>
      </c>
      <c r="G321" s="225"/>
      <c r="H321" s="228">
        <v>12</v>
      </c>
      <c r="I321" s="229"/>
      <c r="J321" s="225"/>
      <c r="K321" s="225"/>
      <c r="L321" s="230"/>
      <c r="M321" s="231"/>
      <c r="N321" s="232"/>
      <c r="O321" s="232"/>
      <c r="P321" s="232"/>
      <c r="Q321" s="232"/>
      <c r="R321" s="232"/>
      <c r="S321" s="232"/>
      <c r="T321" s="233"/>
      <c r="AT321" s="234" t="s">
        <v>196</v>
      </c>
      <c r="AU321" s="234" t="s">
        <v>98</v>
      </c>
      <c r="AV321" s="13" t="s">
        <v>98</v>
      </c>
      <c r="AW321" s="13" t="s">
        <v>48</v>
      </c>
      <c r="AX321" s="13" t="s">
        <v>23</v>
      </c>
      <c r="AY321" s="234" t="s">
        <v>183</v>
      </c>
    </row>
    <row r="322" spans="2:65" s="1" customFormat="1" ht="16.5" customHeight="1">
      <c r="B322" s="35"/>
      <c r="C322" s="197" t="s">
        <v>430</v>
      </c>
      <c r="D322" s="197" t="s">
        <v>186</v>
      </c>
      <c r="E322" s="198" t="s">
        <v>1927</v>
      </c>
      <c r="F322" s="199" t="s">
        <v>1928</v>
      </c>
      <c r="G322" s="200" t="s">
        <v>205</v>
      </c>
      <c r="H322" s="201">
        <v>1</v>
      </c>
      <c r="I322" s="202"/>
      <c r="J322" s="203">
        <f>ROUND(I322*H322,2)</f>
        <v>0</v>
      </c>
      <c r="K322" s="199" t="s">
        <v>190</v>
      </c>
      <c r="L322" s="39"/>
      <c r="M322" s="204" t="s">
        <v>1</v>
      </c>
      <c r="N322" s="205" t="s">
        <v>56</v>
      </c>
      <c r="O322" s="67"/>
      <c r="P322" s="206">
        <f>O322*H322</f>
        <v>0</v>
      </c>
      <c r="Q322" s="206">
        <v>6.7000000000000002E-4</v>
      </c>
      <c r="R322" s="206">
        <f>Q322*H322</f>
        <v>6.7000000000000002E-4</v>
      </c>
      <c r="S322" s="206">
        <v>0</v>
      </c>
      <c r="T322" s="207">
        <f>S322*H322</f>
        <v>0</v>
      </c>
      <c r="AR322" s="208" t="s">
        <v>122</v>
      </c>
      <c r="AT322" s="208" t="s">
        <v>186</v>
      </c>
      <c r="AU322" s="208" t="s">
        <v>98</v>
      </c>
      <c r="AY322" s="17" t="s">
        <v>183</v>
      </c>
      <c r="BE322" s="209">
        <f>IF(N322="základní",J322,0)</f>
        <v>0</v>
      </c>
      <c r="BF322" s="209">
        <f>IF(N322="snížená",J322,0)</f>
        <v>0</v>
      </c>
      <c r="BG322" s="209">
        <f>IF(N322="zákl. přenesená",J322,0)</f>
        <v>0</v>
      </c>
      <c r="BH322" s="209">
        <f>IF(N322="sníž. přenesená",J322,0)</f>
        <v>0</v>
      </c>
      <c r="BI322" s="209">
        <f>IF(N322="nulová",J322,0)</f>
        <v>0</v>
      </c>
      <c r="BJ322" s="17" t="s">
        <v>23</v>
      </c>
      <c r="BK322" s="209">
        <f>ROUND(I322*H322,2)</f>
        <v>0</v>
      </c>
      <c r="BL322" s="17" t="s">
        <v>122</v>
      </c>
      <c r="BM322" s="208" t="s">
        <v>2416</v>
      </c>
    </row>
    <row r="323" spans="2:65" s="1" customFormat="1" ht="10.199999999999999">
      <c r="B323" s="35"/>
      <c r="C323" s="36"/>
      <c r="D323" s="210" t="s">
        <v>192</v>
      </c>
      <c r="E323" s="36"/>
      <c r="F323" s="211" t="s">
        <v>1930</v>
      </c>
      <c r="G323" s="36"/>
      <c r="H323" s="36"/>
      <c r="I323" s="118"/>
      <c r="J323" s="36"/>
      <c r="K323" s="36"/>
      <c r="L323" s="39"/>
      <c r="M323" s="212"/>
      <c r="N323" s="67"/>
      <c r="O323" s="67"/>
      <c r="P323" s="67"/>
      <c r="Q323" s="67"/>
      <c r="R323" s="67"/>
      <c r="S323" s="67"/>
      <c r="T323" s="68"/>
      <c r="AT323" s="17" t="s">
        <v>192</v>
      </c>
      <c r="AU323" s="17" t="s">
        <v>98</v>
      </c>
    </row>
    <row r="324" spans="2:65" s="1" customFormat="1" ht="18">
      <c r="B324" s="35"/>
      <c r="C324" s="36"/>
      <c r="D324" s="210" t="s">
        <v>194</v>
      </c>
      <c r="E324" s="36"/>
      <c r="F324" s="213" t="s">
        <v>1924</v>
      </c>
      <c r="G324" s="36"/>
      <c r="H324" s="36"/>
      <c r="I324" s="118"/>
      <c r="J324" s="36"/>
      <c r="K324" s="36"/>
      <c r="L324" s="39"/>
      <c r="M324" s="212"/>
      <c r="N324" s="67"/>
      <c r="O324" s="67"/>
      <c r="P324" s="67"/>
      <c r="Q324" s="67"/>
      <c r="R324" s="67"/>
      <c r="S324" s="67"/>
      <c r="T324" s="68"/>
      <c r="AT324" s="17" t="s">
        <v>194</v>
      </c>
      <c r="AU324" s="17" t="s">
        <v>98</v>
      </c>
    </row>
    <row r="325" spans="2:65" s="12" customFormat="1" ht="10.199999999999999">
      <c r="B325" s="214"/>
      <c r="C325" s="215"/>
      <c r="D325" s="210" t="s">
        <v>196</v>
      </c>
      <c r="E325" s="216" t="s">
        <v>1</v>
      </c>
      <c r="F325" s="217" t="s">
        <v>2415</v>
      </c>
      <c r="G325" s="215"/>
      <c r="H325" s="216" t="s">
        <v>1</v>
      </c>
      <c r="I325" s="218"/>
      <c r="J325" s="215"/>
      <c r="K325" s="215"/>
      <c r="L325" s="219"/>
      <c r="M325" s="220"/>
      <c r="N325" s="221"/>
      <c r="O325" s="221"/>
      <c r="P325" s="221"/>
      <c r="Q325" s="221"/>
      <c r="R325" s="221"/>
      <c r="S325" s="221"/>
      <c r="T325" s="222"/>
      <c r="AT325" s="223" t="s">
        <v>196</v>
      </c>
      <c r="AU325" s="223" t="s">
        <v>98</v>
      </c>
      <c r="AV325" s="12" t="s">
        <v>23</v>
      </c>
      <c r="AW325" s="12" t="s">
        <v>48</v>
      </c>
      <c r="AX325" s="12" t="s">
        <v>91</v>
      </c>
      <c r="AY325" s="223" t="s">
        <v>183</v>
      </c>
    </row>
    <row r="326" spans="2:65" s="13" customFormat="1" ht="10.199999999999999">
      <c r="B326" s="224"/>
      <c r="C326" s="225"/>
      <c r="D326" s="210" t="s">
        <v>196</v>
      </c>
      <c r="E326" s="226" t="s">
        <v>1</v>
      </c>
      <c r="F326" s="227" t="s">
        <v>23</v>
      </c>
      <c r="G326" s="225"/>
      <c r="H326" s="228">
        <v>1</v>
      </c>
      <c r="I326" s="229"/>
      <c r="J326" s="225"/>
      <c r="K326" s="225"/>
      <c r="L326" s="230"/>
      <c r="M326" s="231"/>
      <c r="N326" s="232"/>
      <c r="O326" s="232"/>
      <c r="P326" s="232"/>
      <c r="Q326" s="232"/>
      <c r="R326" s="232"/>
      <c r="S326" s="232"/>
      <c r="T326" s="233"/>
      <c r="AT326" s="234" t="s">
        <v>196</v>
      </c>
      <c r="AU326" s="234" t="s">
        <v>98</v>
      </c>
      <c r="AV326" s="13" t="s">
        <v>98</v>
      </c>
      <c r="AW326" s="13" t="s">
        <v>48</v>
      </c>
      <c r="AX326" s="13" t="s">
        <v>23</v>
      </c>
      <c r="AY326" s="234" t="s">
        <v>183</v>
      </c>
    </row>
    <row r="327" spans="2:65" s="1" customFormat="1" ht="16.5" customHeight="1">
      <c r="B327" s="35"/>
      <c r="C327" s="197" t="s">
        <v>436</v>
      </c>
      <c r="D327" s="197" t="s">
        <v>186</v>
      </c>
      <c r="E327" s="198" t="s">
        <v>1932</v>
      </c>
      <c r="F327" s="199" t="s">
        <v>1933</v>
      </c>
      <c r="G327" s="200" t="s">
        <v>205</v>
      </c>
      <c r="H327" s="201">
        <v>1</v>
      </c>
      <c r="I327" s="202"/>
      <c r="J327" s="203">
        <f>ROUND(I327*H327,2)</f>
        <v>0</v>
      </c>
      <c r="K327" s="199" t="s">
        <v>190</v>
      </c>
      <c r="L327" s="39"/>
      <c r="M327" s="204" t="s">
        <v>1</v>
      </c>
      <c r="N327" s="205" t="s">
        <v>56</v>
      </c>
      <c r="O327" s="67"/>
      <c r="P327" s="206">
        <f>O327*H327</f>
        <v>0</v>
      </c>
      <c r="Q327" s="206">
        <v>1.6299999999999999E-3</v>
      </c>
      <c r="R327" s="206">
        <f>Q327*H327</f>
        <v>1.6299999999999999E-3</v>
      </c>
      <c r="S327" s="206">
        <v>0</v>
      </c>
      <c r="T327" s="207">
        <f>S327*H327</f>
        <v>0</v>
      </c>
      <c r="AR327" s="208" t="s">
        <v>122</v>
      </c>
      <c r="AT327" s="208" t="s">
        <v>186</v>
      </c>
      <c r="AU327" s="208" t="s">
        <v>98</v>
      </c>
      <c r="AY327" s="17" t="s">
        <v>183</v>
      </c>
      <c r="BE327" s="209">
        <f>IF(N327="základní",J327,0)</f>
        <v>0</v>
      </c>
      <c r="BF327" s="209">
        <f>IF(N327="snížená",J327,0)</f>
        <v>0</v>
      </c>
      <c r="BG327" s="209">
        <f>IF(N327="zákl. přenesená",J327,0)</f>
        <v>0</v>
      </c>
      <c r="BH327" s="209">
        <f>IF(N327="sníž. přenesená",J327,0)</f>
        <v>0</v>
      </c>
      <c r="BI327" s="209">
        <f>IF(N327="nulová",J327,0)</f>
        <v>0</v>
      </c>
      <c r="BJ327" s="17" t="s">
        <v>23</v>
      </c>
      <c r="BK327" s="209">
        <f>ROUND(I327*H327,2)</f>
        <v>0</v>
      </c>
      <c r="BL327" s="17" t="s">
        <v>122</v>
      </c>
      <c r="BM327" s="208" t="s">
        <v>2417</v>
      </c>
    </row>
    <row r="328" spans="2:65" s="1" customFormat="1" ht="10.199999999999999">
      <c r="B328" s="35"/>
      <c r="C328" s="36"/>
      <c r="D328" s="210" t="s">
        <v>192</v>
      </c>
      <c r="E328" s="36"/>
      <c r="F328" s="211" t="s">
        <v>1935</v>
      </c>
      <c r="G328" s="36"/>
      <c r="H328" s="36"/>
      <c r="I328" s="118"/>
      <c r="J328" s="36"/>
      <c r="K328" s="36"/>
      <c r="L328" s="39"/>
      <c r="M328" s="212"/>
      <c r="N328" s="67"/>
      <c r="O328" s="67"/>
      <c r="P328" s="67"/>
      <c r="Q328" s="67"/>
      <c r="R328" s="67"/>
      <c r="S328" s="67"/>
      <c r="T328" s="68"/>
      <c r="AT328" s="17" t="s">
        <v>192</v>
      </c>
      <c r="AU328" s="17" t="s">
        <v>98</v>
      </c>
    </row>
    <row r="329" spans="2:65" s="1" customFormat="1" ht="18">
      <c r="B329" s="35"/>
      <c r="C329" s="36"/>
      <c r="D329" s="210" t="s">
        <v>194</v>
      </c>
      <c r="E329" s="36"/>
      <c r="F329" s="213" t="s">
        <v>1924</v>
      </c>
      <c r="G329" s="36"/>
      <c r="H329" s="36"/>
      <c r="I329" s="118"/>
      <c r="J329" s="36"/>
      <c r="K329" s="36"/>
      <c r="L329" s="39"/>
      <c r="M329" s="212"/>
      <c r="N329" s="67"/>
      <c r="O329" s="67"/>
      <c r="P329" s="67"/>
      <c r="Q329" s="67"/>
      <c r="R329" s="67"/>
      <c r="S329" s="67"/>
      <c r="T329" s="68"/>
      <c r="AT329" s="17" t="s">
        <v>194</v>
      </c>
      <c r="AU329" s="17" t="s">
        <v>98</v>
      </c>
    </row>
    <row r="330" spans="2:65" s="12" customFormat="1" ht="10.199999999999999">
      <c r="B330" s="214"/>
      <c r="C330" s="215"/>
      <c r="D330" s="210" t="s">
        <v>196</v>
      </c>
      <c r="E330" s="216" t="s">
        <v>1</v>
      </c>
      <c r="F330" s="217" t="s">
        <v>2415</v>
      </c>
      <c r="G330" s="215"/>
      <c r="H330" s="216" t="s">
        <v>1</v>
      </c>
      <c r="I330" s="218"/>
      <c r="J330" s="215"/>
      <c r="K330" s="215"/>
      <c r="L330" s="219"/>
      <c r="M330" s="220"/>
      <c r="N330" s="221"/>
      <c r="O330" s="221"/>
      <c r="P330" s="221"/>
      <c r="Q330" s="221"/>
      <c r="R330" s="221"/>
      <c r="S330" s="221"/>
      <c r="T330" s="222"/>
      <c r="AT330" s="223" t="s">
        <v>196</v>
      </c>
      <c r="AU330" s="223" t="s">
        <v>98</v>
      </c>
      <c r="AV330" s="12" t="s">
        <v>23</v>
      </c>
      <c r="AW330" s="12" t="s">
        <v>48</v>
      </c>
      <c r="AX330" s="12" t="s">
        <v>91</v>
      </c>
      <c r="AY330" s="223" t="s">
        <v>183</v>
      </c>
    </row>
    <row r="331" spans="2:65" s="13" customFormat="1" ht="10.199999999999999">
      <c r="B331" s="224"/>
      <c r="C331" s="225"/>
      <c r="D331" s="210" t="s">
        <v>196</v>
      </c>
      <c r="E331" s="226" t="s">
        <v>1</v>
      </c>
      <c r="F331" s="227" t="s">
        <v>23</v>
      </c>
      <c r="G331" s="225"/>
      <c r="H331" s="228">
        <v>1</v>
      </c>
      <c r="I331" s="229"/>
      <c r="J331" s="225"/>
      <c r="K331" s="225"/>
      <c r="L331" s="230"/>
      <c r="M331" s="231"/>
      <c r="N331" s="232"/>
      <c r="O331" s="232"/>
      <c r="P331" s="232"/>
      <c r="Q331" s="232"/>
      <c r="R331" s="232"/>
      <c r="S331" s="232"/>
      <c r="T331" s="233"/>
      <c r="AT331" s="234" t="s">
        <v>196</v>
      </c>
      <c r="AU331" s="234" t="s">
        <v>98</v>
      </c>
      <c r="AV331" s="13" t="s">
        <v>98</v>
      </c>
      <c r="AW331" s="13" t="s">
        <v>48</v>
      </c>
      <c r="AX331" s="13" t="s">
        <v>23</v>
      </c>
      <c r="AY331" s="234" t="s">
        <v>183</v>
      </c>
    </row>
    <row r="332" spans="2:65" s="11" customFormat="1" ht="22.8" customHeight="1">
      <c r="B332" s="181"/>
      <c r="C332" s="182"/>
      <c r="D332" s="183" t="s">
        <v>90</v>
      </c>
      <c r="E332" s="195" t="s">
        <v>804</v>
      </c>
      <c r="F332" s="195" t="s">
        <v>2161</v>
      </c>
      <c r="G332" s="182"/>
      <c r="H332" s="182"/>
      <c r="I332" s="185"/>
      <c r="J332" s="196">
        <f>BK332</f>
        <v>0</v>
      </c>
      <c r="K332" s="182"/>
      <c r="L332" s="187"/>
      <c r="M332" s="188"/>
      <c r="N332" s="189"/>
      <c r="O332" s="189"/>
      <c r="P332" s="190">
        <f>SUM(P333:P396)</f>
        <v>0</v>
      </c>
      <c r="Q332" s="189"/>
      <c r="R332" s="190">
        <f>SUM(R333:R396)</f>
        <v>2.1041799999999999</v>
      </c>
      <c r="S332" s="189"/>
      <c r="T332" s="191">
        <f>SUM(T333:T396)</f>
        <v>0</v>
      </c>
      <c r="AR332" s="192" t="s">
        <v>23</v>
      </c>
      <c r="AT332" s="193" t="s">
        <v>90</v>
      </c>
      <c r="AU332" s="193" t="s">
        <v>23</v>
      </c>
      <c r="AY332" s="192" t="s">
        <v>183</v>
      </c>
      <c r="BK332" s="194">
        <f>SUM(BK333:BK396)</f>
        <v>0</v>
      </c>
    </row>
    <row r="333" spans="2:65" s="1" customFormat="1" ht="16.5" customHeight="1">
      <c r="B333" s="35"/>
      <c r="C333" s="197" t="s">
        <v>442</v>
      </c>
      <c r="D333" s="197" t="s">
        <v>186</v>
      </c>
      <c r="E333" s="198" t="s">
        <v>2418</v>
      </c>
      <c r="F333" s="199" t="s">
        <v>2419</v>
      </c>
      <c r="G333" s="200" t="s">
        <v>205</v>
      </c>
      <c r="H333" s="201">
        <v>14</v>
      </c>
      <c r="I333" s="202"/>
      <c r="J333" s="203">
        <f>ROUND(I333*H333,2)</f>
        <v>0</v>
      </c>
      <c r="K333" s="199" t="s">
        <v>190</v>
      </c>
      <c r="L333" s="39"/>
      <c r="M333" s="204" t="s">
        <v>1</v>
      </c>
      <c r="N333" s="205" t="s">
        <v>56</v>
      </c>
      <c r="O333" s="67"/>
      <c r="P333" s="206">
        <f>O333*H333</f>
        <v>0</v>
      </c>
      <c r="Q333" s="206">
        <v>2.0000000000000002E-5</v>
      </c>
      <c r="R333" s="206">
        <f>Q333*H333</f>
        <v>2.8000000000000003E-4</v>
      </c>
      <c r="S333" s="206">
        <v>0</v>
      </c>
      <c r="T333" s="207">
        <f>S333*H333</f>
        <v>0</v>
      </c>
      <c r="AR333" s="208" t="s">
        <v>122</v>
      </c>
      <c r="AT333" s="208" t="s">
        <v>186</v>
      </c>
      <c r="AU333" s="208" t="s">
        <v>98</v>
      </c>
      <c r="AY333" s="17" t="s">
        <v>183</v>
      </c>
      <c r="BE333" s="209">
        <f>IF(N333="základní",J333,0)</f>
        <v>0</v>
      </c>
      <c r="BF333" s="209">
        <f>IF(N333="snížená",J333,0)</f>
        <v>0</v>
      </c>
      <c r="BG333" s="209">
        <f>IF(N333="zákl. přenesená",J333,0)</f>
        <v>0</v>
      </c>
      <c r="BH333" s="209">
        <f>IF(N333="sníž. přenesená",J333,0)</f>
        <v>0</v>
      </c>
      <c r="BI333" s="209">
        <f>IF(N333="nulová",J333,0)</f>
        <v>0</v>
      </c>
      <c r="BJ333" s="17" t="s">
        <v>23</v>
      </c>
      <c r="BK333" s="209">
        <f>ROUND(I333*H333,2)</f>
        <v>0</v>
      </c>
      <c r="BL333" s="17" t="s">
        <v>122</v>
      </c>
      <c r="BM333" s="208" t="s">
        <v>2420</v>
      </c>
    </row>
    <row r="334" spans="2:65" s="1" customFormat="1" ht="10.199999999999999">
      <c r="B334" s="35"/>
      <c r="C334" s="36"/>
      <c r="D334" s="210" t="s">
        <v>192</v>
      </c>
      <c r="E334" s="36"/>
      <c r="F334" s="211" t="s">
        <v>2421</v>
      </c>
      <c r="G334" s="36"/>
      <c r="H334" s="36"/>
      <c r="I334" s="118"/>
      <c r="J334" s="36"/>
      <c r="K334" s="36"/>
      <c r="L334" s="39"/>
      <c r="M334" s="212"/>
      <c r="N334" s="67"/>
      <c r="O334" s="67"/>
      <c r="P334" s="67"/>
      <c r="Q334" s="67"/>
      <c r="R334" s="67"/>
      <c r="S334" s="67"/>
      <c r="T334" s="68"/>
      <c r="AT334" s="17" t="s">
        <v>192</v>
      </c>
      <c r="AU334" s="17" t="s">
        <v>98</v>
      </c>
    </row>
    <row r="335" spans="2:65" s="1" customFormat="1" ht="117">
      <c r="B335" s="35"/>
      <c r="C335" s="36"/>
      <c r="D335" s="210" t="s">
        <v>194</v>
      </c>
      <c r="E335" s="36"/>
      <c r="F335" s="213" t="s">
        <v>2166</v>
      </c>
      <c r="G335" s="36"/>
      <c r="H335" s="36"/>
      <c r="I335" s="118"/>
      <c r="J335" s="36"/>
      <c r="K335" s="36"/>
      <c r="L335" s="39"/>
      <c r="M335" s="212"/>
      <c r="N335" s="67"/>
      <c r="O335" s="67"/>
      <c r="P335" s="67"/>
      <c r="Q335" s="67"/>
      <c r="R335" s="67"/>
      <c r="S335" s="67"/>
      <c r="T335" s="68"/>
      <c r="AT335" s="17" t="s">
        <v>194</v>
      </c>
      <c r="AU335" s="17" t="s">
        <v>98</v>
      </c>
    </row>
    <row r="336" spans="2:65" s="12" customFormat="1" ht="10.199999999999999">
      <c r="B336" s="214"/>
      <c r="C336" s="215"/>
      <c r="D336" s="210" t="s">
        <v>196</v>
      </c>
      <c r="E336" s="216" t="s">
        <v>1</v>
      </c>
      <c r="F336" s="217" t="s">
        <v>2422</v>
      </c>
      <c r="G336" s="215"/>
      <c r="H336" s="216" t="s">
        <v>1</v>
      </c>
      <c r="I336" s="218"/>
      <c r="J336" s="215"/>
      <c r="K336" s="215"/>
      <c r="L336" s="219"/>
      <c r="M336" s="220"/>
      <c r="N336" s="221"/>
      <c r="O336" s="221"/>
      <c r="P336" s="221"/>
      <c r="Q336" s="221"/>
      <c r="R336" s="221"/>
      <c r="S336" s="221"/>
      <c r="T336" s="222"/>
      <c r="AT336" s="223" t="s">
        <v>196</v>
      </c>
      <c r="AU336" s="223" t="s">
        <v>98</v>
      </c>
      <c r="AV336" s="12" t="s">
        <v>23</v>
      </c>
      <c r="AW336" s="12" t="s">
        <v>48</v>
      </c>
      <c r="AX336" s="12" t="s">
        <v>91</v>
      </c>
      <c r="AY336" s="223" t="s">
        <v>183</v>
      </c>
    </row>
    <row r="337" spans="2:65" s="13" customFormat="1" ht="10.199999999999999">
      <c r="B337" s="224"/>
      <c r="C337" s="225"/>
      <c r="D337" s="210" t="s">
        <v>196</v>
      </c>
      <c r="E337" s="226" t="s">
        <v>1</v>
      </c>
      <c r="F337" s="227" t="s">
        <v>1835</v>
      </c>
      <c r="G337" s="225"/>
      <c r="H337" s="228">
        <v>14</v>
      </c>
      <c r="I337" s="229"/>
      <c r="J337" s="225"/>
      <c r="K337" s="225"/>
      <c r="L337" s="230"/>
      <c r="M337" s="231"/>
      <c r="N337" s="232"/>
      <c r="O337" s="232"/>
      <c r="P337" s="232"/>
      <c r="Q337" s="232"/>
      <c r="R337" s="232"/>
      <c r="S337" s="232"/>
      <c r="T337" s="233"/>
      <c r="AT337" s="234" t="s">
        <v>196</v>
      </c>
      <c r="AU337" s="234" t="s">
        <v>98</v>
      </c>
      <c r="AV337" s="13" t="s">
        <v>98</v>
      </c>
      <c r="AW337" s="13" t="s">
        <v>48</v>
      </c>
      <c r="AX337" s="13" t="s">
        <v>23</v>
      </c>
      <c r="AY337" s="234" t="s">
        <v>183</v>
      </c>
    </row>
    <row r="338" spans="2:65" s="1" customFormat="1" ht="16.5" customHeight="1">
      <c r="B338" s="35"/>
      <c r="C338" s="246" t="s">
        <v>448</v>
      </c>
      <c r="D338" s="246" t="s">
        <v>347</v>
      </c>
      <c r="E338" s="247" t="s">
        <v>2423</v>
      </c>
      <c r="F338" s="248" t="s">
        <v>2424</v>
      </c>
      <c r="G338" s="249" t="s">
        <v>205</v>
      </c>
      <c r="H338" s="250">
        <v>14</v>
      </c>
      <c r="I338" s="251"/>
      <c r="J338" s="252">
        <f>ROUND(I338*H338,2)</f>
        <v>0</v>
      </c>
      <c r="K338" s="248" t="s">
        <v>1</v>
      </c>
      <c r="L338" s="253"/>
      <c r="M338" s="254" t="s">
        <v>1</v>
      </c>
      <c r="N338" s="255" t="s">
        <v>56</v>
      </c>
      <c r="O338" s="67"/>
      <c r="P338" s="206">
        <f>O338*H338</f>
        <v>0</v>
      </c>
      <c r="Q338" s="206">
        <v>8.5999999999999998E-4</v>
      </c>
      <c r="R338" s="206">
        <f>Q338*H338</f>
        <v>1.204E-2</v>
      </c>
      <c r="S338" s="206">
        <v>0</v>
      </c>
      <c r="T338" s="207">
        <f>S338*H338</f>
        <v>0</v>
      </c>
      <c r="AR338" s="208" t="s">
        <v>232</v>
      </c>
      <c r="AT338" s="208" t="s">
        <v>347</v>
      </c>
      <c r="AU338" s="208" t="s">
        <v>98</v>
      </c>
      <c r="AY338" s="17" t="s">
        <v>183</v>
      </c>
      <c r="BE338" s="209">
        <f>IF(N338="základní",J338,0)</f>
        <v>0</v>
      </c>
      <c r="BF338" s="209">
        <f>IF(N338="snížená",J338,0)</f>
        <v>0</v>
      </c>
      <c r="BG338" s="209">
        <f>IF(N338="zákl. přenesená",J338,0)</f>
        <v>0</v>
      </c>
      <c r="BH338" s="209">
        <f>IF(N338="sníž. přenesená",J338,0)</f>
        <v>0</v>
      </c>
      <c r="BI338" s="209">
        <f>IF(N338="nulová",J338,0)</f>
        <v>0</v>
      </c>
      <c r="BJ338" s="17" t="s">
        <v>23</v>
      </c>
      <c r="BK338" s="209">
        <f>ROUND(I338*H338,2)</f>
        <v>0</v>
      </c>
      <c r="BL338" s="17" t="s">
        <v>122</v>
      </c>
      <c r="BM338" s="208" t="s">
        <v>2425</v>
      </c>
    </row>
    <row r="339" spans="2:65" s="1" customFormat="1" ht="10.199999999999999">
      <c r="B339" s="35"/>
      <c r="C339" s="36"/>
      <c r="D339" s="210" t="s">
        <v>192</v>
      </c>
      <c r="E339" s="36"/>
      <c r="F339" s="211" t="s">
        <v>2424</v>
      </c>
      <c r="G339" s="36"/>
      <c r="H339" s="36"/>
      <c r="I339" s="118"/>
      <c r="J339" s="36"/>
      <c r="K339" s="36"/>
      <c r="L339" s="39"/>
      <c r="M339" s="212"/>
      <c r="N339" s="67"/>
      <c r="O339" s="67"/>
      <c r="P339" s="67"/>
      <c r="Q339" s="67"/>
      <c r="R339" s="67"/>
      <c r="S339" s="67"/>
      <c r="T339" s="68"/>
      <c r="AT339" s="17" t="s">
        <v>192</v>
      </c>
      <c r="AU339" s="17" t="s">
        <v>98</v>
      </c>
    </row>
    <row r="340" spans="2:65" s="12" customFormat="1" ht="10.199999999999999">
      <c r="B340" s="214"/>
      <c r="C340" s="215"/>
      <c r="D340" s="210" t="s">
        <v>196</v>
      </c>
      <c r="E340" s="216" t="s">
        <v>1</v>
      </c>
      <c r="F340" s="217" t="s">
        <v>1952</v>
      </c>
      <c r="G340" s="215"/>
      <c r="H340" s="216" t="s">
        <v>1</v>
      </c>
      <c r="I340" s="218"/>
      <c r="J340" s="215"/>
      <c r="K340" s="215"/>
      <c r="L340" s="219"/>
      <c r="M340" s="220"/>
      <c r="N340" s="221"/>
      <c r="O340" s="221"/>
      <c r="P340" s="221"/>
      <c r="Q340" s="221"/>
      <c r="R340" s="221"/>
      <c r="S340" s="221"/>
      <c r="T340" s="222"/>
      <c r="AT340" s="223" t="s">
        <v>196</v>
      </c>
      <c r="AU340" s="223" t="s">
        <v>98</v>
      </c>
      <c r="AV340" s="12" t="s">
        <v>23</v>
      </c>
      <c r="AW340" s="12" t="s">
        <v>48</v>
      </c>
      <c r="AX340" s="12" t="s">
        <v>91</v>
      </c>
      <c r="AY340" s="223" t="s">
        <v>183</v>
      </c>
    </row>
    <row r="341" spans="2:65" s="13" customFormat="1" ht="10.199999999999999">
      <c r="B341" s="224"/>
      <c r="C341" s="225"/>
      <c r="D341" s="210" t="s">
        <v>196</v>
      </c>
      <c r="E341" s="226" t="s">
        <v>1</v>
      </c>
      <c r="F341" s="227" t="s">
        <v>1835</v>
      </c>
      <c r="G341" s="225"/>
      <c r="H341" s="228">
        <v>14</v>
      </c>
      <c r="I341" s="229"/>
      <c r="J341" s="225"/>
      <c r="K341" s="225"/>
      <c r="L341" s="230"/>
      <c r="M341" s="231"/>
      <c r="N341" s="232"/>
      <c r="O341" s="232"/>
      <c r="P341" s="232"/>
      <c r="Q341" s="232"/>
      <c r="R341" s="232"/>
      <c r="S341" s="232"/>
      <c r="T341" s="233"/>
      <c r="AT341" s="234" t="s">
        <v>196</v>
      </c>
      <c r="AU341" s="234" t="s">
        <v>98</v>
      </c>
      <c r="AV341" s="13" t="s">
        <v>98</v>
      </c>
      <c r="AW341" s="13" t="s">
        <v>48</v>
      </c>
      <c r="AX341" s="13" t="s">
        <v>23</v>
      </c>
      <c r="AY341" s="234" t="s">
        <v>183</v>
      </c>
    </row>
    <row r="342" spans="2:65" s="1" customFormat="1" ht="16.5" customHeight="1">
      <c r="B342" s="35"/>
      <c r="C342" s="197" t="s">
        <v>454</v>
      </c>
      <c r="D342" s="197" t="s">
        <v>186</v>
      </c>
      <c r="E342" s="198" t="s">
        <v>2204</v>
      </c>
      <c r="F342" s="199" t="s">
        <v>2205</v>
      </c>
      <c r="G342" s="200" t="s">
        <v>205</v>
      </c>
      <c r="H342" s="201">
        <v>6</v>
      </c>
      <c r="I342" s="202"/>
      <c r="J342" s="203">
        <f>ROUND(I342*H342,2)</f>
        <v>0</v>
      </c>
      <c r="K342" s="199" t="s">
        <v>190</v>
      </c>
      <c r="L342" s="39"/>
      <c r="M342" s="204" t="s">
        <v>1</v>
      </c>
      <c r="N342" s="205" t="s">
        <v>56</v>
      </c>
      <c r="O342" s="67"/>
      <c r="P342" s="206">
        <f>O342*H342</f>
        <v>0</v>
      </c>
      <c r="Q342" s="206">
        <v>0</v>
      </c>
      <c r="R342" s="206">
        <f>Q342*H342</f>
        <v>0</v>
      </c>
      <c r="S342" s="206">
        <v>0</v>
      </c>
      <c r="T342" s="207">
        <f>S342*H342</f>
        <v>0</v>
      </c>
      <c r="AR342" s="208" t="s">
        <v>122</v>
      </c>
      <c r="AT342" s="208" t="s">
        <v>186</v>
      </c>
      <c r="AU342" s="208" t="s">
        <v>98</v>
      </c>
      <c r="AY342" s="17" t="s">
        <v>183</v>
      </c>
      <c r="BE342" s="209">
        <f>IF(N342="základní",J342,0)</f>
        <v>0</v>
      </c>
      <c r="BF342" s="209">
        <f>IF(N342="snížená",J342,0)</f>
        <v>0</v>
      </c>
      <c r="BG342" s="209">
        <f>IF(N342="zákl. přenesená",J342,0)</f>
        <v>0</v>
      </c>
      <c r="BH342" s="209">
        <f>IF(N342="sníž. přenesená",J342,0)</f>
        <v>0</v>
      </c>
      <c r="BI342" s="209">
        <f>IF(N342="nulová",J342,0)</f>
        <v>0</v>
      </c>
      <c r="BJ342" s="17" t="s">
        <v>23</v>
      </c>
      <c r="BK342" s="209">
        <f>ROUND(I342*H342,2)</f>
        <v>0</v>
      </c>
      <c r="BL342" s="17" t="s">
        <v>122</v>
      </c>
      <c r="BM342" s="208" t="s">
        <v>2426</v>
      </c>
    </row>
    <row r="343" spans="2:65" s="1" customFormat="1" ht="10.199999999999999">
      <c r="B343" s="35"/>
      <c r="C343" s="36"/>
      <c r="D343" s="210" t="s">
        <v>192</v>
      </c>
      <c r="E343" s="36"/>
      <c r="F343" s="211" t="s">
        <v>2207</v>
      </c>
      <c r="G343" s="36"/>
      <c r="H343" s="36"/>
      <c r="I343" s="118"/>
      <c r="J343" s="36"/>
      <c r="K343" s="36"/>
      <c r="L343" s="39"/>
      <c r="M343" s="212"/>
      <c r="N343" s="67"/>
      <c r="O343" s="67"/>
      <c r="P343" s="67"/>
      <c r="Q343" s="67"/>
      <c r="R343" s="67"/>
      <c r="S343" s="67"/>
      <c r="T343" s="68"/>
      <c r="AT343" s="17" t="s">
        <v>192</v>
      </c>
      <c r="AU343" s="17" t="s">
        <v>98</v>
      </c>
    </row>
    <row r="344" spans="2:65" s="1" customFormat="1" ht="117">
      <c r="B344" s="35"/>
      <c r="C344" s="36"/>
      <c r="D344" s="210" t="s">
        <v>194</v>
      </c>
      <c r="E344" s="36"/>
      <c r="F344" s="213" t="s">
        <v>2166</v>
      </c>
      <c r="G344" s="36"/>
      <c r="H344" s="36"/>
      <c r="I344" s="118"/>
      <c r="J344" s="36"/>
      <c r="K344" s="36"/>
      <c r="L344" s="39"/>
      <c r="M344" s="212"/>
      <c r="N344" s="67"/>
      <c r="O344" s="67"/>
      <c r="P344" s="67"/>
      <c r="Q344" s="67"/>
      <c r="R344" s="67"/>
      <c r="S344" s="67"/>
      <c r="T344" s="68"/>
      <c r="AT344" s="17" t="s">
        <v>194</v>
      </c>
      <c r="AU344" s="17" t="s">
        <v>98</v>
      </c>
    </row>
    <row r="345" spans="2:65" s="12" customFormat="1" ht="10.199999999999999">
      <c r="B345" s="214"/>
      <c r="C345" s="215"/>
      <c r="D345" s="210" t="s">
        <v>196</v>
      </c>
      <c r="E345" s="216" t="s">
        <v>1</v>
      </c>
      <c r="F345" s="217" t="s">
        <v>2361</v>
      </c>
      <c r="G345" s="215"/>
      <c r="H345" s="216" t="s">
        <v>1</v>
      </c>
      <c r="I345" s="218"/>
      <c r="J345" s="215"/>
      <c r="K345" s="215"/>
      <c r="L345" s="219"/>
      <c r="M345" s="220"/>
      <c r="N345" s="221"/>
      <c r="O345" s="221"/>
      <c r="P345" s="221"/>
      <c r="Q345" s="221"/>
      <c r="R345" s="221"/>
      <c r="S345" s="221"/>
      <c r="T345" s="222"/>
      <c r="AT345" s="223" t="s">
        <v>196</v>
      </c>
      <c r="AU345" s="223" t="s">
        <v>98</v>
      </c>
      <c r="AV345" s="12" t="s">
        <v>23</v>
      </c>
      <c r="AW345" s="12" t="s">
        <v>48</v>
      </c>
      <c r="AX345" s="12" t="s">
        <v>91</v>
      </c>
      <c r="AY345" s="223" t="s">
        <v>183</v>
      </c>
    </row>
    <row r="346" spans="2:65" s="13" customFormat="1" ht="10.199999999999999">
      <c r="B346" s="224"/>
      <c r="C346" s="225"/>
      <c r="D346" s="210" t="s">
        <v>196</v>
      </c>
      <c r="E346" s="226" t="s">
        <v>1</v>
      </c>
      <c r="F346" s="227" t="s">
        <v>135</v>
      </c>
      <c r="G346" s="225"/>
      <c r="H346" s="228">
        <v>6</v>
      </c>
      <c r="I346" s="229"/>
      <c r="J346" s="225"/>
      <c r="K346" s="225"/>
      <c r="L346" s="230"/>
      <c r="M346" s="231"/>
      <c r="N346" s="232"/>
      <c r="O346" s="232"/>
      <c r="P346" s="232"/>
      <c r="Q346" s="232"/>
      <c r="R346" s="232"/>
      <c r="S346" s="232"/>
      <c r="T346" s="233"/>
      <c r="AT346" s="234" t="s">
        <v>196</v>
      </c>
      <c r="AU346" s="234" t="s">
        <v>98</v>
      </c>
      <c r="AV346" s="13" t="s">
        <v>98</v>
      </c>
      <c r="AW346" s="13" t="s">
        <v>48</v>
      </c>
      <c r="AX346" s="13" t="s">
        <v>23</v>
      </c>
      <c r="AY346" s="234" t="s">
        <v>183</v>
      </c>
    </row>
    <row r="347" spans="2:65" s="1" customFormat="1" ht="16.5" customHeight="1">
      <c r="B347" s="35"/>
      <c r="C347" s="246" t="s">
        <v>462</v>
      </c>
      <c r="D347" s="246" t="s">
        <v>347</v>
      </c>
      <c r="E347" s="247" t="s">
        <v>2427</v>
      </c>
      <c r="F347" s="248" t="s">
        <v>2428</v>
      </c>
      <c r="G347" s="249" t="s">
        <v>205</v>
      </c>
      <c r="H347" s="250">
        <v>6</v>
      </c>
      <c r="I347" s="251"/>
      <c r="J347" s="252">
        <f>ROUND(I347*H347,2)</f>
        <v>0</v>
      </c>
      <c r="K347" s="248" t="s">
        <v>190</v>
      </c>
      <c r="L347" s="253"/>
      <c r="M347" s="254" t="s">
        <v>1</v>
      </c>
      <c r="N347" s="255" t="s">
        <v>56</v>
      </c>
      <c r="O347" s="67"/>
      <c r="P347" s="206">
        <f>O347*H347</f>
        <v>0</v>
      </c>
      <c r="Q347" s="206">
        <v>2.7000000000000001E-3</v>
      </c>
      <c r="R347" s="206">
        <f>Q347*H347</f>
        <v>1.6199999999999999E-2</v>
      </c>
      <c r="S347" s="206">
        <v>0</v>
      </c>
      <c r="T347" s="207">
        <f>S347*H347</f>
        <v>0</v>
      </c>
      <c r="AR347" s="208" t="s">
        <v>232</v>
      </c>
      <c r="AT347" s="208" t="s">
        <v>347</v>
      </c>
      <c r="AU347" s="208" t="s">
        <v>98</v>
      </c>
      <c r="AY347" s="17" t="s">
        <v>183</v>
      </c>
      <c r="BE347" s="209">
        <f>IF(N347="základní",J347,0)</f>
        <v>0</v>
      </c>
      <c r="BF347" s="209">
        <f>IF(N347="snížená",J347,0)</f>
        <v>0</v>
      </c>
      <c r="BG347" s="209">
        <f>IF(N347="zákl. přenesená",J347,0)</f>
        <v>0</v>
      </c>
      <c r="BH347" s="209">
        <f>IF(N347="sníž. přenesená",J347,0)</f>
        <v>0</v>
      </c>
      <c r="BI347" s="209">
        <f>IF(N347="nulová",J347,0)</f>
        <v>0</v>
      </c>
      <c r="BJ347" s="17" t="s">
        <v>23</v>
      </c>
      <c r="BK347" s="209">
        <f>ROUND(I347*H347,2)</f>
        <v>0</v>
      </c>
      <c r="BL347" s="17" t="s">
        <v>122</v>
      </c>
      <c r="BM347" s="208" t="s">
        <v>2429</v>
      </c>
    </row>
    <row r="348" spans="2:65" s="1" customFormat="1" ht="10.199999999999999">
      <c r="B348" s="35"/>
      <c r="C348" s="36"/>
      <c r="D348" s="210" t="s">
        <v>192</v>
      </c>
      <c r="E348" s="36"/>
      <c r="F348" s="211" t="s">
        <v>2430</v>
      </c>
      <c r="G348" s="36"/>
      <c r="H348" s="36"/>
      <c r="I348" s="118"/>
      <c r="J348" s="36"/>
      <c r="K348" s="36"/>
      <c r="L348" s="39"/>
      <c r="M348" s="212"/>
      <c r="N348" s="67"/>
      <c r="O348" s="67"/>
      <c r="P348" s="67"/>
      <c r="Q348" s="67"/>
      <c r="R348" s="67"/>
      <c r="S348" s="67"/>
      <c r="T348" s="68"/>
      <c r="AT348" s="17" t="s">
        <v>192</v>
      </c>
      <c r="AU348" s="17" t="s">
        <v>98</v>
      </c>
    </row>
    <row r="349" spans="2:65" s="12" customFormat="1" ht="10.199999999999999">
      <c r="B349" s="214"/>
      <c r="C349" s="215"/>
      <c r="D349" s="210" t="s">
        <v>196</v>
      </c>
      <c r="E349" s="216" t="s">
        <v>1</v>
      </c>
      <c r="F349" s="217" t="s">
        <v>1952</v>
      </c>
      <c r="G349" s="215"/>
      <c r="H349" s="216" t="s">
        <v>1</v>
      </c>
      <c r="I349" s="218"/>
      <c r="J349" s="215"/>
      <c r="K349" s="215"/>
      <c r="L349" s="219"/>
      <c r="M349" s="220"/>
      <c r="N349" s="221"/>
      <c r="O349" s="221"/>
      <c r="P349" s="221"/>
      <c r="Q349" s="221"/>
      <c r="R349" s="221"/>
      <c r="S349" s="221"/>
      <c r="T349" s="222"/>
      <c r="AT349" s="223" t="s">
        <v>196</v>
      </c>
      <c r="AU349" s="223" t="s">
        <v>98</v>
      </c>
      <c r="AV349" s="12" t="s">
        <v>23</v>
      </c>
      <c r="AW349" s="12" t="s">
        <v>48</v>
      </c>
      <c r="AX349" s="12" t="s">
        <v>91</v>
      </c>
      <c r="AY349" s="223" t="s">
        <v>183</v>
      </c>
    </row>
    <row r="350" spans="2:65" s="13" customFormat="1" ht="10.199999999999999">
      <c r="B350" s="224"/>
      <c r="C350" s="225"/>
      <c r="D350" s="210" t="s">
        <v>196</v>
      </c>
      <c r="E350" s="226" t="s">
        <v>1</v>
      </c>
      <c r="F350" s="227" t="s">
        <v>135</v>
      </c>
      <c r="G350" s="225"/>
      <c r="H350" s="228">
        <v>6</v>
      </c>
      <c r="I350" s="229"/>
      <c r="J350" s="225"/>
      <c r="K350" s="225"/>
      <c r="L350" s="230"/>
      <c r="M350" s="231"/>
      <c r="N350" s="232"/>
      <c r="O350" s="232"/>
      <c r="P350" s="232"/>
      <c r="Q350" s="232"/>
      <c r="R350" s="232"/>
      <c r="S350" s="232"/>
      <c r="T350" s="233"/>
      <c r="AT350" s="234" t="s">
        <v>196</v>
      </c>
      <c r="AU350" s="234" t="s">
        <v>98</v>
      </c>
      <c r="AV350" s="13" t="s">
        <v>98</v>
      </c>
      <c r="AW350" s="13" t="s">
        <v>48</v>
      </c>
      <c r="AX350" s="13" t="s">
        <v>23</v>
      </c>
      <c r="AY350" s="234" t="s">
        <v>183</v>
      </c>
    </row>
    <row r="351" spans="2:65" s="1" customFormat="1" ht="16.5" customHeight="1">
      <c r="B351" s="35"/>
      <c r="C351" s="246" t="s">
        <v>471</v>
      </c>
      <c r="D351" s="246" t="s">
        <v>347</v>
      </c>
      <c r="E351" s="247" t="s">
        <v>2431</v>
      </c>
      <c r="F351" s="248" t="s">
        <v>2432</v>
      </c>
      <c r="G351" s="249" t="s">
        <v>205</v>
      </c>
      <c r="H351" s="250">
        <v>14</v>
      </c>
      <c r="I351" s="251"/>
      <c r="J351" s="252">
        <f>ROUND(I351*H351,2)</f>
        <v>0</v>
      </c>
      <c r="K351" s="248" t="s">
        <v>1</v>
      </c>
      <c r="L351" s="253"/>
      <c r="M351" s="254" t="s">
        <v>1</v>
      </c>
      <c r="N351" s="255" t="s">
        <v>56</v>
      </c>
      <c r="O351" s="67"/>
      <c r="P351" s="206">
        <f>O351*H351</f>
        <v>0</v>
      </c>
      <c r="Q351" s="206">
        <v>3.5000000000000001E-3</v>
      </c>
      <c r="R351" s="206">
        <f>Q351*H351</f>
        <v>4.9000000000000002E-2</v>
      </c>
      <c r="S351" s="206">
        <v>0</v>
      </c>
      <c r="T351" s="207">
        <f>S351*H351</f>
        <v>0</v>
      </c>
      <c r="AR351" s="208" t="s">
        <v>232</v>
      </c>
      <c r="AT351" s="208" t="s">
        <v>347</v>
      </c>
      <c r="AU351" s="208" t="s">
        <v>98</v>
      </c>
      <c r="AY351" s="17" t="s">
        <v>183</v>
      </c>
      <c r="BE351" s="209">
        <f>IF(N351="základní",J351,0)</f>
        <v>0</v>
      </c>
      <c r="BF351" s="209">
        <f>IF(N351="snížená",J351,0)</f>
        <v>0</v>
      </c>
      <c r="BG351" s="209">
        <f>IF(N351="zákl. přenesená",J351,0)</f>
        <v>0</v>
      </c>
      <c r="BH351" s="209">
        <f>IF(N351="sníž. přenesená",J351,0)</f>
        <v>0</v>
      </c>
      <c r="BI351" s="209">
        <f>IF(N351="nulová",J351,0)</f>
        <v>0</v>
      </c>
      <c r="BJ351" s="17" t="s">
        <v>23</v>
      </c>
      <c r="BK351" s="209">
        <f>ROUND(I351*H351,2)</f>
        <v>0</v>
      </c>
      <c r="BL351" s="17" t="s">
        <v>122</v>
      </c>
      <c r="BM351" s="208" t="s">
        <v>2433</v>
      </c>
    </row>
    <row r="352" spans="2:65" s="1" customFormat="1" ht="10.199999999999999">
      <c r="B352" s="35"/>
      <c r="C352" s="36"/>
      <c r="D352" s="210" t="s">
        <v>192</v>
      </c>
      <c r="E352" s="36"/>
      <c r="F352" s="211" t="s">
        <v>2432</v>
      </c>
      <c r="G352" s="36"/>
      <c r="H352" s="36"/>
      <c r="I352" s="118"/>
      <c r="J352" s="36"/>
      <c r="K352" s="36"/>
      <c r="L352" s="39"/>
      <c r="M352" s="212"/>
      <c r="N352" s="67"/>
      <c r="O352" s="67"/>
      <c r="P352" s="67"/>
      <c r="Q352" s="67"/>
      <c r="R352" s="67"/>
      <c r="S352" s="67"/>
      <c r="T352" s="68"/>
      <c r="AT352" s="17" t="s">
        <v>192</v>
      </c>
      <c r="AU352" s="17" t="s">
        <v>98</v>
      </c>
    </row>
    <row r="353" spans="2:65" s="12" customFormat="1" ht="10.199999999999999">
      <c r="B353" s="214"/>
      <c r="C353" s="215"/>
      <c r="D353" s="210" t="s">
        <v>196</v>
      </c>
      <c r="E353" s="216" t="s">
        <v>1</v>
      </c>
      <c r="F353" s="217" t="s">
        <v>2361</v>
      </c>
      <c r="G353" s="215"/>
      <c r="H353" s="216" t="s">
        <v>1</v>
      </c>
      <c r="I353" s="218"/>
      <c r="J353" s="215"/>
      <c r="K353" s="215"/>
      <c r="L353" s="219"/>
      <c r="M353" s="220"/>
      <c r="N353" s="221"/>
      <c r="O353" s="221"/>
      <c r="P353" s="221"/>
      <c r="Q353" s="221"/>
      <c r="R353" s="221"/>
      <c r="S353" s="221"/>
      <c r="T353" s="222"/>
      <c r="AT353" s="223" t="s">
        <v>196</v>
      </c>
      <c r="AU353" s="223" t="s">
        <v>98</v>
      </c>
      <c r="AV353" s="12" t="s">
        <v>23</v>
      </c>
      <c r="AW353" s="12" t="s">
        <v>48</v>
      </c>
      <c r="AX353" s="12" t="s">
        <v>91</v>
      </c>
      <c r="AY353" s="223" t="s">
        <v>183</v>
      </c>
    </row>
    <row r="354" spans="2:65" s="13" customFormat="1" ht="10.199999999999999">
      <c r="B354" s="224"/>
      <c r="C354" s="225"/>
      <c r="D354" s="210" t="s">
        <v>196</v>
      </c>
      <c r="E354" s="226" t="s">
        <v>1</v>
      </c>
      <c r="F354" s="227" t="s">
        <v>1835</v>
      </c>
      <c r="G354" s="225"/>
      <c r="H354" s="228">
        <v>14</v>
      </c>
      <c r="I354" s="229"/>
      <c r="J354" s="225"/>
      <c r="K354" s="225"/>
      <c r="L354" s="230"/>
      <c r="M354" s="231"/>
      <c r="N354" s="232"/>
      <c r="O354" s="232"/>
      <c r="P354" s="232"/>
      <c r="Q354" s="232"/>
      <c r="R354" s="232"/>
      <c r="S354" s="232"/>
      <c r="T354" s="233"/>
      <c r="AT354" s="234" t="s">
        <v>196</v>
      </c>
      <c r="AU354" s="234" t="s">
        <v>98</v>
      </c>
      <c r="AV354" s="13" t="s">
        <v>98</v>
      </c>
      <c r="AW354" s="13" t="s">
        <v>48</v>
      </c>
      <c r="AX354" s="13" t="s">
        <v>23</v>
      </c>
      <c r="AY354" s="234" t="s">
        <v>183</v>
      </c>
    </row>
    <row r="355" spans="2:65" s="1" customFormat="1" ht="16.5" customHeight="1">
      <c r="B355" s="35"/>
      <c r="C355" s="197" t="s">
        <v>478</v>
      </c>
      <c r="D355" s="197" t="s">
        <v>186</v>
      </c>
      <c r="E355" s="198" t="s">
        <v>2434</v>
      </c>
      <c r="F355" s="199" t="s">
        <v>2435</v>
      </c>
      <c r="G355" s="200" t="s">
        <v>205</v>
      </c>
      <c r="H355" s="201">
        <v>8</v>
      </c>
      <c r="I355" s="202"/>
      <c r="J355" s="203">
        <f>ROUND(I355*H355,2)</f>
        <v>0</v>
      </c>
      <c r="K355" s="199" t="s">
        <v>190</v>
      </c>
      <c r="L355" s="39"/>
      <c r="M355" s="204" t="s">
        <v>1</v>
      </c>
      <c r="N355" s="205" t="s">
        <v>56</v>
      </c>
      <c r="O355" s="67"/>
      <c r="P355" s="206">
        <f>O355*H355</f>
        <v>0</v>
      </c>
      <c r="Q355" s="206">
        <v>0</v>
      </c>
      <c r="R355" s="206">
        <f>Q355*H355</f>
        <v>0</v>
      </c>
      <c r="S355" s="206">
        <v>0</v>
      </c>
      <c r="T355" s="207">
        <f>S355*H355</f>
        <v>0</v>
      </c>
      <c r="AR355" s="208" t="s">
        <v>122</v>
      </c>
      <c r="AT355" s="208" t="s">
        <v>186</v>
      </c>
      <c r="AU355" s="208" t="s">
        <v>98</v>
      </c>
      <c r="AY355" s="17" t="s">
        <v>183</v>
      </c>
      <c r="BE355" s="209">
        <f>IF(N355="základní",J355,0)</f>
        <v>0</v>
      </c>
      <c r="BF355" s="209">
        <f>IF(N355="snížená",J355,0)</f>
        <v>0</v>
      </c>
      <c r="BG355" s="209">
        <f>IF(N355="zákl. přenesená",J355,0)</f>
        <v>0</v>
      </c>
      <c r="BH355" s="209">
        <f>IF(N355="sníž. přenesená",J355,0)</f>
        <v>0</v>
      </c>
      <c r="BI355" s="209">
        <f>IF(N355="nulová",J355,0)</f>
        <v>0</v>
      </c>
      <c r="BJ355" s="17" t="s">
        <v>23</v>
      </c>
      <c r="BK355" s="209">
        <f>ROUND(I355*H355,2)</f>
        <v>0</v>
      </c>
      <c r="BL355" s="17" t="s">
        <v>122</v>
      </c>
      <c r="BM355" s="208" t="s">
        <v>2436</v>
      </c>
    </row>
    <row r="356" spans="2:65" s="1" customFormat="1" ht="17.399999999999999">
      <c r="B356" s="35"/>
      <c r="C356" s="36"/>
      <c r="D356" s="210" t="s">
        <v>192</v>
      </c>
      <c r="E356" s="36"/>
      <c r="F356" s="211" t="s">
        <v>2437</v>
      </c>
      <c r="G356" s="36"/>
      <c r="H356" s="36"/>
      <c r="I356" s="118"/>
      <c r="J356" s="36"/>
      <c r="K356" s="36"/>
      <c r="L356" s="39"/>
      <c r="M356" s="212"/>
      <c r="N356" s="67"/>
      <c r="O356" s="67"/>
      <c r="P356" s="67"/>
      <c r="Q356" s="67"/>
      <c r="R356" s="67"/>
      <c r="S356" s="67"/>
      <c r="T356" s="68"/>
      <c r="AT356" s="17" t="s">
        <v>192</v>
      </c>
      <c r="AU356" s="17" t="s">
        <v>98</v>
      </c>
    </row>
    <row r="357" spans="2:65" s="1" customFormat="1" ht="117">
      <c r="B357" s="35"/>
      <c r="C357" s="36"/>
      <c r="D357" s="210" t="s">
        <v>194</v>
      </c>
      <c r="E357" s="36"/>
      <c r="F357" s="213" t="s">
        <v>2166</v>
      </c>
      <c r="G357" s="36"/>
      <c r="H357" s="36"/>
      <c r="I357" s="118"/>
      <c r="J357" s="36"/>
      <c r="K357" s="36"/>
      <c r="L357" s="39"/>
      <c r="M357" s="212"/>
      <c r="N357" s="67"/>
      <c r="O357" s="67"/>
      <c r="P357" s="67"/>
      <c r="Q357" s="67"/>
      <c r="R357" s="67"/>
      <c r="S357" s="67"/>
      <c r="T357" s="68"/>
      <c r="AT357" s="17" t="s">
        <v>194</v>
      </c>
      <c r="AU357" s="17" t="s">
        <v>98</v>
      </c>
    </row>
    <row r="358" spans="2:65" s="12" customFormat="1" ht="10.199999999999999">
      <c r="B358" s="214"/>
      <c r="C358" s="215"/>
      <c r="D358" s="210" t="s">
        <v>196</v>
      </c>
      <c r="E358" s="216" t="s">
        <v>1</v>
      </c>
      <c r="F358" s="217" t="s">
        <v>2361</v>
      </c>
      <c r="G358" s="215"/>
      <c r="H358" s="216" t="s">
        <v>1</v>
      </c>
      <c r="I358" s="218"/>
      <c r="J358" s="215"/>
      <c r="K358" s="215"/>
      <c r="L358" s="219"/>
      <c r="M358" s="220"/>
      <c r="N358" s="221"/>
      <c r="O358" s="221"/>
      <c r="P358" s="221"/>
      <c r="Q358" s="221"/>
      <c r="R358" s="221"/>
      <c r="S358" s="221"/>
      <c r="T358" s="222"/>
      <c r="AT358" s="223" t="s">
        <v>196</v>
      </c>
      <c r="AU358" s="223" t="s">
        <v>98</v>
      </c>
      <c r="AV358" s="12" t="s">
        <v>23</v>
      </c>
      <c r="AW358" s="12" t="s">
        <v>48</v>
      </c>
      <c r="AX358" s="12" t="s">
        <v>91</v>
      </c>
      <c r="AY358" s="223" t="s">
        <v>183</v>
      </c>
    </row>
    <row r="359" spans="2:65" s="13" customFormat="1" ht="10.199999999999999">
      <c r="B359" s="224"/>
      <c r="C359" s="225"/>
      <c r="D359" s="210" t="s">
        <v>196</v>
      </c>
      <c r="E359" s="226" t="s">
        <v>1</v>
      </c>
      <c r="F359" s="227" t="s">
        <v>232</v>
      </c>
      <c r="G359" s="225"/>
      <c r="H359" s="228">
        <v>8</v>
      </c>
      <c r="I359" s="229"/>
      <c r="J359" s="225"/>
      <c r="K359" s="225"/>
      <c r="L359" s="230"/>
      <c r="M359" s="231"/>
      <c r="N359" s="232"/>
      <c r="O359" s="232"/>
      <c r="P359" s="232"/>
      <c r="Q359" s="232"/>
      <c r="R359" s="232"/>
      <c r="S359" s="232"/>
      <c r="T359" s="233"/>
      <c r="AT359" s="234" t="s">
        <v>196</v>
      </c>
      <c r="AU359" s="234" t="s">
        <v>98</v>
      </c>
      <c r="AV359" s="13" t="s">
        <v>98</v>
      </c>
      <c r="AW359" s="13" t="s">
        <v>48</v>
      </c>
      <c r="AX359" s="13" t="s">
        <v>23</v>
      </c>
      <c r="AY359" s="234" t="s">
        <v>183</v>
      </c>
    </row>
    <row r="360" spans="2:65" s="1" customFormat="1" ht="16.5" customHeight="1">
      <c r="B360" s="35"/>
      <c r="C360" s="246" t="s">
        <v>486</v>
      </c>
      <c r="D360" s="246" t="s">
        <v>347</v>
      </c>
      <c r="E360" s="247" t="s">
        <v>2438</v>
      </c>
      <c r="F360" s="248" t="s">
        <v>2439</v>
      </c>
      <c r="G360" s="249" t="s">
        <v>205</v>
      </c>
      <c r="H360" s="250">
        <v>8</v>
      </c>
      <c r="I360" s="251"/>
      <c r="J360" s="252">
        <f>ROUND(I360*H360,2)</f>
        <v>0</v>
      </c>
      <c r="K360" s="248" t="s">
        <v>190</v>
      </c>
      <c r="L360" s="253"/>
      <c r="M360" s="254" t="s">
        <v>1</v>
      </c>
      <c r="N360" s="255" t="s">
        <v>56</v>
      </c>
      <c r="O360" s="67"/>
      <c r="P360" s="206">
        <f>O360*H360</f>
        <v>0</v>
      </c>
      <c r="Q360" s="206">
        <v>6.1999999999999998E-3</v>
      </c>
      <c r="R360" s="206">
        <f>Q360*H360</f>
        <v>4.9599999999999998E-2</v>
      </c>
      <c r="S360" s="206">
        <v>0</v>
      </c>
      <c r="T360" s="207">
        <f>S360*H360</f>
        <v>0</v>
      </c>
      <c r="AR360" s="208" t="s">
        <v>232</v>
      </c>
      <c r="AT360" s="208" t="s">
        <v>347</v>
      </c>
      <c r="AU360" s="208" t="s">
        <v>98</v>
      </c>
      <c r="AY360" s="17" t="s">
        <v>183</v>
      </c>
      <c r="BE360" s="209">
        <f>IF(N360="základní",J360,0)</f>
        <v>0</v>
      </c>
      <c r="BF360" s="209">
        <f>IF(N360="snížená",J360,0)</f>
        <v>0</v>
      </c>
      <c r="BG360" s="209">
        <f>IF(N360="zákl. přenesená",J360,0)</f>
        <v>0</v>
      </c>
      <c r="BH360" s="209">
        <f>IF(N360="sníž. přenesená",J360,0)</f>
        <v>0</v>
      </c>
      <c r="BI360" s="209">
        <f>IF(N360="nulová",J360,0)</f>
        <v>0</v>
      </c>
      <c r="BJ360" s="17" t="s">
        <v>23</v>
      </c>
      <c r="BK360" s="209">
        <f>ROUND(I360*H360,2)</f>
        <v>0</v>
      </c>
      <c r="BL360" s="17" t="s">
        <v>122</v>
      </c>
      <c r="BM360" s="208" t="s">
        <v>2440</v>
      </c>
    </row>
    <row r="361" spans="2:65" s="1" customFormat="1" ht="10.199999999999999">
      <c r="B361" s="35"/>
      <c r="C361" s="36"/>
      <c r="D361" s="210" t="s">
        <v>192</v>
      </c>
      <c r="E361" s="36"/>
      <c r="F361" s="211" t="s">
        <v>2441</v>
      </c>
      <c r="G361" s="36"/>
      <c r="H361" s="36"/>
      <c r="I361" s="118"/>
      <c r="J361" s="36"/>
      <c r="K361" s="36"/>
      <c r="L361" s="39"/>
      <c r="M361" s="212"/>
      <c r="N361" s="67"/>
      <c r="O361" s="67"/>
      <c r="P361" s="67"/>
      <c r="Q361" s="67"/>
      <c r="R361" s="67"/>
      <c r="S361" s="67"/>
      <c r="T361" s="68"/>
      <c r="AT361" s="17" t="s">
        <v>192</v>
      </c>
      <c r="AU361" s="17" t="s">
        <v>98</v>
      </c>
    </row>
    <row r="362" spans="2:65" s="12" customFormat="1" ht="10.199999999999999">
      <c r="B362" s="214"/>
      <c r="C362" s="215"/>
      <c r="D362" s="210" t="s">
        <v>196</v>
      </c>
      <c r="E362" s="216" t="s">
        <v>1</v>
      </c>
      <c r="F362" s="217" t="s">
        <v>1952</v>
      </c>
      <c r="G362" s="215"/>
      <c r="H362" s="216" t="s">
        <v>1</v>
      </c>
      <c r="I362" s="218"/>
      <c r="J362" s="215"/>
      <c r="K362" s="215"/>
      <c r="L362" s="219"/>
      <c r="M362" s="220"/>
      <c r="N362" s="221"/>
      <c r="O362" s="221"/>
      <c r="P362" s="221"/>
      <c r="Q362" s="221"/>
      <c r="R362" s="221"/>
      <c r="S362" s="221"/>
      <c r="T362" s="222"/>
      <c r="AT362" s="223" t="s">
        <v>196</v>
      </c>
      <c r="AU362" s="223" t="s">
        <v>98</v>
      </c>
      <c r="AV362" s="12" t="s">
        <v>23</v>
      </c>
      <c r="AW362" s="12" t="s">
        <v>48</v>
      </c>
      <c r="AX362" s="12" t="s">
        <v>91</v>
      </c>
      <c r="AY362" s="223" t="s">
        <v>183</v>
      </c>
    </row>
    <row r="363" spans="2:65" s="13" customFormat="1" ht="10.199999999999999">
      <c r="B363" s="224"/>
      <c r="C363" s="225"/>
      <c r="D363" s="210" t="s">
        <v>196</v>
      </c>
      <c r="E363" s="226" t="s">
        <v>1</v>
      </c>
      <c r="F363" s="227" t="s">
        <v>232</v>
      </c>
      <c r="G363" s="225"/>
      <c r="H363" s="228">
        <v>8</v>
      </c>
      <c r="I363" s="229"/>
      <c r="J363" s="225"/>
      <c r="K363" s="225"/>
      <c r="L363" s="230"/>
      <c r="M363" s="231"/>
      <c r="N363" s="232"/>
      <c r="O363" s="232"/>
      <c r="P363" s="232"/>
      <c r="Q363" s="232"/>
      <c r="R363" s="232"/>
      <c r="S363" s="232"/>
      <c r="T363" s="233"/>
      <c r="AT363" s="234" t="s">
        <v>196</v>
      </c>
      <c r="AU363" s="234" t="s">
        <v>98</v>
      </c>
      <c r="AV363" s="13" t="s">
        <v>98</v>
      </c>
      <c r="AW363" s="13" t="s">
        <v>48</v>
      </c>
      <c r="AX363" s="13" t="s">
        <v>23</v>
      </c>
      <c r="AY363" s="234" t="s">
        <v>183</v>
      </c>
    </row>
    <row r="364" spans="2:65" s="1" customFormat="1" ht="16.5" customHeight="1">
      <c r="B364" s="35"/>
      <c r="C364" s="197" t="s">
        <v>496</v>
      </c>
      <c r="D364" s="197" t="s">
        <v>186</v>
      </c>
      <c r="E364" s="198" t="s">
        <v>2227</v>
      </c>
      <c r="F364" s="199" t="s">
        <v>2228</v>
      </c>
      <c r="G364" s="200" t="s">
        <v>711</v>
      </c>
      <c r="H364" s="201">
        <v>77.599999999999994</v>
      </c>
      <c r="I364" s="202"/>
      <c r="J364" s="203">
        <f>ROUND(I364*H364,2)</f>
        <v>0</v>
      </c>
      <c r="K364" s="199" t="s">
        <v>190</v>
      </c>
      <c r="L364" s="39"/>
      <c r="M364" s="204" t="s">
        <v>1</v>
      </c>
      <c r="N364" s="205" t="s">
        <v>56</v>
      </c>
      <c r="O364" s="67"/>
      <c r="P364" s="206">
        <f>O364*H364</f>
        <v>0</v>
      </c>
      <c r="Q364" s="206">
        <v>0</v>
      </c>
      <c r="R364" s="206">
        <f>Q364*H364</f>
        <v>0</v>
      </c>
      <c r="S364" s="206">
        <v>0</v>
      </c>
      <c r="T364" s="207">
        <f>S364*H364</f>
        <v>0</v>
      </c>
      <c r="AR364" s="208" t="s">
        <v>122</v>
      </c>
      <c r="AT364" s="208" t="s">
        <v>186</v>
      </c>
      <c r="AU364" s="208" t="s">
        <v>98</v>
      </c>
      <c r="AY364" s="17" t="s">
        <v>183</v>
      </c>
      <c r="BE364" s="209">
        <f>IF(N364="základní",J364,0)</f>
        <v>0</v>
      </c>
      <c r="BF364" s="209">
        <f>IF(N364="snížená",J364,0)</f>
        <v>0</v>
      </c>
      <c r="BG364" s="209">
        <f>IF(N364="zákl. přenesená",J364,0)</f>
        <v>0</v>
      </c>
      <c r="BH364" s="209">
        <f>IF(N364="sníž. přenesená",J364,0)</f>
        <v>0</v>
      </c>
      <c r="BI364" s="209">
        <f>IF(N364="nulová",J364,0)</f>
        <v>0</v>
      </c>
      <c r="BJ364" s="17" t="s">
        <v>23</v>
      </c>
      <c r="BK364" s="209">
        <f>ROUND(I364*H364,2)</f>
        <v>0</v>
      </c>
      <c r="BL364" s="17" t="s">
        <v>122</v>
      </c>
      <c r="BM364" s="208" t="s">
        <v>2442</v>
      </c>
    </row>
    <row r="365" spans="2:65" s="1" customFormat="1" ht="10.199999999999999">
      <c r="B365" s="35"/>
      <c r="C365" s="36"/>
      <c r="D365" s="210" t="s">
        <v>192</v>
      </c>
      <c r="E365" s="36"/>
      <c r="F365" s="211" t="s">
        <v>2230</v>
      </c>
      <c r="G365" s="36"/>
      <c r="H365" s="36"/>
      <c r="I365" s="118"/>
      <c r="J365" s="36"/>
      <c r="K365" s="36"/>
      <c r="L365" s="39"/>
      <c r="M365" s="212"/>
      <c r="N365" s="67"/>
      <c r="O365" s="67"/>
      <c r="P365" s="67"/>
      <c r="Q365" s="67"/>
      <c r="R365" s="67"/>
      <c r="S365" s="67"/>
      <c r="T365" s="68"/>
      <c r="AT365" s="17" t="s">
        <v>192</v>
      </c>
      <c r="AU365" s="17" t="s">
        <v>98</v>
      </c>
    </row>
    <row r="366" spans="2:65" s="1" customFormat="1" ht="45">
      <c r="B366" s="35"/>
      <c r="C366" s="36"/>
      <c r="D366" s="210" t="s">
        <v>194</v>
      </c>
      <c r="E366" s="36"/>
      <c r="F366" s="213" t="s">
        <v>1178</v>
      </c>
      <c r="G366" s="36"/>
      <c r="H366" s="36"/>
      <c r="I366" s="118"/>
      <c r="J366" s="36"/>
      <c r="K366" s="36"/>
      <c r="L366" s="39"/>
      <c r="M366" s="212"/>
      <c r="N366" s="67"/>
      <c r="O366" s="67"/>
      <c r="P366" s="67"/>
      <c r="Q366" s="67"/>
      <c r="R366" s="67"/>
      <c r="S366" s="67"/>
      <c r="T366" s="68"/>
      <c r="AT366" s="17" t="s">
        <v>194</v>
      </c>
      <c r="AU366" s="17" t="s">
        <v>98</v>
      </c>
    </row>
    <row r="367" spans="2:65" s="12" customFormat="1" ht="10.199999999999999">
      <c r="B367" s="214"/>
      <c r="C367" s="215"/>
      <c r="D367" s="210" t="s">
        <v>196</v>
      </c>
      <c r="E367" s="216" t="s">
        <v>1</v>
      </c>
      <c r="F367" s="217" t="s">
        <v>2361</v>
      </c>
      <c r="G367" s="215"/>
      <c r="H367" s="216" t="s">
        <v>1</v>
      </c>
      <c r="I367" s="218"/>
      <c r="J367" s="215"/>
      <c r="K367" s="215"/>
      <c r="L367" s="219"/>
      <c r="M367" s="220"/>
      <c r="N367" s="221"/>
      <c r="O367" s="221"/>
      <c r="P367" s="221"/>
      <c r="Q367" s="221"/>
      <c r="R367" s="221"/>
      <c r="S367" s="221"/>
      <c r="T367" s="222"/>
      <c r="AT367" s="223" t="s">
        <v>196</v>
      </c>
      <c r="AU367" s="223" t="s">
        <v>98</v>
      </c>
      <c r="AV367" s="12" t="s">
        <v>23</v>
      </c>
      <c r="AW367" s="12" t="s">
        <v>48</v>
      </c>
      <c r="AX367" s="12" t="s">
        <v>91</v>
      </c>
      <c r="AY367" s="223" t="s">
        <v>183</v>
      </c>
    </row>
    <row r="368" spans="2:65" s="13" customFormat="1" ht="10.199999999999999">
      <c r="B368" s="224"/>
      <c r="C368" s="225"/>
      <c r="D368" s="210" t="s">
        <v>196</v>
      </c>
      <c r="E368" s="226" t="s">
        <v>1</v>
      </c>
      <c r="F368" s="227" t="s">
        <v>2443</v>
      </c>
      <c r="G368" s="225"/>
      <c r="H368" s="228">
        <v>77.599999999999994</v>
      </c>
      <c r="I368" s="229"/>
      <c r="J368" s="225"/>
      <c r="K368" s="225"/>
      <c r="L368" s="230"/>
      <c r="M368" s="231"/>
      <c r="N368" s="232"/>
      <c r="O368" s="232"/>
      <c r="P368" s="232"/>
      <c r="Q368" s="232"/>
      <c r="R368" s="232"/>
      <c r="S368" s="232"/>
      <c r="T368" s="233"/>
      <c r="AT368" s="234" t="s">
        <v>196</v>
      </c>
      <c r="AU368" s="234" t="s">
        <v>98</v>
      </c>
      <c r="AV368" s="13" t="s">
        <v>98</v>
      </c>
      <c r="AW368" s="13" t="s">
        <v>48</v>
      </c>
      <c r="AX368" s="13" t="s">
        <v>91</v>
      </c>
      <c r="AY368" s="234" t="s">
        <v>183</v>
      </c>
    </row>
    <row r="369" spans="2:65" s="15" customFormat="1" ht="10.199999999999999">
      <c r="B369" s="259"/>
      <c r="C369" s="260"/>
      <c r="D369" s="210" t="s">
        <v>196</v>
      </c>
      <c r="E369" s="261" t="s">
        <v>1</v>
      </c>
      <c r="F369" s="262" t="s">
        <v>1547</v>
      </c>
      <c r="G369" s="260"/>
      <c r="H369" s="263">
        <v>77.599999999999994</v>
      </c>
      <c r="I369" s="264"/>
      <c r="J369" s="260"/>
      <c r="K369" s="260"/>
      <c r="L369" s="265"/>
      <c r="M369" s="266"/>
      <c r="N369" s="267"/>
      <c r="O369" s="267"/>
      <c r="P369" s="267"/>
      <c r="Q369" s="267"/>
      <c r="R369" s="267"/>
      <c r="S369" s="267"/>
      <c r="T369" s="268"/>
      <c r="AT369" s="269" t="s">
        <v>196</v>
      </c>
      <c r="AU369" s="269" t="s">
        <v>98</v>
      </c>
      <c r="AV369" s="15" t="s">
        <v>122</v>
      </c>
      <c r="AW369" s="15" t="s">
        <v>48</v>
      </c>
      <c r="AX369" s="15" t="s">
        <v>23</v>
      </c>
      <c r="AY369" s="269" t="s">
        <v>183</v>
      </c>
    </row>
    <row r="370" spans="2:65" s="1" customFormat="1" ht="16.5" customHeight="1">
      <c r="B370" s="35"/>
      <c r="C370" s="197" t="s">
        <v>501</v>
      </c>
      <c r="D370" s="197" t="s">
        <v>186</v>
      </c>
      <c r="E370" s="198" t="s">
        <v>2235</v>
      </c>
      <c r="F370" s="199" t="s">
        <v>2236</v>
      </c>
      <c r="G370" s="200" t="s">
        <v>711</v>
      </c>
      <c r="H370" s="201">
        <v>77.599999999999994</v>
      </c>
      <c r="I370" s="202"/>
      <c r="J370" s="203">
        <f>ROUND(I370*H370,2)</f>
        <v>0</v>
      </c>
      <c r="K370" s="199" t="s">
        <v>190</v>
      </c>
      <c r="L370" s="39"/>
      <c r="M370" s="204" t="s">
        <v>1</v>
      </c>
      <c r="N370" s="205" t="s">
        <v>56</v>
      </c>
      <c r="O370" s="67"/>
      <c r="P370" s="206">
        <f>O370*H370</f>
        <v>0</v>
      </c>
      <c r="Q370" s="206">
        <v>0</v>
      </c>
      <c r="R370" s="206">
        <f>Q370*H370</f>
        <v>0</v>
      </c>
      <c r="S370" s="206">
        <v>0</v>
      </c>
      <c r="T370" s="207">
        <f>S370*H370</f>
        <v>0</v>
      </c>
      <c r="AR370" s="208" t="s">
        <v>122</v>
      </c>
      <c r="AT370" s="208" t="s">
        <v>186</v>
      </c>
      <c r="AU370" s="208" t="s">
        <v>98</v>
      </c>
      <c r="AY370" s="17" t="s">
        <v>183</v>
      </c>
      <c r="BE370" s="209">
        <f>IF(N370="základní",J370,0)</f>
        <v>0</v>
      </c>
      <c r="BF370" s="209">
        <f>IF(N370="snížená",J370,0)</f>
        <v>0</v>
      </c>
      <c r="BG370" s="209">
        <f>IF(N370="zákl. přenesená",J370,0)</f>
        <v>0</v>
      </c>
      <c r="BH370" s="209">
        <f>IF(N370="sníž. přenesená",J370,0)</f>
        <v>0</v>
      </c>
      <c r="BI370" s="209">
        <f>IF(N370="nulová",J370,0)</f>
        <v>0</v>
      </c>
      <c r="BJ370" s="17" t="s">
        <v>23</v>
      </c>
      <c r="BK370" s="209">
        <f>ROUND(I370*H370,2)</f>
        <v>0</v>
      </c>
      <c r="BL370" s="17" t="s">
        <v>122</v>
      </c>
      <c r="BM370" s="208" t="s">
        <v>2444</v>
      </c>
    </row>
    <row r="371" spans="2:65" s="1" customFormat="1" ht="10.199999999999999">
      <c r="B371" s="35"/>
      <c r="C371" s="36"/>
      <c r="D371" s="210" t="s">
        <v>192</v>
      </c>
      <c r="E371" s="36"/>
      <c r="F371" s="211" t="s">
        <v>2236</v>
      </c>
      <c r="G371" s="36"/>
      <c r="H371" s="36"/>
      <c r="I371" s="118"/>
      <c r="J371" s="36"/>
      <c r="K371" s="36"/>
      <c r="L371" s="39"/>
      <c r="M371" s="212"/>
      <c r="N371" s="67"/>
      <c r="O371" s="67"/>
      <c r="P371" s="67"/>
      <c r="Q371" s="67"/>
      <c r="R371" s="67"/>
      <c r="S371" s="67"/>
      <c r="T371" s="68"/>
      <c r="AT371" s="17" t="s">
        <v>192</v>
      </c>
      <c r="AU371" s="17" t="s">
        <v>98</v>
      </c>
    </row>
    <row r="372" spans="2:65" s="1" customFormat="1" ht="18">
      <c r="B372" s="35"/>
      <c r="C372" s="36"/>
      <c r="D372" s="210" t="s">
        <v>194</v>
      </c>
      <c r="E372" s="36"/>
      <c r="F372" s="213" t="s">
        <v>2238</v>
      </c>
      <c r="G372" s="36"/>
      <c r="H372" s="36"/>
      <c r="I372" s="118"/>
      <c r="J372" s="36"/>
      <c r="K372" s="36"/>
      <c r="L372" s="39"/>
      <c r="M372" s="212"/>
      <c r="N372" s="67"/>
      <c r="O372" s="67"/>
      <c r="P372" s="67"/>
      <c r="Q372" s="67"/>
      <c r="R372" s="67"/>
      <c r="S372" s="67"/>
      <c r="T372" s="68"/>
      <c r="AT372" s="17" t="s">
        <v>194</v>
      </c>
      <c r="AU372" s="17" t="s">
        <v>98</v>
      </c>
    </row>
    <row r="373" spans="2:65" s="12" customFormat="1" ht="10.199999999999999">
      <c r="B373" s="214"/>
      <c r="C373" s="215"/>
      <c r="D373" s="210" t="s">
        <v>196</v>
      </c>
      <c r="E373" s="216" t="s">
        <v>1</v>
      </c>
      <c r="F373" s="217" t="s">
        <v>2361</v>
      </c>
      <c r="G373" s="215"/>
      <c r="H373" s="216" t="s">
        <v>1</v>
      </c>
      <c r="I373" s="218"/>
      <c r="J373" s="215"/>
      <c r="K373" s="215"/>
      <c r="L373" s="219"/>
      <c r="M373" s="220"/>
      <c r="N373" s="221"/>
      <c r="O373" s="221"/>
      <c r="P373" s="221"/>
      <c r="Q373" s="221"/>
      <c r="R373" s="221"/>
      <c r="S373" s="221"/>
      <c r="T373" s="222"/>
      <c r="AT373" s="223" t="s">
        <v>196</v>
      </c>
      <c r="AU373" s="223" t="s">
        <v>98</v>
      </c>
      <c r="AV373" s="12" t="s">
        <v>23</v>
      </c>
      <c r="AW373" s="12" t="s">
        <v>48</v>
      </c>
      <c r="AX373" s="12" t="s">
        <v>91</v>
      </c>
      <c r="AY373" s="223" t="s">
        <v>183</v>
      </c>
    </row>
    <row r="374" spans="2:65" s="13" customFormat="1" ht="10.199999999999999">
      <c r="B374" s="224"/>
      <c r="C374" s="225"/>
      <c r="D374" s="210" t="s">
        <v>196</v>
      </c>
      <c r="E374" s="226" t="s">
        <v>1</v>
      </c>
      <c r="F374" s="227" t="s">
        <v>2443</v>
      </c>
      <c r="G374" s="225"/>
      <c r="H374" s="228">
        <v>77.599999999999994</v>
      </c>
      <c r="I374" s="229"/>
      <c r="J374" s="225"/>
      <c r="K374" s="225"/>
      <c r="L374" s="230"/>
      <c r="M374" s="231"/>
      <c r="N374" s="232"/>
      <c r="O374" s="232"/>
      <c r="P374" s="232"/>
      <c r="Q374" s="232"/>
      <c r="R374" s="232"/>
      <c r="S374" s="232"/>
      <c r="T374" s="233"/>
      <c r="AT374" s="234" t="s">
        <v>196</v>
      </c>
      <c r="AU374" s="234" t="s">
        <v>98</v>
      </c>
      <c r="AV374" s="13" t="s">
        <v>98</v>
      </c>
      <c r="AW374" s="13" t="s">
        <v>48</v>
      </c>
      <c r="AX374" s="13" t="s">
        <v>91</v>
      </c>
      <c r="AY374" s="234" t="s">
        <v>183</v>
      </c>
    </row>
    <row r="375" spans="2:65" s="15" customFormat="1" ht="10.199999999999999">
      <c r="B375" s="259"/>
      <c r="C375" s="260"/>
      <c r="D375" s="210" t="s">
        <v>196</v>
      </c>
      <c r="E375" s="261" t="s">
        <v>1</v>
      </c>
      <c r="F375" s="262" t="s">
        <v>1547</v>
      </c>
      <c r="G375" s="260"/>
      <c r="H375" s="263">
        <v>77.599999999999994</v>
      </c>
      <c r="I375" s="264"/>
      <c r="J375" s="260"/>
      <c r="K375" s="260"/>
      <c r="L375" s="265"/>
      <c r="M375" s="266"/>
      <c r="N375" s="267"/>
      <c r="O375" s="267"/>
      <c r="P375" s="267"/>
      <c r="Q375" s="267"/>
      <c r="R375" s="267"/>
      <c r="S375" s="267"/>
      <c r="T375" s="268"/>
      <c r="AT375" s="269" t="s">
        <v>196</v>
      </c>
      <c r="AU375" s="269" t="s">
        <v>98</v>
      </c>
      <c r="AV375" s="15" t="s">
        <v>122</v>
      </c>
      <c r="AW375" s="15" t="s">
        <v>48</v>
      </c>
      <c r="AX375" s="15" t="s">
        <v>23</v>
      </c>
      <c r="AY375" s="269" t="s">
        <v>183</v>
      </c>
    </row>
    <row r="376" spans="2:65" s="1" customFormat="1" ht="16.5" customHeight="1">
      <c r="B376" s="35"/>
      <c r="C376" s="197" t="s">
        <v>507</v>
      </c>
      <c r="D376" s="197" t="s">
        <v>186</v>
      </c>
      <c r="E376" s="198" t="s">
        <v>2187</v>
      </c>
      <c r="F376" s="199" t="s">
        <v>2188</v>
      </c>
      <c r="G376" s="200" t="s">
        <v>205</v>
      </c>
      <c r="H376" s="201">
        <v>14</v>
      </c>
      <c r="I376" s="202"/>
      <c r="J376" s="203">
        <f>ROUND(I376*H376,2)</f>
        <v>0</v>
      </c>
      <c r="K376" s="199" t="s">
        <v>190</v>
      </c>
      <c r="L376" s="39"/>
      <c r="M376" s="204" t="s">
        <v>1</v>
      </c>
      <c r="N376" s="205" t="s">
        <v>56</v>
      </c>
      <c r="O376" s="67"/>
      <c r="P376" s="206">
        <f>O376*H376</f>
        <v>0</v>
      </c>
      <c r="Q376" s="206">
        <v>0.12303</v>
      </c>
      <c r="R376" s="206">
        <f>Q376*H376</f>
        <v>1.7224200000000001</v>
      </c>
      <c r="S376" s="206">
        <v>0</v>
      </c>
      <c r="T376" s="207">
        <f>S376*H376</f>
        <v>0</v>
      </c>
      <c r="AR376" s="208" t="s">
        <v>122</v>
      </c>
      <c r="AT376" s="208" t="s">
        <v>186</v>
      </c>
      <c r="AU376" s="208" t="s">
        <v>98</v>
      </c>
      <c r="AY376" s="17" t="s">
        <v>183</v>
      </c>
      <c r="BE376" s="209">
        <f>IF(N376="základní",J376,0)</f>
        <v>0</v>
      </c>
      <c r="BF376" s="209">
        <f>IF(N376="snížená",J376,0)</f>
        <v>0</v>
      </c>
      <c r="BG376" s="209">
        <f>IF(N376="zákl. přenesená",J376,0)</f>
        <v>0</v>
      </c>
      <c r="BH376" s="209">
        <f>IF(N376="sníž. přenesená",J376,0)</f>
        <v>0</v>
      </c>
      <c r="BI376" s="209">
        <f>IF(N376="nulová",J376,0)</f>
        <v>0</v>
      </c>
      <c r="BJ376" s="17" t="s">
        <v>23</v>
      </c>
      <c r="BK376" s="209">
        <f>ROUND(I376*H376,2)</f>
        <v>0</v>
      </c>
      <c r="BL376" s="17" t="s">
        <v>122</v>
      </c>
      <c r="BM376" s="208" t="s">
        <v>2445</v>
      </c>
    </row>
    <row r="377" spans="2:65" s="1" customFormat="1" ht="10.199999999999999">
      <c r="B377" s="35"/>
      <c r="C377" s="36"/>
      <c r="D377" s="210" t="s">
        <v>192</v>
      </c>
      <c r="E377" s="36"/>
      <c r="F377" s="211" t="s">
        <v>2188</v>
      </c>
      <c r="G377" s="36"/>
      <c r="H377" s="36"/>
      <c r="I377" s="118"/>
      <c r="J377" s="36"/>
      <c r="K377" s="36"/>
      <c r="L377" s="39"/>
      <c r="M377" s="212"/>
      <c r="N377" s="67"/>
      <c r="O377" s="67"/>
      <c r="P377" s="67"/>
      <c r="Q377" s="67"/>
      <c r="R377" s="67"/>
      <c r="S377" s="67"/>
      <c r="T377" s="68"/>
      <c r="AT377" s="17" t="s">
        <v>192</v>
      </c>
      <c r="AU377" s="17" t="s">
        <v>98</v>
      </c>
    </row>
    <row r="378" spans="2:65" s="1" customFormat="1" ht="27">
      <c r="B378" s="35"/>
      <c r="C378" s="36"/>
      <c r="D378" s="210" t="s">
        <v>194</v>
      </c>
      <c r="E378" s="36"/>
      <c r="F378" s="213" t="s">
        <v>2190</v>
      </c>
      <c r="G378" s="36"/>
      <c r="H378" s="36"/>
      <c r="I378" s="118"/>
      <c r="J378" s="36"/>
      <c r="K378" s="36"/>
      <c r="L378" s="39"/>
      <c r="M378" s="212"/>
      <c r="N378" s="67"/>
      <c r="O378" s="67"/>
      <c r="P378" s="67"/>
      <c r="Q378" s="67"/>
      <c r="R378" s="67"/>
      <c r="S378" s="67"/>
      <c r="T378" s="68"/>
      <c r="AT378" s="17" t="s">
        <v>194</v>
      </c>
      <c r="AU378" s="17" t="s">
        <v>98</v>
      </c>
    </row>
    <row r="379" spans="2:65" s="12" customFormat="1" ht="10.199999999999999">
      <c r="B379" s="214"/>
      <c r="C379" s="215"/>
      <c r="D379" s="210" t="s">
        <v>196</v>
      </c>
      <c r="E379" s="216" t="s">
        <v>1</v>
      </c>
      <c r="F379" s="217" t="s">
        <v>2361</v>
      </c>
      <c r="G379" s="215"/>
      <c r="H379" s="216" t="s">
        <v>1</v>
      </c>
      <c r="I379" s="218"/>
      <c r="J379" s="215"/>
      <c r="K379" s="215"/>
      <c r="L379" s="219"/>
      <c r="M379" s="220"/>
      <c r="N379" s="221"/>
      <c r="O379" s="221"/>
      <c r="P379" s="221"/>
      <c r="Q379" s="221"/>
      <c r="R379" s="221"/>
      <c r="S379" s="221"/>
      <c r="T379" s="222"/>
      <c r="AT379" s="223" t="s">
        <v>196</v>
      </c>
      <c r="AU379" s="223" t="s">
        <v>98</v>
      </c>
      <c r="AV379" s="12" t="s">
        <v>23</v>
      </c>
      <c r="AW379" s="12" t="s">
        <v>48</v>
      </c>
      <c r="AX379" s="12" t="s">
        <v>91</v>
      </c>
      <c r="AY379" s="223" t="s">
        <v>183</v>
      </c>
    </row>
    <row r="380" spans="2:65" s="13" customFormat="1" ht="10.199999999999999">
      <c r="B380" s="224"/>
      <c r="C380" s="225"/>
      <c r="D380" s="210" t="s">
        <v>196</v>
      </c>
      <c r="E380" s="226" t="s">
        <v>1</v>
      </c>
      <c r="F380" s="227" t="s">
        <v>1835</v>
      </c>
      <c r="G380" s="225"/>
      <c r="H380" s="228">
        <v>14</v>
      </c>
      <c r="I380" s="229"/>
      <c r="J380" s="225"/>
      <c r="K380" s="225"/>
      <c r="L380" s="230"/>
      <c r="M380" s="231"/>
      <c r="N380" s="232"/>
      <c r="O380" s="232"/>
      <c r="P380" s="232"/>
      <c r="Q380" s="232"/>
      <c r="R380" s="232"/>
      <c r="S380" s="232"/>
      <c r="T380" s="233"/>
      <c r="AT380" s="234" t="s">
        <v>196</v>
      </c>
      <c r="AU380" s="234" t="s">
        <v>98</v>
      </c>
      <c r="AV380" s="13" t="s">
        <v>98</v>
      </c>
      <c r="AW380" s="13" t="s">
        <v>48</v>
      </c>
      <c r="AX380" s="13" t="s">
        <v>23</v>
      </c>
      <c r="AY380" s="234" t="s">
        <v>183</v>
      </c>
    </row>
    <row r="381" spans="2:65" s="1" customFormat="1" ht="16.5" customHeight="1">
      <c r="B381" s="35"/>
      <c r="C381" s="246" t="s">
        <v>514</v>
      </c>
      <c r="D381" s="246" t="s">
        <v>347</v>
      </c>
      <c r="E381" s="247" t="s">
        <v>2191</v>
      </c>
      <c r="F381" s="248" t="s">
        <v>2192</v>
      </c>
      <c r="G381" s="249" t="s">
        <v>205</v>
      </c>
      <c r="H381" s="250">
        <v>14</v>
      </c>
      <c r="I381" s="251"/>
      <c r="J381" s="252">
        <f>ROUND(I381*H381,2)</f>
        <v>0</v>
      </c>
      <c r="K381" s="248" t="s">
        <v>190</v>
      </c>
      <c r="L381" s="253"/>
      <c r="M381" s="254" t="s">
        <v>1</v>
      </c>
      <c r="N381" s="255" t="s">
        <v>56</v>
      </c>
      <c r="O381" s="67"/>
      <c r="P381" s="206">
        <f>O381*H381</f>
        <v>0</v>
      </c>
      <c r="Q381" s="206">
        <v>1.3299999999999999E-2</v>
      </c>
      <c r="R381" s="206">
        <f>Q381*H381</f>
        <v>0.18619999999999998</v>
      </c>
      <c r="S381" s="206">
        <v>0</v>
      </c>
      <c r="T381" s="207">
        <f>S381*H381</f>
        <v>0</v>
      </c>
      <c r="AR381" s="208" t="s">
        <v>232</v>
      </c>
      <c r="AT381" s="208" t="s">
        <v>347</v>
      </c>
      <c r="AU381" s="208" t="s">
        <v>98</v>
      </c>
      <c r="AY381" s="17" t="s">
        <v>183</v>
      </c>
      <c r="BE381" s="209">
        <f>IF(N381="základní",J381,0)</f>
        <v>0</v>
      </c>
      <c r="BF381" s="209">
        <f>IF(N381="snížená",J381,0)</f>
        <v>0</v>
      </c>
      <c r="BG381" s="209">
        <f>IF(N381="zákl. přenesená",J381,0)</f>
        <v>0</v>
      </c>
      <c r="BH381" s="209">
        <f>IF(N381="sníž. přenesená",J381,0)</f>
        <v>0</v>
      </c>
      <c r="BI381" s="209">
        <f>IF(N381="nulová",J381,0)</f>
        <v>0</v>
      </c>
      <c r="BJ381" s="17" t="s">
        <v>23</v>
      </c>
      <c r="BK381" s="209">
        <f>ROUND(I381*H381,2)</f>
        <v>0</v>
      </c>
      <c r="BL381" s="17" t="s">
        <v>122</v>
      </c>
      <c r="BM381" s="208" t="s">
        <v>2446</v>
      </c>
    </row>
    <row r="382" spans="2:65" s="1" customFormat="1" ht="10.199999999999999">
      <c r="B382" s="35"/>
      <c r="C382" s="36"/>
      <c r="D382" s="210" t="s">
        <v>192</v>
      </c>
      <c r="E382" s="36"/>
      <c r="F382" s="211" t="s">
        <v>2194</v>
      </c>
      <c r="G382" s="36"/>
      <c r="H382" s="36"/>
      <c r="I382" s="118"/>
      <c r="J382" s="36"/>
      <c r="K382" s="36"/>
      <c r="L382" s="39"/>
      <c r="M382" s="212"/>
      <c r="N382" s="67"/>
      <c r="O382" s="67"/>
      <c r="P382" s="67"/>
      <c r="Q382" s="67"/>
      <c r="R382" s="67"/>
      <c r="S382" s="67"/>
      <c r="T382" s="68"/>
      <c r="AT382" s="17" t="s">
        <v>192</v>
      </c>
      <c r="AU382" s="17" t="s">
        <v>98</v>
      </c>
    </row>
    <row r="383" spans="2:65" s="12" customFormat="1" ht="10.199999999999999">
      <c r="B383" s="214"/>
      <c r="C383" s="215"/>
      <c r="D383" s="210" t="s">
        <v>196</v>
      </c>
      <c r="E383" s="216" t="s">
        <v>1</v>
      </c>
      <c r="F383" s="217" t="s">
        <v>1952</v>
      </c>
      <c r="G383" s="215"/>
      <c r="H383" s="216" t="s">
        <v>1</v>
      </c>
      <c r="I383" s="218"/>
      <c r="J383" s="215"/>
      <c r="K383" s="215"/>
      <c r="L383" s="219"/>
      <c r="M383" s="220"/>
      <c r="N383" s="221"/>
      <c r="O383" s="221"/>
      <c r="P383" s="221"/>
      <c r="Q383" s="221"/>
      <c r="R383" s="221"/>
      <c r="S383" s="221"/>
      <c r="T383" s="222"/>
      <c r="AT383" s="223" t="s">
        <v>196</v>
      </c>
      <c r="AU383" s="223" t="s">
        <v>98</v>
      </c>
      <c r="AV383" s="12" t="s">
        <v>23</v>
      </c>
      <c r="AW383" s="12" t="s">
        <v>48</v>
      </c>
      <c r="AX383" s="12" t="s">
        <v>91</v>
      </c>
      <c r="AY383" s="223" t="s">
        <v>183</v>
      </c>
    </row>
    <row r="384" spans="2:65" s="13" customFormat="1" ht="10.199999999999999">
      <c r="B384" s="224"/>
      <c r="C384" s="225"/>
      <c r="D384" s="210" t="s">
        <v>196</v>
      </c>
      <c r="E384" s="226" t="s">
        <v>1</v>
      </c>
      <c r="F384" s="227" t="s">
        <v>1835</v>
      </c>
      <c r="G384" s="225"/>
      <c r="H384" s="228">
        <v>14</v>
      </c>
      <c r="I384" s="229"/>
      <c r="J384" s="225"/>
      <c r="K384" s="225"/>
      <c r="L384" s="230"/>
      <c r="M384" s="231"/>
      <c r="N384" s="232"/>
      <c r="O384" s="232"/>
      <c r="P384" s="232"/>
      <c r="Q384" s="232"/>
      <c r="R384" s="232"/>
      <c r="S384" s="232"/>
      <c r="T384" s="233"/>
      <c r="AT384" s="234" t="s">
        <v>196</v>
      </c>
      <c r="AU384" s="234" t="s">
        <v>98</v>
      </c>
      <c r="AV384" s="13" t="s">
        <v>98</v>
      </c>
      <c r="AW384" s="13" t="s">
        <v>48</v>
      </c>
      <c r="AX384" s="13" t="s">
        <v>23</v>
      </c>
      <c r="AY384" s="234" t="s">
        <v>183</v>
      </c>
    </row>
    <row r="385" spans="2:65" s="1" customFormat="1" ht="16.5" customHeight="1">
      <c r="B385" s="35"/>
      <c r="C385" s="246" t="s">
        <v>519</v>
      </c>
      <c r="D385" s="246" t="s">
        <v>347</v>
      </c>
      <c r="E385" s="247" t="s">
        <v>2184</v>
      </c>
      <c r="F385" s="248" t="s">
        <v>2185</v>
      </c>
      <c r="G385" s="249" t="s">
        <v>1345</v>
      </c>
      <c r="H385" s="250">
        <v>14</v>
      </c>
      <c r="I385" s="251"/>
      <c r="J385" s="252">
        <f>ROUND(I385*H385,2)</f>
        <v>0</v>
      </c>
      <c r="K385" s="248" t="s">
        <v>1</v>
      </c>
      <c r="L385" s="253"/>
      <c r="M385" s="254" t="s">
        <v>1</v>
      </c>
      <c r="N385" s="255" t="s">
        <v>56</v>
      </c>
      <c r="O385" s="67"/>
      <c r="P385" s="206">
        <f>O385*H385</f>
        <v>0</v>
      </c>
      <c r="Q385" s="206">
        <v>1.6999999999999999E-3</v>
      </c>
      <c r="R385" s="206">
        <f>Q385*H385</f>
        <v>2.3799999999999998E-2</v>
      </c>
      <c r="S385" s="206">
        <v>0</v>
      </c>
      <c r="T385" s="207">
        <f>S385*H385</f>
        <v>0</v>
      </c>
      <c r="AR385" s="208" t="s">
        <v>232</v>
      </c>
      <c r="AT385" s="208" t="s">
        <v>347</v>
      </c>
      <c r="AU385" s="208" t="s">
        <v>98</v>
      </c>
      <c r="AY385" s="17" t="s">
        <v>183</v>
      </c>
      <c r="BE385" s="209">
        <f>IF(N385="základní",J385,0)</f>
        <v>0</v>
      </c>
      <c r="BF385" s="209">
        <f>IF(N385="snížená",J385,0)</f>
        <v>0</v>
      </c>
      <c r="BG385" s="209">
        <f>IF(N385="zákl. přenesená",J385,0)</f>
        <v>0</v>
      </c>
      <c r="BH385" s="209">
        <f>IF(N385="sníž. přenesená",J385,0)</f>
        <v>0</v>
      </c>
      <c r="BI385" s="209">
        <f>IF(N385="nulová",J385,0)</f>
        <v>0</v>
      </c>
      <c r="BJ385" s="17" t="s">
        <v>23</v>
      </c>
      <c r="BK385" s="209">
        <f>ROUND(I385*H385,2)</f>
        <v>0</v>
      </c>
      <c r="BL385" s="17" t="s">
        <v>122</v>
      </c>
      <c r="BM385" s="208" t="s">
        <v>2447</v>
      </c>
    </row>
    <row r="386" spans="2:65" s="1" customFormat="1" ht="10.199999999999999">
      <c r="B386" s="35"/>
      <c r="C386" s="36"/>
      <c r="D386" s="210" t="s">
        <v>192</v>
      </c>
      <c r="E386" s="36"/>
      <c r="F386" s="211" t="s">
        <v>2185</v>
      </c>
      <c r="G386" s="36"/>
      <c r="H386" s="36"/>
      <c r="I386" s="118"/>
      <c r="J386" s="36"/>
      <c r="K386" s="36"/>
      <c r="L386" s="39"/>
      <c r="M386" s="212"/>
      <c r="N386" s="67"/>
      <c r="O386" s="67"/>
      <c r="P386" s="67"/>
      <c r="Q386" s="67"/>
      <c r="R386" s="67"/>
      <c r="S386" s="67"/>
      <c r="T386" s="68"/>
      <c r="AT386" s="17" t="s">
        <v>192</v>
      </c>
      <c r="AU386" s="17" t="s">
        <v>98</v>
      </c>
    </row>
    <row r="387" spans="2:65" s="12" customFormat="1" ht="10.199999999999999">
      <c r="B387" s="214"/>
      <c r="C387" s="215"/>
      <c r="D387" s="210" t="s">
        <v>196</v>
      </c>
      <c r="E387" s="216" t="s">
        <v>1</v>
      </c>
      <c r="F387" s="217" t="s">
        <v>1952</v>
      </c>
      <c r="G387" s="215"/>
      <c r="H387" s="216" t="s">
        <v>1</v>
      </c>
      <c r="I387" s="218"/>
      <c r="J387" s="215"/>
      <c r="K387" s="215"/>
      <c r="L387" s="219"/>
      <c r="M387" s="220"/>
      <c r="N387" s="221"/>
      <c r="O387" s="221"/>
      <c r="P387" s="221"/>
      <c r="Q387" s="221"/>
      <c r="R387" s="221"/>
      <c r="S387" s="221"/>
      <c r="T387" s="222"/>
      <c r="AT387" s="223" t="s">
        <v>196</v>
      </c>
      <c r="AU387" s="223" t="s">
        <v>98</v>
      </c>
      <c r="AV387" s="12" t="s">
        <v>23</v>
      </c>
      <c r="AW387" s="12" t="s">
        <v>48</v>
      </c>
      <c r="AX387" s="12" t="s">
        <v>91</v>
      </c>
      <c r="AY387" s="223" t="s">
        <v>183</v>
      </c>
    </row>
    <row r="388" spans="2:65" s="13" customFormat="1" ht="10.199999999999999">
      <c r="B388" s="224"/>
      <c r="C388" s="225"/>
      <c r="D388" s="210" t="s">
        <v>196</v>
      </c>
      <c r="E388" s="226" t="s">
        <v>1</v>
      </c>
      <c r="F388" s="227" t="s">
        <v>1835</v>
      </c>
      <c r="G388" s="225"/>
      <c r="H388" s="228">
        <v>14</v>
      </c>
      <c r="I388" s="229"/>
      <c r="J388" s="225"/>
      <c r="K388" s="225"/>
      <c r="L388" s="230"/>
      <c r="M388" s="231"/>
      <c r="N388" s="232"/>
      <c r="O388" s="232"/>
      <c r="P388" s="232"/>
      <c r="Q388" s="232"/>
      <c r="R388" s="232"/>
      <c r="S388" s="232"/>
      <c r="T388" s="233"/>
      <c r="AT388" s="234" t="s">
        <v>196</v>
      </c>
      <c r="AU388" s="234" t="s">
        <v>98</v>
      </c>
      <c r="AV388" s="13" t="s">
        <v>98</v>
      </c>
      <c r="AW388" s="13" t="s">
        <v>48</v>
      </c>
      <c r="AX388" s="13" t="s">
        <v>23</v>
      </c>
      <c r="AY388" s="234" t="s">
        <v>183</v>
      </c>
    </row>
    <row r="389" spans="2:65" s="1" customFormat="1" ht="16.5" customHeight="1">
      <c r="B389" s="35"/>
      <c r="C389" s="197" t="s">
        <v>526</v>
      </c>
      <c r="D389" s="197" t="s">
        <v>186</v>
      </c>
      <c r="E389" s="198" t="s">
        <v>2217</v>
      </c>
      <c r="F389" s="199" t="s">
        <v>2218</v>
      </c>
      <c r="G389" s="200" t="s">
        <v>711</v>
      </c>
      <c r="H389" s="201">
        <v>198</v>
      </c>
      <c r="I389" s="202"/>
      <c r="J389" s="203">
        <f>ROUND(I389*H389,2)</f>
        <v>0</v>
      </c>
      <c r="K389" s="199" t="s">
        <v>190</v>
      </c>
      <c r="L389" s="39"/>
      <c r="M389" s="204" t="s">
        <v>1</v>
      </c>
      <c r="N389" s="205" t="s">
        <v>56</v>
      </c>
      <c r="O389" s="67"/>
      <c r="P389" s="206">
        <f>O389*H389</f>
        <v>0</v>
      </c>
      <c r="Q389" s="206">
        <v>1.9000000000000001E-4</v>
      </c>
      <c r="R389" s="206">
        <f>Q389*H389</f>
        <v>3.7620000000000001E-2</v>
      </c>
      <c r="S389" s="206">
        <v>0</v>
      </c>
      <c r="T389" s="207">
        <f>S389*H389</f>
        <v>0</v>
      </c>
      <c r="AR389" s="208" t="s">
        <v>122</v>
      </c>
      <c r="AT389" s="208" t="s">
        <v>186</v>
      </c>
      <c r="AU389" s="208" t="s">
        <v>98</v>
      </c>
      <c r="AY389" s="17" t="s">
        <v>183</v>
      </c>
      <c r="BE389" s="209">
        <f>IF(N389="základní",J389,0)</f>
        <v>0</v>
      </c>
      <c r="BF389" s="209">
        <f>IF(N389="snížená",J389,0)</f>
        <v>0</v>
      </c>
      <c r="BG389" s="209">
        <f>IF(N389="zákl. přenesená",J389,0)</f>
        <v>0</v>
      </c>
      <c r="BH389" s="209">
        <f>IF(N389="sníž. přenesená",J389,0)</f>
        <v>0</v>
      </c>
      <c r="BI389" s="209">
        <f>IF(N389="nulová",J389,0)</f>
        <v>0</v>
      </c>
      <c r="BJ389" s="17" t="s">
        <v>23</v>
      </c>
      <c r="BK389" s="209">
        <f>ROUND(I389*H389,2)</f>
        <v>0</v>
      </c>
      <c r="BL389" s="17" t="s">
        <v>122</v>
      </c>
      <c r="BM389" s="208" t="s">
        <v>2448</v>
      </c>
    </row>
    <row r="390" spans="2:65" s="1" customFormat="1" ht="10.199999999999999">
      <c r="B390" s="35"/>
      <c r="C390" s="36"/>
      <c r="D390" s="210" t="s">
        <v>192</v>
      </c>
      <c r="E390" s="36"/>
      <c r="F390" s="211" t="s">
        <v>2220</v>
      </c>
      <c r="G390" s="36"/>
      <c r="H390" s="36"/>
      <c r="I390" s="118"/>
      <c r="J390" s="36"/>
      <c r="K390" s="36"/>
      <c r="L390" s="39"/>
      <c r="M390" s="212"/>
      <c r="N390" s="67"/>
      <c r="O390" s="67"/>
      <c r="P390" s="67"/>
      <c r="Q390" s="67"/>
      <c r="R390" s="67"/>
      <c r="S390" s="67"/>
      <c r="T390" s="68"/>
      <c r="AT390" s="17" t="s">
        <v>192</v>
      </c>
      <c r="AU390" s="17" t="s">
        <v>98</v>
      </c>
    </row>
    <row r="391" spans="2:65" s="12" customFormat="1" ht="10.199999999999999">
      <c r="B391" s="214"/>
      <c r="C391" s="215"/>
      <c r="D391" s="210" t="s">
        <v>196</v>
      </c>
      <c r="E391" s="216" t="s">
        <v>1</v>
      </c>
      <c r="F391" s="217" t="s">
        <v>2361</v>
      </c>
      <c r="G391" s="215"/>
      <c r="H391" s="216" t="s">
        <v>1</v>
      </c>
      <c r="I391" s="218"/>
      <c r="J391" s="215"/>
      <c r="K391" s="215"/>
      <c r="L391" s="219"/>
      <c r="M391" s="220"/>
      <c r="N391" s="221"/>
      <c r="O391" s="221"/>
      <c r="P391" s="221"/>
      <c r="Q391" s="221"/>
      <c r="R391" s="221"/>
      <c r="S391" s="221"/>
      <c r="T391" s="222"/>
      <c r="AT391" s="223" t="s">
        <v>196</v>
      </c>
      <c r="AU391" s="223" t="s">
        <v>98</v>
      </c>
      <c r="AV391" s="12" t="s">
        <v>23</v>
      </c>
      <c r="AW391" s="12" t="s">
        <v>48</v>
      </c>
      <c r="AX391" s="12" t="s">
        <v>91</v>
      </c>
      <c r="AY391" s="223" t="s">
        <v>183</v>
      </c>
    </row>
    <row r="392" spans="2:65" s="13" customFormat="1" ht="10.199999999999999">
      <c r="B392" s="224"/>
      <c r="C392" s="225"/>
      <c r="D392" s="210" t="s">
        <v>196</v>
      </c>
      <c r="E392" s="226" t="s">
        <v>1</v>
      </c>
      <c r="F392" s="227" t="s">
        <v>1475</v>
      </c>
      <c r="G392" s="225"/>
      <c r="H392" s="228">
        <v>198</v>
      </c>
      <c r="I392" s="229"/>
      <c r="J392" s="225"/>
      <c r="K392" s="225"/>
      <c r="L392" s="230"/>
      <c r="M392" s="231"/>
      <c r="N392" s="232"/>
      <c r="O392" s="232"/>
      <c r="P392" s="232"/>
      <c r="Q392" s="232"/>
      <c r="R392" s="232"/>
      <c r="S392" s="232"/>
      <c r="T392" s="233"/>
      <c r="AT392" s="234" t="s">
        <v>196</v>
      </c>
      <c r="AU392" s="234" t="s">
        <v>98</v>
      </c>
      <c r="AV392" s="13" t="s">
        <v>98</v>
      </c>
      <c r="AW392" s="13" t="s">
        <v>48</v>
      </c>
      <c r="AX392" s="13" t="s">
        <v>23</v>
      </c>
      <c r="AY392" s="234" t="s">
        <v>183</v>
      </c>
    </row>
    <row r="393" spans="2:65" s="1" customFormat="1" ht="16.5" customHeight="1">
      <c r="B393" s="35"/>
      <c r="C393" s="197" t="s">
        <v>534</v>
      </c>
      <c r="D393" s="197" t="s">
        <v>186</v>
      </c>
      <c r="E393" s="198" t="s">
        <v>2222</v>
      </c>
      <c r="F393" s="199" t="s">
        <v>2223</v>
      </c>
      <c r="G393" s="200" t="s">
        <v>711</v>
      </c>
      <c r="H393" s="201">
        <v>78</v>
      </c>
      <c r="I393" s="202"/>
      <c r="J393" s="203">
        <f>ROUND(I393*H393,2)</f>
        <v>0</v>
      </c>
      <c r="K393" s="199" t="s">
        <v>190</v>
      </c>
      <c r="L393" s="39"/>
      <c r="M393" s="204" t="s">
        <v>1</v>
      </c>
      <c r="N393" s="205" t="s">
        <v>56</v>
      </c>
      <c r="O393" s="67"/>
      <c r="P393" s="206">
        <f>O393*H393</f>
        <v>0</v>
      </c>
      <c r="Q393" s="206">
        <v>9.0000000000000006E-5</v>
      </c>
      <c r="R393" s="206">
        <f>Q393*H393</f>
        <v>7.0200000000000002E-3</v>
      </c>
      <c r="S393" s="206">
        <v>0</v>
      </c>
      <c r="T393" s="207">
        <f>S393*H393</f>
        <v>0</v>
      </c>
      <c r="AR393" s="208" t="s">
        <v>122</v>
      </c>
      <c r="AT393" s="208" t="s">
        <v>186</v>
      </c>
      <c r="AU393" s="208" t="s">
        <v>98</v>
      </c>
      <c r="AY393" s="17" t="s">
        <v>183</v>
      </c>
      <c r="BE393" s="209">
        <f>IF(N393="základní",J393,0)</f>
        <v>0</v>
      </c>
      <c r="BF393" s="209">
        <f>IF(N393="snížená",J393,0)</f>
        <v>0</v>
      </c>
      <c r="BG393" s="209">
        <f>IF(N393="zákl. přenesená",J393,0)</f>
        <v>0</v>
      </c>
      <c r="BH393" s="209">
        <f>IF(N393="sníž. přenesená",J393,0)</f>
        <v>0</v>
      </c>
      <c r="BI393" s="209">
        <f>IF(N393="nulová",J393,0)</f>
        <v>0</v>
      </c>
      <c r="BJ393" s="17" t="s">
        <v>23</v>
      </c>
      <c r="BK393" s="209">
        <f>ROUND(I393*H393,2)</f>
        <v>0</v>
      </c>
      <c r="BL393" s="17" t="s">
        <v>122</v>
      </c>
      <c r="BM393" s="208" t="s">
        <v>2449</v>
      </c>
    </row>
    <row r="394" spans="2:65" s="1" customFormat="1" ht="10.199999999999999">
      <c r="B394" s="35"/>
      <c r="C394" s="36"/>
      <c r="D394" s="210" t="s">
        <v>192</v>
      </c>
      <c r="E394" s="36"/>
      <c r="F394" s="211" t="s">
        <v>2225</v>
      </c>
      <c r="G394" s="36"/>
      <c r="H394" s="36"/>
      <c r="I394" s="118"/>
      <c r="J394" s="36"/>
      <c r="K394" s="36"/>
      <c r="L394" s="39"/>
      <c r="M394" s="212"/>
      <c r="N394" s="67"/>
      <c r="O394" s="67"/>
      <c r="P394" s="67"/>
      <c r="Q394" s="67"/>
      <c r="R394" s="67"/>
      <c r="S394" s="67"/>
      <c r="T394" s="68"/>
      <c r="AT394" s="17" t="s">
        <v>192</v>
      </c>
      <c r="AU394" s="17" t="s">
        <v>98</v>
      </c>
    </row>
    <row r="395" spans="2:65" s="12" customFormat="1" ht="10.199999999999999">
      <c r="B395" s="214"/>
      <c r="C395" s="215"/>
      <c r="D395" s="210" t="s">
        <v>196</v>
      </c>
      <c r="E395" s="216" t="s">
        <v>1</v>
      </c>
      <c r="F395" s="217" t="s">
        <v>2361</v>
      </c>
      <c r="G395" s="215"/>
      <c r="H395" s="216" t="s">
        <v>1</v>
      </c>
      <c r="I395" s="218"/>
      <c r="J395" s="215"/>
      <c r="K395" s="215"/>
      <c r="L395" s="219"/>
      <c r="M395" s="220"/>
      <c r="N395" s="221"/>
      <c r="O395" s="221"/>
      <c r="P395" s="221"/>
      <c r="Q395" s="221"/>
      <c r="R395" s="221"/>
      <c r="S395" s="221"/>
      <c r="T395" s="222"/>
      <c r="AT395" s="223" t="s">
        <v>196</v>
      </c>
      <c r="AU395" s="223" t="s">
        <v>98</v>
      </c>
      <c r="AV395" s="12" t="s">
        <v>23</v>
      </c>
      <c r="AW395" s="12" t="s">
        <v>48</v>
      </c>
      <c r="AX395" s="12" t="s">
        <v>91</v>
      </c>
      <c r="AY395" s="223" t="s">
        <v>183</v>
      </c>
    </row>
    <row r="396" spans="2:65" s="13" customFormat="1" ht="10.199999999999999">
      <c r="B396" s="224"/>
      <c r="C396" s="225"/>
      <c r="D396" s="210" t="s">
        <v>196</v>
      </c>
      <c r="E396" s="226" t="s">
        <v>1</v>
      </c>
      <c r="F396" s="227" t="s">
        <v>717</v>
      </c>
      <c r="G396" s="225"/>
      <c r="H396" s="228">
        <v>78</v>
      </c>
      <c r="I396" s="229"/>
      <c r="J396" s="225"/>
      <c r="K396" s="225"/>
      <c r="L396" s="230"/>
      <c r="M396" s="231"/>
      <c r="N396" s="232"/>
      <c r="O396" s="232"/>
      <c r="P396" s="232"/>
      <c r="Q396" s="232"/>
      <c r="R396" s="232"/>
      <c r="S396" s="232"/>
      <c r="T396" s="233"/>
      <c r="AT396" s="234" t="s">
        <v>196</v>
      </c>
      <c r="AU396" s="234" t="s">
        <v>98</v>
      </c>
      <c r="AV396" s="13" t="s">
        <v>98</v>
      </c>
      <c r="AW396" s="13" t="s">
        <v>48</v>
      </c>
      <c r="AX396" s="13" t="s">
        <v>23</v>
      </c>
      <c r="AY396" s="234" t="s">
        <v>183</v>
      </c>
    </row>
    <row r="397" spans="2:65" s="11" customFormat="1" ht="22.8" customHeight="1">
      <c r="B397" s="181"/>
      <c r="C397" s="182"/>
      <c r="D397" s="183" t="s">
        <v>90</v>
      </c>
      <c r="E397" s="195" t="s">
        <v>846</v>
      </c>
      <c r="F397" s="195" t="s">
        <v>2278</v>
      </c>
      <c r="G397" s="182"/>
      <c r="H397" s="182"/>
      <c r="I397" s="185"/>
      <c r="J397" s="196">
        <f>BK397</f>
        <v>0</v>
      </c>
      <c r="K397" s="182"/>
      <c r="L397" s="187"/>
      <c r="M397" s="188"/>
      <c r="N397" s="189"/>
      <c r="O397" s="189"/>
      <c r="P397" s="190">
        <f>SUM(P398:P400)</f>
        <v>0</v>
      </c>
      <c r="Q397" s="189"/>
      <c r="R397" s="190">
        <f>SUM(R398:R400)</f>
        <v>0</v>
      </c>
      <c r="S397" s="189"/>
      <c r="T397" s="191">
        <f>SUM(T398:T400)</f>
        <v>0</v>
      </c>
      <c r="AR397" s="192" t="s">
        <v>23</v>
      </c>
      <c r="AT397" s="193" t="s">
        <v>90</v>
      </c>
      <c r="AU397" s="193" t="s">
        <v>23</v>
      </c>
      <c r="AY397" s="192" t="s">
        <v>183</v>
      </c>
      <c r="BK397" s="194">
        <f>SUM(BK398:BK400)</f>
        <v>0</v>
      </c>
    </row>
    <row r="398" spans="2:65" s="1" customFormat="1" ht="16.5" customHeight="1">
      <c r="B398" s="35"/>
      <c r="C398" s="197" t="s">
        <v>541</v>
      </c>
      <c r="D398" s="197" t="s">
        <v>186</v>
      </c>
      <c r="E398" s="198" t="s">
        <v>2279</v>
      </c>
      <c r="F398" s="199" t="s">
        <v>2280</v>
      </c>
      <c r="G398" s="200" t="s">
        <v>2281</v>
      </c>
      <c r="H398" s="201">
        <v>1</v>
      </c>
      <c r="I398" s="202"/>
      <c r="J398" s="203">
        <f>ROUND(I398*H398,2)</f>
        <v>0</v>
      </c>
      <c r="K398" s="199" t="s">
        <v>1</v>
      </c>
      <c r="L398" s="39"/>
      <c r="M398" s="204" t="s">
        <v>1</v>
      </c>
      <c r="N398" s="205" t="s">
        <v>56</v>
      </c>
      <c r="O398" s="67"/>
      <c r="P398" s="206">
        <f>O398*H398</f>
        <v>0</v>
      </c>
      <c r="Q398" s="206">
        <v>0</v>
      </c>
      <c r="R398" s="206">
        <f>Q398*H398</f>
        <v>0</v>
      </c>
      <c r="S398" s="206">
        <v>0</v>
      </c>
      <c r="T398" s="207">
        <f>S398*H398</f>
        <v>0</v>
      </c>
      <c r="AR398" s="208" t="s">
        <v>122</v>
      </c>
      <c r="AT398" s="208" t="s">
        <v>186</v>
      </c>
      <c r="AU398" s="208" t="s">
        <v>98</v>
      </c>
      <c r="AY398" s="17" t="s">
        <v>183</v>
      </c>
      <c r="BE398" s="209">
        <f>IF(N398="základní",J398,0)</f>
        <v>0</v>
      </c>
      <c r="BF398" s="209">
        <f>IF(N398="snížená",J398,0)</f>
        <v>0</v>
      </c>
      <c r="BG398" s="209">
        <f>IF(N398="zákl. přenesená",J398,0)</f>
        <v>0</v>
      </c>
      <c r="BH398" s="209">
        <f>IF(N398="sníž. přenesená",J398,0)</f>
        <v>0</v>
      </c>
      <c r="BI398" s="209">
        <f>IF(N398="nulová",J398,0)</f>
        <v>0</v>
      </c>
      <c r="BJ398" s="17" t="s">
        <v>23</v>
      </c>
      <c r="BK398" s="209">
        <f>ROUND(I398*H398,2)</f>
        <v>0</v>
      </c>
      <c r="BL398" s="17" t="s">
        <v>122</v>
      </c>
      <c r="BM398" s="208" t="s">
        <v>2450</v>
      </c>
    </row>
    <row r="399" spans="2:65" s="1" customFormat="1" ht="10.199999999999999">
      <c r="B399" s="35"/>
      <c r="C399" s="36"/>
      <c r="D399" s="210" t="s">
        <v>192</v>
      </c>
      <c r="E399" s="36"/>
      <c r="F399" s="211" t="s">
        <v>2280</v>
      </c>
      <c r="G399" s="36"/>
      <c r="H399" s="36"/>
      <c r="I399" s="118"/>
      <c r="J399" s="36"/>
      <c r="K399" s="36"/>
      <c r="L399" s="39"/>
      <c r="M399" s="212"/>
      <c r="N399" s="67"/>
      <c r="O399" s="67"/>
      <c r="P399" s="67"/>
      <c r="Q399" s="67"/>
      <c r="R399" s="67"/>
      <c r="S399" s="67"/>
      <c r="T399" s="68"/>
      <c r="AT399" s="17" t="s">
        <v>192</v>
      </c>
      <c r="AU399" s="17" t="s">
        <v>98</v>
      </c>
    </row>
    <row r="400" spans="2:65" s="13" customFormat="1" ht="10.199999999999999">
      <c r="B400" s="224"/>
      <c r="C400" s="225"/>
      <c r="D400" s="210" t="s">
        <v>196</v>
      </c>
      <c r="E400" s="226" t="s">
        <v>1</v>
      </c>
      <c r="F400" s="227" t="s">
        <v>23</v>
      </c>
      <c r="G400" s="225"/>
      <c r="H400" s="228">
        <v>1</v>
      </c>
      <c r="I400" s="229"/>
      <c r="J400" s="225"/>
      <c r="K400" s="225"/>
      <c r="L400" s="230"/>
      <c r="M400" s="231"/>
      <c r="N400" s="232"/>
      <c r="O400" s="232"/>
      <c r="P400" s="232"/>
      <c r="Q400" s="232"/>
      <c r="R400" s="232"/>
      <c r="S400" s="232"/>
      <c r="T400" s="233"/>
      <c r="AT400" s="234" t="s">
        <v>196</v>
      </c>
      <c r="AU400" s="234" t="s">
        <v>98</v>
      </c>
      <c r="AV400" s="13" t="s">
        <v>98</v>
      </c>
      <c r="AW400" s="13" t="s">
        <v>48</v>
      </c>
      <c r="AX400" s="13" t="s">
        <v>23</v>
      </c>
      <c r="AY400" s="234" t="s">
        <v>183</v>
      </c>
    </row>
    <row r="401" spans="2:65" s="11" customFormat="1" ht="22.8" customHeight="1">
      <c r="B401" s="181"/>
      <c r="C401" s="182"/>
      <c r="D401" s="183" t="s">
        <v>90</v>
      </c>
      <c r="E401" s="195" t="s">
        <v>872</v>
      </c>
      <c r="F401" s="195" t="s">
        <v>2451</v>
      </c>
      <c r="G401" s="182"/>
      <c r="H401" s="182"/>
      <c r="I401" s="185"/>
      <c r="J401" s="196">
        <f>BK401</f>
        <v>0</v>
      </c>
      <c r="K401" s="182"/>
      <c r="L401" s="187"/>
      <c r="M401" s="188"/>
      <c r="N401" s="189"/>
      <c r="O401" s="189"/>
      <c r="P401" s="190">
        <f>SUM(P402:P407)</f>
        <v>0</v>
      </c>
      <c r="Q401" s="189"/>
      <c r="R401" s="190">
        <f>SUM(R402:R407)</f>
        <v>0</v>
      </c>
      <c r="S401" s="189"/>
      <c r="T401" s="191">
        <f>SUM(T402:T407)</f>
        <v>0</v>
      </c>
      <c r="AR401" s="192" t="s">
        <v>23</v>
      </c>
      <c r="AT401" s="193" t="s">
        <v>90</v>
      </c>
      <c r="AU401" s="193" t="s">
        <v>23</v>
      </c>
      <c r="AY401" s="192" t="s">
        <v>183</v>
      </c>
      <c r="BK401" s="194">
        <f>SUM(BK402:BK407)</f>
        <v>0</v>
      </c>
    </row>
    <row r="402" spans="2:65" s="1" customFormat="1" ht="16.5" customHeight="1">
      <c r="B402" s="35"/>
      <c r="C402" s="197" t="s">
        <v>547</v>
      </c>
      <c r="D402" s="197" t="s">
        <v>186</v>
      </c>
      <c r="E402" s="198" t="s">
        <v>1180</v>
      </c>
      <c r="F402" s="199" t="s">
        <v>1181</v>
      </c>
      <c r="G402" s="200" t="s">
        <v>313</v>
      </c>
      <c r="H402" s="201">
        <v>11.032</v>
      </c>
      <c r="I402" s="202"/>
      <c r="J402" s="203">
        <f>ROUND(I402*H402,2)</f>
        <v>0</v>
      </c>
      <c r="K402" s="199" t="s">
        <v>190</v>
      </c>
      <c r="L402" s="39"/>
      <c r="M402" s="204" t="s">
        <v>1</v>
      </c>
      <c r="N402" s="205" t="s">
        <v>56</v>
      </c>
      <c r="O402" s="67"/>
      <c r="P402" s="206">
        <f>O402*H402</f>
        <v>0</v>
      </c>
      <c r="Q402" s="206">
        <v>0</v>
      </c>
      <c r="R402" s="206">
        <f>Q402*H402</f>
        <v>0</v>
      </c>
      <c r="S402" s="206">
        <v>0</v>
      </c>
      <c r="T402" s="207">
        <f>S402*H402</f>
        <v>0</v>
      </c>
      <c r="AR402" s="208" t="s">
        <v>122</v>
      </c>
      <c r="AT402" s="208" t="s">
        <v>186</v>
      </c>
      <c r="AU402" s="208" t="s">
        <v>98</v>
      </c>
      <c r="AY402" s="17" t="s">
        <v>183</v>
      </c>
      <c r="BE402" s="209">
        <f>IF(N402="základní",J402,0)</f>
        <v>0</v>
      </c>
      <c r="BF402" s="209">
        <f>IF(N402="snížená",J402,0)</f>
        <v>0</v>
      </c>
      <c r="BG402" s="209">
        <f>IF(N402="zákl. přenesená",J402,0)</f>
        <v>0</v>
      </c>
      <c r="BH402" s="209">
        <f>IF(N402="sníž. přenesená",J402,0)</f>
        <v>0</v>
      </c>
      <c r="BI402" s="209">
        <f>IF(N402="nulová",J402,0)</f>
        <v>0</v>
      </c>
      <c r="BJ402" s="17" t="s">
        <v>23</v>
      </c>
      <c r="BK402" s="209">
        <f>ROUND(I402*H402,2)</f>
        <v>0</v>
      </c>
      <c r="BL402" s="17" t="s">
        <v>122</v>
      </c>
      <c r="BM402" s="208" t="s">
        <v>2452</v>
      </c>
    </row>
    <row r="403" spans="2:65" s="1" customFormat="1" ht="17.399999999999999">
      <c r="B403" s="35"/>
      <c r="C403" s="36"/>
      <c r="D403" s="210" t="s">
        <v>192</v>
      </c>
      <c r="E403" s="36"/>
      <c r="F403" s="211" t="s">
        <v>1183</v>
      </c>
      <c r="G403" s="36"/>
      <c r="H403" s="36"/>
      <c r="I403" s="118"/>
      <c r="J403" s="36"/>
      <c r="K403" s="36"/>
      <c r="L403" s="39"/>
      <c r="M403" s="212"/>
      <c r="N403" s="67"/>
      <c r="O403" s="67"/>
      <c r="P403" s="67"/>
      <c r="Q403" s="67"/>
      <c r="R403" s="67"/>
      <c r="S403" s="67"/>
      <c r="T403" s="68"/>
      <c r="AT403" s="17" t="s">
        <v>192</v>
      </c>
      <c r="AU403" s="17" t="s">
        <v>98</v>
      </c>
    </row>
    <row r="404" spans="2:65" s="1" customFormat="1" ht="27">
      <c r="B404" s="35"/>
      <c r="C404" s="36"/>
      <c r="D404" s="210" t="s">
        <v>194</v>
      </c>
      <c r="E404" s="36"/>
      <c r="F404" s="213" t="s">
        <v>1080</v>
      </c>
      <c r="G404" s="36"/>
      <c r="H404" s="36"/>
      <c r="I404" s="118"/>
      <c r="J404" s="36"/>
      <c r="K404" s="36"/>
      <c r="L404" s="39"/>
      <c r="M404" s="212"/>
      <c r="N404" s="67"/>
      <c r="O404" s="67"/>
      <c r="P404" s="67"/>
      <c r="Q404" s="67"/>
      <c r="R404" s="67"/>
      <c r="S404" s="67"/>
      <c r="T404" s="68"/>
      <c r="AT404" s="17" t="s">
        <v>194</v>
      </c>
      <c r="AU404" s="17" t="s">
        <v>98</v>
      </c>
    </row>
    <row r="405" spans="2:65" s="1" customFormat="1" ht="16.5" customHeight="1">
      <c r="B405" s="35"/>
      <c r="C405" s="197" t="s">
        <v>554</v>
      </c>
      <c r="D405" s="197" t="s">
        <v>186</v>
      </c>
      <c r="E405" s="198" t="s">
        <v>2453</v>
      </c>
      <c r="F405" s="199" t="s">
        <v>2454</v>
      </c>
      <c r="G405" s="200" t="s">
        <v>313</v>
      </c>
      <c r="H405" s="201">
        <v>11.032</v>
      </c>
      <c r="I405" s="202"/>
      <c r="J405" s="203">
        <f>ROUND(I405*H405,2)</f>
        <v>0</v>
      </c>
      <c r="K405" s="199" t="s">
        <v>190</v>
      </c>
      <c r="L405" s="39"/>
      <c r="M405" s="204" t="s">
        <v>1</v>
      </c>
      <c r="N405" s="205" t="s">
        <v>56</v>
      </c>
      <c r="O405" s="67"/>
      <c r="P405" s="206">
        <f>O405*H405</f>
        <v>0</v>
      </c>
      <c r="Q405" s="206">
        <v>0</v>
      </c>
      <c r="R405" s="206">
        <f>Q405*H405</f>
        <v>0</v>
      </c>
      <c r="S405" s="206">
        <v>0</v>
      </c>
      <c r="T405" s="207">
        <f>S405*H405</f>
        <v>0</v>
      </c>
      <c r="AR405" s="208" t="s">
        <v>122</v>
      </c>
      <c r="AT405" s="208" t="s">
        <v>186</v>
      </c>
      <c r="AU405" s="208" t="s">
        <v>98</v>
      </c>
      <c r="AY405" s="17" t="s">
        <v>183</v>
      </c>
      <c r="BE405" s="209">
        <f>IF(N405="základní",J405,0)</f>
        <v>0</v>
      </c>
      <c r="BF405" s="209">
        <f>IF(N405="snížená",J405,0)</f>
        <v>0</v>
      </c>
      <c r="BG405" s="209">
        <f>IF(N405="zákl. přenesená",J405,0)</f>
        <v>0</v>
      </c>
      <c r="BH405" s="209">
        <f>IF(N405="sníž. přenesená",J405,0)</f>
        <v>0</v>
      </c>
      <c r="BI405" s="209">
        <f>IF(N405="nulová",J405,0)</f>
        <v>0</v>
      </c>
      <c r="BJ405" s="17" t="s">
        <v>23</v>
      </c>
      <c r="BK405" s="209">
        <f>ROUND(I405*H405,2)</f>
        <v>0</v>
      </c>
      <c r="BL405" s="17" t="s">
        <v>122</v>
      </c>
      <c r="BM405" s="208" t="s">
        <v>2455</v>
      </c>
    </row>
    <row r="406" spans="2:65" s="1" customFormat="1" ht="17.399999999999999">
      <c r="B406" s="35"/>
      <c r="C406" s="36"/>
      <c r="D406" s="210" t="s">
        <v>192</v>
      </c>
      <c r="E406" s="36"/>
      <c r="F406" s="211" t="s">
        <v>2456</v>
      </c>
      <c r="G406" s="36"/>
      <c r="H406" s="36"/>
      <c r="I406" s="118"/>
      <c r="J406" s="36"/>
      <c r="K406" s="36"/>
      <c r="L406" s="39"/>
      <c r="M406" s="212"/>
      <c r="N406" s="67"/>
      <c r="O406" s="67"/>
      <c r="P406" s="67"/>
      <c r="Q406" s="67"/>
      <c r="R406" s="67"/>
      <c r="S406" s="67"/>
      <c r="T406" s="68"/>
      <c r="AT406" s="17" t="s">
        <v>192</v>
      </c>
      <c r="AU406" s="17" t="s">
        <v>98</v>
      </c>
    </row>
    <row r="407" spans="2:65" s="1" customFormat="1" ht="27">
      <c r="B407" s="35"/>
      <c r="C407" s="36"/>
      <c r="D407" s="210" t="s">
        <v>194</v>
      </c>
      <c r="E407" s="36"/>
      <c r="F407" s="213" t="s">
        <v>1080</v>
      </c>
      <c r="G407" s="36"/>
      <c r="H407" s="36"/>
      <c r="I407" s="118"/>
      <c r="J407" s="36"/>
      <c r="K407" s="36"/>
      <c r="L407" s="39"/>
      <c r="M407" s="270"/>
      <c r="N407" s="271"/>
      <c r="O407" s="271"/>
      <c r="P407" s="271"/>
      <c r="Q407" s="271"/>
      <c r="R407" s="271"/>
      <c r="S407" s="271"/>
      <c r="T407" s="272"/>
      <c r="AT407" s="17" t="s">
        <v>194</v>
      </c>
      <c r="AU407" s="17" t="s">
        <v>98</v>
      </c>
    </row>
    <row r="408" spans="2:65" s="1" customFormat="1" ht="7" customHeight="1">
      <c r="B408" s="50"/>
      <c r="C408" s="51"/>
      <c r="D408" s="51"/>
      <c r="E408" s="51"/>
      <c r="F408" s="51"/>
      <c r="G408" s="51"/>
      <c r="H408" s="51"/>
      <c r="I408" s="149"/>
      <c r="J408" s="51"/>
      <c r="K408" s="51"/>
      <c r="L408" s="39"/>
    </row>
  </sheetData>
  <sheetProtection algorithmName="SHA-512" hashValue="lcHTPrHd/57szzKhAXXi1Nx09Ck9eGkiCBTIDSuxWYRPkS06ZsgIgqdmB/WXqf0PlA9qIinyRlte+PkiNKr2Tg==" saltValue="juc41WHHxxd8LiIDM8tHtjDMNxaEBnO5h+WeSVSmmIUtkME5n/yLImbQ5Ft5mCLQ8raFxnDIoZHg4qQi3vSa5Q==" spinCount="100000" sheet="1" objects="1" scenarios="1" formatColumns="0" formatRows="0" autoFilter="0"/>
  <autoFilter ref="C126:K407"/>
  <mergeCells count="12">
    <mergeCell ref="E119:H119"/>
    <mergeCell ref="L2:V2"/>
    <mergeCell ref="E85:H85"/>
    <mergeCell ref="E87:H87"/>
    <mergeCell ref="E89:H89"/>
    <mergeCell ref="E115:H115"/>
    <mergeCell ref="E117:H117"/>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552"/>
  <sheetViews>
    <sheetView showGridLines="0" workbookViewId="0"/>
  </sheetViews>
  <sheetFormatPr defaultRowHeight="14.4"/>
  <cols>
    <col min="1" max="1" width="8.33203125" customWidth="1"/>
    <col min="2" max="2" width="1.6640625" customWidth="1"/>
    <col min="3" max="3" width="4.1328125" customWidth="1"/>
    <col min="4" max="4" width="4.33203125" customWidth="1"/>
    <col min="5" max="5" width="17.1328125" customWidth="1"/>
    <col min="6" max="6" width="100.796875" customWidth="1"/>
    <col min="7" max="7" width="7" customWidth="1"/>
    <col min="8" max="8" width="11.46484375" customWidth="1"/>
    <col min="9" max="9" width="20.1328125" style="111" customWidth="1"/>
    <col min="10" max="11" width="20.1328125" customWidth="1"/>
    <col min="12" max="12" width="9.33203125" customWidth="1"/>
    <col min="13" max="13" width="10.796875" hidden="1" customWidth="1"/>
    <col min="14" max="14" width="9.33203125" hidden="1"/>
    <col min="15" max="20" width="14.13281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7" customHeight="1">
      <c r="L2" s="289"/>
      <c r="M2" s="289"/>
      <c r="N2" s="289"/>
      <c r="O2" s="289"/>
      <c r="P2" s="289"/>
      <c r="Q2" s="289"/>
      <c r="R2" s="289"/>
      <c r="S2" s="289"/>
      <c r="T2" s="289"/>
      <c r="U2" s="289"/>
      <c r="V2" s="289"/>
      <c r="AT2" s="17" t="s">
        <v>118</v>
      </c>
    </row>
    <row r="3" spans="2:46" ht="7" customHeight="1">
      <c r="B3" s="112"/>
      <c r="C3" s="113"/>
      <c r="D3" s="113"/>
      <c r="E3" s="113"/>
      <c r="F3" s="113"/>
      <c r="G3" s="113"/>
      <c r="H3" s="113"/>
      <c r="I3" s="114"/>
      <c r="J3" s="113"/>
      <c r="K3" s="113"/>
      <c r="L3" s="20"/>
      <c r="AT3" s="17" t="s">
        <v>98</v>
      </c>
    </row>
    <row r="4" spans="2:46" ht="25" customHeight="1">
      <c r="B4" s="20"/>
      <c r="D4" s="115" t="s">
        <v>146</v>
      </c>
      <c r="L4" s="20"/>
      <c r="M4" s="116" t="s">
        <v>10</v>
      </c>
      <c r="AT4" s="17" t="s">
        <v>4</v>
      </c>
    </row>
    <row r="5" spans="2:46" ht="7" customHeight="1">
      <c r="B5" s="20"/>
      <c r="L5" s="20"/>
    </row>
    <row r="6" spans="2:46" ht="12" customHeight="1">
      <c r="B6" s="20"/>
      <c r="D6" s="117" t="s">
        <v>16</v>
      </c>
      <c r="L6" s="20"/>
    </row>
    <row r="7" spans="2:46" ht="16.5" customHeight="1">
      <c r="B7" s="20"/>
      <c r="E7" s="323" t="str">
        <f>'Rekapitulace stavby'!K6</f>
        <v>Šternberk - lokalita Příkopy</v>
      </c>
      <c r="F7" s="324"/>
      <c r="G7" s="324"/>
      <c r="H7" s="324"/>
      <c r="L7" s="20"/>
    </row>
    <row r="8" spans="2:46" ht="12" customHeight="1">
      <c r="B8" s="20"/>
      <c r="D8" s="117" t="s">
        <v>147</v>
      </c>
      <c r="L8" s="20"/>
    </row>
    <row r="9" spans="2:46" s="1" customFormat="1" ht="16.5" customHeight="1">
      <c r="B9" s="39"/>
      <c r="E9" s="323" t="s">
        <v>2457</v>
      </c>
      <c r="F9" s="325"/>
      <c r="G9" s="325"/>
      <c r="H9" s="325"/>
      <c r="I9" s="118"/>
      <c r="L9" s="39"/>
    </row>
    <row r="10" spans="2:46" s="1" customFormat="1" ht="12" customHeight="1">
      <c r="B10" s="39"/>
      <c r="D10" s="117" t="s">
        <v>149</v>
      </c>
      <c r="I10" s="118"/>
      <c r="L10" s="39"/>
    </row>
    <row r="11" spans="2:46" s="1" customFormat="1" ht="37" customHeight="1">
      <c r="B11" s="39"/>
      <c r="E11" s="326" t="s">
        <v>2458</v>
      </c>
      <c r="F11" s="325"/>
      <c r="G11" s="325"/>
      <c r="H11" s="325"/>
      <c r="I11" s="118"/>
      <c r="L11" s="39"/>
    </row>
    <row r="12" spans="2:46" s="1" customFormat="1" ht="10.199999999999999">
      <c r="B12" s="39"/>
      <c r="I12" s="118"/>
      <c r="L12" s="39"/>
    </row>
    <row r="13" spans="2:46" s="1" customFormat="1" ht="12" customHeight="1">
      <c r="B13" s="39"/>
      <c r="D13" s="117" t="s">
        <v>19</v>
      </c>
      <c r="F13" s="106" t="s">
        <v>1</v>
      </c>
      <c r="I13" s="119" t="s">
        <v>21</v>
      </c>
      <c r="J13" s="106" t="s">
        <v>1</v>
      </c>
      <c r="L13" s="39"/>
    </row>
    <row r="14" spans="2:46" s="1" customFormat="1" ht="12" customHeight="1">
      <c r="B14" s="39"/>
      <c r="D14" s="117" t="s">
        <v>24</v>
      </c>
      <c r="F14" s="106" t="s">
        <v>25</v>
      </c>
      <c r="I14" s="119" t="s">
        <v>26</v>
      </c>
      <c r="J14" s="120" t="str">
        <f>'Rekapitulace stavby'!AN8</f>
        <v>23. 4. 2017</v>
      </c>
      <c r="L14" s="39"/>
    </row>
    <row r="15" spans="2:46" s="1" customFormat="1" ht="10.8" customHeight="1">
      <c r="B15" s="39"/>
      <c r="I15" s="118"/>
      <c r="L15" s="39"/>
    </row>
    <row r="16" spans="2:46" s="1" customFormat="1" ht="12" customHeight="1">
      <c r="B16" s="39"/>
      <c r="D16" s="117" t="s">
        <v>34</v>
      </c>
      <c r="I16" s="119" t="s">
        <v>35</v>
      </c>
      <c r="J16" s="106" t="s">
        <v>36</v>
      </c>
      <c r="L16" s="39"/>
    </row>
    <row r="17" spans="2:12" s="1" customFormat="1" ht="18" customHeight="1">
      <c r="B17" s="39"/>
      <c r="E17" s="106" t="s">
        <v>37</v>
      </c>
      <c r="I17" s="119" t="s">
        <v>38</v>
      </c>
      <c r="J17" s="106" t="s">
        <v>39</v>
      </c>
      <c r="L17" s="39"/>
    </row>
    <row r="18" spans="2:12" s="1" customFormat="1" ht="7" customHeight="1">
      <c r="B18" s="39"/>
      <c r="I18" s="118"/>
      <c r="L18" s="39"/>
    </row>
    <row r="19" spans="2:12" s="1" customFormat="1" ht="12" customHeight="1">
      <c r="B19" s="39"/>
      <c r="D19" s="117" t="s">
        <v>40</v>
      </c>
      <c r="I19" s="119" t="s">
        <v>35</v>
      </c>
      <c r="J19" s="30" t="str">
        <f>'Rekapitulace stavby'!AN13</f>
        <v>Vyplň údaj</v>
      </c>
      <c r="L19" s="39"/>
    </row>
    <row r="20" spans="2:12" s="1" customFormat="1" ht="18" customHeight="1">
      <c r="B20" s="39"/>
      <c r="E20" s="327" t="str">
        <f>'Rekapitulace stavby'!E14</f>
        <v>Vyplň údaj</v>
      </c>
      <c r="F20" s="328"/>
      <c r="G20" s="328"/>
      <c r="H20" s="328"/>
      <c r="I20" s="119" t="s">
        <v>38</v>
      </c>
      <c r="J20" s="30" t="str">
        <f>'Rekapitulace stavby'!AN14</f>
        <v>Vyplň údaj</v>
      </c>
      <c r="L20" s="39"/>
    </row>
    <row r="21" spans="2:12" s="1" customFormat="1" ht="7" customHeight="1">
      <c r="B21" s="39"/>
      <c r="I21" s="118"/>
      <c r="L21" s="39"/>
    </row>
    <row r="22" spans="2:12" s="1" customFormat="1" ht="12" customHeight="1">
      <c r="B22" s="39"/>
      <c r="D22" s="117" t="s">
        <v>42</v>
      </c>
      <c r="I22" s="119" t="s">
        <v>35</v>
      </c>
      <c r="J22" s="106" t="s">
        <v>43</v>
      </c>
      <c r="L22" s="39"/>
    </row>
    <row r="23" spans="2:12" s="1" customFormat="1" ht="18" customHeight="1">
      <c r="B23" s="39"/>
      <c r="E23" s="106" t="s">
        <v>44</v>
      </c>
      <c r="I23" s="119" t="s">
        <v>38</v>
      </c>
      <c r="J23" s="106" t="s">
        <v>45</v>
      </c>
      <c r="L23" s="39"/>
    </row>
    <row r="24" spans="2:12" s="1" customFormat="1" ht="7" customHeight="1">
      <c r="B24" s="39"/>
      <c r="I24" s="118"/>
      <c r="L24" s="39"/>
    </row>
    <row r="25" spans="2:12" s="1" customFormat="1" ht="12" customHeight="1">
      <c r="B25" s="39"/>
      <c r="D25" s="117" t="s">
        <v>46</v>
      </c>
      <c r="I25" s="119" t="s">
        <v>35</v>
      </c>
      <c r="J25" s="106" t="s">
        <v>1</v>
      </c>
      <c r="L25" s="39"/>
    </row>
    <row r="26" spans="2:12" s="1" customFormat="1" ht="18" customHeight="1">
      <c r="B26" s="39"/>
      <c r="E26" s="106" t="s">
        <v>2459</v>
      </c>
      <c r="I26" s="119" t="s">
        <v>38</v>
      </c>
      <c r="J26" s="106" t="s">
        <v>1</v>
      </c>
      <c r="L26" s="39"/>
    </row>
    <row r="27" spans="2:12" s="1" customFormat="1" ht="7" customHeight="1">
      <c r="B27" s="39"/>
      <c r="I27" s="118"/>
      <c r="L27" s="39"/>
    </row>
    <row r="28" spans="2:12" s="1" customFormat="1" ht="12" customHeight="1">
      <c r="B28" s="39"/>
      <c r="D28" s="117" t="s">
        <v>49</v>
      </c>
      <c r="I28" s="118"/>
      <c r="L28" s="39"/>
    </row>
    <row r="29" spans="2:12" s="7" customFormat="1" ht="51" customHeight="1">
      <c r="B29" s="121"/>
      <c r="E29" s="329" t="s">
        <v>50</v>
      </c>
      <c r="F29" s="329"/>
      <c r="G29" s="329"/>
      <c r="H29" s="329"/>
      <c r="I29" s="122"/>
      <c r="L29" s="121"/>
    </row>
    <row r="30" spans="2:12" s="1" customFormat="1" ht="7" customHeight="1">
      <c r="B30" s="39"/>
      <c r="I30" s="118"/>
      <c r="L30" s="39"/>
    </row>
    <row r="31" spans="2:12" s="1" customFormat="1" ht="7" customHeight="1">
      <c r="B31" s="39"/>
      <c r="D31" s="63"/>
      <c r="E31" s="63"/>
      <c r="F31" s="63"/>
      <c r="G31" s="63"/>
      <c r="H31" s="63"/>
      <c r="I31" s="123"/>
      <c r="J31" s="63"/>
      <c r="K31" s="63"/>
      <c r="L31" s="39"/>
    </row>
    <row r="32" spans="2:12" s="1" customFormat="1" ht="25.45" customHeight="1">
      <c r="B32" s="39"/>
      <c r="D32" s="124" t="s">
        <v>51</v>
      </c>
      <c r="I32" s="118"/>
      <c r="J32" s="125">
        <f>ROUND(J130, 2)</f>
        <v>0</v>
      </c>
      <c r="L32" s="39"/>
    </row>
    <row r="33" spans="2:12" s="1" customFormat="1" ht="7" customHeight="1">
      <c r="B33" s="39"/>
      <c r="D33" s="63"/>
      <c r="E33" s="63"/>
      <c r="F33" s="63"/>
      <c r="G33" s="63"/>
      <c r="H33" s="63"/>
      <c r="I33" s="123"/>
      <c r="J33" s="63"/>
      <c r="K33" s="63"/>
      <c r="L33" s="39"/>
    </row>
    <row r="34" spans="2:12" s="1" customFormat="1" ht="14.4" customHeight="1">
      <c r="B34" s="39"/>
      <c r="F34" s="126" t="s">
        <v>53</v>
      </c>
      <c r="I34" s="127" t="s">
        <v>52</v>
      </c>
      <c r="J34" s="126" t="s">
        <v>54</v>
      </c>
      <c r="L34" s="39"/>
    </row>
    <row r="35" spans="2:12" s="1" customFormat="1" ht="14.4" customHeight="1">
      <c r="B35" s="39"/>
      <c r="D35" s="128" t="s">
        <v>55</v>
      </c>
      <c r="E35" s="117" t="s">
        <v>56</v>
      </c>
      <c r="F35" s="129">
        <f>ROUND((SUM(BE130:BE551)),  2)</f>
        <v>0</v>
      </c>
      <c r="I35" s="130">
        <v>0.21</v>
      </c>
      <c r="J35" s="129">
        <f>ROUND(((SUM(BE130:BE551))*I35),  2)</f>
        <v>0</v>
      </c>
      <c r="L35" s="39"/>
    </row>
    <row r="36" spans="2:12" s="1" customFormat="1" ht="14.4" customHeight="1">
      <c r="B36" s="39"/>
      <c r="E36" s="117" t="s">
        <v>57</v>
      </c>
      <c r="F36" s="129">
        <f>ROUND((SUM(BF130:BF551)),  2)</f>
        <v>0</v>
      </c>
      <c r="I36" s="130">
        <v>0.15</v>
      </c>
      <c r="J36" s="129">
        <f>ROUND(((SUM(BF130:BF551))*I36),  2)</f>
        <v>0</v>
      </c>
      <c r="L36" s="39"/>
    </row>
    <row r="37" spans="2:12" s="1" customFormat="1" ht="14.4" hidden="1" customHeight="1">
      <c r="B37" s="39"/>
      <c r="E37" s="117" t="s">
        <v>58</v>
      </c>
      <c r="F37" s="129">
        <f>ROUND((SUM(BG130:BG551)),  2)</f>
        <v>0</v>
      </c>
      <c r="I37" s="130">
        <v>0.21</v>
      </c>
      <c r="J37" s="129">
        <f>0</f>
        <v>0</v>
      </c>
      <c r="L37" s="39"/>
    </row>
    <row r="38" spans="2:12" s="1" customFormat="1" ht="14.4" hidden="1" customHeight="1">
      <c r="B38" s="39"/>
      <c r="E38" s="117" t="s">
        <v>59</v>
      </c>
      <c r="F38" s="129">
        <f>ROUND((SUM(BH130:BH551)),  2)</f>
        <v>0</v>
      </c>
      <c r="I38" s="130">
        <v>0.15</v>
      </c>
      <c r="J38" s="129">
        <f>0</f>
        <v>0</v>
      </c>
      <c r="L38" s="39"/>
    </row>
    <row r="39" spans="2:12" s="1" customFormat="1" ht="14.4" hidden="1" customHeight="1">
      <c r="B39" s="39"/>
      <c r="E39" s="117" t="s">
        <v>60</v>
      </c>
      <c r="F39" s="129">
        <f>ROUND((SUM(BI130:BI551)),  2)</f>
        <v>0</v>
      </c>
      <c r="I39" s="130">
        <v>0</v>
      </c>
      <c r="J39" s="129">
        <f>0</f>
        <v>0</v>
      </c>
      <c r="L39" s="39"/>
    </row>
    <row r="40" spans="2:12" s="1" customFormat="1" ht="7" customHeight="1">
      <c r="B40" s="39"/>
      <c r="I40" s="118"/>
      <c r="L40" s="39"/>
    </row>
    <row r="41" spans="2:12" s="1" customFormat="1" ht="25.45" customHeight="1">
      <c r="B41" s="39"/>
      <c r="C41" s="131"/>
      <c r="D41" s="132" t="s">
        <v>61</v>
      </c>
      <c r="E41" s="133"/>
      <c r="F41" s="133"/>
      <c r="G41" s="134" t="s">
        <v>62</v>
      </c>
      <c r="H41" s="135" t="s">
        <v>63</v>
      </c>
      <c r="I41" s="136"/>
      <c r="J41" s="137">
        <f>SUM(J32:J39)</f>
        <v>0</v>
      </c>
      <c r="K41" s="138"/>
      <c r="L41" s="39"/>
    </row>
    <row r="42" spans="2:12" s="1" customFormat="1" ht="14.4" customHeight="1">
      <c r="B42" s="39"/>
      <c r="I42" s="118"/>
      <c r="L42" s="39"/>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9"/>
      <c r="D50" s="139" t="s">
        <v>64</v>
      </c>
      <c r="E50" s="140"/>
      <c r="F50" s="140"/>
      <c r="G50" s="139" t="s">
        <v>65</v>
      </c>
      <c r="H50" s="140"/>
      <c r="I50" s="141"/>
      <c r="J50" s="140"/>
      <c r="K50" s="140"/>
      <c r="L50" s="39"/>
    </row>
    <row r="51" spans="2:12" ht="10.199999999999999">
      <c r="B51" s="20"/>
      <c r="L51" s="20"/>
    </row>
    <row r="52" spans="2:12" ht="10.199999999999999">
      <c r="B52" s="20"/>
      <c r="L52" s="20"/>
    </row>
    <row r="53" spans="2:12" ht="10.199999999999999">
      <c r="B53" s="20"/>
      <c r="L53" s="20"/>
    </row>
    <row r="54" spans="2:12" ht="10.199999999999999">
      <c r="B54" s="20"/>
      <c r="L54" s="20"/>
    </row>
    <row r="55" spans="2:12" ht="10.199999999999999">
      <c r="B55" s="20"/>
      <c r="L55" s="20"/>
    </row>
    <row r="56" spans="2:12" ht="10.199999999999999">
      <c r="B56" s="20"/>
      <c r="L56" s="20"/>
    </row>
    <row r="57" spans="2:12" ht="10.199999999999999">
      <c r="B57" s="20"/>
      <c r="L57" s="20"/>
    </row>
    <row r="58" spans="2:12" ht="10.199999999999999">
      <c r="B58" s="20"/>
      <c r="L58" s="20"/>
    </row>
    <row r="59" spans="2:12" ht="10.199999999999999">
      <c r="B59" s="20"/>
      <c r="L59" s="20"/>
    </row>
    <row r="60" spans="2:12" ht="10.199999999999999">
      <c r="B60" s="20"/>
      <c r="L60" s="20"/>
    </row>
    <row r="61" spans="2:12" s="1" customFormat="1" ht="12.3">
      <c r="B61" s="39"/>
      <c r="D61" s="142" t="s">
        <v>66</v>
      </c>
      <c r="E61" s="143"/>
      <c r="F61" s="144" t="s">
        <v>67</v>
      </c>
      <c r="G61" s="142" t="s">
        <v>66</v>
      </c>
      <c r="H61" s="143"/>
      <c r="I61" s="145"/>
      <c r="J61" s="146" t="s">
        <v>67</v>
      </c>
      <c r="K61" s="143"/>
      <c r="L61" s="39"/>
    </row>
    <row r="62" spans="2:12" ht="10.199999999999999">
      <c r="B62" s="20"/>
      <c r="L62" s="20"/>
    </row>
    <row r="63" spans="2:12" ht="10.199999999999999">
      <c r="B63" s="20"/>
      <c r="L63" s="20"/>
    </row>
    <row r="64" spans="2:12" ht="10.199999999999999">
      <c r="B64" s="20"/>
      <c r="L64" s="20"/>
    </row>
    <row r="65" spans="2:12" s="1" customFormat="1" ht="12.3">
      <c r="B65" s="39"/>
      <c r="D65" s="139" t="s">
        <v>68</v>
      </c>
      <c r="E65" s="140"/>
      <c r="F65" s="140"/>
      <c r="G65" s="139" t="s">
        <v>69</v>
      </c>
      <c r="H65" s="140"/>
      <c r="I65" s="141"/>
      <c r="J65" s="140"/>
      <c r="K65" s="140"/>
      <c r="L65" s="39"/>
    </row>
    <row r="66" spans="2:12" ht="10.199999999999999">
      <c r="B66" s="20"/>
      <c r="L66" s="20"/>
    </row>
    <row r="67" spans="2:12" ht="10.199999999999999">
      <c r="B67" s="20"/>
      <c r="L67" s="20"/>
    </row>
    <row r="68" spans="2:12" ht="10.199999999999999">
      <c r="B68" s="20"/>
      <c r="L68" s="20"/>
    </row>
    <row r="69" spans="2:12" ht="10.199999999999999">
      <c r="B69" s="20"/>
      <c r="L69" s="20"/>
    </row>
    <row r="70" spans="2:12" ht="10.199999999999999">
      <c r="B70" s="20"/>
      <c r="L70" s="20"/>
    </row>
    <row r="71" spans="2:12" ht="10.199999999999999">
      <c r="B71" s="20"/>
      <c r="L71" s="20"/>
    </row>
    <row r="72" spans="2:12" ht="10.199999999999999">
      <c r="B72" s="20"/>
      <c r="L72" s="20"/>
    </row>
    <row r="73" spans="2:12" ht="10.199999999999999">
      <c r="B73" s="20"/>
      <c r="L73" s="20"/>
    </row>
    <row r="74" spans="2:12" ht="10.199999999999999">
      <c r="B74" s="20"/>
      <c r="L74" s="20"/>
    </row>
    <row r="75" spans="2:12" ht="10.199999999999999">
      <c r="B75" s="20"/>
      <c r="L75" s="20"/>
    </row>
    <row r="76" spans="2:12" s="1" customFormat="1" ht="12.3">
      <c r="B76" s="39"/>
      <c r="D76" s="142" t="s">
        <v>66</v>
      </c>
      <c r="E76" s="143"/>
      <c r="F76" s="144" t="s">
        <v>67</v>
      </c>
      <c r="G76" s="142" t="s">
        <v>66</v>
      </c>
      <c r="H76" s="143"/>
      <c r="I76" s="145"/>
      <c r="J76" s="146" t="s">
        <v>67</v>
      </c>
      <c r="K76" s="143"/>
      <c r="L76" s="39"/>
    </row>
    <row r="77" spans="2:12" s="1" customFormat="1" ht="14.4" customHeight="1">
      <c r="B77" s="147"/>
      <c r="C77" s="148"/>
      <c r="D77" s="148"/>
      <c r="E77" s="148"/>
      <c r="F77" s="148"/>
      <c r="G77" s="148"/>
      <c r="H77" s="148"/>
      <c r="I77" s="149"/>
      <c r="J77" s="148"/>
      <c r="K77" s="148"/>
      <c r="L77" s="39"/>
    </row>
    <row r="81" spans="2:12" s="1" customFormat="1" ht="7" customHeight="1">
      <c r="B81" s="150"/>
      <c r="C81" s="151"/>
      <c r="D81" s="151"/>
      <c r="E81" s="151"/>
      <c r="F81" s="151"/>
      <c r="G81" s="151"/>
      <c r="H81" s="151"/>
      <c r="I81" s="152"/>
      <c r="J81" s="151"/>
      <c r="K81" s="151"/>
      <c r="L81" s="39"/>
    </row>
    <row r="82" spans="2:12" s="1" customFormat="1" ht="25" customHeight="1">
      <c r="B82" s="35"/>
      <c r="C82" s="23" t="s">
        <v>152</v>
      </c>
      <c r="D82" s="36"/>
      <c r="E82" s="36"/>
      <c r="F82" s="36"/>
      <c r="G82" s="36"/>
      <c r="H82" s="36"/>
      <c r="I82" s="118"/>
      <c r="J82" s="36"/>
      <c r="K82" s="36"/>
      <c r="L82" s="39"/>
    </row>
    <row r="83" spans="2:12" s="1" customFormat="1" ht="7" customHeight="1">
      <c r="B83" s="35"/>
      <c r="C83" s="36"/>
      <c r="D83" s="36"/>
      <c r="E83" s="36"/>
      <c r="F83" s="36"/>
      <c r="G83" s="36"/>
      <c r="H83" s="36"/>
      <c r="I83" s="118"/>
      <c r="J83" s="36"/>
      <c r="K83" s="36"/>
      <c r="L83" s="39"/>
    </row>
    <row r="84" spans="2:12" s="1" customFormat="1" ht="12" customHeight="1">
      <c r="B84" s="35"/>
      <c r="C84" s="29" t="s">
        <v>16</v>
      </c>
      <c r="D84" s="36"/>
      <c r="E84" s="36"/>
      <c r="F84" s="36"/>
      <c r="G84" s="36"/>
      <c r="H84" s="36"/>
      <c r="I84" s="118"/>
      <c r="J84" s="36"/>
      <c r="K84" s="36"/>
      <c r="L84" s="39"/>
    </row>
    <row r="85" spans="2:12" s="1" customFormat="1" ht="16.5" customHeight="1">
      <c r="B85" s="35"/>
      <c r="C85" s="36"/>
      <c r="D85" s="36"/>
      <c r="E85" s="330" t="str">
        <f>E7</f>
        <v>Šternberk - lokalita Příkopy</v>
      </c>
      <c r="F85" s="331"/>
      <c r="G85" s="331"/>
      <c r="H85" s="331"/>
      <c r="I85" s="118"/>
      <c r="J85" s="36"/>
      <c r="K85" s="36"/>
      <c r="L85" s="39"/>
    </row>
    <row r="86" spans="2:12" ht="12" customHeight="1">
      <c r="B86" s="21"/>
      <c r="C86" s="29" t="s">
        <v>147</v>
      </c>
      <c r="D86" s="22"/>
      <c r="E86" s="22"/>
      <c r="F86" s="22"/>
      <c r="G86" s="22"/>
      <c r="H86" s="22"/>
      <c r="J86" s="22"/>
      <c r="K86" s="22"/>
      <c r="L86" s="20"/>
    </row>
    <row r="87" spans="2:12" s="1" customFormat="1" ht="16.5" customHeight="1">
      <c r="B87" s="35"/>
      <c r="C87" s="36"/>
      <c r="D87" s="36"/>
      <c r="E87" s="330" t="s">
        <v>2457</v>
      </c>
      <c r="F87" s="332"/>
      <c r="G87" s="332"/>
      <c r="H87" s="332"/>
      <c r="I87" s="118"/>
      <c r="J87" s="36"/>
      <c r="K87" s="36"/>
      <c r="L87" s="39"/>
    </row>
    <row r="88" spans="2:12" s="1" customFormat="1" ht="12" customHeight="1">
      <c r="B88" s="35"/>
      <c r="C88" s="29" t="s">
        <v>149</v>
      </c>
      <c r="D88" s="36"/>
      <c r="E88" s="36"/>
      <c r="F88" s="36"/>
      <c r="G88" s="36"/>
      <c r="H88" s="36"/>
      <c r="I88" s="118"/>
      <c r="J88" s="36"/>
      <c r="K88" s="36"/>
      <c r="L88" s="39"/>
    </row>
    <row r="89" spans="2:12" s="1" customFormat="1" ht="16.5" customHeight="1">
      <c r="B89" s="35"/>
      <c r="C89" s="36"/>
      <c r="D89" s="36"/>
      <c r="E89" s="298" t="str">
        <f>E11</f>
        <v>3-1 - SO 302 -Kanalizace</v>
      </c>
      <c r="F89" s="332"/>
      <c r="G89" s="332"/>
      <c r="H89" s="332"/>
      <c r="I89" s="118"/>
      <c r="J89" s="36"/>
      <c r="K89" s="36"/>
      <c r="L89" s="39"/>
    </row>
    <row r="90" spans="2:12" s="1" customFormat="1" ht="7" customHeight="1">
      <c r="B90" s="35"/>
      <c r="C90" s="36"/>
      <c r="D90" s="36"/>
      <c r="E90" s="36"/>
      <c r="F90" s="36"/>
      <c r="G90" s="36"/>
      <c r="H90" s="36"/>
      <c r="I90" s="118"/>
      <c r="J90" s="36"/>
      <c r="K90" s="36"/>
      <c r="L90" s="39"/>
    </row>
    <row r="91" spans="2:12" s="1" customFormat="1" ht="12" customHeight="1">
      <c r="B91" s="35"/>
      <c r="C91" s="29" t="s">
        <v>24</v>
      </c>
      <c r="D91" s="36"/>
      <c r="E91" s="36"/>
      <c r="F91" s="27" t="str">
        <f>F14</f>
        <v>Šternberk</v>
      </c>
      <c r="G91" s="36"/>
      <c r="H91" s="36"/>
      <c r="I91" s="119" t="s">
        <v>26</v>
      </c>
      <c r="J91" s="62" t="str">
        <f>IF(J14="","",J14)</f>
        <v>23. 4. 2017</v>
      </c>
      <c r="K91" s="36"/>
      <c r="L91" s="39"/>
    </row>
    <row r="92" spans="2:12" s="1" customFormat="1" ht="7" customHeight="1">
      <c r="B92" s="35"/>
      <c r="C92" s="36"/>
      <c r="D92" s="36"/>
      <c r="E92" s="36"/>
      <c r="F92" s="36"/>
      <c r="G92" s="36"/>
      <c r="H92" s="36"/>
      <c r="I92" s="118"/>
      <c r="J92" s="36"/>
      <c r="K92" s="36"/>
      <c r="L92" s="39"/>
    </row>
    <row r="93" spans="2:12" s="1" customFormat="1" ht="15.15" customHeight="1">
      <c r="B93" s="35"/>
      <c r="C93" s="29" t="s">
        <v>34</v>
      </c>
      <c r="D93" s="36"/>
      <c r="E93" s="36"/>
      <c r="F93" s="27" t="str">
        <f>E17</f>
        <v>Město Šternberk</v>
      </c>
      <c r="G93" s="36"/>
      <c r="H93" s="36"/>
      <c r="I93" s="119" t="s">
        <v>42</v>
      </c>
      <c r="J93" s="33" t="str">
        <f>E23</f>
        <v>ing. Petr Doležel</v>
      </c>
      <c r="K93" s="36"/>
      <c r="L93" s="39"/>
    </row>
    <row r="94" spans="2:12" s="1" customFormat="1" ht="15.15" customHeight="1">
      <c r="B94" s="35"/>
      <c r="C94" s="29" t="s">
        <v>40</v>
      </c>
      <c r="D94" s="36"/>
      <c r="E94" s="36"/>
      <c r="F94" s="27" t="str">
        <f>IF(E20="","",E20)</f>
        <v>Vyplň údaj</v>
      </c>
      <c r="G94" s="36"/>
      <c r="H94" s="36"/>
      <c r="I94" s="119" t="s">
        <v>46</v>
      </c>
      <c r="J94" s="33" t="str">
        <f>E26</f>
        <v>Kucek</v>
      </c>
      <c r="K94" s="36"/>
      <c r="L94" s="39"/>
    </row>
    <row r="95" spans="2:12" s="1" customFormat="1" ht="10.3" customHeight="1">
      <c r="B95" s="35"/>
      <c r="C95" s="36"/>
      <c r="D95" s="36"/>
      <c r="E95" s="36"/>
      <c r="F95" s="36"/>
      <c r="G95" s="36"/>
      <c r="H95" s="36"/>
      <c r="I95" s="118"/>
      <c r="J95" s="36"/>
      <c r="K95" s="36"/>
      <c r="L95" s="39"/>
    </row>
    <row r="96" spans="2:12" s="1" customFormat="1" ht="29.25" customHeight="1">
      <c r="B96" s="35"/>
      <c r="C96" s="153" t="s">
        <v>153</v>
      </c>
      <c r="D96" s="154"/>
      <c r="E96" s="154"/>
      <c r="F96" s="154"/>
      <c r="G96" s="154"/>
      <c r="H96" s="154"/>
      <c r="I96" s="155"/>
      <c r="J96" s="156" t="s">
        <v>154</v>
      </c>
      <c r="K96" s="154"/>
      <c r="L96" s="39"/>
    </row>
    <row r="97" spans="2:47" s="1" customFormat="1" ht="10.3" customHeight="1">
      <c r="B97" s="35"/>
      <c r="C97" s="36"/>
      <c r="D97" s="36"/>
      <c r="E97" s="36"/>
      <c r="F97" s="36"/>
      <c r="G97" s="36"/>
      <c r="H97" s="36"/>
      <c r="I97" s="118"/>
      <c r="J97" s="36"/>
      <c r="K97" s="36"/>
      <c r="L97" s="39"/>
    </row>
    <row r="98" spans="2:47" s="1" customFormat="1" ht="22.8" customHeight="1">
      <c r="B98" s="35"/>
      <c r="C98" s="157" t="s">
        <v>155</v>
      </c>
      <c r="D98" s="36"/>
      <c r="E98" s="36"/>
      <c r="F98" s="36"/>
      <c r="G98" s="36"/>
      <c r="H98" s="36"/>
      <c r="I98" s="118"/>
      <c r="J98" s="80">
        <f>J130</f>
        <v>0</v>
      </c>
      <c r="K98" s="36"/>
      <c r="L98" s="39"/>
      <c r="AU98" s="17" t="s">
        <v>156</v>
      </c>
    </row>
    <row r="99" spans="2:47" s="8" customFormat="1" ht="25" customHeight="1">
      <c r="B99" s="158"/>
      <c r="C99" s="159"/>
      <c r="D99" s="160" t="s">
        <v>157</v>
      </c>
      <c r="E99" s="161"/>
      <c r="F99" s="161"/>
      <c r="G99" s="161"/>
      <c r="H99" s="161"/>
      <c r="I99" s="162"/>
      <c r="J99" s="163">
        <f>J131</f>
        <v>0</v>
      </c>
      <c r="K99" s="159"/>
      <c r="L99" s="164"/>
    </row>
    <row r="100" spans="2:47" s="9" customFormat="1" ht="19.899999999999999" customHeight="1">
      <c r="B100" s="165"/>
      <c r="C100" s="100"/>
      <c r="D100" s="166" t="s">
        <v>1672</v>
      </c>
      <c r="E100" s="167"/>
      <c r="F100" s="167"/>
      <c r="G100" s="167"/>
      <c r="H100" s="167"/>
      <c r="I100" s="168"/>
      <c r="J100" s="169">
        <f>J132</f>
        <v>0</v>
      </c>
      <c r="K100" s="100"/>
      <c r="L100" s="170"/>
    </row>
    <row r="101" spans="2:47" s="9" customFormat="1" ht="19.899999999999999" customHeight="1">
      <c r="B101" s="165"/>
      <c r="C101" s="100"/>
      <c r="D101" s="166" t="s">
        <v>160</v>
      </c>
      <c r="E101" s="167"/>
      <c r="F101" s="167"/>
      <c r="G101" s="167"/>
      <c r="H101" s="167"/>
      <c r="I101" s="168"/>
      <c r="J101" s="169">
        <f>J326</f>
        <v>0</v>
      </c>
      <c r="K101" s="100"/>
      <c r="L101" s="170"/>
    </row>
    <row r="102" spans="2:47" s="9" customFormat="1" ht="19.899999999999999" customHeight="1">
      <c r="B102" s="165"/>
      <c r="C102" s="100"/>
      <c r="D102" s="166" t="s">
        <v>2460</v>
      </c>
      <c r="E102" s="167"/>
      <c r="F102" s="167"/>
      <c r="G102" s="167"/>
      <c r="H102" s="167"/>
      <c r="I102" s="168"/>
      <c r="J102" s="169">
        <f>J354</f>
        <v>0</v>
      </c>
      <c r="K102" s="100"/>
      <c r="L102" s="170"/>
    </row>
    <row r="103" spans="2:47" s="9" customFormat="1" ht="19.899999999999999" customHeight="1">
      <c r="B103" s="165"/>
      <c r="C103" s="100"/>
      <c r="D103" s="166" t="s">
        <v>2461</v>
      </c>
      <c r="E103" s="167"/>
      <c r="F103" s="167"/>
      <c r="G103" s="167"/>
      <c r="H103" s="167"/>
      <c r="I103" s="168"/>
      <c r="J103" s="169">
        <f>J408</f>
        <v>0</v>
      </c>
      <c r="K103" s="100"/>
      <c r="L103" s="170"/>
    </row>
    <row r="104" spans="2:47" s="9" customFormat="1" ht="19.899999999999999" customHeight="1">
      <c r="B104" s="165"/>
      <c r="C104" s="100"/>
      <c r="D104" s="166" t="s">
        <v>1674</v>
      </c>
      <c r="E104" s="167"/>
      <c r="F104" s="167"/>
      <c r="G104" s="167"/>
      <c r="H104" s="167"/>
      <c r="I104" s="168"/>
      <c r="J104" s="169">
        <f>J414</f>
        <v>0</v>
      </c>
      <c r="K104" s="100"/>
      <c r="L104" s="170"/>
    </row>
    <row r="105" spans="2:47" s="9" customFormat="1" ht="19.899999999999999" customHeight="1">
      <c r="B105" s="165"/>
      <c r="C105" s="100"/>
      <c r="D105" s="166" t="s">
        <v>2462</v>
      </c>
      <c r="E105" s="167"/>
      <c r="F105" s="167"/>
      <c r="G105" s="167"/>
      <c r="H105" s="167"/>
      <c r="I105" s="168"/>
      <c r="J105" s="169">
        <f>J521</f>
        <v>0</v>
      </c>
      <c r="K105" s="100"/>
      <c r="L105" s="170"/>
    </row>
    <row r="106" spans="2:47" s="9" customFormat="1" ht="19.899999999999999" customHeight="1">
      <c r="B106" s="165"/>
      <c r="C106" s="100"/>
      <c r="D106" s="166" t="s">
        <v>1680</v>
      </c>
      <c r="E106" s="167"/>
      <c r="F106" s="167"/>
      <c r="G106" s="167"/>
      <c r="H106" s="167"/>
      <c r="I106" s="168"/>
      <c r="J106" s="169">
        <f>J538</f>
        <v>0</v>
      </c>
      <c r="K106" s="100"/>
      <c r="L106" s="170"/>
    </row>
    <row r="107" spans="2:47" s="8" customFormat="1" ht="25" customHeight="1">
      <c r="B107" s="158"/>
      <c r="C107" s="159"/>
      <c r="D107" s="160" t="s">
        <v>2463</v>
      </c>
      <c r="E107" s="161"/>
      <c r="F107" s="161"/>
      <c r="G107" s="161"/>
      <c r="H107" s="161"/>
      <c r="I107" s="162"/>
      <c r="J107" s="163">
        <f>J545</f>
        <v>0</v>
      </c>
      <c r="K107" s="159"/>
      <c r="L107" s="164"/>
    </row>
    <row r="108" spans="2:47" s="9" customFormat="1" ht="19.899999999999999" customHeight="1">
      <c r="B108" s="165"/>
      <c r="C108" s="100"/>
      <c r="D108" s="166" t="s">
        <v>2464</v>
      </c>
      <c r="E108" s="167"/>
      <c r="F108" s="167"/>
      <c r="G108" s="167"/>
      <c r="H108" s="167"/>
      <c r="I108" s="168"/>
      <c r="J108" s="169">
        <f>J546</f>
        <v>0</v>
      </c>
      <c r="K108" s="100"/>
      <c r="L108" s="170"/>
    </row>
    <row r="109" spans="2:47" s="1" customFormat="1" ht="21.85" customHeight="1">
      <c r="B109" s="35"/>
      <c r="C109" s="36"/>
      <c r="D109" s="36"/>
      <c r="E109" s="36"/>
      <c r="F109" s="36"/>
      <c r="G109" s="36"/>
      <c r="H109" s="36"/>
      <c r="I109" s="118"/>
      <c r="J109" s="36"/>
      <c r="K109" s="36"/>
      <c r="L109" s="39"/>
    </row>
    <row r="110" spans="2:47" s="1" customFormat="1" ht="7" customHeight="1">
      <c r="B110" s="50"/>
      <c r="C110" s="51"/>
      <c r="D110" s="51"/>
      <c r="E110" s="51"/>
      <c r="F110" s="51"/>
      <c r="G110" s="51"/>
      <c r="H110" s="51"/>
      <c r="I110" s="149"/>
      <c r="J110" s="51"/>
      <c r="K110" s="51"/>
      <c r="L110" s="39"/>
    </row>
    <row r="114" spans="2:12" s="1" customFormat="1" ht="7" customHeight="1">
      <c r="B114" s="52"/>
      <c r="C114" s="53"/>
      <c r="D114" s="53"/>
      <c r="E114" s="53"/>
      <c r="F114" s="53"/>
      <c r="G114" s="53"/>
      <c r="H114" s="53"/>
      <c r="I114" s="152"/>
      <c r="J114" s="53"/>
      <c r="K114" s="53"/>
      <c r="L114" s="39"/>
    </row>
    <row r="115" spans="2:12" s="1" customFormat="1" ht="25" customHeight="1">
      <c r="B115" s="35"/>
      <c r="C115" s="23" t="s">
        <v>168</v>
      </c>
      <c r="D115" s="36"/>
      <c r="E115" s="36"/>
      <c r="F115" s="36"/>
      <c r="G115" s="36"/>
      <c r="H115" s="36"/>
      <c r="I115" s="118"/>
      <c r="J115" s="36"/>
      <c r="K115" s="36"/>
      <c r="L115" s="39"/>
    </row>
    <row r="116" spans="2:12" s="1" customFormat="1" ht="7" customHeight="1">
      <c r="B116" s="35"/>
      <c r="C116" s="36"/>
      <c r="D116" s="36"/>
      <c r="E116" s="36"/>
      <c r="F116" s="36"/>
      <c r="G116" s="36"/>
      <c r="H116" s="36"/>
      <c r="I116" s="118"/>
      <c r="J116" s="36"/>
      <c r="K116" s="36"/>
      <c r="L116" s="39"/>
    </row>
    <row r="117" spans="2:12" s="1" customFormat="1" ht="12" customHeight="1">
      <c r="B117" s="35"/>
      <c r="C117" s="29" t="s">
        <v>16</v>
      </c>
      <c r="D117" s="36"/>
      <c r="E117" s="36"/>
      <c r="F117" s="36"/>
      <c r="G117" s="36"/>
      <c r="H117" s="36"/>
      <c r="I117" s="118"/>
      <c r="J117" s="36"/>
      <c r="K117" s="36"/>
      <c r="L117" s="39"/>
    </row>
    <row r="118" spans="2:12" s="1" customFormat="1" ht="16.5" customHeight="1">
      <c r="B118" s="35"/>
      <c r="C118" s="36"/>
      <c r="D118" s="36"/>
      <c r="E118" s="330" t="str">
        <f>E7</f>
        <v>Šternberk - lokalita Příkopy</v>
      </c>
      <c r="F118" s="331"/>
      <c r="G118" s="331"/>
      <c r="H118" s="331"/>
      <c r="I118" s="118"/>
      <c r="J118" s="36"/>
      <c r="K118" s="36"/>
      <c r="L118" s="39"/>
    </row>
    <row r="119" spans="2:12" ht="12" customHeight="1">
      <c r="B119" s="21"/>
      <c r="C119" s="29" t="s">
        <v>147</v>
      </c>
      <c r="D119" s="22"/>
      <c r="E119" s="22"/>
      <c r="F119" s="22"/>
      <c r="G119" s="22"/>
      <c r="H119" s="22"/>
      <c r="J119" s="22"/>
      <c r="K119" s="22"/>
      <c r="L119" s="20"/>
    </row>
    <row r="120" spans="2:12" s="1" customFormat="1" ht="16.5" customHeight="1">
      <c r="B120" s="35"/>
      <c r="C120" s="36"/>
      <c r="D120" s="36"/>
      <c r="E120" s="330" t="s">
        <v>2457</v>
      </c>
      <c r="F120" s="332"/>
      <c r="G120" s="332"/>
      <c r="H120" s="332"/>
      <c r="I120" s="118"/>
      <c r="J120" s="36"/>
      <c r="K120" s="36"/>
      <c r="L120" s="39"/>
    </row>
    <row r="121" spans="2:12" s="1" customFormat="1" ht="12" customHeight="1">
      <c r="B121" s="35"/>
      <c r="C121" s="29" t="s">
        <v>149</v>
      </c>
      <c r="D121" s="36"/>
      <c r="E121" s="36"/>
      <c r="F121" s="36"/>
      <c r="G121" s="36"/>
      <c r="H121" s="36"/>
      <c r="I121" s="118"/>
      <c r="J121" s="36"/>
      <c r="K121" s="36"/>
      <c r="L121" s="39"/>
    </row>
    <row r="122" spans="2:12" s="1" customFormat="1" ht="16.5" customHeight="1">
      <c r="B122" s="35"/>
      <c r="C122" s="36"/>
      <c r="D122" s="36"/>
      <c r="E122" s="298" t="str">
        <f>E11</f>
        <v>3-1 - SO 302 -Kanalizace</v>
      </c>
      <c r="F122" s="332"/>
      <c r="G122" s="332"/>
      <c r="H122" s="332"/>
      <c r="I122" s="118"/>
      <c r="J122" s="36"/>
      <c r="K122" s="36"/>
      <c r="L122" s="39"/>
    </row>
    <row r="123" spans="2:12" s="1" customFormat="1" ht="7" customHeight="1">
      <c r="B123" s="35"/>
      <c r="C123" s="36"/>
      <c r="D123" s="36"/>
      <c r="E123" s="36"/>
      <c r="F123" s="36"/>
      <c r="G123" s="36"/>
      <c r="H123" s="36"/>
      <c r="I123" s="118"/>
      <c r="J123" s="36"/>
      <c r="K123" s="36"/>
      <c r="L123" s="39"/>
    </row>
    <row r="124" spans="2:12" s="1" customFormat="1" ht="12" customHeight="1">
      <c r="B124" s="35"/>
      <c r="C124" s="29" t="s">
        <v>24</v>
      </c>
      <c r="D124" s="36"/>
      <c r="E124" s="36"/>
      <c r="F124" s="27" t="str">
        <f>F14</f>
        <v>Šternberk</v>
      </c>
      <c r="G124" s="36"/>
      <c r="H124" s="36"/>
      <c r="I124" s="119" t="s">
        <v>26</v>
      </c>
      <c r="J124" s="62" t="str">
        <f>IF(J14="","",J14)</f>
        <v>23. 4. 2017</v>
      </c>
      <c r="K124" s="36"/>
      <c r="L124" s="39"/>
    </row>
    <row r="125" spans="2:12" s="1" customFormat="1" ht="7" customHeight="1">
      <c r="B125" s="35"/>
      <c r="C125" s="36"/>
      <c r="D125" s="36"/>
      <c r="E125" s="36"/>
      <c r="F125" s="36"/>
      <c r="G125" s="36"/>
      <c r="H125" s="36"/>
      <c r="I125" s="118"/>
      <c r="J125" s="36"/>
      <c r="K125" s="36"/>
      <c r="L125" s="39"/>
    </row>
    <row r="126" spans="2:12" s="1" customFormat="1" ht="15.15" customHeight="1">
      <c r="B126" s="35"/>
      <c r="C126" s="29" t="s">
        <v>34</v>
      </c>
      <c r="D126" s="36"/>
      <c r="E126" s="36"/>
      <c r="F126" s="27" t="str">
        <f>E17</f>
        <v>Město Šternberk</v>
      </c>
      <c r="G126" s="36"/>
      <c r="H126" s="36"/>
      <c r="I126" s="119" t="s">
        <v>42</v>
      </c>
      <c r="J126" s="33" t="str">
        <f>E23</f>
        <v>ing. Petr Doležel</v>
      </c>
      <c r="K126" s="36"/>
      <c r="L126" s="39"/>
    </row>
    <row r="127" spans="2:12" s="1" customFormat="1" ht="15.15" customHeight="1">
      <c r="B127" s="35"/>
      <c r="C127" s="29" t="s">
        <v>40</v>
      </c>
      <c r="D127" s="36"/>
      <c r="E127" s="36"/>
      <c r="F127" s="27" t="str">
        <f>IF(E20="","",E20)</f>
        <v>Vyplň údaj</v>
      </c>
      <c r="G127" s="36"/>
      <c r="H127" s="36"/>
      <c r="I127" s="119" t="s">
        <v>46</v>
      </c>
      <c r="J127" s="33" t="str">
        <f>E26</f>
        <v>Kucek</v>
      </c>
      <c r="K127" s="36"/>
      <c r="L127" s="39"/>
    </row>
    <row r="128" spans="2:12" s="1" customFormat="1" ht="10.3" customHeight="1">
      <c r="B128" s="35"/>
      <c r="C128" s="36"/>
      <c r="D128" s="36"/>
      <c r="E128" s="36"/>
      <c r="F128" s="36"/>
      <c r="G128" s="36"/>
      <c r="H128" s="36"/>
      <c r="I128" s="118"/>
      <c r="J128" s="36"/>
      <c r="K128" s="36"/>
      <c r="L128" s="39"/>
    </row>
    <row r="129" spans="2:65" s="10" customFormat="1" ht="29.25" customHeight="1">
      <c r="B129" s="171"/>
      <c r="C129" s="172" t="s">
        <v>169</v>
      </c>
      <c r="D129" s="173" t="s">
        <v>76</v>
      </c>
      <c r="E129" s="173" t="s">
        <v>72</v>
      </c>
      <c r="F129" s="173" t="s">
        <v>73</v>
      </c>
      <c r="G129" s="173" t="s">
        <v>170</v>
      </c>
      <c r="H129" s="173" t="s">
        <v>171</v>
      </c>
      <c r="I129" s="174" t="s">
        <v>172</v>
      </c>
      <c r="J129" s="173" t="s">
        <v>154</v>
      </c>
      <c r="K129" s="175" t="s">
        <v>173</v>
      </c>
      <c r="L129" s="176"/>
      <c r="M129" s="71" t="s">
        <v>1</v>
      </c>
      <c r="N129" s="72" t="s">
        <v>55</v>
      </c>
      <c r="O129" s="72" t="s">
        <v>174</v>
      </c>
      <c r="P129" s="72" t="s">
        <v>175</v>
      </c>
      <c r="Q129" s="72" t="s">
        <v>176</v>
      </c>
      <c r="R129" s="72" t="s">
        <v>177</v>
      </c>
      <c r="S129" s="72" t="s">
        <v>178</v>
      </c>
      <c r="T129" s="73" t="s">
        <v>179</v>
      </c>
    </row>
    <row r="130" spans="2:65" s="1" customFormat="1" ht="22.8" customHeight="1">
      <c r="B130" s="35"/>
      <c r="C130" s="78" t="s">
        <v>180</v>
      </c>
      <c r="D130" s="36"/>
      <c r="E130" s="36"/>
      <c r="F130" s="36"/>
      <c r="G130" s="36"/>
      <c r="H130" s="36"/>
      <c r="I130" s="118"/>
      <c r="J130" s="177">
        <f>BK130</f>
        <v>0</v>
      </c>
      <c r="K130" s="36"/>
      <c r="L130" s="39"/>
      <c r="M130" s="74"/>
      <c r="N130" s="75"/>
      <c r="O130" s="75"/>
      <c r="P130" s="178">
        <f>P131+P545</f>
        <v>0</v>
      </c>
      <c r="Q130" s="75"/>
      <c r="R130" s="178">
        <f>R131+R545</f>
        <v>67.964101020000001</v>
      </c>
      <c r="S130" s="75"/>
      <c r="T130" s="179">
        <f>T131+T545</f>
        <v>0</v>
      </c>
      <c r="AT130" s="17" t="s">
        <v>90</v>
      </c>
      <c r="AU130" s="17" t="s">
        <v>156</v>
      </c>
      <c r="BK130" s="180">
        <f>BK131+BK545</f>
        <v>0</v>
      </c>
    </row>
    <row r="131" spans="2:65" s="11" customFormat="1" ht="25.9" customHeight="1">
      <c r="B131" s="181"/>
      <c r="C131" s="182"/>
      <c r="D131" s="183" t="s">
        <v>90</v>
      </c>
      <c r="E131" s="184" t="s">
        <v>181</v>
      </c>
      <c r="F131" s="184" t="s">
        <v>182</v>
      </c>
      <c r="G131" s="182"/>
      <c r="H131" s="182"/>
      <c r="I131" s="185"/>
      <c r="J131" s="186">
        <f>BK131</f>
        <v>0</v>
      </c>
      <c r="K131" s="182"/>
      <c r="L131" s="187"/>
      <c r="M131" s="188"/>
      <c r="N131" s="189"/>
      <c r="O131" s="189"/>
      <c r="P131" s="190">
        <f>P132+P326+P354+P408+P414+P521+P538</f>
        <v>0</v>
      </c>
      <c r="Q131" s="189"/>
      <c r="R131" s="190">
        <f>R132+R326+R354+R408+R414+R521+R538</f>
        <v>67.964101020000001</v>
      </c>
      <c r="S131" s="189"/>
      <c r="T131" s="191">
        <f>T132+T326+T354+T408+T414+T521+T538</f>
        <v>0</v>
      </c>
      <c r="AR131" s="192" t="s">
        <v>23</v>
      </c>
      <c r="AT131" s="193" t="s">
        <v>90</v>
      </c>
      <c r="AU131" s="193" t="s">
        <v>91</v>
      </c>
      <c r="AY131" s="192" t="s">
        <v>183</v>
      </c>
      <c r="BK131" s="194">
        <f>BK132+BK326+BK354+BK408+BK414+BK521+BK538</f>
        <v>0</v>
      </c>
    </row>
    <row r="132" spans="2:65" s="11" customFormat="1" ht="22.8" customHeight="1">
      <c r="B132" s="181"/>
      <c r="C132" s="182"/>
      <c r="D132" s="183" t="s">
        <v>90</v>
      </c>
      <c r="E132" s="195" t="s">
        <v>23</v>
      </c>
      <c r="F132" s="195" t="s">
        <v>1681</v>
      </c>
      <c r="G132" s="182"/>
      <c r="H132" s="182"/>
      <c r="I132" s="185"/>
      <c r="J132" s="196">
        <f>BK132</f>
        <v>0</v>
      </c>
      <c r="K132" s="182"/>
      <c r="L132" s="187"/>
      <c r="M132" s="188"/>
      <c r="N132" s="189"/>
      <c r="O132" s="189"/>
      <c r="P132" s="190">
        <f>SUM(P133:P325)</f>
        <v>0</v>
      </c>
      <c r="Q132" s="189"/>
      <c r="R132" s="190">
        <f>SUM(R133:R325)</f>
        <v>0.73665624000000007</v>
      </c>
      <c r="S132" s="189"/>
      <c r="T132" s="191">
        <f>SUM(T133:T325)</f>
        <v>0</v>
      </c>
      <c r="AR132" s="192" t="s">
        <v>23</v>
      </c>
      <c r="AT132" s="193" t="s">
        <v>90</v>
      </c>
      <c r="AU132" s="193" t="s">
        <v>23</v>
      </c>
      <c r="AY132" s="192" t="s">
        <v>183</v>
      </c>
      <c r="BK132" s="194">
        <f>SUM(BK133:BK325)</f>
        <v>0</v>
      </c>
    </row>
    <row r="133" spans="2:65" s="1" customFormat="1" ht="16.5" customHeight="1">
      <c r="B133" s="35"/>
      <c r="C133" s="197" t="s">
        <v>23</v>
      </c>
      <c r="D133" s="197" t="s">
        <v>186</v>
      </c>
      <c r="E133" s="198" t="s">
        <v>2465</v>
      </c>
      <c r="F133" s="199" t="s">
        <v>2466</v>
      </c>
      <c r="G133" s="200" t="s">
        <v>2467</v>
      </c>
      <c r="H133" s="201">
        <v>1440</v>
      </c>
      <c r="I133" s="202"/>
      <c r="J133" s="203">
        <f>ROUND(I133*H133,2)</f>
        <v>0</v>
      </c>
      <c r="K133" s="199" t="s">
        <v>190</v>
      </c>
      <c r="L133" s="39"/>
      <c r="M133" s="204" t="s">
        <v>1</v>
      </c>
      <c r="N133" s="205" t="s">
        <v>56</v>
      </c>
      <c r="O133" s="67"/>
      <c r="P133" s="206">
        <f>O133*H133</f>
        <v>0</v>
      </c>
      <c r="Q133" s="206">
        <v>0</v>
      </c>
      <c r="R133" s="206">
        <f>Q133*H133</f>
        <v>0</v>
      </c>
      <c r="S133" s="206">
        <v>0</v>
      </c>
      <c r="T133" s="207">
        <f>S133*H133</f>
        <v>0</v>
      </c>
      <c r="AR133" s="208" t="s">
        <v>122</v>
      </c>
      <c r="AT133" s="208" t="s">
        <v>186</v>
      </c>
      <c r="AU133" s="208" t="s">
        <v>98</v>
      </c>
      <c r="AY133" s="17" t="s">
        <v>183</v>
      </c>
      <c r="BE133" s="209">
        <f>IF(N133="základní",J133,0)</f>
        <v>0</v>
      </c>
      <c r="BF133" s="209">
        <f>IF(N133="snížená",J133,0)</f>
        <v>0</v>
      </c>
      <c r="BG133" s="209">
        <f>IF(N133="zákl. přenesená",J133,0)</f>
        <v>0</v>
      </c>
      <c r="BH133" s="209">
        <f>IF(N133="sníž. přenesená",J133,0)</f>
        <v>0</v>
      </c>
      <c r="BI133" s="209">
        <f>IF(N133="nulová",J133,0)</f>
        <v>0</v>
      </c>
      <c r="BJ133" s="17" t="s">
        <v>23</v>
      </c>
      <c r="BK133" s="209">
        <f>ROUND(I133*H133,2)</f>
        <v>0</v>
      </c>
      <c r="BL133" s="17" t="s">
        <v>122</v>
      </c>
      <c r="BM133" s="208" t="s">
        <v>2468</v>
      </c>
    </row>
    <row r="134" spans="2:65" s="1" customFormat="1" ht="10.199999999999999">
      <c r="B134" s="35"/>
      <c r="C134" s="36"/>
      <c r="D134" s="210" t="s">
        <v>192</v>
      </c>
      <c r="E134" s="36"/>
      <c r="F134" s="211" t="s">
        <v>2469</v>
      </c>
      <c r="G134" s="36"/>
      <c r="H134" s="36"/>
      <c r="I134" s="118"/>
      <c r="J134" s="36"/>
      <c r="K134" s="36"/>
      <c r="L134" s="39"/>
      <c r="M134" s="212"/>
      <c r="N134" s="67"/>
      <c r="O134" s="67"/>
      <c r="P134" s="67"/>
      <c r="Q134" s="67"/>
      <c r="R134" s="67"/>
      <c r="S134" s="67"/>
      <c r="T134" s="68"/>
      <c r="AT134" s="17" t="s">
        <v>192</v>
      </c>
      <c r="AU134" s="17" t="s">
        <v>98</v>
      </c>
    </row>
    <row r="135" spans="2:65" s="1" customFormat="1" ht="117">
      <c r="B135" s="35"/>
      <c r="C135" s="36"/>
      <c r="D135" s="210" t="s">
        <v>194</v>
      </c>
      <c r="E135" s="36"/>
      <c r="F135" s="213" t="s">
        <v>2470</v>
      </c>
      <c r="G135" s="36"/>
      <c r="H135" s="36"/>
      <c r="I135" s="118"/>
      <c r="J135" s="36"/>
      <c r="K135" s="36"/>
      <c r="L135" s="39"/>
      <c r="M135" s="212"/>
      <c r="N135" s="67"/>
      <c r="O135" s="67"/>
      <c r="P135" s="67"/>
      <c r="Q135" s="67"/>
      <c r="R135" s="67"/>
      <c r="S135" s="67"/>
      <c r="T135" s="68"/>
      <c r="AT135" s="17" t="s">
        <v>194</v>
      </c>
      <c r="AU135" s="17" t="s">
        <v>98</v>
      </c>
    </row>
    <row r="136" spans="2:65" s="12" customFormat="1" ht="10.199999999999999">
      <c r="B136" s="214"/>
      <c r="C136" s="215"/>
      <c r="D136" s="210" t="s">
        <v>196</v>
      </c>
      <c r="E136" s="216" t="s">
        <v>1</v>
      </c>
      <c r="F136" s="217" t="s">
        <v>1863</v>
      </c>
      <c r="G136" s="215"/>
      <c r="H136" s="216" t="s">
        <v>1</v>
      </c>
      <c r="I136" s="218"/>
      <c r="J136" s="215"/>
      <c r="K136" s="215"/>
      <c r="L136" s="219"/>
      <c r="M136" s="220"/>
      <c r="N136" s="221"/>
      <c r="O136" s="221"/>
      <c r="P136" s="221"/>
      <c r="Q136" s="221"/>
      <c r="R136" s="221"/>
      <c r="S136" s="221"/>
      <c r="T136" s="222"/>
      <c r="AT136" s="223" t="s">
        <v>196</v>
      </c>
      <c r="AU136" s="223" t="s">
        <v>98</v>
      </c>
      <c r="AV136" s="12" t="s">
        <v>23</v>
      </c>
      <c r="AW136" s="12" t="s">
        <v>48</v>
      </c>
      <c r="AX136" s="12" t="s">
        <v>91</v>
      </c>
      <c r="AY136" s="223" t="s">
        <v>183</v>
      </c>
    </row>
    <row r="137" spans="2:65" s="13" customFormat="1" ht="10.199999999999999">
      <c r="B137" s="224"/>
      <c r="C137" s="225"/>
      <c r="D137" s="210" t="s">
        <v>196</v>
      </c>
      <c r="E137" s="226" t="s">
        <v>1</v>
      </c>
      <c r="F137" s="227" t="s">
        <v>2471</v>
      </c>
      <c r="G137" s="225"/>
      <c r="H137" s="228">
        <v>1440</v>
      </c>
      <c r="I137" s="229"/>
      <c r="J137" s="225"/>
      <c r="K137" s="225"/>
      <c r="L137" s="230"/>
      <c r="M137" s="231"/>
      <c r="N137" s="232"/>
      <c r="O137" s="232"/>
      <c r="P137" s="232"/>
      <c r="Q137" s="232"/>
      <c r="R137" s="232"/>
      <c r="S137" s="232"/>
      <c r="T137" s="233"/>
      <c r="AT137" s="234" t="s">
        <v>196</v>
      </c>
      <c r="AU137" s="234" t="s">
        <v>98</v>
      </c>
      <c r="AV137" s="13" t="s">
        <v>98</v>
      </c>
      <c r="AW137" s="13" t="s">
        <v>48</v>
      </c>
      <c r="AX137" s="13" t="s">
        <v>91</v>
      </c>
      <c r="AY137" s="234" t="s">
        <v>183</v>
      </c>
    </row>
    <row r="138" spans="2:65" s="15" customFormat="1" ht="10.199999999999999">
      <c r="B138" s="259"/>
      <c r="C138" s="260"/>
      <c r="D138" s="210" t="s">
        <v>196</v>
      </c>
      <c r="E138" s="261" t="s">
        <v>1</v>
      </c>
      <c r="F138" s="262" t="s">
        <v>1547</v>
      </c>
      <c r="G138" s="260"/>
      <c r="H138" s="263">
        <v>1440</v>
      </c>
      <c r="I138" s="264"/>
      <c r="J138" s="260"/>
      <c r="K138" s="260"/>
      <c r="L138" s="265"/>
      <c r="M138" s="266"/>
      <c r="N138" s="267"/>
      <c r="O138" s="267"/>
      <c r="P138" s="267"/>
      <c r="Q138" s="267"/>
      <c r="R138" s="267"/>
      <c r="S138" s="267"/>
      <c r="T138" s="268"/>
      <c r="AT138" s="269" t="s">
        <v>196</v>
      </c>
      <c r="AU138" s="269" t="s">
        <v>98</v>
      </c>
      <c r="AV138" s="15" t="s">
        <v>122</v>
      </c>
      <c r="AW138" s="15" t="s">
        <v>48</v>
      </c>
      <c r="AX138" s="15" t="s">
        <v>23</v>
      </c>
      <c r="AY138" s="269" t="s">
        <v>183</v>
      </c>
    </row>
    <row r="139" spans="2:65" s="1" customFormat="1" ht="16.5" customHeight="1">
      <c r="B139" s="35"/>
      <c r="C139" s="197" t="s">
        <v>98</v>
      </c>
      <c r="D139" s="197" t="s">
        <v>186</v>
      </c>
      <c r="E139" s="198" t="s">
        <v>2472</v>
      </c>
      <c r="F139" s="199" t="s">
        <v>2473</v>
      </c>
      <c r="G139" s="200" t="s">
        <v>2474</v>
      </c>
      <c r="H139" s="201">
        <v>60</v>
      </c>
      <c r="I139" s="202"/>
      <c r="J139" s="203">
        <f>ROUND(I139*H139,2)</f>
        <v>0</v>
      </c>
      <c r="K139" s="199" t="s">
        <v>190</v>
      </c>
      <c r="L139" s="39"/>
      <c r="M139" s="204" t="s">
        <v>1</v>
      </c>
      <c r="N139" s="205" t="s">
        <v>56</v>
      </c>
      <c r="O139" s="67"/>
      <c r="P139" s="206">
        <f>O139*H139</f>
        <v>0</v>
      </c>
      <c r="Q139" s="206">
        <v>0</v>
      </c>
      <c r="R139" s="206">
        <f>Q139*H139</f>
        <v>0</v>
      </c>
      <c r="S139" s="206">
        <v>0</v>
      </c>
      <c r="T139" s="207">
        <f>S139*H139</f>
        <v>0</v>
      </c>
      <c r="AR139" s="208" t="s">
        <v>122</v>
      </c>
      <c r="AT139" s="208" t="s">
        <v>186</v>
      </c>
      <c r="AU139" s="208" t="s">
        <v>98</v>
      </c>
      <c r="AY139" s="17" t="s">
        <v>183</v>
      </c>
      <c r="BE139" s="209">
        <f>IF(N139="základní",J139,0)</f>
        <v>0</v>
      </c>
      <c r="BF139" s="209">
        <f>IF(N139="snížená",J139,0)</f>
        <v>0</v>
      </c>
      <c r="BG139" s="209">
        <f>IF(N139="zákl. přenesená",J139,0)</f>
        <v>0</v>
      </c>
      <c r="BH139" s="209">
        <f>IF(N139="sníž. přenesená",J139,0)</f>
        <v>0</v>
      </c>
      <c r="BI139" s="209">
        <f>IF(N139="nulová",J139,0)</f>
        <v>0</v>
      </c>
      <c r="BJ139" s="17" t="s">
        <v>23</v>
      </c>
      <c r="BK139" s="209">
        <f>ROUND(I139*H139,2)</f>
        <v>0</v>
      </c>
      <c r="BL139" s="17" t="s">
        <v>122</v>
      </c>
      <c r="BM139" s="208" t="s">
        <v>2475</v>
      </c>
    </row>
    <row r="140" spans="2:65" s="1" customFormat="1" ht="10.199999999999999">
      <c r="B140" s="35"/>
      <c r="C140" s="36"/>
      <c r="D140" s="210" t="s">
        <v>192</v>
      </c>
      <c r="E140" s="36"/>
      <c r="F140" s="211" t="s">
        <v>2476</v>
      </c>
      <c r="G140" s="36"/>
      <c r="H140" s="36"/>
      <c r="I140" s="118"/>
      <c r="J140" s="36"/>
      <c r="K140" s="36"/>
      <c r="L140" s="39"/>
      <c r="M140" s="212"/>
      <c r="N140" s="67"/>
      <c r="O140" s="67"/>
      <c r="P140" s="67"/>
      <c r="Q140" s="67"/>
      <c r="R140" s="67"/>
      <c r="S140" s="67"/>
      <c r="T140" s="68"/>
      <c r="AT140" s="17" t="s">
        <v>192</v>
      </c>
      <c r="AU140" s="17" t="s">
        <v>98</v>
      </c>
    </row>
    <row r="141" spans="2:65" s="1" customFormat="1" ht="81">
      <c r="B141" s="35"/>
      <c r="C141" s="36"/>
      <c r="D141" s="210" t="s">
        <v>194</v>
      </c>
      <c r="E141" s="36"/>
      <c r="F141" s="213" t="s">
        <v>2477</v>
      </c>
      <c r="G141" s="36"/>
      <c r="H141" s="36"/>
      <c r="I141" s="118"/>
      <c r="J141" s="36"/>
      <c r="K141" s="36"/>
      <c r="L141" s="39"/>
      <c r="M141" s="212"/>
      <c r="N141" s="67"/>
      <c r="O141" s="67"/>
      <c r="P141" s="67"/>
      <c r="Q141" s="67"/>
      <c r="R141" s="67"/>
      <c r="S141" s="67"/>
      <c r="T141" s="68"/>
      <c r="AT141" s="17" t="s">
        <v>194</v>
      </c>
      <c r="AU141" s="17" t="s">
        <v>98</v>
      </c>
    </row>
    <row r="142" spans="2:65" s="12" customFormat="1" ht="10.199999999999999">
      <c r="B142" s="214"/>
      <c r="C142" s="215"/>
      <c r="D142" s="210" t="s">
        <v>196</v>
      </c>
      <c r="E142" s="216" t="s">
        <v>1</v>
      </c>
      <c r="F142" s="217" t="s">
        <v>2478</v>
      </c>
      <c r="G142" s="215"/>
      <c r="H142" s="216" t="s">
        <v>1</v>
      </c>
      <c r="I142" s="218"/>
      <c r="J142" s="215"/>
      <c r="K142" s="215"/>
      <c r="L142" s="219"/>
      <c r="M142" s="220"/>
      <c r="N142" s="221"/>
      <c r="O142" s="221"/>
      <c r="P142" s="221"/>
      <c r="Q142" s="221"/>
      <c r="R142" s="221"/>
      <c r="S142" s="221"/>
      <c r="T142" s="222"/>
      <c r="AT142" s="223" t="s">
        <v>196</v>
      </c>
      <c r="AU142" s="223" t="s">
        <v>98</v>
      </c>
      <c r="AV142" s="12" t="s">
        <v>23</v>
      </c>
      <c r="AW142" s="12" t="s">
        <v>48</v>
      </c>
      <c r="AX142" s="12" t="s">
        <v>91</v>
      </c>
      <c r="AY142" s="223" t="s">
        <v>183</v>
      </c>
    </row>
    <row r="143" spans="2:65" s="13" customFormat="1" ht="10.199999999999999">
      <c r="B143" s="224"/>
      <c r="C143" s="225"/>
      <c r="D143" s="210" t="s">
        <v>196</v>
      </c>
      <c r="E143" s="226" t="s">
        <v>1</v>
      </c>
      <c r="F143" s="227" t="s">
        <v>2479</v>
      </c>
      <c r="G143" s="225"/>
      <c r="H143" s="228">
        <v>60</v>
      </c>
      <c r="I143" s="229"/>
      <c r="J143" s="225"/>
      <c r="K143" s="225"/>
      <c r="L143" s="230"/>
      <c r="M143" s="231"/>
      <c r="N143" s="232"/>
      <c r="O143" s="232"/>
      <c r="P143" s="232"/>
      <c r="Q143" s="232"/>
      <c r="R143" s="232"/>
      <c r="S143" s="232"/>
      <c r="T143" s="233"/>
      <c r="AT143" s="234" t="s">
        <v>196</v>
      </c>
      <c r="AU143" s="234" t="s">
        <v>98</v>
      </c>
      <c r="AV143" s="13" t="s">
        <v>98</v>
      </c>
      <c r="AW143" s="13" t="s">
        <v>48</v>
      </c>
      <c r="AX143" s="13" t="s">
        <v>91</v>
      </c>
      <c r="AY143" s="234" t="s">
        <v>183</v>
      </c>
    </row>
    <row r="144" spans="2:65" s="15" customFormat="1" ht="10.199999999999999">
      <c r="B144" s="259"/>
      <c r="C144" s="260"/>
      <c r="D144" s="210" t="s">
        <v>196</v>
      </c>
      <c r="E144" s="261" t="s">
        <v>1</v>
      </c>
      <c r="F144" s="262" t="s">
        <v>1547</v>
      </c>
      <c r="G144" s="260"/>
      <c r="H144" s="263">
        <v>60</v>
      </c>
      <c r="I144" s="264"/>
      <c r="J144" s="260"/>
      <c r="K144" s="260"/>
      <c r="L144" s="265"/>
      <c r="M144" s="266"/>
      <c r="N144" s="267"/>
      <c r="O144" s="267"/>
      <c r="P144" s="267"/>
      <c r="Q144" s="267"/>
      <c r="R144" s="267"/>
      <c r="S144" s="267"/>
      <c r="T144" s="268"/>
      <c r="AT144" s="269" t="s">
        <v>196</v>
      </c>
      <c r="AU144" s="269" t="s">
        <v>98</v>
      </c>
      <c r="AV144" s="15" t="s">
        <v>122</v>
      </c>
      <c r="AW144" s="15" t="s">
        <v>48</v>
      </c>
      <c r="AX144" s="15" t="s">
        <v>23</v>
      </c>
      <c r="AY144" s="269" t="s">
        <v>183</v>
      </c>
    </row>
    <row r="145" spans="2:65" s="1" customFormat="1" ht="16.5" customHeight="1">
      <c r="B145" s="35"/>
      <c r="C145" s="197" t="s">
        <v>113</v>
      </c>
      <c r="D145" s="197" t="s">
        <v>186</v>
      </c>
      <c r="E145" s="198" t="s">
        <v>1689</v>
      </c>
      <c r="F145" s="199" t="s">
        <v>1690</v>
      </c>
      <c r="G145" s="200" t="s">
        <v>711</v>
      </c>
      <c r="H145" s="201">
        <v>4.8</v>
      </c>
      <c r="I145" s="202"/>
      <c r="J145" s="203">
        <f>ROUND(I145*H145,2)</f>
        <v>0</v>
      </c>
      <c r="K145" s="199" t="s">
        <v>190</v>
      </c>
      <c r="L145" s="39"/>
      <c r="M145" s="204" t="s">
        <v>1</v>
      </c>
      <c r="N145" s="205" t="s">
        <v>56</v>
      </c>
      <c r="O145" s="67"/>
      <c r="P145" s="206">
        <f>O145*H145</f>
        <v>0</v>
      </c>
      <c r="Q145" s="206">
        <v>8.6800000000000002E-3</v>
      </c>
      <c r="R145" s="206">
        <f>Q145*H145</f>
        <v>4.1664E-2</v>
      </c>
      <c r="S145" s="206">
        <v>0</v>
      </c>
      <c r="T145" s="207">
        <f>S145*H145</f>
        <v>0</v>
      </c>
      <c r="AR145" s="208" t="s">
        <v>122</v>
      </c>
      <c r="AT145" s="208" t="s">
        <v>186</v>
      </c>
      <c r="AU145" s="208" t="s">
        <v>98</v>
      </c>
      <c r="AY145" s="17" t="s">
        <v>183</v>
      </c>
      <c r="BE145" s="209">
        <f>IF(N145="základní",J145,0)</f>
        <v>0</v>
      </c>
      <c r="BF145" s="209">
        <f>IF(N145="snížená",J145,0)</f>
        <v>0</v>
      </c>
      <c r="BG145" s="209">
        <f>IF(N145="zákl. přenesená",J145,0)</f>
        <v>0</v>
      </c>
      <c r="BH145" s="209">
        <f>IF(N145="sníž. přenesená",J145,0)</f>
        <v>0</v>
      </c>
      <c r="BI145" s="209">
        <f>IF(N145="nulová",J145,0)</f>
        <v>0</v>
      </c>
      <c r="BJ145" s="17" t="s">
        <v>23</v>
      </c>
      <c r="BK145" s="209">
        <f>ROUND(I145*H145,2)</f>
        <v>0</v>
      </c>
      <c r="BL145" s="17" t="s">
        <v>122</v>
      </c>
      <c r="BM145" s="208" t="s">
        <v>98</v>
      </c>
    </row>
    <row r="146" spans="2:65" s="1" customFormat="1" ht="26.1">
      <c r="B146" s="35"/>
      <c r="C146" s="36"/>
      <c r="D146" s="210" t="s">
        <v>192</v>
      </c>
      <c r="E146" s="36"/>
      <c r="F146" s="211" t="s">
        <v>1692</v>
      </c>
      <c r="G146" s="36"/>
      <c r="H146" s="36"/>
      <c r="I146" s="118"/>
      <c r="J146" s="36"/>
      <c r="K146" s="36"/>
      <c r="L146" s="39"/>
      <c r="M146" s="212"/>
      <c r="N146" s="67"/>
      <c r="O146" s="67"/>
      <c r="P146" s="67"/>
      <c r="Q146" s="67"/>
      <c r="R146" s="67"/>
      <c r="S146" s="67"/>
      <c r="T146" s="68"/>
      <c r="AT146" s="17" t="s">
        <v>192</v>
      </c>
      <c r="AU146" s="17" t="s">
        <v>98</v>
      </c>
    </row>
    <row r="147" spans="2:65" s="1" customFormat="1" ht="45">
      <c r="B147" s="35"/>
      <c r="C147" s="36"/>
      <c r="D147" s="210" t="s">
        <v>194</v>
      </c>
      <c r="E147" s="36"/>
      <c r="F147" s="213" t="s">
        <v>1686</v>
      </c>
      <c r="G147" s="36"/>
      <c r="H147" s="36"/>
      <c r="I147" s="118"/>
      <c r="J147" s="36"/>
      <c r="K147" s="36"/>
      <c r="L147" s="39"/>
      <c r="M147" s="212"/>
      <c r="N147" s="67"/>
      <c r="O147" s="67"/>
      <c r="P147" s="67"/>
      <c r="Q147" s="67"/>
      <c r="R147" s="67"/>
      <c r="S147" s="67"/>
      <c r="T147" s="68"/>
      <c r="AT147" s="17" t="s">
        <v>194</v>
      </c>
      <c r="AU147" s="17" t="s">
        <v>98</v>
      </c>
    </row>
    <row r="148" spans="2:65" s="12" customFormat="1" ht="10.199999999999999">
      <c r="B148" s="214"/>
      <c r="C148" s="215"/>
      <c r="D148" s="210" t="s">
        <v>196</v>
      </c>
      <c r="E148" s="216" t="s">
        <v>1</v>
      </c>
      <c r="F148" s="217" t="s">
        <v>2480</v>
      </c>
      <c r="G148" s="215"/>
      <c r="H148" s="216" t="s">
        <v>1</v>
      </c>
      <c r="I148" s="218"/>
      <c r="J148" s="215"/>
      <c r="K148" s="215"/>
      <c r="L148" s="219"/>
      <c r="M148" s="220"/>
      <c r="N148" s="221"/>
      <c r="O148" s="221"/>
      <c r="P148" s="221"/>
      <c r="Q148" s="221"/>
      <c r="R148" s="221"/>
      <c r="S148" s="221"/>
      <c r="T148" s="222"/>
      <c r="AT148" s="223" t="s">
        <v>196</v>
      </c>
      <c r="AU148" s="223" t="s">
        <v>98</v>
      </c>
      <c r="AV148" s="12" t="s">
        <v>23</v>
      </c>
      <c r="AW148" s="12" t="s">
        <v>48</v>
      </c>
      <c r="AX148" s="12" t="s">
        <v>91</v>
      </c>
      <c r="AY148" s="223" t="s">
        <v>183</v>
      </c>
    </row>
    <row r="149" spans="2:65" s="13" customFormat="1" ht="10.199999999999999">
      <c r="B149" s="224"/>
      <c r="C149" s="225"/>
      <c r="D149" s="210" t="s">
        <v>196</v>
      </c>
      <c r="E149" s="226" t="s">
        <v>1</v>
      </c>
      <c r="F149" s="227" t="s">
        <v>1698</v>
      </c>
      <c r="G149" s="225"/>
      <c r="H149" s="228">
        <v>4.8</v>
      </c>
      <c r="I149" s="229"/>
      <c r="J149" s="225"/>
      <c r="K149" s="225"/>
      <c r="L149" s="230"/>
      <c r="M149" s="231"/>
      <c r="N149" s="232"/>
      <c r="O149" s="232"/>
      <c r="P149" s="232"/>
      <c r="Q149" s="232"/>
      <c r="R149" s="232"/>
      <c r="S149" s="232"/>
      <c r="T149" s="233"/>
      <c r="AT149" s="234" t="s">
        <v>196</v>
      </c>
      <c r="AU149" s="234" t="s">
        <v>98</v>
      </c>
      <c r="AV149" s="13" t="s">
        <v>98</v>
      </c>
      <c r="AW149" s="13" t="s">
        <v>48</v>
      </c>
      <c r="AX149" s="13" t="s">
        <v>91</v>
      </c>
      <c r="AY149" s="234" t="s">
        <v>183</v>
      </c>
    </row>
    <row r="150" spans="2:65" s="15" customFormat="1" ht="10.199999999999999">
      <c r="B150" s="259"/>
      <c r="C150" s="260"/>
      <c r="D150" s="210" t="s">
        <v>196</v>
      </c>
      <c r="E150" s="261" t="s">
        <v>1</v>
      </c>
      <c r="F150" s="262" t="s">
        <v>1547</v>
      </c>
      <c r="G150" s="260"/>
      <c r="H150" s="263">
        <v>4.8</v>
      </c>
      <c r="I150" s="264"/>
      <c r="J150" s="260"/>
      <c r="K150" s="260"/>
      <c r="L150" s="265"/>
      <c r="M150" s="266"/>
      <c r="N150" s="267"/>
      <c r="O150" s="267"/>
      <c r="P150" s="267"/>
      <c r="Q150" s="267"/>
      <c r="R150" s="267"/>
      <c r="S150" s="267"/>
      <c r="T150" s="268"/>
      <c r="AT150" s="269" t="s">
        <v>196</v>
      </c>
      <c r="AU150" s="269" t="s">
        <v>98</v>
      </c>
      <c r="AV150" s="15" t="s">
        <v>122</v>
      </c>
      <c r="AW150" s="15" t="s">
        <v>48</v>
      </c>
      <c r="AX150" s="15" t="s">
        <v>23</v>
      </c>
      <c r="AY150" s="269" t="s">
        <v>183</v>
      </c>
    </row>
    <row r="151" spans="2:65" s="1" customFormat="1" ht="16.5" customHeight="1">
      <c r="B151" s="35"/>
      <c r="C151" s="197" t="s">
        <v>122</v>
      </c>
      <c r="D151" s="197" t="s">
        <v>186</v>
      </c>
      <c r="E151" s="198" t="s">
        <v>1682</v>
      </c>
      <c r="F151" s="199" t="s">
        <v>1683</v>
      </c>
      <c r="G151" s="200" t="s">
        <v>711</v>
      </c>
      <c r="H151" s="201">
        <v>7.2</v>
      </c>
      <c r="I151" s="202"/>
      <c r="J151" s="203">
        <f>ROUND(I151*H151,2)</f>
        <v>0</v>
      </c>
      <c r="K151" s="199" t="s">
        <v>190</v>
      </c>
      <c r="L151" s="39"/>
      <c r="M151" s="204" t="s">
        <v>1</v>
      </c>
      <c r="N151" s="205" t="s">
        <v>56</v>
      </c>
      <c r="O151" s="67"/>
      <c r="P151" s="206">
        <f>O151*H151</f>
        <v>0</v>
      </c>
      <c r="Q151" s="206">
        <v>3.6900000000000002E-2</v>
      </c>
      <c r="R151" s="206">
        <f>Q151*H151</f>
        <v>0.26568000000000003</v>
      </c>
      <c r="S151" s="206">
        <v>0</v>
      </c>
      <c r="T151" s="207">
        <f>S151*H151</f>
        <v>0</v>
      </c>
      <c r="AR151" s="208" t="s">
        <v>122</v>
      </c>
      <c r="AT151" s="208" t="s">
        <v>186</v>
      </c>
      <c r="AU151" s="208" t="s">
        <v>98</v>
      </c>
      <c r="AY151" s="17" t="s">
        <v>183</v>
      </c>
      <c r="BE151" s="209">
        <f>IF(N151="základní",J151,0)</f>
        <v>0</v>
      </c>
      <c r="BF151" s="209">
        <f>IF(N151="snížená",J151,0)</f>
        <v>0</v>
      </c>
      <c r="BG151" s="209">
        <f>IF(N151="zákl. přenesená",J151,0)</f>
        <v>0</v>
      </c>
      <c r="BH151" s="209">
        <f>IF(N151="sníž. přenesená",J151,0)</f>
        <v>0</v>
      </c>
      <c r="BI151" s="209">
        <f>IF(N151="nulová",J151,0)</f>
        <v>0</v>
      </c>
      <c r="BJ151" s="17" t="s">
        <v>23</v>
      </c>
      <c r="BK151" s="209">
        <f>ROUND(I151*H151,2)</f>
        <v>0</v>
      </c>
      <c r="BL151" s="17" t="s">
        <v>122</v>
      </c>
      <c r="BM151" s="208" t="s">
        <v>135</v>
      </c>
    </row>
    <row r="152" spans="2:65" s="1" customFormat="1" ht="26.1">
      <c r="B152" s="35"/>
      <c r="C152" s="36"/>
      <c r="D152" s="210" t="s">
        <v>192</v>
      </c>
      <c r="E152" s="36"/>
      <c r="F152" s="211" t="s">
        <v>1685</v>
      </c>
      <c r="G152" s="36"/>
      <c r="H152" s="36"/>
      <c r="I152" s="118"/>
      <c r="J152" s="36"/>
      <c r="K152" s="36"/>
      <c r="L152" s="39"/>
      <c r="M152" s="212"/>
      <c r="N152" s="67"/>
      <c r="O152" s="67"/>
      <c r="P152" s="67"/>
      <c r="Q152" s="67"/>
      <c r="R152" s="67"/>
      <c r="S152" s="67"/>
      <c r="T152" s="68"/>
      <c r="AT152" s="17" t="s">
        <v>192</v>
      </c>
      <c r="AU152" s="17" t="s">
        <v>98</v>
      </c>
    </row>
    <row r="153" spans="2:65" s="1" customFormat="1" ht="45">
      <c r="B153" s="35"/>
      <c r="C153" s="36"/>
      <c r="D153" s="210" t="s">
        <v>194</v>
      </c>
      <c r="E153" s="36"/>
      <c r="F153" s="213" t="s">
        <v>1686</v>
      </c>
      <c r="G153" s="36"/>
      <c r="H153" s="36"/>
      <c r="I153" s="118"/>
      <c r="J153" s="36"/>
      <c r="K153" s="36"/>
      <c r="L153" s="39"/>
      <c r="M153" s="212"/>
      <c r="N153" s="67"/>
      <c r="O153" s="67"/>
      <c r="P153" s="67"/>
      <c r="Q153" s="67"/>
      <c r="R153" s="67"/>
      <c r="S153" s="67"/>
      <c r="T153" s="68"/>
      <c r="AT153" s="17" t="s">
        <v>194</v>
      </c>
      <c r="AU153" s="17" t="s">
        <v>98</v>
      </c>
    </row>
    <row r="154" spans="2:65" s="12" customFormat="1" ht="10.199999999999999">
      <c r="B154" s="214"/>
      <c r="C154" s="215"/>
      <c r="D154" s="210" t="s">
        <v>196</v>
      </c>
      <c r="E154" s="216" t="s">
        <v>1</v>
      </c>
      <c r="F154" s="217" t="s">
        <v>2480</v>
      </c>
      <c r="G154" s="215"/>
      <c r="H154" s="216" t="s">
        <v>1</v>
      </c>
      <c r="I154" s="218"/>
      <c r="J154" s="215"/>
      <c r="K154" s="215"/>
      <c r="L154" s="219"/>
      <c r="M154" s="220"/>
      <c r="N154" s="221"/>
      <c r="O154" s="221"/>
      <c r="P154" s="221"/>
      <c r="Q154" s="221"/>
      <c r="R154" s="221"/>
      <c r="S154" s="221"/>
      <c r="T154" s="222"/>
      <c r="AT154" s="223" t="s">
        <v>196</v>
      </c>
      <c r="AU154" s="223" t="s">
        <v>98</v>
      </c>
      <c r="AV154" s="12" t="s">
        <v>23</v>
      </c>
      <c r="AW154" s="12" t="s">
        <v>48</v>
      </c>
      <c r="AX154" s="12" t="s">
        <v>91</v>
      </c>
      <c r="AY154" s="223" t="s">
        <v>183</v>
      </c>
    </row>
    <row r="155" spans="2:65" s="13" customFormat="1" ht="10.199999999999999">
      <c r="B155" s="224"/>
      <c r="C155" s="225"/>
      <c r="D155" s="210" t="s">
        <v>196</v>
      </c>
      <c r="E155" s="226" t="s">
        <v>1</v>
      </c>
      <c r="F155" s="227" t="s">
        <v>1688</v>
      </c>
      <c r="G155" s="225"/>
      <c r="H155" s="228">
        <v>7.2</v>
      </c>
      <c r="I155" s="229"/>
      <c r="J155" s="225"/>
      <c r="K155" s="225"/>
      <c r="L155" s="230"/>
      <c r="M155" s="231"/>
      <c r="N155" s="232"/>
      <c r="O155" s="232"/>
      <c r="P155" s="232"/>
      <c r="Q155" s="232"/>
      <c r="R155" s="232"/>
      <c r="S155" s="232"/>
      <c r="T155" s="233"/>
      <c r="AT155" s="234" t="s">
        <v>196</v>
      </c>
      <c r="AU155" s="234" t="s">
        <v>98</v>
      </c>
      <c r="AV155" s="13" t="s">
        <v>98</v>
      </c>
      <c r="AW155" s="13" t="s">
        <v>48</v>
      </c>
      <c r="AX155" s="13" t="s">
        <v>91</v>
      </c>
      <c r="AY155" s="234" t="s">
        <v>183</v>
      </c>
    </row>
    <row r="156" spans="2:65" s="15" customFormat="1" ht="10.199999999999999">
      <c r="B156" s="259"/>
      <c r="C156" s="260"/>
      <c r="D156" s="210" t="s">
        <v>196</v>
      </c>
      <c r="E156" s="261" t="s">
        <v>1</v>
      </c>
      <c r="F156" s="262" t="s">
        <v>1547</v>
      </c>
      <c r="G156" s="260"/>
      <c r="H156" s="263">
        <v>7.2</v>
      </c>
      <c r="I156" s="264"/>
      <c r="J156" s="260"/>
      <c r="K156" s="260"/>
      <c r="L156" s="265"/>
      <c r="M156" s="266"/>
      <c r="N156" s="267"/>
      <c r="O156" s="267"/>
      <c r="P156" s="267"/>
      <c r="Q156" s="267"/>
      <c r="R156" s="267"/>
      <c r="S156" s="267"/>
      <c r="T156" s="268"/>
      <c r="AT156" s="269" t="s">
        <v>196</v>
      </c>
      <c r="AU156" s="269" t="s">
        <v>98</v>
      </c>
      <c r="AV156" s="15" t="s">
        <v>122</v>
      </c>
      <c r="AW156" s="15" t="s">
        <v>48</v>
      </c>
      <c r="AX156" s="15" t="s">
        <v>23</v>
      </c>
      <c r="AY156" s="269" t="s">
        <v>183</v>
      </c>
    </row>
    <row r="157" spans="2:65" s="1" customFormat="1" ht="16.5" customHeight="1">
      <c r="B157" s="35"/>
      <c r="C157" s="197" t="s">
        <v>128</v>
      </c>
      <c r="D157" s="197" t="s">
        <v>186</v>
      </c>
      <c r="E157" s="198" t="s">
        <v>1704</v>
      </c>
      <c r="F157" s="199" t="s">
        <v>1705</v>
      </c>
      <c r="G157" s="200" t="s">
        <v>248</v>
      </c>
      <c r="H157" s="201">
        <v>18</v>
      </c>
      <c r="I157" s="202"/>
      <c r="J157" s="203">
        <f>ROUND(I157*H157,2)</f>
        <v>0</v>
      </c>
      <c r="K157" s="199" t="s">
        <v>190</v>
      </c>
      <c r="L157" s="39"/>
      <c r="M157" s="204" t="s">
        <v>1</v>
      </c>
      <c r="N157" s="205" t="s">
        <v>56</v>
      </c>
      <c r="O157" s="67"/>
      <c r="P157" s="206">
        <f>O157*H157</f>
        <v>0</v>
      </c>
      <c r="Q157" s="206">
        <v>0</v>
      </c>
      <c r="R157" s="206">
        <f>Q157*H157</f>
        <v>0</v>
      </c>
      <c r="S157" s="206">
        <v>0</v>
      </c>
      <c r="T157" s="207">
        <f>S157*H157</f>
        <v>0</v>
      </c>
      <c r="AR157" s="208" t="s">
        <v>122</v>
      </c>
      <c r="AT157" s="208" t="s">
        <v>186</v>
      </c>
      <c r="AU157" s="208" t="s">
        <v>98</v>
      </c>
      <c r="AY157" s="17" t="s">
        <v>183</v>
      </c>
      <c r="BE157" s="209">
        <f>IF(N157="základní",J157,0)</f>
        <v>0</v>
      </c>
      <c r="BF157" s="209">
        <f>IF(N157="snížená",J157,0)</f>
        <v>0</v>
      </c>
      <c r="BG157" s="209">
        <f>IF(N157="zákl. přenesená",J157,0)</f>
        <v>0</v>
      </c>
      <c r="BH157" s="209">
        <f>IF(N157="sníž. přenesená",J157,0)</f>
        <v>0</v>
      </c>
      <c r="BI157" s="209">
        <f>IF(N157="nulová",J157,0)</f>
        <v>0</v>
      </c>
      <c r="BJ157" s="17" t="s">
        <v>23</v>
      </c>
      <c r="BK157" s="209">
        <f>ROUND(I157*H157,2)</f>
        <v>0</v>
      </c>
      <c r="BL157" s="17" t="s">
        <v>122</v>
      </c>
      <c r="BM157" s="208" t="s">
        <v>232</v>
      </c>
    </row>
    <row r="158" spans="2:65" s="1" customFormat="1" ht="10.199999999999999">
      <c r="B158" s="35"/>
      <c r="C158" s="36"/>
      <c r="D158" s="210" t="s">
        <v>192</v>
      </c>
      <c r="E158" s="36"/>
      <c r="F158" s="211" t="s">
        <v>1707</v>
      </c>
      <c r="G158" s="36"/>
      <c r="H158" s="36"/>
      <c r="I158" s="118"/>
      <c r="J158" s="36"/>
      <c r="K158" s="36"/>
      <c r="L158" s="39"/>
      <c r="M158" s="212"/>
      <c r="N158" s="67"/>
      <c r="O158" s="67"/>
      <c r="P158" s="67"/>
      <c r="Q158" s="67"/>
      <c r="R158" s="67"/>
      <c r="S158" s="67"/>
      <c r="T158" s="68"/>
      <c r="AT158" s="17" t="s">
        <v>192</v>
      </c>
      <c r="AU158" s="17" t="s">
        <v>98</v>
      </c>
    </row>
    <row r="159" spans="2:65" s="1" customFormat="1" ht="171">
      <c r="B159" s="35"/>
      <c r="C159" s="36"/>
      <c r="D159" s="210" t="s">
        <v>194</v>
      </c>
      <c r="E159" s="36"/>
      <c r="F159" s="213" t="s">
        <v>1708</v>
      </c>
      <c r="G159" s="36"/>
      <c r="H159" s="36"/>
      <c r="I159" s="118"/>
      <c r="J159" s="36"/>
      <c r="K159" s="36"/>
      <c r="L159" s="39"/>
      <c r="M159" s="212"/>
      <c r="N159" s="67"/>
      <c r="O159" s="67"/>
      <c r="P159" s="67"/>
      <c r="Q159" s="67"/>
      <c r="R159" s="67"/>
      <c r="S159" s="67"/>
      <c r="T159" s="68"/>
      <c r="AT159" s="17" t="s">
        <v>194</v>
      </c>
      <c r="AU159" s="17" t="s">
        <v>98</v>
      </c>
    </row>
    <row r="160" spans="2:65" s="12" customFormat="1" ht="10.199999999999999">
      <c r="B160" s="214"/>
      <c r="C160" s="215"/>
      <c r="D160" s="210" t="s">
        <v>196</v>
      </c>
      <c r="E160" s="216" t="s">
        <v>1</v>
      </c>
      <c r="F160" s="217" t="s">
        <v>2481</v>
      </c>
      <c r="G160" s="215"/>
      <c r="H160" s="216" t="s">
        <v>1</v>
      </c>
      <c r="I160" s="218"/>
      <c r="J160" s="215"/>
      <c r="K160" s="215"/>
      <c r="L160" s="219"/>
      <c r="M160" s="220"/>
      <c r="N160" s="221"/>
      <c r="O160" s="221"/>
      <c r="P160" s="221"/>
      <c r="Q160" s="221"/>
      <c r="R160" s="221"/>
      <c r="S160" s="221"/>
      <c r="T160" s="222"/>
      <c r="AT160" s="223" t="s">
        <v>196</v>
      </c>
      <c r="AU160" s="223" t="s">
        <v>98</v>
      </c>
      <c r="AV160" s="12" t="s">
        <v>23</v>
      </c>
      <c r="AW160" s="12" t="s">
        <v>48</v>
      </c>
      <c r="AX160" s="12" t="s">
        <v>91</v>
      </c>
      <c r="AY160" s="223" t="s">
        <v>183</v>
      </c>
    </row>
    <row r="161" spans="2:65" s="13" customFormat="1" ht="10.199999999999999">
      <c r="B161" s="224"/>
      <c r="C161" s="225"/>
      <c r="D161" s="210" t="s">
        <v>196</v>
      </c>
      <c r="E161" s="226" t="s">
        <v>1</v>
      </c>
      <c r="F161" s="227" t="s">
        <v>2482</v>
      </c>
      <c r="G161" s="225"/>
      <c r="H161" s="228">
        <v>10.8</v>
      </c>
      <c r="I161" s="229"/>
      <c r="J161" s="225"/>
      <c r="K161" s="225"/>
      <c r="L161" s="230"/>
      <c r="M161" s="231"/>
      <c r="N161" s="232"/>
      <c r="O161" s="232"/>
      <c r="P161" s="232"/>
      <c r="Q161" s="232"/>
      <c r="R161" s="232"/>
      <c r="S161" s="232"/>
      <c r="T161" s="233"/>
      <c r="AT161" s="234" t="s">
        <v>196</v>
      </c>
      <c r="AU161" s="234" t="s">
        <v>98</v>
      </c>
      <c r="AV161" s="13" t="s">
        <v>98</v>
      </c>
      <c r="AW161" s="13" t="s">
        <v>48</v>
      </c>
      <c r="AX161" s="13" t="s">
        <v>91</v>
      </c>
      <c r="AY161" s="234" t="s">
        <v>183</v>
      </c>
    </row>
    <row r="162" spans="2:65" s="12" customFormat="1" ht="10.199999999999999">
      <c r="B162" s="214"/>
      <c r="C162" s="215"/>
      <c r="D162" s="210" t="s">
        <v>196</v>
      </c>
      <c r="E162" s="216" t="s">
        <v>1</v>
      </c>
      <c r="F162" s="217" t="s">
        <v>2483</v>
      </c>
      <c r="G162" s="215"/>
      <c r="H162" s="216" t="s">
        <v>1</v>
      </c>
      <c r="I162" s="218"/>
      <c r="J162" s="215"/>
      <c r="K162" s="215"/>
      <c r="L162" s="219"/>
      <c r="M162" s="220"/>
      <c r="N162" s="221"/>
      <c r="O162" s="221"/>
      <c r="P162" s="221"/>
      <c r="Q162" s="221"/>
      <c r="R162" s="221"/>
      <c r="S162" s="221"/>
      <c r="T162" s="222"/>
      <c r="AT162" s="223" t="s">
        <v>196</v>
      </c>
      <c r="AU162" s="223" t="s">
        <v>98</v>
      </c>
      <c r="AV162" s="12" t="s">
        <v>23</v>
      </c>
      <c r="AW162" s="12" t="s">
        <v>48</v>
      </c>
      <c r="AX162" s="12" t="s">
        <v>91</v>
      </c>
      <c r="AY162" s="223" t="s">
        <v>183</v>
      </c>
    </row>
    <row r="163" spans="2:65" s="13" customFormat="1" ht="10.199999999999999">
      <c r="B163" s="224"/>
      <c r="C163" s="225"/>
      <c r="D163" s="210" t="s">
        <v>196</v>
      </c>
      <c r="E163" s="226" t="s">
        <v>1</v>
      </c>
      <c r="F163" s="227" t="s">
        <v>2484</v>
      </c>
      <c r="G163" s="225"/>
      <c r="H163" s="228">
        <v>7.2</v>
      </c>
      <c r="I163" s="229"/>
      <c r="J163" s="225"/>
      <c r="K163" s="225"/>
      <c r="L163" s="230"/>
      <c r="M163" s="231"/>
      <c r="N163" s="232"/>
      <c r="O163" s="232"/>
      <c r="P163" s="232"/>
      <c r="Q163" s="232"/>
      <c r="R163" s="232"/>
      <c r="S163" s="232"/>
      <c r="T163" s="233"/>
      <c r="AT163" s="234" t="s">
        <v>196</v>
      </c>
      <c r="AU163" s="234" t="s">
        <v>98</v>
      </c>
      <c r="AV163" s="13" t="s">
        <v>98</v>
      </c>
      <c r="AW163" s="13" t="s">
        <v>48</v>
      </c>
      <c r="AX163" s="13" t="s">
        <v>91</v>
      </c>
      <c r="AY163" s="234" t="s">
        <v>183</v>
      </c>
    </row>
    <row r="164" spans="2:65" s="15" customFormat="1" ht="10.199999999999999">
      <c r="B164" s="259"/>
      <c r="C164" s="260"/>
      <c r="D164" s="210" t="s">
        <v>196</v>
      </c>
      <c r="E164" s="261" t="s">
        <v>1</v>
      </c>
      <c r="F164" s="262" t="s">
        <v>1547</v>
      </c>
      <c r="G164" s="260"/>
      <c r="H164" s="263">
        <v>18</v>
      </c>
      <c r="I164" s="264"/>
      <c r="J164" s="260"/>
      <c r="K164" s="260"/>
      <c r="L164" s="265"/>
      <c r="M164" s="266"/>
      <c r="N164" s="267"/>
      <c r="O164" s="267"/>
      <c r="P164" s="267"/>
      <c r="Q164" s="267"/>
      <c r="R164" s="267"/>
      <c r="S164" s="267"/>
      <c r="T164" s="268"/>
      <c r="AT164" s="269" t="s">
        <v>196</v>
      </c>
      <c r="AU164" s="269" t="s">
        <v>98</v>
      </c>
      <c r="AV164" s="15" t="s">
        <v>122</v>
      </c>
      <c r="AW164" s="15" t="s">
        <v>48</v>
      </c>
      <c r="AX164" s="15" t="s">
        <v>23</v>
      </c>
      <c r="AY164" s="269" t="s">
        <v>183</v>
      </c>
    </row>
    <row r="165" spans="2:65" s="1" customFormat="1" ht="16.5" customHeight="1">
      <c r="B165" s="35"/>
      <c r="C165" s="197" t="s">
        <v>135</v>
      </c>
      <c r="D165" s="197" t="s">
        <v>186</v>
      </c>
      <c r="E165" s="198" t="s">
        <v>2485</v>
      </c>
      <c r="F165" s="199" t="s">
        <v>2486</v>
      </c>
      <c r="G165" s="200" t="s">
        <v>248</v>
      </c>
      <c r="H165" s="201">
        <v>26.536000000000001</v>
      </c>
      <c r="I165" s="202"/>
      <c r="J165" s="203">
        <f>ROUND(I165*H165,2)</f>
        <v>0</v>
      </c>
      <c r="K165" s="199" t="s">
        <v>1</v>
      </c>
      <c r="L165" s="39"/>
      <c r="M165" s="204" t="s">
        <v>1</v>
      </c>
      <c r="N165" s="205" t="s">
        <v>56</v>
      </c>
      <c r="O165" s="67"/>
      <c r="P165" s="206">
        <f>O165*H165</f>
        <v>0</v>
      </c>
      <c r="Q165" s="206">
        <v>0</v>
      </c>
      <c r="R165" s="206">
        <f>Q165*H165</f>
        <v>0</v>
      </c>
      <c r="S165" s="206">
        <v>0</v>
      </c>
      <c r="T165" s="207">
        <f>S165*H165</f>
        <v>0</v>
      </c>
      <c r="AR165" s="208" t="s">
        <v>122</v>
      </c>
      <c r="AT165" s="208" t="s">
        <v>186</v>
      </c>
      <c r="AU165" s="208" t="s">
        <v>98</v>
      </c>
      <c r="AY165" s="17" t="s">
        <v>183</v>
      </c>
      <c r="BE165" s="209">
        <f>IF(N165="základní",J165,0)</f>
        <v>0</v>
      </c>
      <c r="BF165" s="209">
        <f>IF(N165="snížená",J165,0)</f>
        <v>0</v>
      </c>
      <c r="BG165" s="209">
        <f>IF(N165="zákl. přenesená",J165,0)</f>
        <v>0</v>
      </c>
      <c r="BH165" s="209">
        <f>IF(N165="sníž. přenesená",J165,0)</f>
        <v>0</v>
      </c>
      <c r="BI165" s="209">
        <f>IF(N165="nulová",J165,0)</f>
        <v>0</v>
      </c>
      <c r="BJ165" s="17" t="s">
        <v>23</v>
      </c>
      <c r="BK165" s="209">
        <f>ROUND(I165*H165,2)</f>
        <v>0</v>
      </c>
      <c r="BL165" s="17" t="s">
        <v>122</v>
      </c>
      <c r="BM165" s="208" t="s">
        <v>2487</v>
      </c>
    </row>
    <row r="166" spans="2:65" s="1" customFormat="1" ht="10.199999999999999">
      <c r="B166" s="35"/>
      <c r="C166" s="36"/>
      <c r="D166" s="210" t="s">
        <v>192</v>
      </c>
      <c r="E166" s="36"/>
      <c r="F166" s="211" t="s">
        <v>2488</v>
      </c>
      <c r="G166" s="36"/>
      <c r="H166" s="36"/>
      <c r="I166" s="118"/>
      <c r="J166" s="36"/>
      <c r="K166" s="36"/>
      <c r="L166" s="39"/>
      <c r="M166" s="212"/>
      <c r="N166" s="67"/>
      <c r="O166" s="67"/>
      <c r="P166" s="67"/>
      <c r="Q166" s="67"/>
      <c r="R166" s="67"/>
      <c r="S166" s="67"/>
      <c r="T166" s="68"/>
      <c r="AT166" s="17" t="s">
        <v>192</v>
      </c>
      <c r="AU166" s="17" t="s">
        <v>98</v>
      </c>
    </row>
    <row r="167" spans="2:65" s="1" customFormat="1" ht="99">
      <c r="B167" s="35"/>
      <c r="C167" s="36"/>
      <c r="D167" s="210" t="s">
        <v>194</v>
      </c>
      <c r="E167" s="36"/>
      <c r="F167" s="213" t="s">
        <v>2489</v>
      </c>
      <c r="G167" s="36"/>
      <c r="H167" s="36"/>
      <c r="I167" s="118"/>
      <c r="J167" s="36"/>
      <c r="K167" s="36"/>
      <c r="L167" s="39"/>
      <c r="M167" s="212"/>
      <c r="N167" s="67"/>
      <c r="O167" s="67"/>
      <c r="P167" s="67"/>
      <c r="Q167" s="67"/>
      <c r="R167" s="67"/>
      <c r="S167" s="67"/>
      <c r="T167" s="68"/>
      <c r="AT167" s="17" t="s">
        <v>194</v>
      </c>
      <c r="AU167" s="17" t="s">
        <v>98</v>
      </c>
    </row>
    <row r="168" spans="2:65" s="12" customFormat="1" ht="10.199999999999999">
      <c r="B168" s="214"/>
      <c r="C168" s="215"/>
      <c r="D168" s="210" t="s">
        <v>196</v>
      </c>
      <c r="E168" s="216" t="s">
        <v>1</v>
      </c>
      <c r="F168" s="217" t="s">
        <v>2490</v>
      </c>
      <c r="G168" s="215"/>
      <c r="H168" s="216" t="s">
        <v>1</v>
      </c>
      <c r="I168" s="218"/>
      <c r="J168" s="215"/>
      <c r="K168" s="215"/>
      <c r="L168" s="219"/>
      <c r="M168" s="220"/>
      <c r="N168" s="221"/>
      <c r="O168" s="221"/>
      <c r="P168" s="221"/>
      <c r="Q168" s="221"/>
      <c r="R168" s="221"/>
      <c r="S168" s="221"/>
      <c r="T168" s="222"/>
      <c r="AT168" s="223" t="s">
        <v>196</v>
      </c>
      <c r="AU168" s="223" t="s">
        <v>98</v>
      </c>
      <c r="AV168" s="12" t="s">
        <v>23</v>
      </c>
      <c r="AW168" s="12" t="s">
        <v>48</v>
      </c>
      <c r="AX168" s="12" t="s">
        <v>91</v>
      </c>
      <c r="AY168" s="223" t="s">
        <v>183</v>
      </c>
    </row>
    <row r="169" spans="2:65" s="12" customFormat="1" ht="10.199999999999999">
      <c r="B169" s="214"/>
      <c r="C169" s="215"/>
      <c r="D169" s="210" t="s">
        <v>196</v>
      </c>
      <c r="E169" s="216" t="s">
        <v>1</v>
      </c>
      <c r="F169" s="217" t="s">
        <v>2491</v>
      </c>
      <c r="G169" s="215"/>
      <c r="H169" s="216" t="s">
        <v>1</v>
      </c>
      <c r="I169" s="218"/>
      <c r="J169" s="215"/>
      <c r="K169" s="215"/>
      <c r="L169" s="219"/>
      <c r="M169" s="220"/>
      <c r="N169" s="221"/>
      <c r="O169" s="221"/>
      <c r="P169" s="221"/>
      <c r="Q169" s="221"/>
      <c r="R169" s="221"/>
      <c r="S169" s="221"/>
      <c r="T169" s="222"/>
      <c r="AT169" s="223" t="s">
        <v>196</v>
      </c>
      <c r="AU169" s="223" t="s">
        <v>98</v>
      </c>
      <c r="AV169" s="12" t="s">
        <v>23</v>
      </c>
      <c r="AW169" s="12" t="s">
        <v>48</v>
      </c>
      <c r="AX169" s="12" t="s">
        <v>91</v>
      </c>
      <c r="AY169" s="223" t="s">
        <v>183</v>
      </c>
    </row>
    <row r="170" spans="2:65" s="13" customFormat="1" ht="10.199999999999999">
      <c r="B170" s="224"/>
      <c r="C170" s="225"/>
      <c r="D170" s="210" t="s">
        <v>196</v>
      </c>
      <c r="E170" s="226" t="s">
        <v>1</v>
      </c>
      <c r="F170" s="227" t="s">
        <v>2492</v>
      </c>
      <c r="G170" s="225"/>
      <c r="H170" s="228">
        <v>6.48</v>
      </c>
      <c r="I170" s="229"/>
      <c r="J170" s="225"/>
      <c r="K170" s="225"/>
      <c r="L170" s="230"/>
      <c r="M170" s="231"/>
      <c r="N170" s="232"/>
      <c r="O170" s="232"/>
      <c r="P170" s="232"/>
      <c r="Q170" s="232"/>
      <c r="R170" s="232"/>
      <c r="S170" s="232"/>
      <c r="T170" s="233"/>
      <c r="AT170" s="234" t="s">
        <v>196</v>
      </c>
      <c r="AU170" s="234" t="s">
        <v>98</v>
      </c>
      <c r="AV170" s="13" t="s">
        <v>98</v>
      </c>
      <c r="AW170" s="13" t="s">
        <v>48</v>
      </c>
      <c r="AX170" s="13" t="s">
        <v>91</v>
      </c>
      <c r="AY170" s="234" t="s">
        <v>183</v>
      </c>
    </row>
    <row r="171" spans="2:65" s="12" customFormat="1" ht="10.199999999999999">
      <c r="B171" s="214"/>
      <c r="C171" s="215"/>
      <c r="D171" s="210" t="s">
        <v>196</v>
      </c>
      <c r="E171" s="216" t="s">
        <v>1</v>
      </c>
      <c r="F171" s="217" t="s">
        <v>1712</v>
      </c>
      <c r="G171" s="215"/>
      <c r="H171" s="216" t="s">
        <v>1</v>
      </c>
      <c r="I171" s="218"/>
      <c r="J171" s="215"/>
      <c r="K171" s="215"/>
      <c r="L171" s="219"/>
      <c r="M171" s="220"/>
      <c r="N171" s="221"/>
      <c r="O171" s="221"/>
      <c r="P171" s="221"/>
      <c r="Q171" s="221"/>
      <c r="R171" s="221"/>
      <c r="S171" s="221"/>
      <c r="T171" s="222"/>
      <c r="AT171" s="223" t="s">
        <v>196</v>
      </c>
      <c r="AU171" s="223" t="s">
        <v>98</v>
      </c>
      <c r="AV171" s="12" t="s">
        <v>23</v>
      </c>
      <c r="AW171" s="12" t="s">
        <v>48</v>
      </c>
      <c r="AX171" s="12" t="s">
        <v>91</v>
      </c>
      <c r="AY171" s="223" t="s">
        <v>183</v>
      </c>
    </row>
    <row r="172" spans="2:65" s="13" customFormat="1" ht="10.199999999999999">
      <c r="B172" s="224"/>
      <c r="C172" s="225"/>
      <c r="D172" s="210" t="s">
        <v>196</v>
      </c>
      <c r="E172" s="226" t="s">
        <v>1</v>
      </c>
      <c r="F172" s="227" t="s">
        <v>2493</v>
      </c>
      <c r="G172" s="225"/>
      <c r="H172" s="228">
        <v>2.306</v>
      </c>
      <c r="I172" s="229"/>
      <c r="J172" s="225"/>
      <c r="K172" s="225"/>
      <c r="L172" s="230"/>
      <c r="M172" s="231"/>
      <c r="N172" s="232"/>
      <c r="O172" s="232"/>
      <c r="P172" s="232"/>
      <c r="Q172" s="232"/>
      <c r="R172" s="232"/>
      <c r="S172" s="232"/>
      <c r="T172" s="233"/>
      <c r="AT172" s="234" t="s">
        <v>196</v>
      </c>
      <c r="AU172" s="234" t="s">
        <v>98</v>
      </c>
      <c r="AV172" s="13" t="s">
        <v>98</v>
      </c>
      <c r="AW172" s="13" t="s">
        <v>48</v>
      </c>
      <c r="AX172" s="13" t="s">
        <v>91</v>
      </c>
      <c r="AY172" s="234" t="s">
        <v>183</v>
      </c>
    </row>
    <row r="173" spans="2:65" s="12" customFormat="1" ht="10.199999999999999">
      <c r="B173" s="214"/>
      <c r="C173" s="215"/>
      <c r="D173" s="210" t="s">
        <v>196</v>
      </c>
      <c r="E173" s="216" t="s">
        <v>1</v>
      </c>
      <c r="F173" s="217" t="s">
        <v>2494</v>
      </c>
      <c r="G173" s="215"/>
      <c r="H173" s="216" t="s">
        <v>1</v>
      </c>
      <c r="I173" s="218"/>
      <c r="J173" s="215"/>
      <c r="K173" s="215"/>
      <c r="L173" s="219"/>
      <c r="M173" s="220"/>
      <c r="N173" s="221"/>
      <c r="O173" s="221"/>
      <c r="P173" s="221"/>
      <c r="Q173" s="221"/>
      <c r="R173" s="221"/>
      <c r="S173" s="221"/>
      <c r="T173" s="222"/>
      <c r="AT173" s="223" t="s">
        <v>196</v>
      </c>
      <c r="AU173" s="223" t="s">
        <v>98</v>
      </c>
      <c r="AV173" s="12" t="s">
        <v>23</v>
      </c>
      <c r="AW173" s="12" t="s">
        <v>48</v>
      </c>
      <c r="AX173" s="12" t="s">
        <v>91</v>
      </c>
      <c r="AY173" s="223" t="s">
        <v>183</v>
      </c>
    </row>
    <row r="174" spans="2:65" s="13" customFormat="1" ht="10.199999999999999">
      <c r="B174" s="224"/>
      <c r="C174" s="225"/>
      <c r="D174" s="210" t="s">
        <v>196</v>
      </c>
      <c r="E174" s="226" t="s">
        <v>1</v>
      </c>
      <c r="F174" s="227" t="s">
        <v>2495</v>
      </c>
      <c r="G174" s="225"/>
      <c r="H174" s="228">
        <v>11.25</v>
      </c>
      <c r="I174" s="229"/>
      <c r="J174" s="225"/>
      <c r="K174" s="225"/>
      <c r="L174" s="230"/>
      <c r="M174" s="231"/>
      <c r="N174" s="232"/>
      <c r="O174" s="232"/>
      <c r="P174" s="232"/>
      <c r="Q174" s="232"/>
      <c r="R174" s="232"/>
      <c r="S174" s="232"/>
      <c r="T174" s="233"/>
      <c r="AT174" s="234" t="s">
        <v>196</v>
      </c>
      <c r="AU174" s="234" t="s">
        <v>98</v>
      </c>
      <c r="AV174" s="13" t="s">
        <v>98</v>
      </c>
      <c r="AW174" s="13" t="s">
        <v>48</v>
      </c>
      <c r="AX174" s="13" t="s">
        <v>91</v>
      </c>
      <c r="AY174" s="234" t="s">
        <v>183</v>
      </c>
    </row>
    <row r="175" spans="2:65" s="12" customFormat="1" ht="10.199999999999999">
      <c r="B175" s="214"/>
      <c r="C175" s="215"/>
      <c r="D175" s="210" t="s">
        <v>196</v>
      </c>
      <c r="E175" s="216" t="s">
        <v>1</v>
      </c>
      <c r="F175" s="217" t="s">
        <v>2496</v>
      </c>
      <c r="G175" s="215"/>
      <c r="H175" s="216" t="s">
        <v>1</v>
      </c>
      <c r="I175" s="218"/>
      <c r="J175" s="215"/>
      <c r="K175" s="215"/>
      <c r="L175" s="219"/>
      <c r="M175" s="220"/>
      <c r="N175" s="221"/>
      <c r="O175" s="221"/>
      <c r="P175" s="221"/>
      <c r="Q175" s="221"/>
      <c r="R175" s="221"/>
      <c r="S175" s="221"/>
      <c r="T175" s="222"/>
      <c r="AT175" s="223" t="s">
        <v>196</v>
      </c>
      <c r="AU175" s="223" t="s">
        <v>98</v>
      </c>
      <c r="AV175" s="12" t="s">
        <v>23</v>
      </c>
      <c r="AW175" s="12" t="s">
        <v>48</v>
      </c>
      <c r="AX175" s="12" t="s">
        <v>91</v>
      </c>
      <c r="AY175" s="223" t="s">
        <v>183</v>
      </c>
    </row>
    <row r="176" spans="2:65" s="13" customFormat="1" ht="10.199999999999999">
      <c r="B176" s="224"/>
      <c r="C176" s="225"/>
      <c r="D176" s="210" t="s">
        <v>196</v>
      </c>
      <c r="E176" s="226" t="s">
        <v>1</v>
      </c>
      <c r="F176" s="227" t="s">
        <v>2497</v>
      </c>
      <c r="G176" s="225"/>
      <c r="H176" s="228">
        <v>6.5</v>
      </c>
      <c r="I176" s="229"/>
      <c r="J176" s="225"/>
      <c r="K176" s="225"/>
      <c r="L176" s="230"/>
      <c r="M176" s="231"/>
      <c r="N176" s="232"/>
      <c r="O176" s="232"/>
      <c r="P176" s="232"/>
      <c r="Q176" s="232"/>
      <c r="R176" s="232"/>
      <c r="S176" s="232"/>
      <c r="T176" s="233"/>
      <c r="AT176" s="234" t="s">
        <v>196</v>
      </c>
      <c r="AU176" s="234" t="s">
        <v>98</v>
      </c>
      <c r="AV176" s="13" t="s">
        <v>98</v>
      </c>
      <c r="AW176" s="13" t="s">
        <v>48</v>
      </c>
      <c r="AX176" s="13" t="s">
        <v>91</v>
      </c>
      <c r="AY176" s="234" t="s">
        <v>183</v>
      </c>
    </row>
    <row r="177" spans="2:65" s="15" customFormat="1" ht="10.199999999999999">
      <c r="B177" s="259"/>
      <c r="C177" s="260"/>
      <c r="D177" s="210" t="s">
        <v>196</v>
      </c>
      <c r="E177" s="261" t="s">
        <v>1</v>
      </c>
      <c r="F177" s="262" t="s">
        <v>1547</v>
      </c>
      <c r="G177" s="260"/>
      <c r="H177" s="263">
        <v>26.536000000000001</v>
      </c>
      <c r="I177" s="264"/>
      <c r="J177" s="260"/>
      <c r="K177" s="260"/>
      <c r="L177" s="265"/>
      <c r="M177" s="266"/>
      <c r="N177" s="267"/>
      <c r="O177" s="267"/>
      <c r="P177" s="267"/>
      <c r="Q177" s="267"/>
      <c r="R177" s="267"/>
      <c r="S177" s="267"/>
      <c r="T177" s="268"/>
      <c r="AT177" s="269" t="s">
        <v>196</v>
      </c>
      <c r="AU177" s="269" t="s">
        <v>98</v>
      </c>
      <c r="AV177" s="15" t="s">
        <v>122</v>
      </c>
      <c r="AW177" s="15" t="s">
        <v>48</v>
      </c>
      <c r="AX177" s="15" t="s">
        <v>23</v>
      </c>
      <c r="AY177" s="269" t="s">
        <v>183</v>
      </c>
    </row>
    <row r="178" spans="2:65" s="1" customFormat="1" ht="16.5" customHeight="1">
      <c r="B178" s="35"/>
      <c r="C178" s="197" t="s">
        <v>225</v>
      </c>
      <c r="D178" s="197" t="s">
        <v>186</v>
      </c>
      <c r="E178" s="198" t="s">
        <v>2498</v>
      </c>
      <c r="F178" s="199" t="s">
        <v>2499</v>
      </c>
      <c r="G178" s="200" t="s">
        <v>248</v>
      </c>
      <c r="H178" s="201">
        <v>318.68799999999999</v>
      </c>
      <c r="I178" s="202"/>
      <c r="J178" s="203">
        <f>ROUND(I178*H178,2)</f>
        <v>0</v>
      </c>
      <c r="K178" s="199" t="s">
        <v>190</v>
      </c>
      <c r="L178" s="39"/>
      <c r="M178" s="204" t="s">
        <v>1</v>
      </c>
      <c r="N178" s="205" t="s">
        <v>56</v>
      </c>
      <c r="O178" s="67"/>
      <c r="P178" s="206">
        <f>O178*H178</f>
        <v>0</v>
      </c>
      <c r="Q178" s="206">
        <v>0</v>
      </c>
      <c r="R178" s="206">
        <f>Q178*H178</f>
        <v>0</v>
      </c>
      <c r="S178" s="206">
        <v>0</v>
      </c>
      <c r="T178" s="207">
        <f>S178*H178</f>
        <v>0</v>
      </c>
      <c r="AR178" s="208" t="s">
        <v>122</v>
      </c>
      <c r="AT178" s="208" t="s">
        <v>186</v>
      </c>
      <c r="AU178" s="208" t="s">
        <v>98</v>
      </c>
      <c r="AY178" s="17" t="s">
        <v>183</v>
      </c>
      <c r="BE178" s="209">
        <f>IF(N178="základní",J178,0)</f>
        <v>0</v>
      </c>
      <c r="BF178" s="209">
        <f>IF(N178="snížená",J178,0)</f>
        <v>0</v>
      </c>
      <c r="BG178" s="209">
        <f>IF(N178="zákl. přenesená",J178,0)</f>
        <v>0</v>
      </c>
      <c r="BH178" s="209">
        <f>IF(N178="sníž. přenesená",J178,0)</f>
        <v>0</v>
      </c>
      <c r="BI178" s="209">
        <f>IF(N178="nulová",J178,0)</f>
        <v>0</v>
      </c>
      <c r="BJ178" s="17" t="s">
        <v>23</v>
      </c>
      <c r="BK178" s="209">
        <f>ROUND(I178*H178,2)</f>
        <v>0</v>
      </c>
      <c r="BL178" s="17" t="s">
        <v>122</v>
      </c>
      <c r="BM178" s="208" t="s">
        <v>28</v>
      </c>
    </row>
    <row r="179" spans="2:65" s="1" customFormat="1" ht="17.399999999999999">
      <c r="B179" s="35"/>
      <c r="C179" s="36"/>
      <c r="D179" s="210" t="s">
        <v>192</v>
      </c>
      <c r="E179" s="36"/>
      <c r="F179" s="211" t="s">
        <v>2500</v>
      </c>
      <c r="G179" s="36"/>
      <c r="H179" s="36"/>
      <c r="I179" s="118"/>
      <c r="J179" s="36"/>
      <c r="K179" s="36"/>
      <c r="L179" s="39"/>
      <c r="M179" s="212"/>
      <c r="N179" s="67"/>
      <c r="O179" s="67"/>
      <c r="P179" s="67"/>
      <c r="Q179" s="67"/>
      <c r="R179" s="67"/>
      <c r="S179" s="67"/>
      <c r="T179" s="68"/>
      <c r="AT179" s="17" t="s">
        <v>192</v>
      </c>
      <c r="AU179" s="17" t="s">
        <v>98</v>
      </c>
    </row>
    <row r="180" spans="2:65" s="1" customFormat="1" ht="99">
      <c r="B180" s="35"/>
      <c r="C180" s="36"/>
      <c r="D180" s="210" t="s">
        <v>194</v>
      </c>
      <c r="E180" s="36"/>
      <c r="F180" s="213" t="s">
        <v>281</v>
      </c>
      <c r="G180" s="36"/>
      <c r="H180" s="36"/>
      <c r="I180" s="118"/>
      <c r="J180" s="36"/>
      <c r="K180" s="36"/>
      <c r="L180" s="39"/>
      <c r="M180" s="212"/>
      <c r="N180" s="67"/>
      <c r="O180" s="67"/>
      <c r="P180" s="67"/>
      <c r="Q180" s="67"/>
      <c r="R180" s="67"/>
      <c r="S180" s="67"/>
      <c r="T180" s="68"/>
      <c r="AT180" s="17" t="s">
        <v>194</v>
      </c>
      <c r="AU180" s="17" t="s">
        <v>98</v>
      </c>
    </row>
    <row r="181" spans="2:65" s="12" customFormat="1" ht="10.199999999999999">
      <c r="B181" s="214"/>
      <c r="C181" s="215"/>
      <c r="D181" s="210" t="s">
        <v>196</v>
      </c>
      <c r="E181" s="216" t="s">
        <v>1</v>
      </c>
      <c r="F181" s="217" t="s">
        <v>2501</v>
      </c>
      <c r="G181" s="215"/>
      <c r="H181" s="216" t="s">
        <v>1</v>
      </c>
      <c r="I181" s="218"/>
      <c r="J181" s="215"/>
      <c r="K181" s="215"/>
      <c r="L181" s="219"/>
      <c r="M181" s="220"/>
      <c r="N181" s="221"/>
      <c r="O181" s="221"/>
      <c r="P181" s="221"/>
      <c r="Q181" s="221"/>
      <c r="R181" s="221"/>
      <c r="S181" s="221"/>
      <c r="T181" s="222"/>
      <c r="AT181" s="223" t="s">
        <v>196</v>
      </c>
      <c r="AU181" s="223" t="s">
        <v>98</v>
      </c>
      <c r="AV181" s="12" t="s">
        <v>23</v>
      </c>
      <c r="AW181" s="12" t="s">
        <v>48</v>
      </c>
      <c r="AX181" s="12" t="s">
        <v>91</v>
      </c>
      <c r="AY181" s="223" t="s">
        <v>183</v>
      </c>
    </row>
    <row r="182" spans="2:65" s="12" customFormat="1" ht="10.199999999999999">
      <c r="B182" s="214"/>
      <c r="C182" s="215"/>
      <c r="D182" s="210" t="s">
        <v>196</v>
      </c>
      <c r="E182" s="216" t="s">
        <v>1</v>
      </c>
      <c r="F182" s="217" t="s">
        <v>2502</v>
      </c>
      <c r="G182" s="215"/>
      <c r="H182" s="216" t="s">
        <v>1</v>
      </c>
      <c r="I182" s="218"/>
      <c r="J182" s="215"/>
      <c r="K182" s="215"/>
      <c r="L182" s="219"/>
      <c r="M182" s="220"/>
      <c r="N182" s="221"/>
      <c r="O182" s="221"/>
      <c r="P182" s="221"/>
      <c r="Q182" s="221"/>
      <c r="R182" s="221"/>
      <c r="S182" s="221"/>
      <c r="T182" s="222"/>
      <c r="AT182" s="223" t="s">
        <v>196</v>
      </c>
      <c r="AU182" s="223" t="s">
        <v>98</v>
      </c>
      <c r="AV182" s="12" t="s">
        <v>23</v>
      </c>
      <c r="AW182" s="12" t="s">
        <v>48</v>
      </c>
      <c r="AX182" s="12" t="s">
        <v>91</v>
      </c>
      <c r="AY182" s="223" t="s">
        <v>183</v>
      </c>
    </row>
    <row r="183" spans="2:65" s="12" customFormat="1" ht="10.199999999999999">
      <c r="B183" s="214"/>
      <c r="C183" s="215"/>
      <c r="D183" s="210" t="s">
        <v>196</v>
      </c>
      <c r="E183" s="216" t="s">
        <v>1</v>
      </c>
      <c r="F183" s="217" t="s">
        <v>2503</v>
      </c>
      <c r="G183" s="215"/>
      <c r="H183" s="216" t="s">
        <v>1</v>
      </c>
      <c r="I183" s="218"/>
      <c r="J183" s="215"/>
      <c r="K183" s="215"/>
      <c r="L183" s="219"/>
      <c r="M183" s="220"/>
      <c r="N183" s="221"/>
      <c r="O183" s="221"/>
      <c r="P183" s="221"/>
      <c r="Q183" s="221"/>
      <c r="R183" s="221"/>
      <c r="S183" s="221"/>
      <c r="T183" s="222"/>
      <c r="AT183" s="223" t="s">
        <v>196</v>
      </c>
      <c r="AU183" s="223" t="s">
        <v>98</v>
      </c>
      <c r="AV183" s="12" t="s">
        <v>23</v>
      </c>
      <c r="AW183" s="12" t="s">
        <v>48</v>
      </c>
      <c r="AX183" s="12" t="s">
        <v>91</v>
      </c>
      <c r="AY183" s="223" t="s">
        <v>183</v>
      </c>
    </row>
    <row r="184" spans="2:65" s="13" customFormat="1" ht="10.199999999999999">
      <c r="B184" s="224"/>
      <c r="C184" s="225"/>
      <c r="D184" s="210" t="s">
        <v>196</v>
      </c>
      <c r="E184" s="226" t="s">
        <v>1</v>
      </c>
      <c r="F184" s="227" t="s">
        <v>2504</v>
      </c>
      <c r="G184" s="225"/>
      <c r="H184" s="228">
        <v>46.576999999999998</v>
      </c>
      <c r="I184" s="229"/>
      <c r="J184" s="225"/>
      <c r="K184" s="225"/>
      <c r="L184" s="230"/>
      <c r="M184" s="231"/>
      <c r="N184" s="232"/>
      <c r="O184" s="232"/>
      <c r="P184" s="232"/>
      <c r="Q184" s="232"/>
      <c r="R184" s="232"/>
      <c r="S184" s="232"/>
      <c r="T184" s="233"/>
      <c r="AT184" s="234" t="s">
        <v>196</v>
      </c>
      <c r="AU184" s="234" t="s">
        <v>98</v>
      </c>
      <c r="AV184" s="13" t="s">
        <v>98</v>
      </c>
      <c r="AW184" s="13" t="s">
        <v>48</v>
      </c>
      <c r="AX184" s="13" t="s">
        <v>91</v>
      </c>
      <c r="AY184" s="234" t="s">
        <v>183</v>
      </c>
    </row>
    <row r="185" spans="2:65" s="12" customFormat="1" ht="10.199999999999999">
      <c r="B185" s="214"/>
      <c r="C185" s="215"/>
      <c r="D185" s="210" t="s">
        <v>196</v>
      </c>
      <c r="E185" s="216" t="s">
        <v>1</v>
      </c>
      <c r="F185" s="217" t="s">
        <v>2505</v>
      </c>
      <c r="G185" s="215"/>
      <c r="H185" s="216" t="s">
        <v>1</v>
      </c>
      <c r="I185" s="218"/>
      <c r="J185" s="215"/>
      <c r="K185" s="215"/>
      <c r="L185" s="219"/>
      <c r="M185" s="220"/>
      <c r="N185" s="221"/>
      <c r="O185" s="221"/>
      <c r="P185" s="221"/>
      <c r="Q185" s="221"/>
      <c r="R185" s="221"/>
      <c r="S185" s="221"/>
      <c r="T185" s="222"/>
      <c r="AT185" s="223" t="s">
        <v>196</v>
      </c>
      <c r="AU185" s="223" t="s">
        <v>98</v>
      </c>
      <c r="AV185" s="12" t="s">
        <v>23</v>
      </c>
      <c r="AW185" s="12" t="s">
        <v>48</v>
      </c>
      <c r="AX185" s="12" t="s">
        <v>91</v>
      </c>
      <c r="AY185" s="223" t="s">
        <v>183</v>
      </c>
    </row>
    <row r="186" spans="2:65" s="13" customFormat="1" ht="10.199999999999999">
      <c r="B186" s="224"/>
      <c r="C186" s="225"/>
      <c r="D186" s="210" t="s">
        <v>196</v>
      </c>
      <c r="E186" s="226" t="s">
        <v>1</v>
      </c>
      <c r="F186" s="227" t="s">
        <v>2506</v>
      </c>
      <c r="G186" s="225"/>
      <c r="H186" s="228">
        <v>65.787000000000006</v>
      </c>
      <c r="I186" s="229"/>
      <c r="J186" s="225"/>
      <c r="K186" s="225"/>
      <c r="L186" s="230"/>
      <c r="M186" s="231"/>
      <c r="N186" s="232"/>
      <c r="O186" s="232"/>
      <c r="P186" s="232"/>
      <c r="Q186" s="232"/>
      <c r="R186" s="232"/>
      <c r="S186" s="232"/>
      <c r="T186" s="233"/>
      <c r="AT186" s="234" t="s">
        <v>196</v>
      </c>
      <c r="AU186" s="234" t="s">
        <v>98</v>
      </c>
      <c r="AV186" s="13" t="s">
        <v>98</v>
      </c>
      <c r="AW186" s="13" t="s">
        <v>48</v>
      </c>
      <c r="AX186" s="13" t="s">
        <v>91</v>
      </c>
      <c r="AY186" s="234" t="s">
        <v>183</v>
      </c>
    </row>
    <row r="187" spans="2:65" s="12" customFormat="1" ht="10.199999999999999">
      <c r="B187" s="214"/>
      <c r="C187" s="215"/>
      <c r="D187" s="210" t="s">
        <v>196</v>
      </c>
      <c r="E187" s="216" t="s">
        <v>1</v>
      </c>
      <c r="F187" s="217" t="s">
        <v>2507</v>
      </c>
      <c r="G187" s="215"/>
      <c r="H187" s="216" t="s">
        <v>1</v>
      </c>
      <c r="I187" s="218"/>
      <c r="J187" s="215"/>
      <c r="K187" s="215"/>
      <c r="L187" s="219"/>
      <c r="M187" s="220"/>
      <c r="N187" s="221"/>
      <c r="O187" s="221"/>
      <c r="P187" s="221"/>
      <c r="Q187" s="221"/>
      <c r="R187" s="221"/>
      <c r="S187" s="221"/>
      <c r="T187" s="222"/>
      <c r="AT187" s="223" t="s">
        <v>196</v>
      </c>
      <c r="AU187" s="223" t="s">
        <v>98</v>
      </c>
      <c r="AV187" s="12" t="s">
        <v>23</v>
      </c>
      <c r="AW187" s="12" t="s">
        <v>48</v>
      </c>
      <c r="AX187" s="12" t="s">
        <v>91</v>
      </c>
      <c r="AY187" s="223" t="s">
        <v>183</v>
      </c>
    </row>
    <row r="188" spans="2:65" s="13" customFormat="1" ht="10.199999999999999">
      <c r="B188" s="224"/>
      <c r="C188" s="225"/>
      <c r="D188" s="210" t="s">
        <v>196</v>
      </c>
      <c r="E188" s="226" t="s">
        <v>1</v>
      </c>
      <c r="F188" s="227" t="s">
        <v>2508</v>
      </c>
      <c r="G188" s="225"/>
      <c r="H188" s="228">
        <v>41.228999999999999</v>
      </c>
      <c r="I188" s="229"/>
      <c r="J188" s="225"/>
      <c r="K188" s="225"/>
      <c r="L188" s="230"/>
      <c r="M188" s="231"/>
      <c r="N188" s="232"/>
      <c r="O188" s="232"/>
      <c r="P188" s="232"/>
      <c r="Q188" s="232"/>
      <c r="R188" s="232"/>
      <c r="S188" s="232"/>
      <c r="T188" s="233"/>
      <c r="AT188" s="234" t="s">
        <v>196</v>
      </c>
      <c r="AU188" s="234" t="s">
        <v>98</v>
      </c>
      <c r="AV188" s="13" t="s">
        <v>98</v>
      </c>
      <c r="AW188" s="13" t="s">
        <v>48</v>
      </c>
      <c r="AX188" s="13" t="s">
        <v>91</v>
      </c>
      <c r="AY188" s="234" t="s">
        <v>183</v>
      </c>
    </row>
    <row r="189" spans="2:65" s="12" customFormat="1" ht="10.199999999999999">
      <c r="B189" s="214"/>
      <c r="C189" s="215"/>
      <c r="D189" s="210" t="s">
        <v>196</v>
      </c>
      <c r="E189" s="216" t="s">
        <v>1</v>
      </c>
      <c r="F189" s="217" t="s">
        <v>2509</v>
      </c>
      <c r="G189" s="215"/>
      <c r="H189" s="216" t="s">
        <v>1</v>
      </c>
      <c r="I189" s="218"/>
      <c r="J189" s="215"/>
      <c r="K189" s="215"/>
      <c r="L189" s="219"/>
      <c r="M189" s="220"/>
      <c r="N189" s="221"/>
      <c r="O189" s="221"/>
      <c r="P189" s="221"/>
      <c r="Q189" s="221"/>
      <c r="R189" s="221"/>
      <c r="S189" s="221"/>
      <c r="T189" s="222"/>
      <c r="AT189" s="223" t="s">
        <v>196</v>
      </c>
      <c r="AU189" s="223" t="s">
        <v>98</v>
      </c>
      <c r="AV189" s="12" t="s">
        <v>23</v>
      </c>
      <c r="AW189" s="12" t="s">
        <v>48</v>
      </c>
      <c r="AX189" s="12" t="s">
        <v>91</v>
      </c>
      <c r="AY189" s="223" t="s">
        <v>183</v>
      </c>
    </row>
    <row r="190" spans="2:65" s="13" customFormat="1" ht="10.199999999999999">
      <c r="B190" s="224"/>
      <c r="C190" s="225"/>
      <c r="D190" s="210" t="s">
        <v>196</v>
      </c>
      <c r="E190" s="226" t="s">
        <v>1</v>
      </c>
      <c r="F190" s="227" t="s">
        <v>2510</v>
      </c>
      <c r="G190" s="225"/>
      <c r="H190" s="228">
        <v>45.012</v>
      </c>
      <c r="I190" s="229"/>
      <c r="J190" s="225"/>
      <c r="K190" s="225"/>
      <c r="L190" s="230"/>
      <c r="M190" s="231"/>
      <c r="N190" s="232"/>
      <c r="O190" s="232"/>
      <c r="P190" s="232"/>
      <c r="Q190" s="232"/>
      <c r="R190" s="232"/>
      <c r="S190" s="232"/>
      <c r="T190" s="233"/>
      <c r="AT190" s="234" t="s">
        <v>196</v>
      </c>
      <c r="AU190" s="234" t="s">
        <v>98</v>
      </c>
      <c r="AV190" s="13" t="s">
        <v>98</v>
      </c>
      <c r="AW190" s="13" t="s">
        <v>48</v>
      </c>
      <c r="AX190" s="13" t="s">
        <v>91</v>
      </c>
      <c r="AY190" s="234" t="s">
        <v>183</v>
      </c>
    </row>
    <row r="191" spans="2:65" s="12" customFormat="1" ht="10.199999999999999">
      <c r="B191" s="214"/>
      <c r="C191" s="215"/>
      <c r="D191" s="210" t="s">
        <v>196</v>
      </c>
      <c r="E191" s="216" t="s">
        <v>1</v>
      </c>
      <c r="F191" s="217" t="s">
        <v>2511</v>
      </c>
      <c r="G191" s="215"/>
      <c r="H191" s="216" t="s">
        <v>1</v>
      </c>
      <c r="I191" s="218"/>
      <c r="J191" s="215"/>
      <c r="K191" s="215"/>
      <c r="L191" s="219"/>
      <c r="M191" s="220"/>
      <c r="N191" s="221"/>
      <c r="O191" s="221"/>
      <c r="P191" s="221"/>
      <c r="Q191" s="221"/>
      <c r="R191" s="221"/>
      <c r="S191" s="221"/>
      <c r="T191" s="222"/>
      <c r="AT191" s="223" t="s">
        <v>196</v>
      </c>
      <c r="AU191" s="223" t="s">
        <v>98</v>
      </c>
      <c r="AV191" s="12" t="s">
        <v>23</v>
      </c>
      <c r="AW191" s="12" t="s">
        <v>48</v>
      </c>
      <c r="AX191" s="12" t="s">
        <v>91</v>
      </c>
      <c r="AY191" s="223" t="s">
        <v>183</v>
      </c>
    </row>
    <row r="192" spans="2:65" s="13" customFormat="1" ht="10.199999999999999">
      <c r="B192" s="224"/>
      <c r="C192" s="225"/>
      <c r="D192" s="210" t="s">
        <v>196</v>
      </c>
      <c r="E192" s="226" t="s">
        <v>1</v>
      </c>
      <c r="F192" s="227" t="s">
        <v>2512</v>
      </c>
      <c r="G192" s="225"/>
      <c r="H192" s="228">
        <v>59.947000000000003</v>
      </c>
      <c r="I192" s="229"/>
      <c r="J192" s="225"/>
      <c r="K192" s="225"/>
      <c r="L192" s="230"/>
      <c r="M192" s="231"/>
      <c r="N192" s="232"/>
      <c r="O192" s="232"/>
      <c r="P192" s="232"/>
      <c r="Q192" s="232"/>
      <c r="R192" s="232"/>
      <c r="S192" s="232"/>
      <c r="T192" s="233"/>
      <c r="AT192" s="234" t="s">
        <v>196</v>
      </c>
      <c r="AU192" s="234" t="s">
        <v>98</v>
      </c>
      <c r="AV192" s="13" t="s">
        <v>98</v>
      </c>
      <c r="AW192" s="13" t="s">
        <v>48</v>
      </c>
      <c r="AX192" s="13" t="s">
        <v>91</v>
      </c>
      <c r="AY192" s="234" t="s">
        <v>183</v>
      </c>
    </row>
    <row r="193" spans="2:65" s="12" customFormat="1" ht="10.199999999999999">
      <c r="B193" s="214"/>
      <c r="C193" s="215"/>
      <c r="D193" s="210" t="s">
        <v>196</v>
      </c>
      <c r="E193" s="216" t="s">
        <v>1</v>
      </c>
      <c r="F193" s="217" t="s">
        <v>2513</v>
      </c>
      <c r="G193" s="215"/>
      <c r="H193" s="216" t="s">
        <v>1</v>
      </c>
      <c r="I193" s="218"/>
      <c r="J193" s="215"/>
      <c r="K193" s="215"/>
      <c r="L193" s="219"/>
      <c r="M193" s="220"/>
      <c r="N193" s="221"/>
      <c r="O193" s="221"/>
      <c r="P193" s="221"/>
      <c r="Q193" s="221"/>
      <c r="R193" s="221"/>
      <c r="S193" s="221"/>
      <c r="T193" s="222"/>
      <c r="AT193" s="223" t="s">
        <v>196</v>
      </c>
      <c r="AU193" s="223" t="s">
        <v>98</v>
      </c>
      <c r="AV193" s="12" t="s">
        <v>23</v>
      </c>
      <c r="AW193" s="12" t="s">
        <v>48</v>
      </c>
      <c r="AX193" s="12" t="s">
        <v>91</v>
      </c>
      <c r="AY193" s="223" t="s">
        <v>183</v>
      </c>
    </row>
    <row r="194" spans="2:65" s="13" customFormat="1" ht="10.199999999999999">
      <c r="B194" s="224"/>
      <c r="C194" s="225"/>
      <c r="D194" s="210" t="s">
        <v>196</v>
      </c>
      <c r="E194" s="226" t="s">
        <v>1</v>
      </c>
      <c r="F194" s="227" t="s">
        <v>2514</v>
      </c>
      <c r="G194" s="225"/>
      <c r="H194" s="228">
        <v>5.88</v>
      </c>
      <c r="I194" s="229"/>
      <c r="J194" s="225"/>
      <c r="K194" s="225"/>
      <c r="L194" s="230"/>
      <c r="M194" s="231"/>
      <c r="N194" s="232"/>
      <c r="O194" s="232"/>
      <c r="P194" s="232"/>
      <c r="Q194" s="232"/>
      <c r="R194" s="232"/>
      <c r="S194" s="232"/>
      <c r="T194" s="233"/>
      <c r="AT194" s="234" t="s">
        <v>196</v>
      </c>
      <c r="AU194" s="234" t="s">
        <v>98</v>
      </c>
      <c r="AV194" s="13" t="s">
        <v>98</v>
      </c>
      <c r="AW194" s="13" t="s">
        <v>48</v>
      </c>
      <c r="AX194" s="13" t="s">
        <v>91</v>
      </c>
      <c r="AY194" s="234" t="s">
        <v>183</v>
      </c>
    </row>
    <row r="195" spans="2:65" s="12" customFormat="1" ht="10.199999999999999">
      <c r="B195" s="214"/>
      <c r="C195" s="215"/>
      <c r="D195" s="210" t="s">
        <v>196</v>
      </c>
      <c r="E195" s="216" t="s">
        <v>1</v>
      </c>
      <c r="F195" s="217" t="s">
        <v>2515</v>
      </c>
      <c r="G195" s="215"/>
      <c r="H195" s="216" t="s">
        <v>1</v>
      </c>
      <c r="I195" s="218"/>
      <c r="J195" s="215"/>
      <c r="K195" s="215"/>
      <c r="L195" s="219"/>
      <c r="M195" s="220"/>
      <c r="N195" s="221"/>
      <c r="O195" s="221"/>
      <c r="P195" s="221"/>
      <c r="Q195" s="221"/>
      <c r="R195" s="221"/>
      <c r="S195" s="221"/>
      <c r="T195" s="222"/>
      <c r="AT195" s="223" t="s">
        <v>196</v>
      </c>
      <c r="AU195" s="223" t="s">
        <v>98</v>
      </c>
      <c r="AV195" s="12" t="s">
        <v>23</v>
      </c>
      <c r="AW195" s="12" t="s">
        <v>48</v>
      </c>
      <c r="AX195" s="12" t="s">
        <v>91</v>
      </c>
      <c r="AY195" s="223" t="s">
        <v>183</v>
      </c>
    </row>
    <row r="196" spans="2:65" s="13" customFormat="1" ht="10.199999999999999">
      <c r="B196" s="224"/>
      <c r="C196" s="225"/>
      <c r="D196" s="210" t="s">
        <v>196</v>
      </c>
      <c r="E196" s="226" t="s">
        <v>1</v>
      </c>
      <c r="F196" s="227" t="s">
        <v>2516</v>
      </c>
      <c r="G196" s="225"/>
      <c r="H196" s="228">
        <v>27.298999999999999</v>
      </c>
      <c r="I196" s="229"/>
      <c r="J196" s="225"/>
      <c r="K196" s="225"/>
      <c r="L196" s="230"/>
      <c r="M196" s="231"/>
      <c r="N196" s="232"/>
      <c r="O196" s="232"/>
      <c r="P196" s="232"/>
      <c r="Q196" s="232"/>
      <c r="R196" s="232"/>
      <c r="S196" s="232"/>
      <c r="T196" s="233"/>
      <c r="AT196" s="234" t="s">
        <v>196</v>
      </c>
      <c r="AU196" s="234" t="s">
        <v>98</v>
      </c>
      <c r="AV196" s="13" t="s">
        <v>98</v>
      </c>
      <c r="AW196" s="13" t="s">
        <v>48</v>
      </c>
      <c r="AX196" s="13" t="s">
        <v>91</v>
      </c>
      <c r="AY196" s="234" t="s">
        <v>183</v>
      </c>
    </row>
    <row r="197" spans="2:65" s="14" customFormat="1" ht="10.199999999999999">
      <c r="B197" s="235"/>
      <c r="C197" s="236"/>
      <c r="D197" s="210" t="s">
        <v>196</v>
      </c>
      <c r="E197" s="237" t="s">
        <v>1</v>
      </c>
      <c r="F197" s="238" t="s">
        <v>308</v>
      </c>
      <c r="G197" s="236"/>
      <c r="H197" s="239">
        <v>291.73099999999999</v>
      </c>
      <c r="I197" s="240"/>
      <c r="J197" s="236"/>
      <c r="K197" s="236"/>
      <c r="L197" s="241"/>
      <c r="M197" s="242"/>
      <c r="N197" s="243"/>
      <c r="O197" s="243"/>
      <c r="P197" s="243"/>
      <c r="Q197" s="243"/>
      <c r="R197" s="243"/>
      <c r="S197" s="243"/>
      <c r="T197" s="244"/>
      <c r="AT197" s="245" t="s">
        <v>196</v>
      </c>
      <c r="AU197" s="245" t="s">
        <v>98</v>
      </c>
      <c r="AV197" s="14" t="s">
        <v>113</v>
      </c>
      <c r="AW197" s="14" t="s">
        <v>48</v>
      </c>
      <c r="AX197" s="14" t="s">
        <v>91</v>
      </c>
      <c r="AY197" s="245" t="s">
        <v>183</v>
      </c>
    </row>
    <row r="198" spans="2:65" s="12" customFormat="1" ht="10.199999999999999">
      <c r="B198" s="214"/>
      <c r="C198" s="215"/>
      <c r="D198" s="210" t="s">
        <v>196</v>
      </c>
      <c r="E198" s="216" t="s">
        <v>1</v>
      </c>
      <c r="F198" s="217" t="s">
        <v>2517</v>
      </c>
      <c r="G198" s="215"/>
      <c r="H198" s="216" t="s">
        <v>1</v>
      </c>
      <c r="I198" s="218"/>
      <c r="J198" s="215"/>
      <c r="K198" s="215"/>
      <c r="L198" s="219"/>
      <c r="M198" s="220"/>
      <c r="N198" s="221"/>
      <c r="O198" s="221"/>
      <c r="P198" s="221"/>
      <c r="Q198" s="221"/>
      <c r="R198" s="221"/>
      <c r="S198" s="221"/>
      <c r="T198" s="222"/>
      <c r="AT198" s="223" t="s">
        <v>196</v>
      </c>
      <c r="AU198" s="223" t="s">
        <v>98</v>
      </c>
      <c r="AV198" s="12" t="s">
        <v>23</v>
      </c>
      <c r="AW198" s="12" t="s">
        <v>48</v>
      </c>
      <c r="AX198" s="12" t="s">
        <v>91</v>
      </c>
      <c r="AY198" s="223" t="s">
        <v>183</v>
      </c>
    </row>
    <row r="199" spans="2:65" s="13" customFormat="1" ht="10.199999999999999">
      <c r="B199" s="224"/>
      <c r="C199" s="225"/>
      <c r="D199" s="210" t="s">
        <v>196</v>
      </c>
      <c r="E199" s="226" t="s">
        <v>1</v>
      </c>
      <c r="F199" s="227" t="s">
        <v>2518</v>
      </c>
      <c r="G199" s="225"/>
      <c r="H199" s="228">
        <v>29.837</v>
      </c>
      <c r="I199" s="229"/>
      <c r="J199" s="225"/>
      <c r="K199" s="225"/>
      <c r="L199" s="230"/>
      <c r="M199" s="231"/>
      <c r="N199" s="232"/>
      <c r="O199" s="232"/>
      <c r="P199" s="232"/>
      <c r="Q199" s="232"/>
      <c r="R199" s="232"/>
      <c r="S199" s="232"/>
      <c r="T199" s="233"/>
      <c r="AT199" s="234" t="s">
        <v>196</v>
      </c>
      <c r="AU199" s="234" t="s">
        <v>98</v>
      </c>
      <c r="AV199" s="13" t="s">
        <v>98</v>
      </c>
      <c r="AW199" s="13" t="s">
        <v>48</v>
      </c>
      <c r="AX199" s="13" t="s">
        <v>91</v>
      </c>
      <c r="AY199" s="234" t="s">
        <v>183</v>
      </c>
    </row>
    <row r="200" spans="2:65" s="12" customFormat="1" ht="10.199999999999999">
      <c r="B200" s="214"/>
      <c r="C200" s="215"/>
      <c r="D200" s="210" t="s">
        <v>196</v>
      </c>
      <c r="E200" s="216" t="s">
        <v>1</v>
      </c>
      <c r="F200" s="217" t="s">
        <v>2519</v>
      </c>
      <c r="G200" s="215"/>
      <c r="H200" s="216" t="s">
        <v>1</v>
      </c>
      <c r="I200" s="218"/>
      <c r="J200" s="215"/>
      <c r="K200" s="215"/>
      <c r="L200" s="219"/>
      <c r="M200" s="220"/>
      <c r="N200" s="221"/>
      <c r="O200" s="221"/>
      <c r="P200" s="221"/>
      <c r="Q200" s="221"/>
      <c r="R200" s="221"/>
      <c r="S200" s="221"/>
      <c r="T200" s="222"/>
      <c r="AT200" s="223" t="s">
        <v>196</v>
      </c>
      <c r="AU200" s="223" t="s">
        <v>98</v>
      </c>
      <c r="AV200" s="12" t="s">
        <v>23</v>
      </c>
      <c r="AW200" s="12" t="s">
        <v>48</v>
      </c>
      <c r="AX200" s="12" t="s">
        <v>91</v>
      </c>
      <c r="AY200" s="223" t="s">
        <v>183</v>
      </c>
    </row>
    <row r="201" spans="2:65" s="13" customFormat="1" ht="10.199999999999999">
      <c r="B201" s="224"/>
      <c r="C201" s="225"/>
      <c r="D201" s="210" t="s">
        <v>196</v>
      </c>
      <c r="E201" s="226" t="s">
        <v>1</v>
      </c>
      <c r="F201" s="227" t="s">
        <v>2520</v>
      </c>
      <c r="G201" s="225"/>
      <c r="H201" s="228">
        <v>-2.88</v>
      </c>
      <c r="I201" s="229"/>
      <c r="J201" s="225"/>
      <c r="K201" s="225"/>
      <c r="L201" s="230"/>
      <c r="M201" s="231"/>
      <c r="N201" s="232"/>
      <c r="O201" s="232"/>
      <c r="P201" s="232"/>
      <c r="Q201" s="232"/>
      <c r="R201" s="232"/>
      <c r="S201" s="232"/>
      <c r="T201" s="233"/>
      <c r="AT201" s="234" t="s">
        <v>196</v>
      </c>
      <c r="AU201" s="234" t="s">
        <v>98</v>
      </c>
      <c r="AV201" s="13" t="s">
        <v>98</v>
      </c>
      <c r="AW201" s="13" t="s">
        <v>48</v>
      </c>
      <c r="AX201" s="13" t="s">
        <v>91</v>
      </c>
      <c r="AY201" s="234" t="s">
        <v>183</v>
      </c>
    </row>
    <row r="202" spans="2:65" s="15" customFormat="1" ht="10.199999999999999">
      <c r="B202" s="259"/>
      <c r="C202" s="260"/>
      <c r="D202" s="210" t="s">
        <v>196</v>
      </c>
      <c r="E202" s="261" t="s">
        <v>1</v>
      </c>
      <c r="F202" s="262" t="s">
        <v>1547</v>
      </c>
      <c r="G202" s="260"/>
      <c r="H202" s="263">
        <v>318.68799999999999</v>
      </c>
      <c r="I202" s="264"/>
      <c r="J202" s="260"/>
      <c r="K202" s="260"/>
      <c r="L202" s="265"/>
      <c r="M202" s="266"/>
      <c r="N202" s="267"/>
      <c r="O202" s="267"/>
      <c r="P202" s="267"/>
      <c r="Q202" s="267"/>
      <c r="R202" s="267"/>
      <c r="S202" s="267"/>
      <c r="T202" s="268"/>
      <c r="AT202" s="269" t="s">
        <v>196</v>
      </c>
      <c r="AU202" s="269" t="s">
        <v>98</v>
      </c>
      <c r="AV202" s="15" t="s">
        <v>122</v>
      </c>
      <c r="AW202" s="15" t="s">
        <v>48</v>
      </c>
      <c r="AX202" s="15" t="s">
        <v>23</v>
      </c>
      <c r="AY202" s="269" t="s">
        <v>183</v>
      </c>
    </row>
    <row r="203" spans="2:65" s="1" customFormat="1" ht="16.5" customHeight="1">
      <c r="B203" s="35"/>
      <c r="C203" s="197" t="s">
        <v>232</v>
      </c>
      <c r="D203" s="197" t="s">
        <v>186</v>
      </c>
      <c r="E203" s="198" t="s">
        <v>2521</v>
      </c>
      <c r="F203" s="199" t="s">
        <v>2522</v>
      </c>
      <c r="G203" s="200" t="s">
        <v>248</v>
      </c>
      <c r="H203" s="201">
        <v>95.605999999999995</v>
      </c>
      <c r="I203" s="202"/>
      <c r="J203" s="203">
        <f>ROUND(I203*H203,2)</f>
        <v>0</v>
      </c>
      <c r="K203" s="199" t="s">
        <v>190</v>
      </c>
      <c r="L203" s="39"/>
      <c r="M203" s="204" t="s">
        <v>1</v>
      </c>
      <c r="N203" s="205" t="s">
        <v>56</v>
      </c>
      <c r="O203" s="67"/>
      <c r="P203" s="206">
        <f>O203*H203</f>
        <v>0</v>
      </c>
      <c r="Q203" s="206">
        <v>0</v>
      </c>
      <c r="R203" s="206">
        <f>Q203*H203</f>
        <v>0</v>
      </c>
      <c r="S203" s="206">
        <v>0</v>
      </c>
      <c r="T203" s="207">
        <f>S203*H203</f>
        <v>0</v>
      </c>
      <c r="AR203" s="208" t="s">
        <v>122</v>
      </c>
      <c r="AT203" s="208" t="s">
        <v>186</v>
      </c>
      <c r="AU203" s="208" t="s">
        <v>98</v>
      </c>
      <c r="AY203" s="17" t="s">
        <v>183</v>
      </c>
      <c r="BE203" s="209">
        <f>IF(N203="základní",J203,0)</f>
        <v>0</v>
      </c>
      <c r="BF203" s="209">
        <f>IF(N203="snížená",J203,0)</f>
        <v>0</v>
      </c>
      <c r="BG203" s="209">
        <f>IF(N203="zákl. přenesená",J203,0)</f>
        <v>0</v>
      </c>
      <c r="BH203" s="209">
        <f>IF(N203="sníž. přenesená",J203,0)</f>
        <v>0</v>
      </c>
      <c r="BI203" s="209">
        <f>IF(N203="nulová",J203,0)</f>
        <v>0</v>
      </c>
      <c r="BJ203" s="17" t="s">
        <v>23</v>
      </c>
      <c r="BK203" s="209">
        <f>ROUND(I203*H203,2)</f>
        <v>0</v>
      </c>
      <c r="BL203" s="17" t="s">
        <v>122</v>
      </c>
      <c r="BM203" s="208" t="s">
        <v>2523</v>
      </c>
    </row>
    <row r="204" spans="2:65" s="1" customFormat="1" ht="17.399999999999999">
      <c r="B204" s="35"/>
      <c r="C204" s="36"/>
      <c r="D204" s="210" t="s">
        <v>192</v>
      </c>
      <c r="E204" s="36"/>
      <c r="F204" s="211" t="s">
        <v>2524</v>
      </c>
      <c r="G204" s="36"/>
      <c r="H204" s="36"/>
      <c r="I204" s="118"/>
      <c r="J204" s="36"/>
      <c r="K204" s="36"/>
      <c r="L204" s="39"/>
      <c r="M204" s="212"/>
      <c r="N204" s="67"/>
      <c r="O204" s="67"/>
      <c r="P204" s="67"/>
      <c r="Q204" s="67"/>
      <c r="R204" s="67"/>
      <c r="S204" s="67"/>
      <c r="T204" s="68"/>
      <c r="AT204" s="17" t="s">
        <v>192</v>
      </c>
      <c r="AU204" s="17" t="s">
        <v>98</v>
      </c>
    </row>
    <row r="205" spans="2:65" s="1" customFormat="1" ht="99">
      <c r="B205" s="35"/>
      <c r="C205" s="36"/>
      <c r="D205" s="210" t="s">
        <v>194</v>
      </c>
      <c r="E205" s="36"/>
      <c r="F205" s="213" t="s">
        <v>281</v>
      </c>
      <c r="G205" s="36"/>
      <c r="H205" s="36"/>
      <c r="I205" s="118"/>
      <c r="J205" s="36"/>
      <c r="K205" s="36"/>
      <c r="L205" s="39"/>
      <c r="M205" s="212"/>
      <c r="N205" s="67"/>
      <c r="O205" s="67"/>
      <c r="P205" s="67"/>
      <c r="Q205" s="67"/>
      <c r="R205" s="67"/>
      <c r="S205" s="67"/>
      <c r="T205" s="68"/>
      <c r="AT205" s="17" t="s">
        <v>194</v>
      </c>
      <c r="AU205" s="17" t="s">
        <v>98</v>
      </c>
    </row>
    <row r="206" spans="2:65" s="12" customFormat="1" ht="10.199999999999999">
      <c r="B206" s="214"/>
      <c r="C206" s="215"/>
      <c r="D206" s="210" t="s">
        <v>196</v>
      </c>
      <c r="E206" s="216" t="s">
        <v>1</v>
      </c>
      <c r="F206" s="217" t="s">
        <v>1782</v>
      </c>
      <c r="G206" s="215"/>
      <c r="H206" s="216" t="s">
        <v>1</v>
      </c>
      <c r="I206" s="218"/>
      <c r="J206" s="215"/>
      <c r="K206" s="215"/>
      <c r="L206" s="219"/>
      <c r="M206" s="220"/>
      <c r="N206" s="221"/>
      <c r="O206" s="221"/>
      <c r="P206" s="221"/>
      <c r="Q206" s="221"/>
      <c r="R206" s="221"/>
      <c r="S206" s="221"/>
      <c r="T206" s="222"/>
      <c r="AT206" s="223" t="s">
        <v>196</v>
      </c>
      <c r="AU206" s="223" t="s">
        <v>98</v>
      </c>
      <c r="AV206" s="12" t="s">
        <v>23</v>
      </c>
      <c r="AW206" s="12" t="s">
        <v>48</v>
      </c>
      <c r="AX206" s="12" t="s">
        <v>91</v>
      </c>
      <c r="AY206" s="223" t="s">
        <v>183</v>
      </c>
    </row>
    <row r="207" spans="2:65" s="13" customFormat="1" ht="10.199999999999999">
      <c r="B207" s="224"/>
      <c r="C207" s="225"/>
      <c r="D207" s="210" t="s">
        <v>196</v>
      </c>
      <c r="E207" s="226" t="s">
        <v>1</v>
      </c>
      <c r="F207" s="227" t="s">
        <v>2525</v>
      </c>
      <c r="G207" s="225"/>
      <c r="H207" s="228">
        <v>95.605999999999995</v>
      </c>
      <c r="I207" s="229"/>
      <c r="J207" s="225"/>
      <c r="K207" s="225"/>
      <c r="L207" s="230"/>
      <c r="M207" s="231"/>
      <c r="N207" s="232"/>
      <c r="O207" s="232"/>
      <c r="P207" s="232"/>
      <c r="Q207" s="232"/>
      <c r="R207" s="232"/>
      <c r="S207" s="232"/>
      <c r="T207" s="233"/>
      <c r="AT207" s="234" t="s">
        <v>196</v>
      </c>
      <c r="AU207" s="234" t="s">
        <v>98</v>
      </c>
      <c r="AV207" s="13" t="s">
        <v>98</v>
      </c>
      <c r="AW207" s="13" t="s">
        <v>48</v>
      </c>
      <c r="AX207" s="13" t="s">
        <v>91</v>
      </c>
      <c r="AY207" s="234" t="s">
        <v>183</v>
      </c>
    </row>
    <row r="208" spans="2:65" s="15" customFormat="1" ht="10.199999999999999">
      <c r="B208" s="259"/>
      <c r="C208" s="260"/>
      <c r="D208" s="210" t="s">
        <v>196</v>
      </c>
      <c r="E208" s="261" t="s">
        <v>1</v>
      </c>
      <c r="F208" s="262" t="s">
        <v>1547</v>
      </c>
      <c r="G208" s="260"/>
      <c r="H208" s="263">
        <v>95.605999999999995</v>
      </c>
      <c r="I208" s="264"/>
      <c r="J208" s="260"/>
      <c r="K208" s="260"/>
      <c r="L208" s="265"/>
      <c r="M208" s="266"/>
      <c r="N208" s="267"/>
      <c r="O208" s="267"/>
      <c r="P208" s="267"/>
      <c r="Q208" s="267"/>
      <c r="R208" s="267"/>
      <c r="S208" s="267"/>
      <c r="T208" s="268"/>
      <c r="AT208" s="269" t="s">
        <v>196</v>
      </c>
      <c r="AU208" s="269" t="s">
        <v>98</v>
      </c>
      <c r="AV208" s="15" t="s">
        <v>122</v>
      </c>
      <c r="AW208" s="15" t="s">
        <v>48</v>
      </c>
      <c r="AX208" s="15" t="s">
        <v>23</v>
      </c>
      <c r="AY208" s="269" t="s">
        <v>183</v>
      </c>
    </row>
    <row r="209" spans="2:65" s="1" customFormat="1" ht="16.5" customHeight="1">
      <c r="B209" s="35"/>
      <c r="C209" s="197" t="s">
        <v>237</v>
      </c>
      <c r="D209" s="197" t="s">
        <v>186</v>
      </c>
      <c r="E209" s="198" t="s">
        <v>1716</v>
      </c>
      <c r="F209" s="199" t="s">
        <v>1717</v>
      </c>
      <c r="G209" s="200" t="s">
        <v>248</v>
      </c>
      <c r="H209" s="201">
        <v>3.84</v>
      </c>
      <c r="I209" s="202"/>
      <c r="J209" s="203">
        <f>ROUND(I209*H209,2)</f>
        <v>0</v>
      </c>
      <c r="K209" s="199" t="s">
        <v>190</v>
      </c>
      <c r="L209" s="39"/>
      <c r="M209" s="204" t="s">
        <v>1</v>
      </c>
      <c r="N209" s="205" t="s">
        <v>56</v>
      </c>
      <c r="O209" s="67"/>
      <c r="P209" s="206">
        <f>O209*H209</f>
        <v>0</v>
      </c>
      <c r="Q209" s="206">
        <v>0</v>
      </c>
      <c r="R209" s="206">
        <f>Q209*H209</f>
        <v>0</v>
      </c>
      <c r="S209" s="206">
        <v>0</v>
      </c>
      <c r="T209" s="207">
        <f>S209*H209</f>
        <v>0</v>
      </c>
      <c r="AR209" s="208" t="s">
        <v>122</v>
      </c>
      <c r="AT209" s="208" t="s">
        <v>186</v>
      </c>
      <c r="AU209" s="208" t="s">
        <v>98</v>
      </c>
      <c r="AY209" s="17" t="s">
        <v>183</v>
      </c>
      <c r="BE209" s="209">
        <f>IF(N209="základní",J209,0)</f>
        <v>0</v>
      </c>
      <c r="BF209" s="209">
        <f>IF(N209="snížená",J209,0)</f>
        <v>0</v>
      </c>
      <c r="BG209" s="209">
        <f>IF(N209="zákl. přenesená",J209,0)</f>
        <v>0</v>
      </c>
      <c r="BH209" s="209">
        <f>IF(N209="sníž. přenesená",J209,0)</f>
        <v>0</v>
      </c>
      <c r="BI209" s="209">
        <f>IF(N209="nulová",J209,0)</f>
        <v>0</v>
      </c>
      <c r="BJ209" s="17" t="s">
        <v>23</v>
      </c>
      <c r="BK209" s="209">
        <f>ROUND(I209*H209,2)</f>
        <v>0</v>
      </c>
      <c r="BL209" s="17" t="s">
        <v>122</v>
      </c>
      <c r="BM209" s="208" t="s">
        <v>2526</v>
      </c>
    </row>
    <row r="210" spans="2:65" s="1" customFormat="1" ht="17.399999999999999">
      <c r="B210" s="35"/>
      <c r="C210" s="36"/>
      <c r="D210" s="210" t="s">
        <v>192</v>
      </c>
      <c r="E210" s="36"/>
      <c r="F210" s="211" t="s">
        <v>1719</v>
      </c>
      <c r="G210" s="36"/>
      <c r="H210" s="36"/>
      <c r="I210" s="118"/>
      <c r="J210" s="36"/>
      <c r="K210" s="36"/>
      <c r="L210" s="39"/>
      <c r="M210" s="212"/>
      <c r="N210" s="67"/>
      <c r="O210" s="67"/>
      <c r="P210" s="67"/>
      <c r="Q210" s="67"/>
      <c r="R210" s="67"/>
      <c r="S210" s="67"/>
      <c r="T210" s="68"/>
      <c r="AT210" s="17" t="s">
        <v>192</v>
      </c>
      <c r="AU210" s="17" t="s">
        <v>98</v>
      </c>
    </row>
    <row r="211" spans="2:65" s="1" customFormat="1" ht="36">
      <c r="B211" s="35"/>
      <c r="C211" s="36"/>
      <c r="D211" s="210" t="s">
        <v>194</v>
      </c>
      <c r="E211" s="36"/>
      <c r="F211" s="213" t="s">
        <v>1720</v>
      </c>
      <c r="G211" s="36"/>
      <c r="H211" s="36"/>
      <c r="I211" s="118"/>
      <c r="J211" s="36"/>
      <c r="K211" s="36"/>
      <c r="L211" s="39"/>
      <c r="M211" s="212"/>
      <c r="N211" s="67"/>
      <c r="O211" s="67"/>
      <c r="P211" s="67"/>
      <c r="Q211" s="67"/>
      <c r="R211" s="67"/>
      <c r="S211" s="67"/>
      <c r="T211" s="68"/>
      <c r="AT211" s="17" t="s">
        <v>194</v>
      </c>
      <c r="AU211" s="17" t="s">
        <v>98</v>
      </c>
    </row>
    <row r="212" spans="2:65" s="12" customFormat="1" ht="10.199999999999999">
      <c r="B212" s="214"/>
      <c r="C212" s="215"/>
      <c r="D212" s="210" t="s">
        <v>196</v>
      </c>
      <c r="E212" s="216" t="s">
        <v>1</v>
      </c>
      <c r="F212" s="217" t="s">
        <v>1721</v>
      </c>
      <c r="G212" s="215"/>
      <c r="H212" s="216" t="s">
        <v>1</v>
      </c>
      <c r="I212" s="218"/>
      <c r="J212" s="215"/>
      <c r="K212" s="215"/>
      <c r="L212" s="219"/>
      <c r="M212" s="220"/>
      <c r="N212" s="221"/>
      <c r="O212" s="221"/>
      <c r="P212" s="221"/>
      <c r="Q212" s="221"/>
      <c r="R212" s="221"/>
      <c r="S212" s="221"/>
      <c r="T212" s="222"/>
      <c r="AT212" s="223" t="s">
        <v>196</v>
      </c>
      <c r="AU212" s="223" t="s">
        <v>98</v>
      </c>
      <c r="AV212" s="12" t="s">
        <v>23</v>
      </c>
      <c r="AW212" s="12" t="s">
        <v>48</v>
      </c>
      <c r="AX212" s="12" t="s">
        <v>91</v>
      </c>
      <c r="AY212" s="223" t="s">
        <v>183</v>
      </c>
    </row>
    <row r="213" spans="2:65" s="13" customFormat="1" ht="10.199999999999999">
      <c r="B213" s="224"/>
      <c r="C213" s="225"/>
      <c r="D213" s="210" t="s">
        <v>196</v>
      </c>
      <c r="E213" s="226" t="s">
        <v>1</v>
      </c>
      <c r="F213" s="227" t="s">
        <v>1722</v>
      </c>
      <c r="G213" s="225"/>
      <c r="H213" s="228">
        <v>3.84</v>
      </c>
      <c r="I213" s="229"/>
      <c r="J213" s="225"/>
      <c r="K213" s="225"/>
      <c r="L213" s="230"/>
      <c r="M213" s="231"/>
      <c r="N213" s="232"/>
      <c r="O213" s="232"/>
      <c r="P213" s="232"/>
      <c r="Q213" s="232"/>
      <c r="R213" s="232"/>
      <c r="S213" s="232"/>
      <c r="T213" s="233"/>
      <c r="AT213" s="234" t="s">
        <v>196</v>
      </c>
      <c r="AU213" s="234" t="s">
        <v>98</v>
      </c>
      <c r="AV213" s="13" t="s">
        <v>98</v>
      </c>
      <c r="AW213" s="13" t="s">
        <v>48</v>
      </c>
      <c r="AX213" s="13" t="s">
        <v>91</v>
      </c>
      <c r="AY213" s="234" t="s">
        <v>183</v>
      </c>
    </row>
    <row r="214" spans="2:65" s="15" customFormat="1" ht="10.199999999999999">
      <c r="B214" s="259"/>
      <c r="C214" s="260"/>
      <c r="D214" s="210" t="s">
        <v>196</v>
      </c>
      <c r="E214" s="261" t="s">
        <v>1</v>
      </c>
      <c r="F214" s="262" t="s">
        <v>1547</v>
      </c>
      <c r="G214" s="260"/>
      <c r="H214" s="263">
        <v>3.84</v>
      </c>
      <c r="I214" s="264"/>
      <c r="J214" s="260"/>
      <c r="K214" s="260"/>
      <c r="L214" s="265"/>
      <c r="M214" s="266"/>
      <c r="N214" s="267"/>
      <c r="O214" s="267"/>
      <c r="P214" s="267"/>
      <c r="Q214" s="267"/>
      <c r="R214" s="267"/>
      <c r="S214" s="267"/>
      <c r="T214" s="268"/>
      <c r="AT214" s="269" t="s">
        <v>196</v>
      </c>
      <c r="AU214" s="269" t="s">
        <v>98</v>
      </c>
      <c r="AV214" s="15" t="s">
        <v>122</v>
      </c>
      <c r="AW214" s="15" t="s">
        <v>48</v>
      </c>
      <c r="AX214" s="15" t="s">
        <v>23</v>
      </c>
      <c r="AY214" s="269" t="s">
        <v>183</v>
      </c>
    </row>
    <row r="215" spans="2:65" s="1" customFormat="1" ht="16.5" customHeight="1">
      <c r="B215" s="35"/>
      <c r="C215" s="197" t="s">
        <v>28</v>
      </c>
      <c r="D215" s="197" t="s">
        <v>186</v>
      </c>
      <c r="E215" s="198" t="s">
        <v>1784</v>
      </c>
      <c r="F215" s="199" t="s">
        <v>1785</v>
      </c>
      <c r="G215" s="200" t="s">
        <v>189</v>
      </c>
      <c r="H215" s="201">
        <v>511.08600000000001</v>
      </c>
      <c r="I215" s="202"/>
      <c r="J215" s="203">
        <f>ROUND(I215*H215,2)</f>
        <v>0</v>
      </c>
      <c r="K215" s="199" t="s">
        <v>190</v>
      </c>
      <c r="L215" s="39"/>
      <c r="M215" s="204" t="s">
        <v>1</v>
      </c>
      <c r="N215" s="205" t="s">
        <v>56</v>
      </c>
      <c r="O215" s="67"/>
      <c r="P215" s="206">
        <f>O215*H215</f>
        <v>0</v>
      </c>
      <c r="Q215" s="206">
        <v>8.4000000000000003E-4</v>
      </c>
      <c r="R215" s="206">
        <f>Q215*H215</f>
        <v>0.42931224000000001</v>
      </c>
      <c r="S215" s="206">
        <v>0</v>
      </c>
      <c r="T215" s="207">
        <f>S215*H215</f>
        <v>0</v>
      </c>
      <c r="AR215" s="208" t="s">
        <v>122</v>
      </c>
      <c r="AT215" s="208" t="s">
        <v>186</v>
      </c>
      <c r="AU215" s="208" t="s">
        <v>98</v>
      </c>
      <c r="AY215" s="17" t="s">
        <v>183</v>
      </c>
      <c r="BE215" s="209">
        <f>IF(N215="základní",J215,0)</f>
        <v>0</v>
      </c>
      <c r="BF215" s="209">
        <f>IF(N215="snížená",J215,0)</f>
        <v>0</v>
      </c>
      <c r="BG215" s="209">
        <f>IF(N215="zákl. přenesená",J215,0)</f>
        <v>0</v>
      </c>
      <c r="BH215" s="209">
        <f>IF(N215="sníž. přenesená",J215,0)</f>
        <v>0</v>
      </c>
      <c r="BI215" s="209">
        <f>IF(N215="nulová",J215,0)</f>
        <v>0</v>
      </c>
      <c r="BJ215" s="17" t="s">
        <v>23</v>
      </c>
      <c r="BK215" s="209">
        <f>ROUND(I215*H215,2)</f>
        <v>0</v>
      </c>
      <c r="BL215" s="17" t="s">
        <v>122</v>
      </c>
      <c r="BM215" s="208" t="s">
        <v>2527</v>
      </c>
    </row>
    <row r="216" spans="2:65" s="1" customFormat="1" ht="10.199999999999999">
      <c r="B216" s="35"/>
      <c r="C216" s="36"/>
      <c r="D216" s="210" t="s">
        <v>192</v>
      </c>
      <c r="E216" s="36"/>
      <c r="F216" s="211" t="s">
        <v>1787</v>
      </c>
      <c r="G216" s="36"/>
      <c r="H216" s="36"/>
      <c r="I216" s="118"/>
      <c r="J216" s="36"/>
      <c r="K216" s="36"/>
      <c r="L216" s="39"/>
      <c r="M216" s="212"/>
      <c r="N216" s="67"/>
      <c r="O216" s="67"/>
      <c r="P216" s="67"/>
      <c r="Q216" s="67"/>
      <c r="R216" s="67"/>
      <c r="S216" s="67"/>
      <c r="T216" s="68"/>
      <c r="AT216" s="17" t="s">
        <v>192</v>
      </c>
      <c r="AU216" s="17" t="s">
        <v>98</v>
      </c>
    </row>
    <row r="217" spans="2:65" s="1" customFormat="1" ht="72">
      <c r="B217" s="35"/>
      <c r="C217" s="36"/>
      <c r="D217" s="210" t="s">
        <v>194</v>
      </c>
      <c r="E217" s="36"/>
      <c r="F217" s="213" t="s">
        <v>1788</v>
      </c>
      <c r="G217" s="36"/>
      <c r="H217" s="36"/>
      <c r="I217" s="118"/>
      <c r="J217" s="36"/>
      <c r="K217" s="36"/>
      <c r="L217" s="39"/>
      <c r="M217" s="212"/>
      <c r="N217" s="67"/>
      <c r="O217" s="67"/>
      <c r="P217" s="67"/>
      <c r="Q217" s="67"/>
      <c r="R217" s="67"/>
      <c r="S217" s="67"/>
      <c r="T217" s="68"/>
      <c r="AT217" s="17" t="s">
        <v>194</v>
      </c>
      <c r="AU217" s="17" t="s">
        <v>98</v>
      </c>
    </row>
    <row r="218" spans="2:65" s="12" customFormat="1" ht="10.199999999999999">
      <c r="B218" s="214"/>
      <c r="C218" s="215"/>
      <c r="D218" s="210" t="s">
        <v>196</v>
      </c>
      <c r="E218" s="216" t="s">
        <v>1</v>
      </c>
      <c r="F218" s="217" t="s">
        <v>2501</v>
      </c>
      <c r="G218" s="215"/>
      <c r="H218" s="216" t="s">
        <v>1</v>
      </c>
      <c r="I218" s="218"/>
      <c r="J218" s="215"/>
      <c r="K218" s="215"/>
      <c r="L218" s="219"/>
      <c r="M218" s="220"/>
      <c r="N218" s="221"/>
      <c r="O218" s="221"/>
      <c r="P218" s="221"/>
      <c r="Q218" s="221"/>
      <c r="R218" s="221"/>
      <c r="S218" s="221"/>
      <c r="T218" s="222"/>
      <c r="AT218" s="223" t="s">
        <v>196</v>
      </c>
      <c r="AU218" s="223" t="s">
        <v>98</v>
      </c>
      <c r="AV218" s="12" t="s">
        <v>23</v>
      </c>
      <c r="AW218" s="12" t="s">
        <v>48</v>
      </c>
      <c r="AX218" s="12" t="s">
        <v>91</v>
      </c>
      <c r="AY218" s="223" t="s">
        <v>183</v>
      </c>
    </row>
    <row r="219" spans="2:65" s="12" customFormat="1" ht="10.199999999999999">
      <c r="B219" s="214"/>
      <c r="C219" s="215"/>
      <c r="D219" s="210" t="s">
        <v>196</v>
      </c>
      <c r="E219" s="216" t="s">
        <v>1</v>
      </c>
      <c r="F219" s="217" t="s">
        <v>2502</v>
      </c>
      <c r="G219" s="215"/>
      <c r="H219" s="216" t="s">
        <v>1</v>
      </c>
      <c r="I219" s="218"/>
      <c r="J219" s="215"/>
      <c r="K219" s="215"/>
      <c r="L219" s="219"/>
      <c r="M219" s="220"/>
      <c r="N219" s="221"/>
      <c r="O219" s="221"/>
      <c r="P219" s="221"/>
      <c r="Q219" s="221"/>
      <c r="R219" s="221"/>
      <c r="S219" s="221"/>
      <c r="T219" s="222"/>
      <c r="AT219" s="223" t="s">
        <v>196</v>
      </c>
      <c r="AU219" s="223" t="s">
        <v>98</v>
      </c>
      <c r="AV219" s="12" t="s">
        <v>23</v>
      </c>
      <c r="AW219" s="12" t="s">
        <v>48</v>
      </c>
      <c r="AX219" s="12" t="s">
        <v>91</v>
      </c>
      <c r="AY219" s="223" t="s">
        <v>183</v>
      </c>
    </row>
    <row r="220" spans="2:65" s="12" customFormat="1" ht="10.199999999999999">
      <c r="B220" s="214"/>
      <c r="C220" s="215"/>
      <c r="D220" s="210" t="s">
        <v>196</v>
      </c>
      <c r="E220" s="216" t="s">
        <v>1</v>
      </c>
      <c r="F220" s="217" t="s">
        <v>2503</v>
      </c>
      <c r="G220" s="215"/>
      <c r="H220" s="216" t="s">
        <v>1</v>
      </c>
      <c r="I220" s="218"/>
      <c r="J220" s="215"/>
      <c r="K220" s="215"/>
      <c r="L220" s="219"/>
      <c r="M220" s="220"/>
      <c r="N220" s="221"/>
      <c r="O220" s="221"/>
      <c r="P220" s="221"/>
      <c r="Q220" s="221"/>
      <c r="R220" s="221"/>
      <c r="S220" s="221"/>
      <c r="T220" s="222"/>
      <c r="AT220" s="223" t="s">
        <v>196</v>
      </c>
      <c r="AU220" s="223" t="s">
        <v>98</v>
      </c>
      <c r="AV220" s="12" t="s">
        <v>23</v>
      </c>
      <c r="AW220" s="12" t="s">
        <v>48</v>
      </c>
      <c r="AX220" s="12" t="s">
        <v>91</v>
      </c>
      <c r="AY220" s="223" t="s">
        <v>183</v>
      </c>
    </row>
    <row r="221" spans="2:65" s="13" customFormat="1" ht="10.199999999999999">
      <c r="B221" s="224"/>
      <c r="C221" s="225"/>
      <c r="D221" s="210" t="s">
        <v>196</v>
      </c>
      <c r="E221" s="226" t="s">
        <v>1</v>
      </c>
      <c r="F221" s="227" t="s">
        <v>2528</v>
      </c>
      <c r="G221" s="225"/>
      <c r="H221" s="228">
        <v>77.629000000000005</v>
      </c>
      <c r="I221" s="229"/>
      <c r="J221" s="225"/>
      <c r="K221" s="225"/>
      <c r="L221" s="230"/>
      <c r="M221" s="231"/>
      <c r="N221" s="232"/>
      <c r="O221" s="232"/>
      <c r="P221" s="232"/>
      <c r="Q221" s="232"/>
      <c r="R221" s="232"/>
      <c r="S221" s="232"/>
      <c r="T221" s="233"/>
      <c r="AT221" s="234" t="s">
        <v>196</v>
      </c>
      <c r="AU221" s="234" t="s">
        <v>98</v>
      </c>
      <c r="AV221" s="13" t="s">
        <v>98</v>
      </c>
      <c r="AW221" s="13" t="s">
        <v>48</v>
      </c>
      <c r="AX221" s="13" t="s">
        <v>91</v>
      </c>
      <c r="AY221" s="234" t="s">
        <v>183</v>
      </c>
    </row>
    <row r="222" spans="2:65" s="12" customFormat="1" ht="10.199999999999999">
      <c r="B222" s="214"/>
      <c r="C222" s="215"/>
      <c r="D222" s="210" t="s">
        <v>196</v>
      </c>
      <c r="E222" s="216" t="s">
        <v>1</v>
      </c>
      <c r="F222" s="217" t="s">
        <v>2505</v>
      </c>
      <c r="G222" s="215"/>
      <c r="H222" s="216" t="s">
        <v>1</v>
      </c>
      <c r="I222" s="218"/>
      <c r="J222" s="215"/>
      <c r="K222" s="215"/>
      <c r="L222" s="219"/>
      <c r="M222" s="220"/>
      <c r="N222" s="221"/>
      <c r="O222" s="221"/>
      <c r="P222" s="221"/>
      <c r="Q222" s="221"/>
      <c r="R222" s="221"/>
      <c r="S222" s="221"/>
      <c r="T222" s="222"/>
      <c r="AT222" s="223" t="s">
        <v>196</v>
      </c>
      <c r="AU222" s="223" t="s">
        <v>98</v>
      </c>
      <c r="AV222" s="12" t="s">
        <v>23</v>
      </c>
      <c r="AW222" s="12" t="s">
        <v>48</v>
      </c>
      <c r="AX222" s="12" t="s">
        <v>91</v>
      </c>
      <c r="AY222" s="223" t="s">
        <v>183</v>
      </c>
    </row>
    <row r="223" spans="2:65" s="13" customFormat="1" ht="10.199999999999999">
      <c r="B223" s="224"/>
      <c r="C223" s="225"/>
      <c r="D223" s="210" t="s">
        <v>196</v>
      </c>
      <c r="E223" s="226" t="s">
        <v>1</v>
      </c>
      <c r="F223" s="227" t="s">
        <v>2529</v>
      </c>
      <c r="G223" s="225"/>
      <c r="H223" s="228">
        <v>109.646</v>
      </c>
      <c r="I223" s="229"/>
      <c r="J223" s="225"/>
      <c r="K223" s="225"/>
      <c r="L223" s="230"/>
      <c r="M223" s="231"/>
      <c r="N223" s="232"/>
      <c r="O223" s="232"/>
      <c r="P223" s="232"/>
      <c r="Q223" s="232"/>
      <c r="R223" s="232"/>
      <c r="S223" s="232"/>
      <c r="T223" s="233"/>
      <c r="AT223" s="234" t="s">
        <v>196</v>
      </c>
      <c r="AU223" s="234" t="s">
        <v>98</v>
      </c>
      <c r="AV223" s="13" t="s">
        <v>98</v>
      </c>
      <c r="AW223" s="13" t="s">
        <v>48</v>
      </c>
      <c r="AX223" s="13" t="s">
        <v>91</v>
      </c>
      <c r="AY223" s="234" t="s">
        <v>183</v>
      </c>
    </row>
    <row r="224" spans="2:65" s="12" customFormat="1" ht="10.199999999999999">
      <c r="B224" s="214"/>
      <c r="C224" s="215"/>
      <c r="D224" s="210" t="s">
        <v>196</v>
      </c>
      <c r="E224" s="216" t="s">
        <v>1</v>
      </c>
      <c r="F224" s="217" t="s">
        <v>2507</v>
      </c>
      <c r="G224" s="215"/>
      <c r="H224" s="216" t="s">
        <v>1</v>
      </c>
      <c r="I224" s="218"/>
      <c r="J224" s="215"/>
      <c r="K224" s="215"/>
      <c r="L224" s="219"/>
      <c r="M224" s="220"/>
      <c r="N224" s="221"/>
      <c r="O224" s="221"/>
      <c r="P224" s="221"/>
      <c r="Q224" s="221"/>
      <c r="R224" s="221"/>
      <c r="S224" s="221"/>
      <c r="T224" s="222"/>
      <c r="AT224" s="223" t="s">
        <v>196</v>
      </c>
      <c r="AU224" s="223" t="s">
        <v>98</v>
      </c>
      <c r="AV224" s="12" t="s">
        <v>23</v>
      </c>
      <c r="AW224" s="12" t="s">
        <v>48</v>
      </c>
      <c r="AX224" s="12" t="s">
        <v>91</v>
      </c>
      <c r="AY224" s="223" t="s">
        <v>183</v>
      </c>
    </row>
    <row r="225" spans="2:65" s="13" customFormat="1" ht="10.199999999999999">
      <c r="B225" s="224"/>
      <c r="C225" s="225"/>
      <c r="D225" s="210" t="s">
        <v>196</v>
      </c>
      <c r="E225" s="226" t="s">
        <v>1</v>
      </c>
      <c r="F225" s="227" t="s">
        <v>2530</v>
      </c>
      <c r="G225" s="225"/>
      <c r="H225" s="228">
        <v>68.715999999999994</v>
      </c>
      <c r="I225" s="229"/>
      <c r="J225" s="225"/>
      <c r="K225" s="225"/>
      <c r="L225" s="230"/>
      <c r="M225" s="231"/>
      <c r="N225" s="232"/>
      <c r="O225" s="232"/>
      <c r="P225" s="232"/>
      <c r="Q225" s="232"/>
      <c r="R225" s="232"/>
      <c r="S225" s="232"/>
      <c r="T225" s="233"/>
      <c r="AT225" s="234" t="s">
        <v>196</v>
      </c>
      <c r="AU225" s="234" t="s">
        <v>98</v>
      </c>
      <c r="AV225" s="13" t="s">
        <v>98</v>
      </c>
      <c r="AW225" s="13" t="s">
        <v>48</v>
      </c>
      <c r="AX225" s="13" t="s">
        <v>91</v>
      </c>
      <c r="AY225" s="234" t="s">
        <v>183</v>
      </c>
    </row>
    <row r="226" spans="2:65" s="12" customFormat="1" ht="10.199999999999999">
      <c r="B226" s="214"/>
      <c r="C226" s="215"/>
      <c r="D226" s="210" t="s">
        <v>196</v>
      </c>
      <c r="E226" s="216" t="s">
        <v>1</v>
      </c>
      <c r="F226" s="217" t="s">
        <v>2509</v>
      </c>
      <c r="G226" s="215"/>
      <c r="H226" s="216" t="s">
        <v>1</v>
      </c>
      <c r="I226" s="218"/>
      <c r="J226" s="215"/>
      <c r="K226" s="215"/>
      <c r="L226" s="219"/>
      <c r="M226" s="220"/>
      <c r="N226" s="221"/>
      <c r="O226" s="221"/>
      <c r="P226" s="221"/>
      <c r="Q226" s="221"/>
      <c r="R226" s="221"/>
      <c r="S226" s="221"/>
      <c r="T226" s="222"/>
      <c r="AT226" s="223" t="s">
        <v>196</v>
      </c>
      <c r="AU226" s="223" t="s">
        <v>98</v>
      </c>
      <c r="AV226" s="12" t="s">
        <v>23</v>
      </c>
      <c r="AW226" s="12" t="s">
        <v>48</v>
      </c>
      <c r="AX226" s="12" t="s">
        <v>91</v>
      </c>
      <c r="AY226" s="223" t="s">
        <v>183</v>
      </c>
    </row>
    <row r="227" spans="2:65" s="13" customFormat="1" ht="10.199999999999999">
      <c r="B227" s="224"/>
      <c r="C227" s="225"/>
      <c r="D227" s="210" t="s">
        <v>196</v>
      </c>
      <c r="E227" s="226" t="s">
        <v>1</v>
      </c>
      <c r="F227" s="227" t="s">
        <v>2531</v>
      </c>
      <c r="G227" s="225"/>
      <c r="H227" s="228">
        <v>75.02</v>
      </c>
      <c r="I227" s="229"/>
      <c r="J227" s="225"/>
      <c r="K227" s="225"/>
      <c r="L227" s="230"/>
      <c r="M227" s="231"/>
      <c r="N227" s="232"/>
      <c r="O227" s="232"/>
      <c r="P227" s="232"/>
      <c r="Q227" s="232"/>
      <c r="R227" s="232"/>
      <c r="S227" s="232"/>
      <c r="T227" s="233"/>
      <c r="AT227" s="234" t="s">
        <v>196</v>
      </c>
      <c r="AU227" s="234" t="s">
        <v>98</v>
      </c>
      <c r="AV227" s="13" t="s">
        <v>98</v>
      </c>
      <c r="AW227" s="13" t="s">
        <v>48</v>
      </c>
      <c r="AX227" s="13" t="s">
        <v>91</v>
      </c>
      <c r="AY227" s="234" t="s">
        <v>183</v>
      </c>
    </row>
    <row r="228" spans="2:65" s="12" customFormat="1" ht="10.199999999999999">
      <c r="B228" s="214"/>
      <c r="C228" s="215"/>
      <c r="D228" s="210" t="s">
        <v>196</v>
      </c>
      <c r="E228" s="216" t="s">
        <v>1</v>
      </c>
      <c r="F228" s="217" t="s">
        <v>2511</v>
      </c>
      <c r="G228" s="215"/>
      <c r="H228" s="216" t="s">
        <v>1</v>
      </c>
      <c r="I228" s="218"/>
      <c r="J228" s="215"/>
      <c r="K228" s="215"/>
      <c r="L228" s="219"/>
      <c r="M228" s="220"/>
      <c r="N228" s="221"/>
      <c r="O228" s="221"/>
      <c r="P228" s="221"/>
      <c r="Q228" s="221"/>
      <c r="R228" s="221"/>
      <c r="S228" s="221"/>
      <c r="T228" s="222"/>
      <c r="AT228" s="223" t="s">
        <v>196</v>
      </c>
      <c r="AU228" s="223" t="s">
        <v>98</v>
      </c>
      <c r="AV228" s="12" t="s">
        <v>23</v>
      </c>
      <c r="AW228" s="12" t="s">
        <v>48</v>
      </c>
      <c r="AX228" s="12" t="s">
        <v>91</v>
      </c>
      <c r="AY228" s="223" t="s">
        <v>183</v>
      </c>
    </row>
    <row r="229" spans="2:65" s="13" customFormat="1" ht="10.199999999999999">
      <c r="B229" s="224"/>
      <c r="C229" s="225"/>
      <c r="D229" s="210" t="s">
        <v>196</v>
      </c>
      <c r="E229" s="226" t="s">
        <v>1</v>
      </c>
      <c r="F229" s="227" t="s">
        <v>2532</v>
      </c>
      <c r="G229" s="225"/>
      <c r="H229" s="228">
        <v>99.912000000000006</v>
      </c>
      <c r="I229" s="229"/>
      <c r="J229" s="225"/>
      <c r="K229" s="225"/>
      <c r="L229" s="230"/>
      <c r="M229" s="231"/>
      <c r="N229" s="232"/>
      <c r="O229" s="232"/>
      <c r="P229" s="232"/>
      <c r="Q229" s="232"/>
      <c r="R229" s="232"/>
      <c r="S229" s="232"/>
      <c r="T229" s="233"/>
      <c r="AT229" s="234" t="s">
        <v>196</v>
      </c>
      <c r="AU229" s="234" t="s">
        <v>98</v>
      </c>
      <c r="AV229" s="13" t="s">
        <v>98</v>
      </c>
      <c r="AW229" s="13" t="s">
        <v>48</v>
      </c>
      <c r="AX229" s="13" t="s">
        <v>91</v>
      </c>
      <c r="AY229" s="234" t="s">
        <v>183</v>
      </c>
    </row>
    <row r="230" spans="2:65" s="12" customFormat="1" ht="10.199999999999999">
      <c r="B230" s="214"/>
      <c r="C230" s="215"/>
      <c r="D230" s="210" t="s">
        <v>196</v>
      </c>
      <c r="E230" s="216" t="s">
        <v>1</v>
      </c>
      <c r="F230" s="217" t="s">
        <v>2513</v>
      </c>
      <c r="G230" s="215"/>
      <c r="H230" s="216" t="s">
        <v>1</v>
      </c>
      <c r="I230" s="218"/>
      <c r="J230" s="215"/>
      <c r="K230" s="215"/>
      <c r="L230" s="219"/>
      <c r="M230" s="220"/>
      <c r="N230" s="221"/>
      <c r="O230" s="221"/>
      <c r="P230" s="221"/>
      <c r="Q230" s="221"/>
      <c r="R230" s="221"/>
      <c r="S230" s="221"/>
      <c r="T230" s="222"/>
      <c r="AT230" s="223" t="s">
        <v>196</v>
      </c>
      <c r="AU230" s="223" t="s">
        <v>98</v>
      </c>
      <c r="AV230" s="12" t="s">
        <v>23</v>
      </c>
      <c r="AW230" s="12" t="s">
        <v>48</v>
      </c>
      <c r="AX230" s="12" t="s">
        <v>91</v>
      </c>
      <c r="AY230" s="223" t="s">
        <v>183</v>
      </c>
    </row>
    <row r="231" spans="2:65" s="13" customFormat="1" ht="10.199999999999999">
      <c r="B231" s="224"/>
      <c r="C231" s="225"/>
      <c r="D231" s="210" t="s">
        <v>196</v>
      </c>
      <c r="E231" s="226" t="s">
        <v>1</v>
      </c>
      <c r="F231" s="227" t="s">
        <v>2533</v>
      </c>
      <c r="G231" s="225"/>
      <c r="H231" s="228">
        <v>9.8000000000000007</v>
      </c>
      <c r="I231" s="229"/>
      <c r="J231" s="225"/>
      <c r="K231" s="225"/>
      <c r="L231" s="230"/>
      <c r="M231" s="231"/>
      <c r="N231" s="232"/>
      <c r="O231" s="232"/>
      <c r="P231" s="232"/>
      <c r="Q231" s="232"/>
      <c r="R231" s="232"/>
      <c r="S231" s="232"/>
      <c r="T231" s="233"/>
      <c r="AT231" s="234" t="s">
        <v>196</v>
      </c>
      <c r="AU231" s="234" t="s">
        <v>98</v>
      </c>
      <c r="AV231" s="13" t="s">
        <v>98</v>
      </c>
      <c r="AW231" s="13" t="s">
        <v>48</v>
      </c>
      <c r="AX231" s="13" t="s">
        <v>91</v>
      </c>
      <c r="AY231" s="234" t="s">
        <v>183</v>
      </c>
    </row>
    <row r="232" spans="2:65" s="12" customFormat="1" ht="10.199999999999999">
      <c r="B232" s="214"/>
      <c r="C232" s="215"/>
      <c r="D232" s="210" t="s">
        <v>196</v>
      </c>
      <c r="E232" s="216" t="s">
        <v>1</v>
      </c>
      <c r="F232" s="217" t="s">
        <v>2515</v>
      </c>
      <c r="G232" s="215"/>
      <c r="H232" s="216" t="s">
        <v>1</v>
      </c>
      <c r="I232" s="218"/>
      <c r="J232" s="215"/>
      <c r="K232" s="215"/>
      <c r="L232" s="219"/>
      <c r="M232" s="220"/>
      <c r="N232" s="221"/>
      <c r="O232" s="221"/>
      <c r="P232" s="221"/>
      <c r="Q232" s="221"/>
      <c r="R232" s="221"/>
      <c r="S232" s="221"/>
      <c r="T232" s="222"/>
      <c r="AT232" s="223" t="s">
        <v>196</v>
      </c>
      <c r="AU232" s="223" t="s">
        <v>98</v>
      </c>
      <c r="AV232" s="12" t="s">
        <v>23</v>
      </c>
      <c r="AW232" s="12" t="s">
        <v>48</v>
      </c>
      <c r="AX232" s="12" t="s">
        <v>91</v>
      </c>
      <c r="AY232" s="223" t="s">
        <v>183</v>
      </c>
    </row>
    <row r="233" spans="2:65" s="13" customFormat="1" ht="10.199999999999999">
      <c r="B233" s="224"/>
      <c r="C233" s="225"/>
      <c r="D233" s="210" t="s">
        <v>196</v>
      </c>
      <c r="E233" s="226" t="s">
        <v>1</v>
      </c>
      <c r="F233" s="227" t="s">
        <v>2534</v>
      </c>
      <c r="G233" s="225"/>
      <c r="H233" s="228">
        <v>45.499000000000002</v>
      </c>
      <c r="I233" s="229"/>
      <c r="J233" s="225"/>
      <c r="K233" s="225"/>
      <c r="L233" s="230"/>
      <c r="M233" s="231"/>
      <c r="N233" s="232"/>
      <c r="O233" s="232"/>
      <c r="P233" s="232"/>
      <c r="Q233" s="232"/>
      <c r="R233" s="232"/>
      <c r="S233" s="232"/>
      <c r="T233" s="233"/>
      <c r="AT233" s="234" t="s">
        <v>196</v>
      </c>
      <c r="AU233" s="234" t="s">
        <v>98</v>
      </c>
      <c r="AV233" s="13" t="s">
        <v>98</v>
      </c>
      <c r="AW233" s="13" t="s">
        <v>48</v>
      </c>
      <c r="AX233" s="13" t="s">
        <v>91</v>
      </c>
      <c r="AY233" s="234" t="s">
        <v>183</v>
      </c>
    </row>
    <row r="234" spans="2:65" s="12" customFormat="1" ht="10.199999999999999">
      <c r="B234" s="214"/>
      <c r="C234" s="215"/>
      <c r="D234" s="210" t="s">
        <v>196</v>
      </c>
      <c r="E234" s="216" t="s">
        <v>1</v>
      </c>
      <c r="F234" s="217" t="s">
        <v>2517</v>
      </c>
      <c r="G234" s="215"/>
      <c r="H234" s="216" t="s">
        <v>1</v>
      </c>
      <c r="I234" s="218"/>
      <c r="J234" s="215"/>
      <c r="K234" s="215"/>
      <c r="L234" s="219"/>
      <c r="M234" s="220"/>
      <c r="N234" s="221"/>
      <c r="O234" s="221"/>
      <c r="P234" s="221"/>
      <c r="Q234" s="221"/>
      <c r="R234" s="221"/>
      <c r="S234" s="221"/>
      <c r="T234" s="222"/>
      <c r="AT234" s="223" t="s">
        <v>196</v>
      </c>
      <c r="AU234" s="223" t="s">
        <v>98</v>
      </c>
      <c r="AV234" s="12" t="s">
        <v>23</v>
      </c>
      <c r="AW234" s="12" t="s">
        <v>48</v>
      </c>
      <c r="AX234" s="12" t="s">
        <v>91</v>
      </c>
      <c r="AY234" s="223" t="s">
        <v>183</v>
      </c>
    </row>
    <row r="235" spans="2:65" s="13" customFormat="1" ht="10.199999999999999">
      <c r="B235" s="224"/>
      <c r="C235" s="225"/>
      <c r="D235" s="210" t="s">
        <v>196</v>
      </c>
      <c r="E235" s="226" t="s">
        <v>1</v>
      </c>
      <c r="F235" s="227" t="s">
        <v>2535</v>
      </c>
      <c r="G235" s="225"/>
      <c r="H235" s="228">
        <v>24.864000000000001</v>
      </c>
      <c r="I235" s="229"/>
      <c r="J235" s="225"/>
      <c r="K235" s="225"/>
      <c r="L235" s="230"/>
      <c r="M235" s="231"/>
      <c r="N235" s="232"/>
      <c r="O235" s="232"/>
      <c r="P235" s="232"/>
      <c r="Q235" s="232"/>
      <c r="R235" s="232"/>
      <c r="S235" s="232"/>
      <c r="T235" s="233"/>
      <c r="AT235" s="234" t="s">
        <v>196</v>
      </c>
      <c r="AU235" s="234" t="s">
        <v>98</v>
      </c>
      <c r="AV235" s="13" t="s">
        <v>98</v>
      </c>
      <c r="AW235" s="13" t="s">
        <v>48</v>
      </c>
      <c r="AX235" s="13" t="s">
        <v>91</v>
      </c>
      <c r="AY235" s="234" t="s">
        <v>183</v>
      </c>
    </row>
    <row r="236" spans="2:65" s="15" customFormat="1" ht="10.199999999999999">
      <c r="B236" s="259"/>
      <c r="C236" s="260"/>
      <c r="D236" s="210" t="s">
        <v>196</v>
      </c>
      <c r="E236" s="261" t="s">
        <v>1</v>
      </c>
      <c r="F236" s="262" t="s">
        <v>1547</v>
      </c>
      <c r="G236" s="260"/>
      <c r="H236" s="263">
        <v>511.08600000000001</v>
      </c>
      <c r="I236" s="264"/>
      <c r="J236" s="260"/>
      <c r="K236" s="260"/>
      <c r="L236" s="265"/>
      <c r="M236" s="266"/>
      <c r="N236" s="267"/>
      <c r="O236" s="267"/>
      <c r="P236" s="267"/>
      <c r="Q236" s="267"/>
      <c r="R236" s="267"/>
      <c r="S236" s="267"/>
      <c r="T236" s="268"/>
      <c r="AT236" s="269" t="s">
        <v>196</v>
      </c>
      <c r="AU236" s="269" t="s">
        <v>98</v>
      </c>
      <c r="AV236" s="15" t="s">
        <v>122</v>
      </c>
      <c r="AW236" s="15" t="s">
        <v>48</v>
      </c>
      <c r="AX236" s="15" t="s">
        <v>23</v>
      </c>
      <c r="AY236" s="269" t="s">
        <v>183</v>
      </c>
    </row>
    <row r="237" spans="2:65" s="1" customFormat="1" ht="16.5" customHeight="1">
      <c r="B237" s="35"/>
      <c r="C237" s="197" t="s">
        <v>245</v>
      </c>
      <c r="D237" s="197" t="s">
        <v>186</v>
      </c>
      <c r="E237" s="198" t="s">
        <v>1812</v>
      </c>
      <c r="F237" s="199" t="s">
        <v>1813</v>
      </c>
      <c r="G237" s="200" t="s">
        <v>189</v>
      </c>
      <c r="H237" s="201">
        <v>511.08600000000001</v>
      </c>
      <c r="I237" s="202"/>
      <c r="J237" s="203">
        <f>ROUND(I237*H237,2)</f>
        <v>0</v>
      </c>
      <c r="K237" s="199" t="s">
        <v>190</v>
      </c>
      <c r="L237" s="39"/>
      <c r="M237" s="204" t="s">
        <v>1</v>
      </c>
      <c r="N237" s="205" t="s">
        <v>56</v>
      </c>
      <c r="O237" s="67"/>
      <c r="P237" s="206">
        <f>O237*H237</f>
        <v>0</v>
      </c>
      <c r="Q237" s="206">
        <v>0</v>
      </c>
      <c r="R237" s="206">
        <f>Q237*H237</f>
        <v>0</v>
      </c>
      <c r="S237" s="206">
        <v>0</v>
      </c>
      <c r="T237" s="207">
        <f>S237*H237</f>
        <v>0</v>
      </c>
      <c r="AR237" s="208" t="s">
        <v>122</v>
      </c>
      <c r="AT237" s="208" t="s">
        <v>186</v>
      </c>
      <c r="AU237" s="208" t="s">
        <v>98</v>
      </c>
      <c r="AY237" s="17" t="s">
        <v>183</v>
      </c>
      <c r="BE237" s="209">
        <f>IF(N237="základní",J237,0)</f>
        <v>0</v>
      </c>
      <c r="BF237" s="209">
        <f>IF(N237="snížená",J237,0)</f>
        <v>0</v>
      </c>
      <c r="BG237" s="209">
        <f>IF(N237="zákl. přenesená",J237,0)</f>
        <v>0</v>
      </c>
      <c r="BH237" s="209">
        <f>IF(N237="sníž. přenesená",J237,0)</f>
        <v>0</v>
      </c>
      <c r="BI237" s="209">
        <f>IF(N237="nulová",J237,0)</f>
        <v>0</v>
      </c>
      <c r="BJ237" s="17" t="s">
        <v>23</v>
      </c>
      <c r="BK237" s="209">
        <f>ROUND(I237*H237,2)</f>
        <v>0</v>
      </c>
      <c r="BL237" s="17" t="s">
        <v>122</v>
      </c>
      <c r="BM237" s="208" t="s">
        <v>2536</v>
      </c>
    </row>
    <row r="238" spans="2:65" s="1" customFormat="1" ht="10.199999999999999">
      <c r="B238" s="35"/>
      <c r="C238" s="36"/>
      <c r="D238" s="210" t="s">
        <v>192</v>
      </c>
      <c r="E238" s="36"/>
      <c r="F238" s="211" t="s">
        <v>1815</v>
      </c>
      <c r="G238" s="36"/>
      <c r="H238" s="36"/>
      <c r="I238" s="118"/>
      <c r="J238" s="36"/>
      <c r="K238" s="36"/>
      <c r="L238" s="39"/>
      <c r="M238" s="212"/>
      <c r="N238" s="67"/>
      <c r="O238" s="67"/>
      <c r="P238" s="67"/>
      <c r="Q238" s="67"/>
      <c r="R238" s="67"/>
      <c r="S238" s="67"/>
      <c r="T238" s="68"/>
      <c r="AT238" s="17" t="s">
        <v>192</v>
      </c>
      <c r="AU238" s="17" t="s">
        <v>98</v>
      </c>
    </row>
    <row r="239" spans="2:65" s="12" customFormat="1" ht="10.199999999999999">
      <c r="B239" s="214"/>
      <c r="C239" s="215"/>
      <c r="D239" s="210" t="s">
        <v>196</v>
      </c>
      <c r="E239" s="216" t="s">
        <v>1</v>
      </c>
      <c r="F239" s="217" t="s">
        <v>2537</v>
      </c>
      <c r="G239" s="215"/>
      <c r="H239" s="216" t="s">
        <v>1</v>
      </c>
      <c r="I239" s="218"/>
      <c r="J239" s="215"/>
      <c r="K239" s="215"/>
      <c r="L239" s="219"/>
      <c r="M239" s="220"/>
      <c r="N239" s="221"/>
      <c r="O239" s="221"/>
      <c r="P239" s="221"/>
      <c r="Q239" s="221"/>
      <c r="R239" s="221"/>
      <c r="S239" s="221"/>
      <c r="T239" s="222"/>
      <c r="AT239" s="223" t="s">
        <v>196</v>
      </c>
      <c r="AU239" s="223" t="s">
        <v>98</v>
      </c>
      <c r="AV239" s="12" t="s">
        <v>23</v>
      </c>
      <c r="AW239" s="12" t="s">
        <v>48</v>
      </c>
      <c r="AX239" s="12" t="s">
        <v>91</v>
      </c>
      <c r="AY239" s="223" t="s">
        <v>183</v>
      </c>
    </row>
    <row r="240" spans="2:65" s="13" customFormat="1" ht="10.199999999999999">
      <c r="B240" s="224"/>
      <c r="C240" s="225"/>
      <c r="D240" s="210" t="s">
        <v>196</v>
      </c>
      <c r="E240" s="226" t="s">
        <v>1</v>
      </c>
      <c r="F240" s="227" t="s">
        <v>2538</v>
      </c>
      <c r="G240" s="225"/>
      <c r="H240" s="228">
        <v>511.08600000000001</v>
      </c>
      <c r="I240" s="229"/>
      <c r="J240" s="225"/>
      <c r="K240" s="225"/>
      <c r="L240" s="230"/>
      <c r="M240" s="231"/>
      <c r="N240" s="232"/>
      <c r="O240" s="232"/>
      <c r="P240" s="232"/>
      <c r="Q240" s="232"/>
      <c r="R240" s="232"/>
      <c r="S240" s="232"/>
      <c r="T240" s="233"/>
      <c r="AT240" s="234" t="s">
        <v>196</v>
      </c>
      <c r="AU240" s="234" t="s">
        <v>98</v>
      </c>
      <c r="AV240" s="13" t="s">
        <v>98</v>
      </c>
      <c r="AW240" s="13" t="s">
        <v>48</v>
      </c>
      <c r="AX240" s="13" t="s">
        <v>23</v>
      </c>
      <c r="AY240" s="234" t="s">
        <v>183</v>
      </c>
    </row>
    <row r="241" spans="2:65" s="1" customFormat="1" ht="16.5" customHeight="1">
      <c r="B241" s="35"/>
      <c r="C241" s="197" t="s">
        <v>1825</v>
      </c>
      <c r="D241" s="197" t="s">
        <v>186</v>
      </c>
      <c r="E241" s="198" t="s">
        <v>1818</v>
      </c>
      <c r="F241" s="199" t="s">
        <v>1819</v>
      </c>
      <c r="G241" s="200" t="s">
        <v>248</v>
      </c>
      <c r="H241" s="201">
        <v>318.68799999999999</v>
      </c>
      <c r="I241" s="202"/>
      <c r="J241" s="203">
        <f>ROUND(I241*H241,2)</f>
        <v>0</v>
      </c>
      <c r="K241" s="199" t="s">
        <v>190</v>
      </c>
      <c r="L241" s="39"/>
      <c r="M241" s="204" t="s">
        <v>1</v>
      </c>
      <c r="N241" s="205" t="s">
        <v>56</v>
      </c>
      <c r="O241" s="67"/>
      <c r="P241" s="206">
        <f>O241*H241</f>
        <v>0</v>
      </c>
      <c r="Q241" s="206">
        <v>0</v>
      </c>
      <c r="R241" s="206">
        <f>Q241*H241</f>
        <v>0</v>
      </c>
      <c r="S241" s="206">
        <v>0</v>
      </c>
      <c r="T241" s="207">
        <f>S241*H241</f>
        <v>0</v>
      </c>
      <c r="AR241" s="208" t="s">
        <v>122</v>
      </c>
      <c r="AT241" s="208" t="s">
        <v>186</v>
      </c>
      <c r="AU241" s="208" t="s">
        <v>98</v>
      </c>
      <c r="AY241" s="17" t="s">
        <v>183</v>
      </c>
      <c r="BE241" s="209">
        <f>IF(N241="základní",J241,0)</f>
        <v>0</v>
      </c>
      <c r="BF241" s="209">
        <f>IF(N241="snížená",J241,0)</f>
        <v>0</v>
      </c>
      <c r="BG241" s="209">
        <f>IF(N241="zákl. přenesená",J241,0)</f>
        <v>0</v>
      </c>
      <c r="BH241" s="209">
        <f>IF(N241="sníž. přenesená",J241,0)</f>
        <v>0</v>
      </c>
      <c r="BI241" s="209">
        <f>IF(N241="nulová",J241,0)</f>
        <v>0</v>
      </c>
      <c r="BJ241" s="17" t="s">
        <v>23</v>
      </c>
      <c r="BK241" s="209">
        <f>ROUND(I241*H241,2)</f>
        <v>0</v>
      </c>
      <c r="BL241" s="17" t="s">
        <v>122</v>
      </c>
      <c r="BM241" s="208" t="s">
        <v>1835</v>
      </c>
    </row>
    <row r="242" spans="2:65" s="1" customFormat="1" ht="17.399999999999999">
      <c r="B242" s="35"/>
      <c r="C242" s="36"/>
      <c r="D242" s="210" t="s">
        <v>192</v>
      </c>
      <c r="E242" s="36"/>
      <c r="F242" s="211" t="s">
        <v>1821</v>
      </c>
      <c r="G242" s="36"/>
      <c r="H242" s="36"/>
      <c r="I242" s="118"/>
      <c r="J242" s="36"/>
      <c r="K242" s="36"/>
      <c r="L242" s="39"/>
      <c r="M242" s="212"/>
      <c r="N242" s="67"/>
      <c r="O242" s="67"/>
      <c r="P242" s="67"/>
      <c r="Q242" s="67"/>
      <c r="R242" s="67"/>
      <c r="S242" s="67"/>
      <c r="T242" s="68"/>
      <c r="AT242" s="17" t="s">
        <v>192</v>
      </c>
      <c r="AU242" s="17" t="s">
        <v>98</v>
      </c>
    </row>
    <row r="243" spans="2:65" s="1" customFormat="1" ht="45">
      <c r="B243" s="35"/>
      <c r="C243" s="36"/>
      <c r="D243" s="210" t="s">
        <v>194</v>
      </c>
      <c r="E243" s="36"/>
      <c r="F243" s="213" t="s">
        <v>1822</v>
      </c>
      <c r="G243" s="36"/>
      <c r="H243" s="36"/>
      <c r="I243" s="118"/>
      <c r="J243" s="36"/>
      <c r="K243" s="36"/>
      <c r="L243" s="39"/>
      <c r="M243" s="212"/>
      <c r="N243" s="67"/>
      <c r="O243" s="67"/>
      <c r="P243" s="67"/>
      <c r="Q243" s="67"/>
      <c r="R243" s="67"/>
      <c r="S243" s="67"/>
      <c r="T243" s="68"/>
      <c r="AT243" s="17" t="s">
        <v>194</v>
      </c>
      <c r="AU243" s="17" t="s">
        <v>98</v>
      </c>
    </row>
    <row r="244" spans="2:65" s="12" customFormat="1" ht="10.199999999999999">
      <c r="B244" s="214"/>
      <c r="C244" s="215"/>
      <c r="D244" s="210" t="s">
        <v>196</v>
      </c>
      <c r="E244" s="216" t="s">
        <v>1</v>
      </c>
      <c r="F244" s="217" t="s">
        <v>1782</v>
      </c>
      <c r="G244" s="215"/>
      <c r="H244" s="216" t="s">
        <v>1</v>
      </c>
      <c r="I244" s="218"/>
      <c r="J244" s="215"/>
      <c r="K244" s="215"/>
      <c r="L244" s="219"/>
      <c r="M244" s="220"/>
      <c r="N244" s="221"/>
      <c r="O244" s="221"/>
      <c r="P244" s="221"/>
      <c r="Q244" s="221"/>
      <c r="R244" s="221"/>
      <c r="S244" s="221"/>
      <c r="T244" s="222"/>
      <c r="AT244" s="223" t="s">
        <v>196</v>
      </c>
      <c r="AU244" s="223" t="s">
        <v>98</v>
      </c>
      <c r="AV244" s="12" t="s">
        <v>23</v>
      </c>
      <c r="AW244" s="12" t="s">
        <v>48</v>
      </c>
      <c r="AX244" s="12" t="s">
        <v>91</v>
      </c>
      <c r="AY244" s="223" t="s">
        <v>183</v>
      </c>
    </row>
    <row r="245" spans="2:65" s="13" customFormat="1" ht="10.199999999999999">
      <c r="B245" s="224"/>
      <c r="C245" s="225"/>
      <c r="D245" s="210" t="s">
        <v>196</v>
      </c>
      <c r="E245" s="226" t="s">
        <v>1</v>
      </c>
      <c r="F245" s="227" t="s">
        <v>2539</v>
      </c>
      <c r="G245" s="225"/>
      <c r="H245" s="228">
        <v>318.68799999999999</v>
      </c>
      <c r="I245" s="229"/>
      <c r="J245" s="225"/>
      <c r="K245" s="225"/>
      <c r="L245" s="230"/>
      <c r="M245" s="231"/>
      <c r="N245" s="232"/>
      <c r="O245" s="232"/>
      <c r="P245" s="232"/>
      <c r="Q245" s="232"/>
      <c r="R245" s="232"/>
      <c r="S245" s="232"/>
      <c r="T245" s="233"/>
      <c r="AT245" s="234" t="s">
        <v>196</v>
      </c>
      <c r="AU245" s="234" t="s">
        <v>98</v>
      </c>
      <c r="AV245" s="13" t="s">
        <v>98</v>
      </c>
      <c r="AW245" s="13" t="s">
        <v>48</v>
      </c>
      <c r="AX245" s="13" t="s">
        <v>23</v>
      </c>
      <c r="AY245" s="234" t="s">
        <v>183</v>
      </c>
    </row>
    <row r="246" spans="2:65" s="1" customFormat="1" ht="16.5" customHeight="1">
      <c r="B246" s="35"/>
      <c r="C246" s="197" t="s">
        <v>988</v>
      </c>
      <c r="D246" s="197" t="s">
        <v>186</v>
      </c>
      <c r="E246" s="198" t="s">
        <v>2540</v>
      </c>
      <c r="F246" s="199" t="s">
        <v>2541</v>
      </c>
      <c r="G246" s="200" t="s">
        <v>248</v>
      </c>
      <c r="H246" s="201">
        <v>26.536000000000001</v>
      </c>
      <c r="I246" s="202"/>
      <c r="J246" s="203">
        <f>ROUND(I246*H246,2)</f>
        <v>0</v>
      </c>
      <c r="K246" s="199" t="s">
        <v>190</v>
      </c>
      <c r="L246" s="39"/>
      <c r="M246" s="204" t="s">
        <v>1</v>
      </c>
      <c r="N246" s="205" t="s">
        <v>56</v>
      </c>
      <c r="O246" s="67"/>
      <c r="P246" s="206">
        <f>O246*H246</f>
        <v>0</v>
      </c>
      <c r="Q246" s="206">
        <v>0</v>
      </c>
      <c r="R246" s="206">
        <f>Q246*H246</f>
        <v>0</v>
      </c>
      <c r="S246" s="206">
        <v>0</v>
      </c>
      <c r="T246" s="207">
        <f>S246*H246</f>
        <v>0</v>
      </c>
      <c r="AR246" s="208" t="s">
        <v>122</v>
      </c>
      <c r="AT246" s="208" t="s">
        <v>186</v>
      </c>
      <c r="AU246" s="208" t="s">
        <v>98</v>
      </c>
      <c r="AY246" s="17" t="s">
        <v>183</v>
      </c>
      <c r="BE246" s="209">
        <f>IF(N246="základní",J246,0)</f>
        <v>0</v>
      </c>
      <c r="BF246" s="209">
        <f>IF(N246="snížená",J246,0)</f>
        <v>0</v>
      </c>
      <c r="BG246" s="209">
        <f>IF(N246="zákl. přenesená",J246,0)</f>
        <v>0</v>
      </c>
      <c r="BH246" s="209">
        <f>IF(N246="sníž. přenesená",J246,0)</f>
        <v>0</v>
      </c>
      <c r="BI246" s="209">
        <f>IF(N246="nulová",J246,0)</f>
        <v>0</v>
      </c>
      <c r="BJ246" s="17" t="s">
        <v>23</v>
      </c>
      <c r="BK246" s="209">
        <f>ROUND(I246*H246,2)</f>
        <v>0</v>
      </c>
      <c r="BL246" s="17" t="s">
        <v>122</v>
      </c>
      <c r="BM246" s="208" t="s">
        <v>2542</v>
      </c>
    </row>
    <row r="247" spans="2:65" s="1" customFormat="1" ht="17.399999999999999">
      <c r="B247" s="35"/>
      <c r="C247" s="36"/>
      <c r="D247" s="210" t="s">
        <v>192</v>
      </c>
      <c r="E247" s="36"/>
      <c r="F247" s="211" t="s">
        <v>2543</v>
      </c>
      <c r="G247" s="36"/>
      <c r="H247" s="36"/>
      <c r="I247" s="118"/>
      <c r="J247" s="36"/>
      <c r="K247" s="36"/>
      <c r="L247" s="39"/>
      <c r="M247" s="212"/>
      <c r="N247" s="67"/>
      <c r="O247" s="67"/>
      <c r="P247" s="67"/>
      <c r="Q247" s="67"/>
      <c r="R247" s="67"/>
      <c r="S247" s="67"/>
      <c r="T247" s="68"/>
      <c r="AT247" s="17" t="s">
        <v>192</v>
      </c>
      <c r="AU247" s="17" t="s">
        <v>98</v>
      </c>
    </row>
    <row r="248" spans="2:65" s="1" customFormat="1" ht="45">
      <c r="B248" s="35"/>
      <c r="C248" s="36"/>
      <c r="D248" s="210" t="s">
        <v>194</v>
      </c>
      <c r="E248" s="36"/>
      <c r="F248" s="213" t="s">
        <v>1822</v>
      </c>
      <c r="G248" s="36"/>
      <c r="H248" s="36"/>
      <c r="I248" s="118"/>
      <c r="J248" s="36"/>
      <c r="K248" s="36"/>
      <c r="L248" s="39"/>
      <c r="M248" s="212"/>
      <c r="N248" s="67"/>
      <c r="O248" s="67"/>
      <c r="P248" s="67"/>
      <c r="Q248" s="67"/>
      <c r="R248" s="67"/>
      <c r="S248" s="67"/>
      <c r="T248" s="68"/>
      <c r="AT248" s="17" t="s">
        <v>194</v>
      </c>
      <c r="AU248" s="17" t="s">
        <v>98</v>
      </c>
    </row>
    <row r="249" spans="2:65" s="12" customFormat="1" ht="10.199999999999999">
      <c r="B249" s="214"/>
      <c r="C249" s="215"/>
      <c r="D249" s="210" t="s">
        <v>196</v>
      </c>
      <c r="E249" s="216" t="s">
        <v>1</v>
      </c>
      <c r="F249" s="217" t="s">
        <v>2544</v>
      </c>
      <c r="G249" s="215"/>
      <c r="H249" s="216" t="s">
        <v>1</v>
      </c>
      <c r="I249" s="218"/>
      <c r="J249" s="215"/>
      <c r="K249" s="215"/>
      <c r="L249" s="219"/>
      <c r="M249" s="220"/>
      <c r="N249" s="221"/>
      <c r="O249" s="221"/>
      <c r="P249" s="221"/>
      <c r="Q249" s="221"/>
      <c r="R249" s="221"/>
      <c r="S249" s="221"/>
      <c r="T249" s="222"/>
      <c r="AT249" s="223" t="s">
        <v>196</v>
      </c>
      <c r="AU249" s="223" t="s">
        <v>98</v>
      </c>
      <c r="AV249" s="12" t="s">
        <v>23</v>
      </c>
      <c r="AW249" s="12" t="s">
        <v>48</v>
      </c>
      <c r="AX249" s="12" t="s">
        <v>91</v>
      </c>
      <c r="AY249" s="223" t="s">
        <v>183</v>
      </c>
    </row>
    <row r="250" spans="2:65" s="13" customFormat="1" ht="10.199999999999999">
      <c r="B250" s="224"/>
      <c r="C250" s="225"/>
      <c r="D250" s="210" t="s">
        <v>196</v>
      </c>
      <c r="E250" s="226" t="s">
        <v>1</v>
      </c>
      <c r="F250" s="227" t="s">
        <v>2545</v>
      </c>
      <c r="G250" s="225"/>
      <c r="H250" s="228">
        <v>26.536000000000001</v>
      </c>
      <c r="I250" s="229"/>
      <c r="J250" s="225"/>
      <c r="K250" s="225"/>
      <c r="L250" s="230"/>
      <c r="M250" s="231"/>
      <c r="N250" s="232"/>
      <c r="O250" s="232"/>
      <c r="P250" s="232"/>
      <c r="Q250" s="232"/>
      <c r="R250" s="232"/>
      <c r="S250" s="232"/>
      <c r="T250" s="233"/>
      <c r="AT250" s="234" t="s">
        <v>196</v>
      </c>
      <c r="AU250" s="234" t="s">
        <v>98</v>
      </c>
      <c r="AV250" s="13" t="s">
        <v>98</v>
      </c>
      <c r="AW250" s="13" t="s">
        <v>48</v>
      </c>
      <c r="AX250" s="13" t="s">
        <v>23</v>
      </c>
      <c r="AY250" s="234" t="s">
        <v>183</v>
      </c>
    </row>
    <row r="251" spans="2:65" s="1" customFormat="1" ht="16.5" customHeight="1">
      <c r="B251" s="35"/>
      <c r="C251" s="197" t="s">
        <v>1835</v>
      </c>
      <c r="D251" s="197" t="s">
        <v>186</v>
      </c>
      <c r="E251" s="198" t="s">
        <v>338</v>
      </c>
      <c r="F251" s="199" t="s">
        <v>339</v>
      </c>
      <c r="G251" s="200" t="s">
        <v>248</v>
      </c>
      <c r="H251" s="201">
        <v>196.494</v>
      </c>
      <c r="I251" s="202"/>
      <c r="J251" s="203">
        <f>ROUND(I251*H251,2)</f>
        <v>0</v>
      </c>
      <c r="K251" s="199" t="s">
        <v>190</v>
      </c>
      <c r="L251" s="39"/>
      <c r="M251" s="204" t="s">
        <v>1</v>
      </c>
      <c r="N251" s="205" t="s">
        <v>56</v>
      </c>
      <c r="O251" s="67"/>
      <c r="P251" s="206">
        <f>O251*H251</f>
        <v>0</v>
      </c>
      <c r="Q251" s="206">
        <v>0</v>
      </c>
      <c r="R251" s="206">
        <f>Q251*H251</f>
        <v>0</v>
      </c>
      <c r="S251" s="206">
        <v>0</v>
      </c>
      <c r="T251" s="207">
        <f>S251*H251</f>
        <v>0</v>
      </c>
      <c r="AR251" s="208" t="s">
        <v>122</v>
      </c>
      <c r="AT251" s="208" t="s">
        <v>186</v>
      </c>
      <c r="AU251" s="208" t="s">
        <v>98</v>
      </c>
      <c r="AY251" s="17" t="s">
        <v>183</v>
      </c>
      <c r="BE251" s="209">
        <f>IF(N251="základní",J251,0)</f>
        <v>0</v>
      </c>
      <c r="BF251" s="209">
        <f>IF(N251="snížená",J251,0)</f>
        <v>0</v>
      </c>
      <c r="BG251" s="209">
        <f>IF(N251="zákl. přenesená",J251,0)</f>
        <v>0</v>
      </c>
      <c r="BH251" s="209">
        <f>IF(N251="sníž. přenesená",J251,0)</f>
        <v>0</v>
      </c>
      <c r="BI251" s="209">
        <f>IF(N251="nulová",J251,0)</f>
        <v>0</v>
      </c>
      <c r="BJ251" s="17" t="s">
        <v>23</v>
      </c>
      <c r="BK251" s="209">
        <f>ROUND(I251*H251,2)</f>
        <v>0</v>
      </c>
      <c r="BL251" s="17" t="s">
        <v>122</v>
      </c>
      <c r="BM251" s="208" t="s">
        <v>346</v>
      </c>
    </row>
    <row r="252" spans="2:65" s="1" customFormat="1" ht="10.199999999999999">
      <c r="B252" s="35"/>
      <c r="C252" s="36"/>
      <c r="D252" s="210" t="s">
        <v>192</v>
      </c>
      <c r="E252" s="36"/>
      <c r="F252" s="211" t="s">
        <v>341</v>
      </c>
      <c r="G252" s="36"/>
      <c r="H252" s="36"/>
      <c r="I252" s="118"/>
      <c r="J252" s="36"/>
      <c r="K252" s="36"/>
      <c r="L252" s="39"/>
      <c r="M252" s="212"/>
      <c r="N252" s="67"/>
      <c r="O252" s="67"/>
      <c r="P252" s="67"/>
      <c r="Q252" s="67"/>
      <c r="R252" s="67"/>
      <c r="S252" s="67"/>
      <c r="T252" s="68"/>
      <c r="AT252" s="17" t="s">
        <v>192</v>
      </c>
      <c r="AU252" s="17" t="s">
        <v>98</v>
      </c>
    </row>
    <row r="253" spans="2:65" s="1" customFormat="1" ht="207">
      <c r="B253" s="35"/>
      <c r="C253" s="36"/>
      <c r="D253" s="210" t="s">
        <v>194</v>
      </c>
      <c r="E253" s="36"/>
      <c r="F253" s="213" t="s">
        <v>342</v>
      </c>
      <c r="G253" s="36"/>
      <c r="H253" s="36"/>
      <c r="I253" s="118"/>
      <c r="J253" s="36"/>
      <c r="K253" s="36"/>
      <c r="L253" s="39"/>
      <c r="M253" s="212"/>
      <c r="N253" s="67"/>
      <c r="O253" s="67"/>
      <c r="P253" s="67"/>
      <c r="Q253" s="67"/>
      <c r="R253" s="67"/>
      <c r="S253" s="67"/>
      <c r="T253" s="68"/>
      <c r="AT253" s="17" t="s">
        <v>194</v>
      </c>
      <c r="AU253" s="17" t="s">
        <v>98</v>
      </c>
    </row>
    <row r="254" spans="2:65" s="12" customFormat="1" ht="10.199999999999999">
      <c r="B254" s="214"/>
      <c r="C254" s="215"/>
      <c r="D254" s="210" t="s">
        <v>196</v>
      </c>
      <c r="E254" s="216" t="s">
        <v>1</v>
      </c>
      <c r="F254" s="217" t="s">
        <v>2352</v>
      </c>
      <c r="G254" s="215"/>
      <c r="H254" s="216" t="s">
        <v>1</v>
      </c>
      <c r="I254" s="218"/>
      <c r="J254" s="215"/>
      <c r="K254" s="215"/>
      <c r="L254" s="219"/>
      <c r="M254" s="220"/>
      <c r="N254" s="221"/>
      <c r="O254" s="221"/>
      <c r="P254" s="221"/>
      <c r="Q254" s="221"/>
      <c r="R254" s="221"/>
      <c r="S254" s="221"/>
      <c r="T254" s="222"/>
      <c r="AT254" s="223" t="s">
        <v>196</v>
      </c>
      <c r="AU254" s="223" t="s">
        <v>98</v>
      </c>
      <c r="AV254" s="12" t="s">
        <v>23</v>
      </c>
      <c r="AW254" s="12" t="s">
        <v>48</v>
      </c>
      <c r="AX254" s="12" t="s">
        <v>91</v>
      </c>
      <c r="AY254" s="223" t="s">
        <v>183</v>
      </c>
    </row>
    <row r="255" spans="2:65" s="13" customFormat="1" ht="10.199999999999999">
      <c r="B255" s="224"/>
      <c r="C255" s="225"/>
      <c r="D255" s="210" t="s">
        <v>196</v>
      </c>
      <c r="E255" s="226" t="s">
        <v>1</v>
      </c>
      <c r="F255" s="227" t="s">
        <v>2539</v>
      </c>
      <c r="G255" s="225"/>
      <c r="H255" s="228">
        <v>318.68799999999999</v>
      </c>
      <c r="I255" s="229"/>
      <c r="J255" s="225"/>
      <c r="K255" s="225"/>
      <c r="L255" s="230"/>
      <c r="M255" s="231"/>
      <c r="N255" s="232"/>
      <c r="O255" s="232"/>
      <c r="P255" s="232"/>
      <c r="Q255" s="232"/>
      <c r="R255" s="232"/>
      <c r="S255" s="232"/>
      <c r="T255" s="233"/>
      <c r="AT255" s="234" t="s">
        <v>196</v>
      </c>
      <c r="AU255" s="234" t="s">
        <v>98</v>
      </c>
      <c r="AV255" s="13" t="s">
        <v>98</v>
      </c>
      <c r="AW255" s="13" t="s">
        <v>48</v>
      </c>
      <c r="AX255" s="13" t="s">
        <v>91</v>
      </c>
      <c r="AY255" s="234" t="s">
        <v>183</v>
      </c>
    </row>
    <row r="256" spans="2:65" s="12" customFormat="1" ht="10.199999999999999">
      <c r="B256" s="214"/>
      <c r="C256" s="215"/>
      <c r="D256" s="210" t="s">
        <v>196</v>
      </c>
      <c r="E256" s="216" t="s">
        <v>1</v>
      </c>
      <c r="F256" s="217" t="s">
        <v>1843</v>
      </c>
      <c r="G256" s="215"/>
      <c r="H256" s="216" t="s">
        <v>1</v>
      </c>
      <c r="I256" s="218"/>
      <c r="J256" s="215"/>
      <c r="K256" s="215"/>
      <c r="L256" s="219"/>
      <c r="M256" s="220"/>
      <c r="N256" s="221"/>
      <c r="O256" s="221"/>
      <c r="P256" s="221"/>
      <c r="Q256" s="221"/>
      <c r="R256" s="221"/>
      <c r="S256" s="221"/>
      <c r="T256" s="222"/>
      <c r="AT256" s="223" t="s">
        <v>196</v>
      </c>
      <c r="AU256" s="223" t="s">
        <v>98</v>
      </c>
      <c r="AV256" s="12" t="s">
        <v>23</v>
      </c>
      <c r="AW256" s="12" t="s">
        <v>48</v>
      </c>
      <c r="AX256" s="12" t="s">
        <v>91</v>
      </c>
      <c r="AY256" s="223" t="s">
        <v>183</v>
      </c>
    </row>
    <row r="257" spans="2:65" s="13" customFormat="1" ht="10.199999999999999">
      <c r="B257" s="224"/>
      <c r="C257" s="225"/>
      <c r="D257" s="210" t="s">
        <v>196</v>
      </c>
      <c r="E257" s="226" t="s">
        <v>1</v>
      </c>
      <c r="F257" s="227" t="s">
        <v>1844</v>
      </c>
      <c r="G257" s="225"/>
      <c r="H257" s="228">
        <v>3.84</v>
      </c>
      <c r="I257" s="229"/>
      <c r="J257" s="225"/>
      <c r="K257" s="225"/>
      <c r="L257" s="230"/>
      <c r="M257" s="231"/>
      <c r="N257" s="232"/>
      <c r="O257" s="232"/>
      <c r="P257" s="232"/>
      <c r="Q257" s="232"/>
      <c r="R257" s="232"/>
      <c r="S257" s="232"/>
      <c r="T257" s="233"/>
      <c r="AT257" s="234" t="s">
        <v>196</v>
      </c>
      <c r="AU257" s="234" t="s">
        <v>98</v>
      </c>
      <c r="AV257" s="13" t="s">
        <v>98</v>
      </c>
      <c r="AW257" s="13" t="s">
        <v>48</v>
      </c>
      <c r="AX257" s="13" t="s">
        <v>91</v>
      </c>
      <c r="AY257" s="234" t="s">
        <v>183</v>
      </c>
    </row>
    <row r="258" spans="2:65" s="12" customFormat="1" ht="10.199999999999999">
      <c r="B258" s="214"/>
      <c r="C258" s="215"/>
      <c r="D258" s="210" t="s">
        <v>196</v>
      </c>
      <c r="E258" s="216" t="s">
        <v>1</v>
      </c>
      <c r="F258" s="217" t="s">
        <v>2546</v>
      </c>
      <c r="G258" s="215"/>
      <c r="H258" s="216" t="s">
        <v>1</v>
      </c>
      <c r="I258" s="218"/>
      <c r="J258" s="215"/>
      <c r="K258" s="215"/>
      <c r="L258" s="219"/>
      <c r="M258" s="220"/>
      <c r="N258" s="221"/>
      <c r="O258" s="221"/>
      <c r="P258" s="221"/>
      <c r="Q258" s="221"/>
      <c r="R258" s="221"/>
      <c r="S258" s="221"/>
      <c r="T258" s="222"/>
      <c r="AT258" s="223" t="s">
        <v>196</v>
      </c>
      <c r="AU258" s="223" t="s">
        <v>98</v>
      </c>
      <c r="AV258" s="12" t="s">
        <v>23</v>
      </c>
      <c r="AW258" s="12" t="s">
        <v>48</v>
      </c>
      <c r="AX258" s="12" t="s">
        <v>91</v>
      </c>
      <c r="AY258" s="223" t="s">
        <v>183</v>
      </c>
    </row>
    <row r="259" spans="2:65" s="12" customFormat="1" ht="10.199999999999999">
      <c r="B259" s="214"/>
      <c r="C259" s="215"/>
      <c r="D259" s="210" t="s">
        <v>196</v>
      </c>
      <c r="E259" s="216" t="s">
        <v>1</v>
      </c>
      <c r="F259" s="217" t="s">
        <v>2547</v>
      </c>
      <c r="G259" s="215"/>
      <c r="H259" s="216" t="s">
        <v>1</v>
      </c>
      <c r="I259" s="218"/>
      <c r="J259" s="215"/>
      <c r="K259" s="215"/>
      <c r="L259" s="219"/>
      <c r="M259" s="220"/>
      <c r="N259" s="221"/>
      <c r="O259" s="221"/>
      <c r="P259" s="221"/>
      <c r="Q259" s="221"/>
      <c r="R259" s="221"/>
      <c r="S259" s="221"/>
      <c r="T259" s="222"/>
      <c r="AT259" s="223" t="s">
        <v>196</v>
      </c>
      <c r="AU259" s="223" t="s">
        <v>98</v>
      </c>
      <c r="AV259" s="12" t="s">
        <v>23</v>
      </c>
      <c r="AW259" s="12" t="s">
        <v>48</v>
      </c>
      <c r="AX259" s="12" t="s">
        <v>91</v>
      </c>
      <c r="AY259" s="223" t="s">
        <v>183</v>
      </c>
    </row>
    <row r="260" spans="2:65" s="13" customFormat="1" ht="10.199999999999999">
      <c r="B260" s="224"/>
      <c r="C260" s="225"/>
      <c r="D260" s="210" t="s">
        <v>196</v>
      </c>
      <c r="E260" s="226" t="s">
        <v>1</v>
      </c>
      <c r="F260" s="227" t="s">
        <v>2548</v>
      </c>
      <c r="G260" s="225"/>
      <c r="H260" s="228">
        <v>-39.21</v>
      </c>
      <c r="I260" s="229"/>
      <c r="J260" s="225"/>
      <c r="K260" s="225"/>
      <c r="L260" s="230"/>
      <c r="M260" s="231"/>
      <c r="N260" s="232"/>
      <c r="O260" s="232"/>
      <c r="P260" s="232"/>
      <c r="Q260" s="232"/>
      <c r="R260" s="232"/>
      <c r="S260" s="232"/>
      <c r="T260" s="233"/>
      <c r="AT260" s="234" t="s">
        <v>196</v>
      </c>
      <c r="AU260" s="234" t="s">
        <v>98</v>
      </c>
      <c r="AV260" s="13" t="s">
        <v>98</v>
      </c>
      <c r="AW260" s="13" t="s">
        <v>48</v>
      </c>
      <c r="AX260" s="13" t="s">
        <v>91</v>
      </c>
      <c r="AY260" s="234" t="s">
        <v>183</v>
      </c>
    </row>
    <row r="261" spans="2:65" s="12" customFormat="1" ht="10.199999999999999">
      <c r="B261" s="214"/>
      <c r="C261" s="215"/>
      <c r="D261" s="210" t="s">
        <v>196</v>
      </c>
      <c r="E261" s="216" t="s">
        <v>1</v>
      </c>
      <c r="F261" s="217" t="s">
        <v>2549</v>
      </c>
      <c r="G261" s="215"/>
      <c r="H261" s="216" t="s">
        <v>1</v>
      </c>
      <c r="I261" s="218"/>
      <c r="J261" s="215"/>
      <c r="K261" s="215"/>
      <c r="L261" s="219"/>
      <c r="M261" s="220"/>
      <c r="N261" s="221"/>
      <c r="O261" s="221"/>
      <c r="P261" s="221"/>
      <c r="Q261" s="221"/>
      <c r="R261" s="221"/>
      <c r="S261" s="221"/>
      <c r="T261" s="222"/>
      <c r="AT261" s="223" t="s">
        <v>196</v>
      </c>
      <c r="AU261" s="223" t="s">
        <v>98</v>
      </c>
      <c r="AV261" s="12" t="s">
        <v>23</v>
      </c>
      <c r="AW261" s="12" t="s">
        <v>48</v>
      </c>
      <c r="AX261" s="12" t="s">
        <v>91</v>
      </c>
      <c r="AY261" s="223" t="s">
        <v>183</v>
      </c>
    </row>
    <row r="262" spans="2:65" s="13" customFormat="1" ht="10.199999999999999">
      <c r="B262" s="224"/>
      <c r="C262" s="225"/>
      <c r="D262" s="210" t="s">
        <v>196</v>
      </c>
      <c r="E262" s="226" t="s">
        <v>1</v>
      </c>
      <c r="F262" s="227" t="s">
        <v>2550</v>
      </c>
      <c r="G262" s="225"/>
      <c r="H262" s="228">
        <v>-73.08</v>
      </c>
      <c r="I262" s="229"/>
      <c r="J262" s="225"/>
      <c r="K262" s="225"/>
      <c r="L262" s="230"/>
      <c r="M262" s="231"/>
      <c r="N262" s="232"/>
      <c r="O262" s="232"/>
      <c r="P262" s="232"/>
      <c r="Q262" s="232"/>
      <c r="R262" s="232"/>
      <c r="S262" s="232"/>
      <c r="T262" s="233"/>
      <c r="AT262" s="234" t="s">
        <v>196</v>
      </c>
      <c r="AU262" s="234" t="s">
        <v>98</v>
      </c>
      <c r="AV262" s="13" t="s">
        <v>98</v>
      </c>
      <c r="AW262" s="13" t="s">
        <v>48</v>
      </c>
      <c r="AX262" s="13" t="s">
        <v>91</v>
      </c>
      <c r="AY262" s="234" t="s">
        <v>183</v>
      </c>
    </row>
    <row r="263" spans="2:65" s="12" customFormat="1" ht="10.199999999999999">
      <c r="B263" s="214"/>
      <c r="C263" s="215"/>
      <c r="D263" s="210" t="s">
        <v>196</v>
      </c>
      <c r="E263" s="216" t="s">
        <v>1</v>
      </c>
      <c r="F263" s="217" t="s">
        <v>2494</v>
      </c>
      <c r="G263" s="215"/>
      <c r="H263" s="216" t="s">
        <v>1</v>
      </c>
      <c r="I263" s="218"/>
      <c r="J263" s="215"/>
      <c r="K263" s="215"/>
      <c r="L263" s="219"/>
      <c r="M263" s="220"/>
      <c r="N263" s="221"/>
      <c r="O263" s="221"/>
      <c r="P263" s="221"/>
      <c r="Q263" s="221"/>
      <c r="R263" s="221"/>
      <c r="S263" s="221"/>
      <c r="T263" s="222"/>
      <c r="AT263" s="223" t="s">
        <v>196</v>
      </c>
      <c r="AU263" s="223" t="s">
        <v>98</v>
      </c>
      <c r="AV263" s="12" t="s">
        <v>23</v>
      </c>
      <c r="AW263" s="12" t="s">
        <v>48</v>
      </c>
      <c r="AX263" s="12" t="s">
        <v>91</v>
      </c>
      <c r="AY263" s="223" t="s">
        <v>183</v>
      </c>
    </row>
    <row r="264" spans="2:65" s="13" customFormat="1" ht="10.199999999999999">
      <c r="B264" s="224"/>
      <c r="C264" s="225"/>
      <c r="D264" s="210" t="s">
        <v>196</v>
      </c>
      <c r="E264" s="226" t="s">
        <v>1</v>
      </c>
      <c r="F264" s="227" t="s">
        <v>2551</v>
      </c>
      <c r="G264" s="225"/>
      <c r="H264" s="228">
        <v>-13.744</v>
      </c>
      <c r="I264" s="229"/>
      <c r="J264" s="225"/>
      <c r="K264" s="225"/>
      <c r="L264" s="230"/>
      <c r="M264" s="231"/>
      <c r="N264" s="232"/>
      <c r="O264" s="232"/>
      <c r="P264" s="232"/>
      <c r="Q264" s="232"/>
      <c r="R264" s="232"/>
      <c r="S264" s="232"/>
      <c r="T264" s="233"/>
      <c r="AT264" s="234" t="s">
        <v>196</v>
      </c>
      <c r="AU264" s="234" t="s">
        <v>98</v>
      </c>
      <c r="AV264" s="13" t="s">
        <v>98</v>
      </c>
      <c r="AW264" s="13" t="s">
        <v>48</v>
      </c>
      <c r="AX264" s="13" t="s">
        <v>91</v>
      </c>
      <c r="AY264" s="234" t="s">
        <v>183</v>
      </c>
    </row>
    <row r="265" spans="2:65" s="15" customFormat="1" ht="10.199999999999999">
      <c r="B265" s="259"/>
      <c r="C265" s="260"/>
      <c r="D265" s="210" t="s">
        <v>196</v>
      </c>
      <c r="E265" s="261" t="s">
        <v>1</v>
      </c>
      <c r="F265" s="262" t="s">
        <v>1547</v>
      </c>
      <c r="G265" s="260"/>
      <c r="H265" s="263">
        <v>196.494</v>
      </c>
      <c r="I265" s="264"/>
      <c r="J265" s="260"/>
      <c r="K265" s="260"/>
      <c r="L265" s="265"/>
      <c r="M265" s="266"/>
      <c r="N265" s="267"/>
      <c r="O265" s="267"/>
      <c r="P265" s="267"/>
      <c r="Q265" s="267"/>
      <c r="R265" s="267"/>
      <c r="S265" s="267"/>
      <c r="T265" s="268"/>
      <c r="AT265" s="269" t="s">
        <v>196</v>
      </c>
      <c r="AU265" s="269" t="s">
        <v>98</v>
      </c>
      <c r="AV265" s="15" t="s">
        <v>122</v>
      </c>
      <c r="AW265" s="15" t="s">
        <v>48</v>
      </c>
      <c r="AX265" s="15" t="s">
        <v>23</v>
      </c>
      <c r="AY265" s="269" t="s">
        <v>183</v>
      </c>
    </row>
    <row r="266" spans="2:65" s="1" customFormat="1" ht="16.5" customHeight="1">
      <c r="B266" s="35"/>
      <c r="C266" s="246" t="s">
        <v>8</v>
      </c>
      <c r="D266" s="246" t="s">
        <v>347</v>
      </c>
      <c r="E266" s="247" t="s">
        <v>2552</v>
      </c>
      <c r="F266" s="248" t="s">
        <v>2553</v>
      </c>
      <c r="G266" s="249" t="s">
        <v>313</v>
      </c>
      <c r="H266" s="250">
        <v>328.846</v>
      </c>
      <c r="I266" s="251"/>
      <c r="J266" s="252">
        <f>ROUND(I266*H266,2)</f>
        <v>0</v>
      </c>
      <c r="K266" s="248" t="s">
        <v>190</v>
      </c>
      <c r="L266" s="253"/>
      <c r="M266" s="254" t="s">
        <v>1</v>
      </c>
      <c r="N266" s="255" t="s">
        <v>56</v>
      </c>
      <c r="O266" s="67"/>
      <c r="P266" s="206">
        <f>O266*H266</f>
        <v>0</v>
      </c>
      <c r="Q266" s="206">
        <v>0</v>
      </c>
      <c r="R266" s="206">
        <f>Q266*H266</f>
        <v>0</v>
      </c>
      <c r="S266" s="206">
        <v>0</v>
      </c>
      <c r="T266" s="207">
        <f>S266*H266</f>
        <v>0</v>
      </c>
      <c r="AR266" s="208" t="s">
        <v>232</v>
      </c>
      <c r="AT266" s="208" t="s">
        <v>347</v>
      </c>
      <c r="AU266" s="208" t="s">
        <v>98</v>
      </c>
      <c r="AY266" s="17" t="s">
        <v>183</v>
      </c>
      <c r="BE266" s="209">
        <f>IF(N266="základní",J266,0)</f>
        <v>0</v>
      </c>
      <c r="BF266" s="209">
        <f>IF(N266="snížená",J266,0)</f>
        <v>0</v>
      </c>
      <c r="BG266" s="209">
        <f>IF(N266="zákl. přenesená",J266,0)</f>
        <v>0</v>
      </c>
      <c r="BH266" s="209">
        <f>IF(N266="sníž. přenesená",J266,0)</f>
        <v>0</v>
      </c>
      <c r="BI266" s="209">
        <f>IF(N266="nulová",J266,0)</f>
        <v>0</v>
      </c>
      <c r="BJ266" s="17" t="s">
        <v>23</v>
      </c>
      <c r="BK266" s="209">
        <f>ROUND(I266*H266,2)</f>
        <v>0</v>
      </c>
      <c r="BL266" s="17" t="s">
        <v>122</v>
      </c>
      <c r="BM266" s="208" t="s">
        <v>363</v>
      </c>
    </row>
    <row r="267" spans="2:65" s="1" customFormat="1" ht="10.199999999999999">
      <c r="B267" s="35"/>
      <c r="C267" s="36"/>
      <c r="D267" s="210" t="s">
        <v>192</v>
      </c>
      <c r="E267" s="36"/>
      <c r="F267" s="211" t="s">
        <v>2554</v>
      </c>
      <c r="G267" s="36"/>
      <c r="H267" s="36"/>
      <c r="I267" s="118"/>
      <c r="J267" s="36"/>
      <c r="K267" s="36"/>
      <c r="L267" s="39"/>
      <c r="M267" s="212"/>
      <c r="N267" s="67"/>
      <c r="O267" s="67"/>
      <c r="P267" s="67"/>
      <c r="Q267" s="67"/>
      <c r="R267" s="67"/>
      <c r="S267" s="67"/>
      <c r="T267" s="68"/>
      <c r="AT267" s="17" t="s">
        <v>192</v>
      </c>
      <c r="AU267" s="17" t="s">
        <v>98</v>
      </c>
    </row>
    <row r="268" spans="2:65" s="12" customFormat="1" ht="10.199999999999999">
      <c r="B268" s="214"/>
      <c r="C268" s="215"/>
      <c r="D268" s="210" t="s">
        <v>196</v>
      </c>
      <c r="E268" s="216" t="s">
        <v>1</v>
      </c>
      <c r="F268" s="217" t="s">
        <v>2343</v>
      </c>
      <c r="G268" s="215"/>
      <c r="H268" s="216" t="s">
        <v>1</v>
      </c>
      <c r="I268" s="218"/>
      <c r="J268" s="215"/>
      <c r="K268" s="215"/>
      <c r="L268" s="219"/>
      <c r="M268" s="220"/>
      <c r="N268" s="221"/>
      <c r="O268" s="221"/>
      <c r="P268" s="221"/>
      <c r="Q268" s="221"/>
      <c r="R268" s="221"/>
      <c r="S268" s="221"/>
      <c r="T268" s="222"/>
      <c r="AT268" s="223" t="s">
        <v>196</v>
      </c>
      <c r="AU268" s="223" t="s">
        <v>98</v>
      </c>
      <c r="AV268" s="12" t="s">
        <v>23</v>
      </c>
      <c r="AW268" s="12" t="s">
        <v>48</v>
      </c>
      <c r="AX268" s="12" t="s">
        <v>91</v>
      </c>
      <c r="AY268" s="223" t="s">
        <v>183</v>
      </c>
    </row>
    <row r="269" spans="2:65" s="12" customFormat="1" ht="10.199999999999999">
      <c r="B269" s="214"/>
      <c r="C269" s="215"/>
      <c r="D269" s="210" t="s">
        <v>196</v>
      </c>
      <c r="E269" s="216" t="s">
        <v>1</v>
      </c>
      <c r="F269" s="217" t="s">
        <v>2555</v>
      </c>
      <c r="G269" s="215"/>
      <c r="H269" s="216" t="s">
        <v>1</v>
      </c>
      <c r="I269" s="218"/>
      <c r="J269" s="215"/>
      <c r="K269" s="215"/>
      <c r="L269" s="219"/>
      <c r="M269" s="220"/>
      <c r="N269" s="221"/>
      <c r="O269" s="221"/>
      <c r="P269" s="221"/>
      <c r="Q269" s="221"/>
      <c r="R269" s="221"/>
      <c r="S269" s="221"/>
      <c r="T269" s="222"/>
      <c r="AT269" s="223" t="s">
        <v>196</v>
      </c>
      <c r="AU269" s="223" t="s">
        <v>98</v>
      </c>
      <c r="AV269" s="12" t="s">
        <v>23</v>
      </c>
      <c r="AW269" s="12" t="s">
        <v>48</v>
      </c>
      <c r="AX269" s="12" t="s">
        <v>91</v>
      </c>
      <c r="AY269" s="223" t="s">
        <v>183</v>
      </c>
    </row>
    <row r="270" spans="2:65" s="12" customFormat="1" ht="10.199999999999999">
      <c r="B270" s="214"/>
      <c r="C270" s="215"/>
      <c r="D270" s="210" t="s">
        <v>196</v>
      </c>
      <c r="E270" s="216" t="s">
        <v>1</v>
      </c>
      <c r="F270" s="217" t="s">
        <v>2556</v>
      </c>
      <c r="G270" s="215"/>
      <c r="H270" s="216" t="s">
        <v>1</v>
      </c>
      <c r="I270" s="218"/>
      <c r="J270" s="215"/>
      <c r="K270" s="215"/>
      <c r="L270" s="219"/>
      <c r="M270" s="220"/>
      <c r="N270" s="221"/>
      <c r="O270" s="221"/>
      <c r="P270" s="221"/>
      <c r="Q270" s="221"/>
      <c r="R270" s="221"/>
      <c r="S270" s="221"/>
      <c r="T270" s="222"/>
      <c r="AT270" s="223" t="s">
        <v>196</v>
      </c>
      <c r="AU270" s="223" t="s">
        <v>98</v>
      </c>
      <c r="AV270" s="12" t="s">
        <v>23</v>
      </c>
      <c r="AW270" s="12" t="s">
        <v>48</v>
      </c>
      <c r="AX270" s="12" t="s">
        <v>91</v>
      </c>
      <c r="AY270" s="223" t="s">
        <v>183</v>
      </c>
    </row>
    <row r="271" spans="2:65" s="12" customFormat="1" ht="10.199999999999999">
      <c r="B271" s="214"/>
      <c r="C271" s="215"/>
      <c r="D271" s="210" t="s">
        <v>196</v>
      </c>
      <c r="E271" s="216" t="s">
        <v>1</v>
      </c>
      <c r="F271" s="217" t="s">
        <v>2557</v>
      </c>
      <c r="G271" s="215"/>
      <c r="H271" s="216" t="s">
        <v>1</v>
      </c>
      <c r="I271" s="218"/>
      <c r="J271" s="215"/>
      <c r="K271" s="215"/>
      <c r="L271" s="219"/>
      <c r="M271" s="220"/>
      <c r="N271" s="221"/>
      <c r="O271" s="221"/>
      <c r="P271" s="221"/>
      <c r="Q271" s="221"/>
      <c r="R271" s="221"/>
      <c r="S271" s="221"/>
      <c r="T271" s="222"/>
      <c r="AT271" s="223" t="s">
        <v>196</v>
      </c>
      <c r="AU271" s="223" t="s">
        <v>98</v>
      </c>
      <c r="AV271" s="12" t="s">
        <v>23</v>
      </c>
      <c r="AW271" s="12" t="s">
        <v>48</v>
      </c>
      <c r="AX271" s="12" t="s">
        <v>91</v>
      </c>
      <c r="AY271" s="223" t="s">
        <v>183</v>
      </c>
    </row>
    <row r="272" spans="2:65" s="13" customFormat="1" ht="10.199999999999999">
      <c r="B272" s="224"/>
      <c r="C272" s="225"/>
      <c r="D272" s="210" t="s">
        <v>196</v>
      </c>
      <c r="E272" s="226" t="s">
        <v>1</v>
      </c>
      <c r="F272" s="227" t="s">
        <v>2558</v>
      </c>
      <c r="G272" s="225"/>
      <c r="H272" s="228">
        <v>328.846</v>
      </c>
      <c r="I272" s="229"/>
      <c r="J272" s="225"/>
      <c r="K272" s="225"/>
      <c r="L272" s="230"/>
      <c r="M272" s="231"/>
      <c r="N272" s="232"/>
      <c r="O272" s="232"/>
      <c r="P272" s="232"/>
      <c r="Q272" s="232"/>
      <c r="R272" s="232"/>
      <c r="S272" s="232"/>
      <c r="T272" s="233"/>
      <c r="AT272" s="234" t="s">
        <v>196</v>
      </c>
      <c r="AU272" s="234" t="s">
        <v>98</v>
      </c>
      <c r="AV272" s="13" t="s">
        <v>98</v>
      </c>
      <c r="AW272" s="13" t="s">
        <v>48</v>
      </c>
      <c r="AX272" s="13" t="s">
        <v>91</v>
      </c>
      <c r="AY272" s="234" t="s">
        <v>183</v>
      </c>
    </row>
    <row r="273" spans="2:65" s="15" customFormat="1" ht="10.199999999999999">
      <c r="B273" s="259"/>
      <c r="C273" s="260"/>
      <c r="D273" s="210" t="s">
        <v>196</v>
      </c>
      <c r="E273" s="261" t="s">
        <v>1</v>
      </c>
      <c r="F273" s="262" t="s">
        <v>1547</v>
      </c>
      <c r="G273" s="260"/>
      <c r="H273" s="263">
        <v>328.846</v>
      </c>
      <c r="I273" s="264"/>
      <c r="J273" s="260"/>
      <c r="K273" s="260"/>
      <c r="L273" s="265"/>
      <c r="M273" s="266"/>
      <c r="N273" s="267"/>
      <c r="O273" s="267"/>
      <c r="P273" s="267"/>
      <c r="Q273" s="267"/>
      <c r="R273" s="267"/>
      <c r="S273" s="267"/>
      <c r="T273" s="268"/>
      <c r="AT273" s="269" t="s">
        <v>196</v>
      </c>
      <c r="AU273" s="269" t="s">
        <v>98</v>
      </c>
      <c r="AV273" s="15" t="s">
        <v>122</v>
      </c>
      <c r="AW273" s="15" t="s">
        <v>48</v>
      </c>
      <c r="AX273" s="15" t="s">
        <v>23</v>
      </c>
      <c r="AY273" s="269" t="s">
        <v>183</v>
      </c>
    </row>
    <row r="274" spans="2:65" s="1" customFormat="1" ht="16.5" customHeight="1">
      <c r="B274" s="35"/>
      <c r="C274" s="197" t="s">
        <v>288</v>
      </c>
      <c r="D274" s="197" t="s">
        <v>186</v>
      </c>
      <c r="E274" s="198" t="s">
        <v>2559</v>
      </c>
      <c r="F274" s="199" t="s">
        <v>2560</v>
      </c>
      <c r="G274" s="200" t="s">
        <v>248</v>
      </c>
      <c r="H274" s="201">
        <v>89.298000000000002</v>
      </c>
      <c r="I274" s="202"/>
      <c r="J274" s="203">
        <f>ROUND(I274*H274,2)</f>
        <v>0</v>
      </c>
      <c r="K274" s="199" t="s">
        <v>190</v>
      </c>
      <c r="L274" s="39"/>
      <c r="M274" s="204" t="s">
        <v>1</v>
      </c>
      <c r="N274" s="205" t="s">
        <v>56</v>
      </c>
      <c r="O274" s="67"/>
      <c r="P274" s="206">
        <f>O274*H274</f>
        <v>0</v>
      </c>
      <c r="Q274" s="206">
        <v>0</v>
      </c>
      <c r="R274" s="206">
        <f>Q274*H274</f>
        <v>0</v>
      </c>
      <c r="S274" s="206">
        <v>0</v>
      </c>
      <c r="T274" s="207">
        <f>S274*H274</f>
        <v>0</v>
      </c>
      <c r="AR274" s="208" t="s">
        <v>122</v>
      </c>
      <c r="AT274" s="208" t="s">
        <v>186</v>
      </c>
      <c r="AU274" s="208" t="s">
        <v>98</v>
      </c>
      <c r="AY274" s="17" t="s">
        <v>183</v>
      </c>
      <c r="BE274" s="209">
        <f>IF(N274="základní",J274,0)</f>
        <v>0</v>
      </c>
      <c r="BF274" s="209">
        <f>IF(N274="snížená",J274,0)</f>
        <v>0</v>
      </c>
      <c r="BG274" s="209">
        <f>IF(N274="zákl. přenesená",J274,0)</f>
        <v>0</v>
      </c>
      <c r="BH274" s="209">
        <f>IF(N274="sníž. přenesená",J274,0)</f>
        <v>0</v>
      </c>
      <c r="BI274" s="209">
        <f>IF(N274="nulová",J274,0)</f>
        <v>0</v>
      </c>
      <c r="BJ274" s="17" t="s">
        <v>23</v>
      </c>
      <c r="BK274" s="209">
        <f>ROUND(I274*H274,2)</f>
        <v>0</v>
      </c>
      <c r="BL274" s="17" t="s">
        <v>122</v>
      </c>
      <c r="BM274" s="208" t="s">
        <v>416</v>
      </c>
    </row>
    <row r="275" spans="2:65" s="1" customFormat="1" ht="17.399999999999999">
      <c r="B275" s="35"/>
      <c r="C275" s="36"/>
      <c r="D275" s="210" t="s">
        <v>192</v>
      </c>
      <c r="E275" s="36"/>
      <c r="F275" s="211" t="s">
        <v>2561</v>
      </c>
      <c r="G275" s="36"/>
      <c r="H275" s="36"/>
      <c r="I275" s="118"/>
      <c r="J275" s="36"/>
      <c r="K275" s="36"/>
      <c r="L275" s="39"/>
      <c r="M275" s="212"/>
      <c r="N275" s="67"/>
      <c r="O275" s="67"/>
      <c r="P275" s="67"/>
      <c r="Q275" s="67"/>
      <c r="R275" s="67"/>
      <c r="S275" s="67"/>
      <c r="T275" s="68"/>
      <c r="AT275" s="17" t="s">
        <v>192</v>
      </c>
      <c r="AU275" s="17" t="s">
        <v>98</v>
      </c>
    </row>
    <row r="276" spans="2:65" s="1" customFormat="1" ht="54">
      <c r="B276" s="35"/>
      <c r="C276" s="36"/>
      <c r="D276" s="210" t="s">
        <v>194</v>
      </c>
      <c r="E276" s="36"/>
      <c r="F276" s="213" t="s">
        <v>2562</v>
      </c>
      <c r="G276" s="36"/>
      <c r="H276" s="36"/>
      <c r="I276" s="118"/>
      <c r="J276" s="36"/>
      <c r="K276" s="36"/>
      <c r="L276" s="39"/>
      <c r="M276" s="212"/>
      <c r="N276" s="67"/>
      <c r="O276" s="67"/>
      <c r="P276" s="67"/>
      <c r="Q276" s="67"/>
      <c r="R276" s="67"/>
      <c r="S276" s="67"/>
      <c r="T276" s="68"/>
      <c r="AT276" s="17" t="s">
        <v>194</v>
      </c>
      <c r="AU276" s="17" t="s">
        <v>98</v>
      </c>
    </row>
    <row r="277" spans="2:65" s="12" customFormat="1" ht="10.199999999999999">
      <c r="B277" s="214"/>
      <c r="C277" s="215"/>
      <c r="D277" s="210" t="s">
        <v>196</v>
      </c>
      <c r="E277" s="216" t="s">
        <v>1</v>
      </c>
      <c r="F277" s="217" t="s">
        <v>2546</v>
      </c>
      <c r="G277" s="215"/>
      <c r="H277" s="216" t="s">
        <v>1</v>
      </c>
      <c r="I277" s="218"/>
      <c r="J277" s="215"/>
      <c r="K277" s="215"/>
      <c r="L277" s="219"/>
      <c r="M277" s="220"/>
      <c r="N277" s="221"/>
      <c r="O277" s="221"/>
      <c r="P277" s="221"/>
      <c r="Q277" s="221"/>
      <c r="R277" s="221"/>
      <c r="S277" s="221"/>
      <c r="T277" s="222"/>
      <c r="AT277" s="223" t="s">
        <v>196</v>
      </c>
      <c r="AU277" s="223" t="s">
        <v>98</v>
      </c>
      <c r="AV277" s="12" t="s">
        <v>23</v>
      </c>
      <c r="AW277" s="12" t="s">
        <v>48</v>
      </c>
      <c r="AX277" s="12" t="s">
        <v>91</v>
      </c>
      <c r="AY277" s="223" t="s">
        <v>183</v>
      </c>
    </row>
    <row r="278" spans="2:65" s="12" customFormat="1" ht="10.199999999999999">
      <c r="B278" s="214"/>
      <c r="C278" s="215"/>
      <c r="D278" s="210" t="s">
        <v>196</v>
      </c>
      <c r="E278" s="216" t="s">
        <v>1</v>
      </c>
      <c r="F278" s="217" t="s">
        <v>2547</v>
      </c>
      <c r="G278" s="215"/>
      <c r="H278" s="216" t="s">
        <v>1</v>
      </c>
      <c r="I278" s="218"/>
      <c r="J278" s="215"/>
      <c r="K278" s="215"/>
      <c r="L278" s="219"/>
      <c r="M278" s="220"/>
      <c r="N278" s="221"/>
      <c r="O278" s="221"/>
      <c r="P278" s="221"/>
      <c r="Q278" s="221"/>
      <c r="R278" s="221"/>
      <c r="S278" s="221"/>
      <c r="T278" s="222"/>
      <c r="AT278" s="223" t="s">
        <v>196</v>
      </c>
      <c r="AU278" s="223" t="s">
        <v>98</v>
      </c>
      <c r="AV278" s="12" t="s">
        <v>23</v>
      </c>
      <c r="AW278" s="12" t="s">
        <v>48</v>
      </c>
      <c r="AX278" s="12" t="s">
        <v>91</v>
      </c>
      <c r="AY278" s="223" t="s">
        <v>183</v>
      </c>
    </row>
    <row r="279" spans="2:65" s="13" customFormat="1" ht="10.199999999999999">
      <c r="B279" s="224"/>
      <c r="C279" s="225"/>
      <c r="D279" s="210" t="s">
        <v>196</v>
      </c>
      <c r="E279" s="226" t="s">
        <v>1</v>
      </c>
      <c r="F279" s="227" t="s">
        <v>2563</v>
      </c>
      <c r="G279" s="225"/>
      <c r="H279" s="228">
        <v>31.878</v>
      </c>
      <c r="I279" s="229"/>
      <c r="J279" s="225"/>
      <c r="K279" s="225"/>
      <c r="L279" s="230"/>
      <c r="M279" s="231"/>
      <c r="N279" s="232"/>
      <c r="O279" s="232"/>
      <c r="P279" s="232"/>
      <c r="Q279" s="232"/>
      <c r="R279" s="232"/>
      <c r="S279" s="232"/>
      <c r="T279" s="233"/>
      <c r="AT279" s="234" t="s">
        <v>196</v>
      </c>
      <c r="AU279" s="234" t="s">
        <v>98</v>
      </c>
      <c r="AV279" s="13" t="s">
        <v>98</v>
      </c>
      <c r="AW279" s="13" t="s">
        <v>48</v>
      </c>
      <c r="AX279" s="13" t="s">
        <v>91</v>
      </c>
      <c r="AY279" s="234" t="s">
        <v>183</v>
      </c>
    </row>
    <row r="280" spans="2:65" s="12" customFormat="1" ht="10.199999999999999">
      <c r="B280" s="214"/>
      <c r="C280" s="215"/>
      <c r="D280" s="210" t="s">
        <v>196</v>
      </c>
      <c r="E280" s="216" t="s">
        <v>1</v>
      </c>
      <c r="F280" s="217" t="s">
        <v>2549</v>
      </c>
      <c r="G280" s="215"/>
      <c r="H280" s="216" t="s">
        <v>1</v>
      </c>
      <c r="I280" s="218"/>
      <c r="J280" s="215"/>
      <c r="K280" s="215"/>
      <c r="L280" s="219"/>
      <c r="M280" s="220"/>
      <c r="N280" s="221"/>
      <c r="O280" s="221"/>
      <c r="P280" s="221"/>
      <c r="Q280" s="221"/>
      <c r="R280" s="221"/>
      <c r="S280" s="221"/>
      <c r="T280" s="222"/>
      <c r="AT280" s="223" t="s">
        <v>196</v>
      </c>
      <c r="AU280" s="223" t="s">
        <v>98</v>
      </c>
      <c r="AV280" s="12" t="s">
        <v>23</v>
      </c>
      <c r="AW280" s="12" t="s">
        <v>48</v>
      </c>
      <c r="AX280" s="12" t="s">
        <v>91</v>
      </c>
      <c r="AY280" s="223" t="s">
        <v>183</v>
      </c>
    </row>
    <row r="281" spans="2:65" s="13" customFormat="1" ht="10.199999999999999">
      <c r="B281" s="224"/>
      <c r="C281" s="225"/>
      <c r="D281" s="210" t="s">
        <v>196</v>
      </c>
      <c r="E281" s="226" t="s">
        <v>1</v>
      </c>
      <c r="F281" s="227" t="s">
        <v>2564</v>
      </c>
      <c r="G281" s="225"/>
      <c r="H281" s="228">
        <v>57.42</v>
      </c>
      <c r="I281" s="229"/>
      <c r="J281" s="225"/>
      <c r="K281" s="225"/>
      <c r="L281" s="230"/>
      <c r="M281" s="231"/>
      <c r="N281" s="232"/>
      <c r="O281" s="232"/>
      <c r="P281" s="232"/>
      <c r="Q281" s="232"/>
      <c r="R281" s="232"/>
      <c r="S281" s="232"/>
      <c r="T281" s="233"/>
      <c r="AT281" s="234" t="s">
        <v>196</v>
      </c>
      <c r="AU281" s="234" t="s">
        <v>98</v>
      </c>
      <c r="AV281" s="13" t="s">
        <v>98</v>
      </c>
      <c r="AW281" s="13" t="s">
        <v>48</v>
      </c>
      <c r="AX281" s="13" t="s">
        <v>91</v>
      </c>
      <c r="AY281" s="234" t="s">
        <v>183</v>
      </c>
    </row>
    <row r="282" spans="2:65" s="15" customFormat="1" ht="10.199999999999999">
      <c r="B282" s="259"/>
      <c r="C282" s="260"/>
      <c r="D282" s="210" t="s">
        <v>196</v>
      </c>
      <c r="E282" s="261" t="s">
        <v>1</v>
      </c>
      <c r="F282" s="262" t="s">
        <v>1547</v>
      </c>
      <c r="G282" s="260"/>
      <c r="H282" s="263">
        <v>89.298000000000002</v>
      </c>
      <c r="I282" s="264"/>
      <c r="J282" s="260"/>
      <c r="K282" s="260"/>
      <c r="L282" s="265"/>
      <c r="M282" s="266"/>
      <c r="N282" s="267"/>
      <c r="O282" s="267"/>
      <c r="P282" s="267"/>
      <c r="Q282" s="267"/>
      <c r="R282" s="267"/>
      <c r="S282" s="267"/>
      <c r="T282" s="268"/>
      <c r="AT282" s="269" t="s">
        <v>196</v>
      </c>
      <c r="AU282" s="269" t="s">
        <v>98</v>
      </c>
      <c r="AV282" s="15" t="s">
        <v>122</v>
      </c>
      <c r="AW282" s="15" t="s">
        <v>48</v>
      </c>
      <c r="AX282" s="15" t="s">
        <v>23</v>
      </c>
      <c r="AY282" s="269" t="s">
        <v>183</v>
      </c>
    </row>
    <row r="283" spans="2:65" s="1" customFormat="1" ht="16.5" customHeight="1">
      <c r="B283" s="35"/>
      <c r="C283" s="246" t="s">
        <v>295</v>
      </c>
      <c r="D283" s="246" t="s">
        <v>347</v>
      </c>
      <c r="E283" s="247" t="s">
        <v>2565</v>
      </c>
      <c r="F283" s="248" t="s">
        <v>2566</v>
      </c>
      <c r="G283" s="249" t="s">
        <v>313</v>
      </c>
      <c r="H283" s="250">
        <v>169.666</v>
      </c>
      <c r="I283" s="251"/>
      <c r="J283" s="252">
        <f>ROUND(I283*H283,2)</f>
        <v>0</v>
      </c>
      <c r="K283" s="248" t="s">
        <v>190</v>
      </c>
      <c r="L283" s="253"/>
      <c r="M283" s="254" t="s">
        <v>1</v>
      </c>
      <c r="N283" s="255" t="s">
        <v>56</v>
      </c>
      <c r="O283" s="67"/>
      <c r="P283" s="206">
        <f>O283*H283</f>
        <v>0</v>
      </c>
      <c r="Q283" s="206">
        <v>0</v>
      </c>
      <c r="R283" s="206">
        <f>Q283*H283</f>
        <v>0</v>
      </c>
      <c r="S283" s="206">
        <v>0</v>
      </c>
      <c r="T283" s="207">
        <f>S283*H283</f>
        <v>0</v>
      </c>
      <c r="AR283" s="208" t="s">
        <v>232</v>
      </c>
      <c r="AT283" s="208" t="s">
        <v>347</v>
      </c>
      <c r="AU283" s="208" t="s">
        <v>98</v>
      </c>
      <c r="AY283" s="17" t="s">
        <v>183</v>
      </c>
      <c r="BE283" s="209">
        <f>IF(N283="základní",J283,0)</f>
        <v>0</v>
      </c>
      <c r="BF283" s="209">
        <f>IF(N283="snížená",J283,0)</f>
        <v>0</v>
      </c>
      <c r="BG283" s="209">
        <f>IF(N283="zákl. přenesená",J283,0)</f>
        <v>0</v>
      </c>
      <c r="BH283" s="209">
        <f>IF(N283="sníž. přenesená",J283,0)</f>
        <v>0</v>
      </c>
      <c r="BI283" s="209">
        <f>IF(N283="nulová",J283,0)</f>
        <v>0</v>
      </c>
      <c r="BJ283" s="17" t="s">
        <v>23</v>
      </c>
      <c r="BK283" s="209">
        <f>ROUND(I283*H283,2)</f>
        <v>0</v>
      </c>
      <c r="BL283" s="17" t="s">
        <v>122</v>
      </c>
      <c r="BM283" s="208" t="s">
        <v>430</v>
      </c>
    </row>
    <row r="284" spans="2:65" s="1" customFormat="1" ht="10.199999999999999">
      <c r="B284" s="35"/>
      <c r="C284" s="36"/>
      <c r="D284" s="210" t="s">
        <v>192</v>
      </c>
      <c r="E284" s="36"/>
      <c r="F284" s="211" t="s">
        <v>2567</v>
      </c>
      <c r="G284" s="36"/>
      <c r="H284" s="36"/>
      <c r="I284" s="118"/>
      <c r="J284" s="36"/>
      <c r="K284" s="36"/>
      <c r="L284" s="39"/>
      <c r="M284" s="212"/>
      <c r="N284" s="67"/>
      <c r="O284" s="67"/>
      <c r="P284" s="67"/>
      <c r="Q284" s="67"/>
      <c r="R284" s="67"/>
      <c r="S284" s="67"/>
      <c r="T284" s="68"/>
      <c r="AT284" s="17" t="s">
        <v>192</v>
      </c>
      <c r="AU284" s="17" t="s">
        <v>98</v>
      </c>
    </row>
    <row r="285" spans="2:65" s="12" customFormat="1" ht="10.199999999999999">
      <c r="B285" s="214"/>
      <c r="C285" s="215"/>
      <c r="D285" s="210" t="s">
        <v>196</v>
      </c>
      <c r="E285" s="216" t="s">
        <v>1</v>
      </c>
      <c r="F285" s="217" t="s">
        <v>1873</v>
      </c>
      <c r="G285" s="215"/>
      <c r="H285" s="216" t="s">
        <v>1</v>
      </c>
      <c r="I285" s="218"/>
      <c r="J285" s="215"/>
      <c r="K285" s="215"/>
      <c r="L285" s="219"/>
      <c r="M285" s="220"/>
      <c r="N285" s="221"/>
      <c r="O285" s="221"/>
      <c r="P285" s="221"/>
      <c r="Q285" s="221"/>
      <c r="R285" s="221"/>
      <c r="S285" s="221"/>
      <c r="T285" s="222"/>
      <c r="AT285" s="223" t="s">
        <v>196</v>
      </c>
      <c r="AU285" s="223" t="s">
        <v>98</v>
      </c>
      <c r="AV285" s="12" t="s">
        <v>23</v>
      </c>
      <c r="AW285" s="12" t="s">
        <v>48</v>
      </c>
      <c r="AX285" s="12" t="s">
        <v>91</v>
      </c>
      <c r="AY285" s="223" t="s">
        <v>183</v>
      </c>
    </row>
    <row r="286" spans="2:65" s="13" customFormat="1" ht="10.199999999999999">
      <c r="B286" s="224"/>
      <c r="C286" s="225"/>
      <c r="D286" s="210" t="s">
        <v>196</v>
      </c>
      <c r="E286" s="226" t="s">
        <v>1</v>
      </c>
      <c r="F286" s="227" t="s">
        <v>2568</v>
      </c>
      <c r="G286" s="225"/>
      <c r="H286" s="228">
        <v>169.666</v>
      </c>
      <c r="I286" s="229"/>
      <c r="J286" s="225"/>
      <c r="K286" s="225"/>
      <c r="L286" s="230"/>
      <c r="M286" s="231"/>
      <c r="N286" s="232"/>
      <c r="O286" s="232"/>
      <c r="P286" s="232"/>
      <c r="Q286" s="232"/>
      <c r="R286" s="232"/>
      <c r="S286" s="232"/>
      <c r="T286" s="233"/>
      <c r="AT286" s="234" t="s">
        <v>196</v>
      </c>
      <c r="AU286" s="234" t="s">
        <v>98</v>
      </c>
      <c r="AV286" s="13" t="s">
        <v>98</v>
      </c>
      <c r="AW286" s="13" t="s">
        <v>48</v>
      </c>
      <c r="AX286" s="13" t="s">
        <v>91</v>
      </c>
      <c r="AY286" s="234" t="s">
        <v>183</v>
      </c>
    </row>
    <row r="287" spans="2:65" s="15" customFormat="1" ht="10.199999999999999">
      <c r="B287" s="259"/>
      <c r="C287" s="260"/>
      <c r="D287" s="210" t="s">
        <v>196</v>
      </c>
      <c r="E287" s="261" t="s">
        <v>1</v>
      </c>
      <c r="F287" s="262" t="s">
        <v>1547</v>
      </c>
      <c r="G287" s="260"/>
      <c r="H287" s="263">
        <v>169.666</v>
      </c>
      <c r="I287" s="264"/>
      <c r="J287" s="260"/>
      <c r="K287" s="260"/>
      <c r="L287" s="265"/>
      <c r="M287" s="266"/>
      <c r="N287" s="267"/>
      <c r="O287" s="267"/>
      <c r="P287" s="267"/>
      <c r="Q287" s="267"/>
      <c r="R287" s="267"/>
      <c r="S287" s="267"/>
      <c r="T287" s="268"/>
      <c r="AT287" s="269" t="s">
        <v>196</v>
      </c>
      <c r="AU287" s="269" t="s">
        <v>98</v>
      </c>
      <c r="AV287" s="15" t="s">
        <v>122</v>
      </c>
      <c r="AW287" s="15" t="s">
        <v>48</v>
      </c>
      <c r="AX287" s="15" t="s">
        <v>23</v>
      </c>
      <c r="AY287" s="269" t="s">
        <v>183</v>
      </c>
    </row>
    <row r="288" spans="2:65" s="1" customFormat="1" ht="16.5" customHeight="1">
      <c r="B288" s="35"/>
      <c r="C288" s="197" t="s">
        <v>302</v>
      </c>
      <c r="D288" s="197" t="s">
        <v>186</v>
      </c>
      <c r="E288" s="198" t="s">
        <v>296</v>
      </c>
      <c r="F288" s="199" t="s">
        <v>297</v>
      </c>
      <c r="G288" s="200" t="s">
        <v>248</v>
      </c>
      <c r="H288" s="201">
        <v>299.11099999999999</v>
      </c>
      <c r="I288" s="202"/>
      <c r="J288" s="203">
        <f>ROUND(I288*H288,2)</f>
        <v>0</v>
      </c>
      <c r="K288" s="199" t="s">
        <v>190</v>
      </c>
      <c r="L288" s="39"/>
      <c r="M288" s="204" t="s">
        <v>1</v>
      </c>
      <c r="N288" s="205" t="s">
        <v>56</v>
      </c>
      <c r="O288" s="67"/>
      <c r="P288" s="206">
        <f>O288*H288</f>
        <v>0</v>
      </c>
      <c r="Q288" s="206">
        <v>0</v>
      </c>
      <c r="R288" s="206">
        <f>Q288*H288</f>
        <v>0</v>
      </c>
      <c r="S288" s="206">
        <v>0</v>
      </c>
      <c r="T288" s="207">
        <f>S288*H288</f>
        <v>0</v>
      </c>
      <c r="AR288" s="208" t="s">
        <v>122</v>
      </c>
      <c r="AT288" s="208" t="s">
        <v>186</v>
      </c>
      <c r="AU288" s="208" t="s">
        <v>98</v>
      </c>
      <c r="AY288" s="17" t="s">
        <v>183</v>
      </c>
      <c r="BE288" s="209">
        <f>IF(N288="základní",J288,0)</f>
        <v>0</v>
      </c>
      <c r="BF288" s="209">
        <f>IF(N288="snížená",J288,0)</f>
        <v>0</v>
      </c>
      <c r="BG288" s="209">
        <f>IF(N288="zákl. přenesená",J288,0)</f>
        <v>0</v>
      </c>
      <c r="BH288" s="209">
        <f>IF(N288="sníž. přenesená",J288,0)</f>
        <v>0</v>
      </c>
      <c r="BI288" s="209">
        <f>IF(N288="nulová",J288,0)</f>
        <v>0</v>
      </c>
      <c r="BJ288" s="17" t="s">
        <v>23</v>
      </c>
      <c r="BK288" s="209">
        <f>ROUND(I288*H288,2)</f>
        <v>0</v>
      </c>
      <c r="BL288" s="17" t="s">
        <v>122</v>
      </c>
      <c r="BM288" s="208" t="s">
        <v>288</v>
      </c>
    </row>
    <row r="289" spans="2:65" s="1" customFormat="1" ht="17.399999999999999">
      <c r="B289" s="35"/>
      <c r="C289" s="36"/>
      <c r="D289" s="210" t="s">
        <v>192</v>
      </c>
      <c r="E289" s="36"/>
      <c r="F289" s="211" t="s">
        <v>299</v>
      </c>
      <c r="G289" s="36"/>
      <c r="H289" s="36"/>
      <c r="I289" s="118"/>
      <c r="J289" s="36"/>
      <c r="K289" s="36"/>
      <c r="L289" s="39"/>
      <c r="M289" s="212"/>
      <c r="N289" s="67"/>
      <c r="O289" s="67"/>
      <c r="P289" s="67"/>
      <c r="Q289" s="67"/>
      <c r="R289" s="67"/>
      <c r="S289" s="67"/>
      <c r="T289" s="68"/>
      <c r="AT289" s="17" t="s">
        <v>192</v>
      </c>
      <c r="AU289" s="17" t="s">
        <v>98</v>
      </c>
    </row>
    <row r="290" spans="2:65" s="1" customFormat="1" ht="90">
      <c r="B290" s="35"/>
      <c r="C290" s="36"/>
      <c r="D290" s="210" t="s">
        <v>194</v>
      </c>
      <c r="E290" s="36"/>
      <c r="F290" s="213" t="s">
        <v>293</v>
      </c>
      <c r="G290" s="36"/>
      <c r="H290" s="36"/>
      <c r="I290" s="118"/>
      <c r="J290" s="36"/>
      <c r="K290" s="36"/>
      <c r="L290" s="39"/>
      <c r="M290" s="212"/>
      <c r="N290" s="67"/>
      <c r="O290" s="67"/>
      <c r="P290" s="67"/>
      <c r="Q290" s="67"/>
      <c r="R290" s="67"/>
      <c r="S290" s="67"/>
      <c r="T290" s="68"/>
      <c r="AT290" s="17" t="s">
        <v>194</v>
      </c>
      <c r="AU290" s="17" t="s">
        <v>98</v>
      </c>
    </row>
    <row r="291" spans="2:65" s="12" customFormat="1" ht="10.199999999999999">
      <c r="B291" s="214"/>
      <c r="C291" s="215"/>
      <c r="D291" s="210" t="s">
        <v>196</v>
      </c>
      <c r="E291" s="216" t="s">
        <v>1</v>
      </c>
      <c r="F291" s="217" t="s">
        <v>2546</v>
      </c>
      <c r="G291" s="215"/>
      <c r="H291" s="216" t="s">
        <v>1</v>
      </c>
      <c r="I291" s="218"/>
      <c r="J291" s="215"/>
      <c r="K291" s="215"/>
      <c r="L291" s="219"/>
      <c r="M291" s="220"/>
      <c r="N291" s="221"/>
      <c r="O291" s="221"/>
      <c r="P291" s="221"/>
      <c r="Q291" s="221"/>
      <c r="R291" s="221"/>
      <c r="S291" s="221"/>
      <c r="T291" s="222"/>
      <c r="AT291" s="223" t="s">
        <v>196</v>
      </c>
      <c r="AU291" s="223" t="s">
        <v>98</v>
      </c>
      <c r="AV291" s="12" t="s">
        <v>23</v>
      </c>
      <c r="AW291" s="12" t="s">
        <v>48</v>
      </c>
      <c r="AX291" s="12" t="s">
        <v>91</v>
      </c>
      <c r="AY291" s="223" t="s">
        <v>183</v>
      </c>
    </row>
    <row r="292" spans="2:65" s="12" customFormat="1" ht="10.199999999999999">
      <c r="B292" s="214"/>
      <c r="C292" s="215"/>
      <c r="D292" s="210" t="s">
        <v>196</v>
      </c>
      <c r="E292" s="216" t="s">
        <v>1</v>
      </c>
      <c r="F292" s="217" t="s">
        <v>2547</v>
      </c>
      <c r="G292" s="215"/>
      <c r="H292" s="216" t="s">
        <v>1</v>
      </c>
      <c r="I292" s="218"/>
      <c r="J292" s="215"/>
      <c r="K292" s="215"/>
      <c r="L292" s="219"/>
      <c r="M292" s="220"/>
      <c r="N292" s="221"/>
      <c r="O292" s="221"/>
      <c r="P292" s="221"/>
      <c r="Q292" s="221"/>
      <c r="R292" s="221"/>
      <c r="S292" s="221"/>
      <c r="T292" s="222"/>
      <c r="AT292" s="223" t="s">
        <v>196</v>
      </c>
      <c r="AU292" s="223" t="s">
        <v>98</v>
      </c>
      <c r="AV292" s="12" t="s">
        <v>23</v>
      </c>
      <c r="AW292" s="12" t="s">
        <v>48</v>
      </c>
      <c r="AX292" s="12" t="s">
        <v>91</v>
      </c>
      <c r="AY292" s="223" t="s">
        <v>183</v>
      </c>
    </row>
    <row r="293" spans="2:65" s="13" customFormat="1" ht="10.199999999999999">
      <c r="B293" s="224"/>
      <c r="C293" s="225"/>
      <c r="D293" s="210" t="s">
        <v>196</v>
      </c>
      <c r="E293" s="226" t="s">
        <v>1</v>
      </c>
      <c r="F293" s="227" t="s">
        <v>2569</v>
      </c>
      <c r="G293" s="225"/>
      <c r="H293" s="228">
        <v>39.21</v>
      </c>
      <c r="I293" s="229"/>
      <c r="J293" s="225"/>
      <c r="K293" s="225"/>
      <c r="L293" s="230"/>
      <c r="M293" s="231"/>
      <c r="N293" s="232"/>
      <c r="O293" s="232"/>
      <c r="P293" s="232"/>
      <c r="Q293" s="232"/>
      <c r="R293" s="232"/>
      <c r="S293" s="232"/>
      <c r="T293" s="233"/>
      <c r="AT293" s="234" t="s">
        <v>196</v>
      </c>
      <c r="AU293" s="234" t="s">
        <v>98</v>
      </c>
      <c r="AV293" s="13" t="s">
        <v>98</v>
      </c>
      <c r="AW293" s="13" t="s">
        <v>48</v>
      </c>
      <c r="AX293" s="13" t="s">
        <v>91</v>
      </c>
      <c r="AY293" s="234" t="s">
        <v>183</v>
      </c>
    </row>
    <row r="294" spans="2:65" s="12" customFormat="1" ht="10.199999999999999">
      <c r="B294" s="214"/>
      <c r="C294" s="215"/>
      <c r="D294" s="210" t="s">
        <v>196</v>
      </c>
      <c r="E294" s="216" t="s">
        <v>1</v>
      </c>
      <c r="F294" s="217" t="s">
        <v>2549</v>
      </c>
      <c r="G294" s="215"/>
      <c r="H294" s="216" t="s">
        <v>1</v>
      </c>
      <c r="I294" s="218"/>
      <c r="J294" s="215"/>
      <c r="K294" s="215"/>
      <c r="L294" s="219"/>
      <c r="M294" s="220"/>
      <c r="N294" s="221"/>
      <c r="O294" s="221"/>
      <c r="P294" s="221"/>
      <c r="Q294" s="221"/>
      <c r="R294" s="221"/>
      <c r="S294" s="221"/>
      <c r="T294" s="222"/>
      <c r="AT294" s="223" t="s">
        <v>196</v>
      </c>
      <c r="AU294" s="223" t="s">
        <v>98</v>
      </c>
      <c r="AV294" s="12" t="s">
        <v>23</v>
      </c>
      <c r="AW294" s="12" t="s">
        <v>48</v>
      </c>
      <c r="AX294" s="12" t="s">
        <v>91</v>
      </c>
      <c r="AY294" s="223" t="s">
        <v>183</v>
      </c>
    </row>
    <row r="295" spans="2:65" s="13" customFormat="1" ht="10.199999999999999">
      <c r="B295" s="224"/>
      <c r="C295" s="225"/>
      <c r="D295" s="210" t="s">
        <v>196</v>
      </c>
      <c r="E295" s="226" t="s">
        <v>1</v>
      </c>
      <c r="F295" s="227" t="s">
        <v>2570</v>
      </c>
      <c r="G295" s="225"/>
      <c r="H295" s="228">
        <v>73.08</v>
      </c>
      <c r="I295" s="229"/>
      <c r="J295" s="225"/>
      <c r="K295" s="225"/>
      <c r="L295" s="230"/>
      <c r="M295" s="231"/>
      <c r="N295" s="232"/>
      <c r="O295" s="232"/>
      <c r="P295" s="232"/>
      <c r="Q295" s="232"/>
      <c r="R295" s="232"/>
      <c r="S295" s="232"/>
      <c r="T295" s="233"/>
      <c r="AT295" s="234" t="s">
        <v>196</v>
      </c>
      <c r="AU295" s="234" t="s">
        <v>98</v>
      </c>
      <c r="AV295" s="13" t="s">
        <v>98</v>
      </c>
      <c r="AW295" s="13" t="s">
        <v>48</v>
      </c>
      <c r="AX295" s="13" t="s">
        <v>91</v>
      </c>
      <c r="AY295" s="234" t="s">
        <v>183</v>
      </c>
    </row>
    <row r="296" spans="2:65" s="12" customFormat="1" ht="10.199999999999999">
      <c r="B296" s="214"/>
      <c r="C296" s="215"/>
      <c r="D296" s="210" t="s">
        <v>196</v>
      </c>
      <c r="E296" s="216" t="s">
        <v>1</v>
      </c>
      <c r="F296" s="217" t="s">
        <v>2494</v>
      </c>
      <c r="G296" s="215"/>
      <c r="H296" s="216" t="s">
        <v>1</v>
      </c>
      <c r="I296" s="218"/>
      <c r="J296" s="215"/>
      <c r="K296" s="215"/>
      <c r="L296" s="219"/>
      <c r="M296" s="220"/>
      <c r="N296" s="221"/>
      <c r="O296" s="221"/>
      <c r="P296" s="221"/>
      <c r="Q296" s="221"/>
      <c r="R296" s="221"/>
      <c r="S296" s="221"/>
      <c r="T296" s="222"/>
      <c r="AT296" s="223" t="s">
        <v>196</v>
      </c>
      <c r="AU296" s="223" t="s">
        <v>98</v>
      </c>
      <c r="AV296" s="12" t="s">
        <v>23</v>
      </c>
      <c r="AW296" s="12" t="s">
        <v>48</v>
      </c>
      <c r="AX296" s="12" t="s">
        <v>91</v>
      </c>
      <c r="AY296" s="223" t="s">
        <v>183</v>
      </c>
    </row>
    <row r="297" spans="2:65" s="13" customFormat="1" ht="10.199999999999999">
      <c r="B297" s="224"/>
      <c r="C297" s="225"/>
      <c r="D297" s="210" t="s">
        <v>196</v>
      </c>
      <c r="E297" s="226" t="s">
        <v>1</v>
      </c>
      <c r="F297" s="227" t="s">
        <v>2571</v>
      </c>
      <c r="G297" s="225"/>
      <c r="H297" s="228">
        <v>13.744</v>
      </c>
      <c r="I297" s="229"/>
      <c r="J297" s="225"/>
      <c r="K297" s="225"/>
      <c r="L297" s="230"/>
      <c r="M297" s="231"/>
      <c r="N297" s="232"/>
      <c r="O297" s="232"/>
      <c r="P297" s="232"/>
      <c r="Q297" s="232"/>
      <c r="R297" s="232"/>
      <c r="S297" s="232"/>
      <c r="T297" s="233"/>
      <c r="AT297" s="234" t="s">
        <v>196</v>
      </c>
      <c r="AU297" s="234" t="s">
        <v>98</v>
      </c>
      <c r="AV297" s="13" t="s">
        <v>98</v>
      </c>
      <c r="AW297" s="13" t="s">
        <v>48</v>
      </c>
      <c r="AX297" s="13" t="s">
        <v>91</v>
      </c>
      <c r="AY297" s="234" t="s">
        <v>183</v>
      </c>
    </row>
    <row r="298" spans="2:65" s="12" customFormat="1" ht="10.199999999999999">
      <c r="B298" s="214"/>
      <c r="C298" s="215"/>
      <c r="D298" s="210" t="s">
        <v>196</v>
      </c>
      <c r="E298" s="216" t="s">
        <v>1</v>
      </c>
      <c r="F298" s="217" t="s">
        <v>2557</v>
      </c>
      <c r="G298" s="215"/>
      <c r="H298" s="216" t="s">
        <v>1</v>
      </c>
      <c r="I298" s="218"/>
      <c r="J298" s="215"/>
      <c r="K298" s="215"/>
      <c r="L298" s="219"/>
      <c r="M298" s="220"/>
      <c r="N298" s="221"/>
      <c r="O298" s="221"/>
      <c r="P298" s="221"/>
      <c r="Q298" s="221"/>
      <c r="R298" s="221"/>
      <c r="S298" s="221"/>
      <c r="T298" s="222"/>
      <c r="AT298" s="223" t="s">
        <v>196</v>
      </c>
      <c r="AU298" s="223" t="s">
        <v>98</v>
      </c>
      <c r="AV298" s="12" t="s">
        <v>23</v>
      </c>
      <c r="AW298" s="12" t="s">
        <v>48</v>
      </c>
      <c r="AX298" s="12" t="s">
        <v>91</v>
      </c>
      <c r="AY298" s="223" t="s">
        <v>183</v>
      </c>
    </row>
    <row r="299" spans="2:65" s="13" customFormat="1" ht="10.199999999999999">
      <c r="B299" s="224"/>
      <c r="C299" s="225"/>
      <c r="D299" s="210" t="s">
        <v>196</v>
      </c>
      <c r="E299" s="226" t="s">
        <v>1</v>
      </c>
      <c r="F299" s="227" t="s">
        <v>2572</v>
      </c>
      <c r="G299" s="225"/>
      <c r="H299" s="228">
        <v>173.077</v>
      </c>
      <c r="I299" s="229"/>
      <c r="J299" s="225"/>
      <c r="K299" s="225"/>
      <c r="L299" s="230"/>
      <c r="M299" s="231"/>
      <c r="N299" s="232"/>
      <c r="O299" s="232"/>
      <c r="P299" s="232"/>
      <c r="Q299" s="232"/>
      <c r="R299" s="232"/>
      <c r="S299" s="232"/>
      <c r="T299" s="233"/>
      <c r="AT299" s="234" t="s">
        <v>196</v>
      </c>
      <c r="AU299" s="234" t="s">
        <v>98</v>
      </c>
      <c r="AV299" s="13" t="s">
        <v>98</v>
      </c>
      <c r="AW299" s="13" t="s">
        <v>48</v>
      </c>
      <c r="AX299" s="13" t="s">
        <v>91</v>
      </c>
      <c r="AY299" s="234" t="s">
        <v>183</v>
      </c>
    </row>
    <row r="300" spans="2:65" s="15" customFormat="1" ht="10.199999999999999">
      <c r="B300" s="259"/>
      <c r="C300" s="260"/>
      <c r="D300" s="210" t="s">
        <v>196</v>
      </c>
      <c r="E300" s="261" t="s">
        <v>1</v>
      </c>
      <c r="F300" s="262" t="s">
        <v>1547</v>
      </c>
      <c r="G300" s="260"/>
      <c r="H300" s="263">
        <v>299.11099999999999</v>
      </c>
      <c r="I300" s="264"/>
      <c r="J300" s="260"/>
      <c r="K300" s="260"/>
      <c r="L300" s="265"/>
      <c r="M300" s="266"/>
      <c r="N300" s="267"/>
      <c r="O300" s="267"/>
      <c r="P300" s="267"/>
      <c r="Q300" s="267"/>
      <c r="R300" s="267"/>
      <c r="S300" s="267"/>
      <c r="T300" s="268"/>
      <c r="AT300" s="269" t="s">
        <v>196</v>
      </c>
      <c r="AU300" s="269" t="s">
        <v>98</v>
      </c>
      <c r="AV300" s="15" t="s">
        <v>122</v>
      </c>
      <c r="AW300" s="15" t="s">
        <v>48</v>
      </c>
      <c r="AX300" s="15" t="s">
        <v>23</v>
      </c>
      <c r="AY300" s="269" t="s">
        <v>183</v>
      </c>
    </row>
    <row r="301" spans="2:65" s="1" customFormat="1" ht="16.5" customHeight="1">
      <c r="B301" s="35"/>
      <c r="C301" s="197" t="s">
        <v>310</v>
      </c>
      <c r="D301" s="197" t="s">
        <v>186</v>
      </c>
      <c r="E301" s="198" t="s">
        <v>303</v>
      </c>
      <c r="F301" s="199" t="s">
        <v>304</v>
      </c>
      <c r="G301" s="200" t="s">
        <v>248</v>
      </c>
      <c r="H301" s="201">
        <v>4486.665</v>
      </c>
      <c r="I301" s="202"/>
      <c r="J301" s="203">
        <f>ROUND(I301*H301,2)</f>
        <v>0</v>
      </c>
      <c r="K301" s="199" t="s">
        <v>190</v>
      </c>
      <c r="L301" s="39"/>
      <c r="M301" s="204" t="s">
        <v>1</v>
      </c>
      <c r="N301" s="205" t="s">
        <v>56</v>
      </c>
      <c r="O301" s="67"/>
      <c r="P301" s="206">
        <f>O301*H301</f>
        <v>0</v>
      </c>
      <c r="Q301" s="206">
        <v>0</v>
      </c>
      <c r="R301" s="206">
        <f>Q301*H301</f>
        <v>0</v>
      </c>
      <c r="S301" s="206">
        <v>0</v>
      </c>
      <c r="T301" s="207">
        <f>S301*H301</f>
        <v>0</v>
      </c>
      <c r="AR301" s="208" t="s">
        <v>122</v>
      </c>
      <c r="AT301" s="208" t="s">
        <v>186</v>
      </c>
      <c r="AU301" s="208" t="s">
        <v>98</v>
      </c>
      <c r="AY301" s="17" t="s">
        <v>183</v>
      </c>
      <c r="BE301" s="209">
        <f>IF(N301="základní",J301,0)</f>
        <v>0</v>
      </c>
      <c r="BF301" s="209">
        <f>IF(N301="snížená",J301,0)</f>
        <v>0</v>
      </c>
      <c r="BG301" s="209">
        <f>IF(N301="zákl. přenesená",J301,0)</f>
        <v>0</v>
      </c>
      <c r="BH301" s="209">
        <f>IF(N301="sníž. přenesená",J301,0)</f>
        <v>0</v>
      </c>
      <c r="BI301" s="209">
        <f>IF(N301="nulová",J301,0)</f>
        <v>0</v>
      </c>
      <c r="BJ301" s="17" t="s">
        <v>23</v>
      </c>
      <c r="BK301" s="209">
        <f>ROUND(I301*H301,2)</f>
        <v>0</v>
      </c>
      <c r="BL301" s="17" t="s">
        <v>122</v>
      </c>
      <c r="BM301" s="208" t="s">
        <v>302</v>
      </c>
    </row>
    <row r="302" spans="2:65" s="1" customFormat="1" ht="17.399999999999999">
      <c r="B302" s="35"/>
      <c r="C302" s="36"/>
      <c r="D302" s="210" t="s">
        <v>192</v>
      </c>
      <c r="E302" s="36"/>
      <c r="F302" s="211" t="s">
        <v>306</v>
      </c>
      <c r="G302" s="36"/>
      <c r="H302" s="36"/>
      <c r="I302" s="118"/>
      <c r="J302" s="36"/>
      <c r="K302" s="36"/>
      <c r="L302" s="39"/>
      <c r="M302" s="212"/>
      <c r="N302" s="67"/>
      <c r="O302" s="67"/>
      <c r="P302" s="67"/>
      <c r="Q302" s="67"/>
      <c r="R302" s="67"/>
      <c r="S302" s="67"/>
      <c r="T302" s="68"/>
      <c r="AT302" s="17" t="s">
        <v>192</v>
      </c>
      <c r="AU302" s="17" t="s">
        <v>98</v>
      </c>
    </row>
    <row r="303" spans="2:65" s="1" customFormat="1" ht="90">
      <c r="B303" s="35"/>
      <c r="C303" s="36"/>
      <c r="D303" s="210" t="s">
        <v>194</v>
      </c>
      <c r="E303" s="36"/>
      <c r="F303" s="213" t="s">
        <v>293</v>
      </c>
      <c r="G303" s="36"/>
      <c r="H303" s="36"/>
      <c r="I303" s="118"/>
      <c r="J303" s="36"/>
      <c r="K303" s="36"/>
      <c r="L303" s="39"/>
      <c r="M303" s="212"/>
      <c r="N303" s="67"/>
      <c r="O303" s="67"/>
      <c r="P303" s="67"/>
      <c r="Q303" s="67"/>
      <c r="R303" s="67"/>
      <c r="S303" s="67"/>
      <c r="T303" s="68"/>
      <c r="AT303" s="17" t="s">
        <v>194</v>
      </c>
      <c r="AU303" s="17" t="s">
        <v>98</v>
      </c>
    </row>
    <row r="304" spans="2:65" s="12" customFormat="1" ht="10.199999999999999">
      <c r="B304" s="214"/>
      <c r="C304" s="215"/>
      <c r="D304" s="210" t="s">
        <v>196</v>
      </c>
      <c r="E304" s="216" t="s">
        <v>1</v>
      </c>
      <c r="F304" s="217" t="s">
        <v>2573</v>
      </c>
      <c r="G304" s="215"/>
      <c r="H304" s="216" t="s">
        <v>1</v>
      </c>
      <c r="I304" s="218"/>
      <c r="J304" s="215"/>
      <c r="K304" s="215"/>
      <c r="L304" s="219"/>
      <c r="M304" s="220"/>
      <c r="N304" s="221"/>
      <c r="O304" s="221"/>
      <c r="P304" s="221"/>
      <c r="Q304" s="221"/>
      <c r="R304" s="221"/>
      <c r="S304" s="221"/>
      <c r="T304" s="222"/>
      <c r="AT304" s="223" t="s">
        <v>196</v>
      </c>
      <c r="AU304" s="223" t="s">
        <v>98</v>
      </c>
      <c r="AV304" s="12" t="s">
        <v>23</v>
      </c>
      <c r="AW304" s="12" t="s">
        <v>48</v>
      </c>
      <c r="AX304" s="12" t="s">
        <v>91</v>
      </c>
      <c r="AY304" s="223" t="s">
        <v>183</v>
      </c>
    </row>
    <row r="305" spans="2:65" s="13" customFormat="1" ht="10.199999999999999">
      <c r="B305" s="224"/>
      <c r="C305" s="225"/>
      <c r="D305" s="210" t="s">
        <v>196</v>
      </c>
      <c r="E305" s="226" t="s">
        <v>1</v>
      </c>
      <c r="F305" s="227" t="s">
        <v>2574</v>
      </c>
      <c r="G305" s="225"/>
      <c r="H305" s="228">
        <v>4486.665</v>
      </c>
      <c r="I305" s="229"/>
      <c r="J305" s="225"/>
      <c r="K305" s="225"/>
      <c r="L305" s="230"/>
      <c r="M305" s="231"/>
      <c r="N305" s="232"/>
      <c r="O305" s="232"/>
      <c r="P305" s="232"/>
      <c r="Q305" s="232"/>
      <c r="R305" s="232"/>
      <c r="S305" s="232"/>
      <c r="T305" s="233"/>
      <c r="AT305" s="234" t="s">
        <v>196</v>
      </c>
      <c r="AU305" s="234" t="s">
        <v>98</v>
      </c>
      <c r="AV305" s="13" t="s">
        <v>98</v>
      </c>
      <c r="AW305" s="13" t="s">
        <v>48</v>
      </c>
      <c r="AX305" s="13" t="s">
        <v>91</v>
      </c>
      <c r="AY305" s="234" t="s">
        <v>183</v>
      </c>
    </row>
    <row r="306" spans="2:65" s="15" customFormat="1" ht="10.199999999999999">
      <c r="B306" s="259"/>
      <c r="C306" s="260"/>
      <c r="D306" s="210" t="s">
        <v>196</v>
      </c>
      <c r="E306" s="261" t="s">
        <v>1</v>
      </c>
      <c r="F306" s="262" t="s">
        <v>1547</v>
      </c>
      <c r="G306" s="260"/>
      <c r="H306" s="263">
        <v>4486.665</v>
      </c>
      <c r="I306" s="264"/>
      <c r="J306" s="260"/>
      <c r="K306" s="260"/>
      <c r="L306" s="265"/>
      <c r="M306" s="266"/>
      <c r="N306" s="267"/>
      <c r="O306" s="267"/>
      <c r="P306" s="267"/>
      <c r="Q306" s="267"/>
      <c r="R306" s="267"/>
      <c r="S306" s="267"/>
      <c r="T306" s="268"/>
      <c r="AT306" s="269" t="s">
        <v>196</v>
      </c>
      <c r="AU306" s="269" t="s">
        <v>98</v>
      </c>
      <c r="AV306" s="15" t="s">
        <v>122</v>
      </c>
      <c r="AW306" s="15" t="s">
        <v>48</v>
      </c>
      <c r="AX306" s="15" t="s">
        <v>23</v>
      </c>
      <c r="AY306" s="269" t="s">
        <v>183</v>
      </c>
    </row>
    <row r="307" spans="2:65" s="1" customFormat="1" ht="16.5" customHeight="1">
      <c r="B307" s="35"/>
      <c r="C307" s="197" t="s">
        <v>318</v>
      </c>
      <c r="D307" s="197" t="s">
        <v>186</v>
      </c>
      <c r="E307" s="198" t="s">
        <v>2575</v>
      </c>
      <c r="F307" s="199" t="s">
        <v>2576</v>
      </c>
      <c r="G307" s="200" t="s">
        <v>248</v>
      </c>
      <c r="H307" s="201">
        <v>26.536000000000001</v>
      </c>
      <c r="I307" s="202"/>
      <c r="J307" s="203">
        <f>ROUND(I307*H307,2)</f>
        <v>0</v>
      </c>
      <c r="K307" s="199" t="s">
        <v>190</v>
      </c>
      <c r="L307" s="39"/>
      <c r="M307" s="204" t="s">
        <v>1</v>
      </c>
      <c r="N307" s="205" t="s">
        <v>56</v>
      </c>
      <c r="O307" s="67"/>
      <c r="P307" s="206">
        <f>O307*H307</f>
        <v>0</v>
      </c>
      <c r="Q307" s="206">
        <v>0</v>
      </c>
      <c r="R307" s="206">
        <f>Q307*H307</f>
        <v>0</v>
      </c>
      <c r="S307" s="206">
        <v>0</v>
      </c>
      <c r="T307" s="207">
        <f>S307*H307</f>
        <v>0</v>
      </c>
      <c r="AR307" s="208" t="s">
        <v>122</v>
      </c>
      <c r="AT307" s="208" t="s">
        <v>186</v>
      </c>
      <c r="AU307" s="208" t="s">
        <v>98</v>
      </c>
      <c r="AY307" s="17" t="s">
        <v>183</v>
      </c>
      <c r="BE307" s="209">
        <f>IF(N307="základní",J307,0)</f>
        <v>0</v>
      </c>
      <c r="BF307" s="209">
        <f>IF(N307="snížená",J307,0)</f>
        <v>0</v>
      </c>
      <c r="BG307" s="209">
        <f>IF(N307="zákl. přenesená",J307,0)</f>
        <v>0</v>
      </c>
      <c r="BH307" s="209">
        <f>IF(N307="sníž. přenesená",J307,0)</f>
        <v>0</v>
      </c>
      <c r="BI307" s="209">
        <f>IF(N307="nulová",J307,0)</f>
        <v>0</v>
      </c>
      <c r="BJ307" s="17" t="s">
        <v>23</v>
      </c>
      <c r="BK307" s="209">
        <f>ROUND(I307*H307,2)</f>
        <v>0</v>
      </c>
      <c r="BL307" s="17" t="s">
        <v>122</v>
      </c>
      <c r="BM307" s="208" t="s">
        <v>2577</v>
      </c>
    </row>
    <row r="308" spans="2:65" s="1" customFormat="1" ht="17.399999999999999">
      <c r="B308" s="35"/>
      <c r="C308" s="36"/>
      <c r="D308" s="210" t="s">
        <v>192</v>
      </c>
      <c r="E308" s="36"/>
      <c r="F308" s="211" t="s">
        <v>2578</v>
      </c>
      <c r="G308" s="36"/>
      <c r="H308" s="36"/>
      <c r="I308" s="118"/>
      <c r="J308" s="36"/>
      <c r="K308" s="36"/>
      <c r="L308" s="39"/>
      <c r="M308" s="212"/>
      <c r="N308" s="67"/>
      <c r="O308" s="67"/>
      <c r="P308" s="67"/>
      <c r="Q308" s="67"/>
      <c r="R308" s="67"/>
      <c r="S308" s="67"/>
      <c r="T308" s="68"/>
      <c r="AT308" s="17" t="s">
        <v>192</v>
      </c>
      <c r="AU308" s="17" t="s">
        <v>98</v>
      </c>
    </row>
    <row r="309" spans="2:65" s="1" customFormat="1" ht="90">
      <c r="B309" s="35"/>
      <c r="C309" s="36"/>
      <c r="D309" s="210" t="s">
        <v>194</v>
      </c>
      <c r="E309" s="36"/>
      <c r="F309" s="213" t="s">
        <v>293</v>
      </c>
      <c r="G309" s="36"/>
      <c r="H309" s="36"/>
      <c r="I309" s="118"/>
      <c r="J309" s="36"/>
      <c r="K309" s="36"/>
      <c r="L309" s="39"/>
      <c r="M309" s="212"/>
      <c r="N309" s="67"/>
      <c r="O309" s="67"/>
      <c r="P309" s="67"/>
      <c r="Q309" s="67"/>
      <c r="R309" s="67"/>
      <c r="S309" s="67"/>
      <c r="T309" s="68"/>
      <c r="AT309" s="17" t="s">
        <v>194</v>
      </c>
      <c r="AU309" s="17" t="s">
        <v>98</v>
      </c>
    </row>
    <row r="310" spans="2:65" s="12" customFormat="1" ht="10.199999999999999">
      <c r="B310" s="214"/>
      <c r="C310" s="215"/>
      <c r="D310" s="210" t="s">
        <v>196</v>
      </c>
      <c r="E310" s="216" t="s">
        <v>1</v>
      </c>
      <c r="F310" s="217" t="s">
        <v>2579</v>
      </c>
      <c r="G310" s="215"/>
      <c r="H310" s="216" t="s">
        <v>1</v>
      </c>
      <c r="I310" s="218"/>
      <c r="J310" s="215"/>
      <c r="K310" s="215"/>
      <c r="L310" s="219"/>
      <c r="M310" s="220"/>
      <c r="N310" s="221"/>
      <c r="O310" s="221"/>
      <c r="P310" s="221"/>
      <c r="Q310" s="221"/>
      <c r="R310" s="221"/>
      <c r="S310" s="221"/>
      <c r="T310" s="222"/>
      <c r="AT310" s="223" t="s">
        <v>196</v>
      </c>
      <c r="AU310" s="223" t="s">
        <v>98</v>
      </c>
      <c r="AV310" s="12" t="s">
        <v>23</v>
      </c>
      <c r="AW310" s="12" t="s">
        <v>48</v>
      </c>
      <c r="AX310" s="12" t="s">
        <v>91</v>
      </c>
      <c r="AY310" s="223" t="s">
        <v>183</v>
      </c>
    </row>
    <row r="311" spans="2:65" s="13" customFormat="1" ht="10.199999999999999">
      <c r="B311" s="224"/>
      <c r="C311" s="225"/>
      <c r="D311" s="210" t="s">
        <v>196</v>
      </c>
      <c r="E311" s="226" t="s">
        <v>1</v>
      </c>
      <c r="F311" s="227" t="s">
        <v>2545</v>
      </c>
      <c r="G311" s="225"/>
      <c r="H311" s="228">
        <v>26.536000000000001</v>
      </c>
      <c r="I311" s="229"/>
      <c r="J311" s="225"/>
      <c r="K311" s="225"/>
      <c r="L311" s="230"/>
      <c r="M311" s="231"/>
      <c r="N311" s="232"/>
      <c r="O311" s="232"/>
      <c r="P311" s="232"/>
      <c r="Q311" s="232"/>
      <c r="R311" s="232"/>
      <c r="S311" s="232"/>
      <c r="T311" s="233"/>
      <c r="AT311" s="234" t="s">
        <v>196</v>
      </c>
      <c r="AU311" s="234" t="s">
        <v>98</v>
      </c>
      <c r="AV311" s="13" t="s">
        <v>98</v>
      </c>
      <c r="AW311" s="13" t="s">
        <v>48</v>
      </c>
      <c r="AX311" s="13" t="s">
        <v>23</v>
      </c>
      <c r="AY311" s="234" t="s">
        <v>183</v>
      </c>
    </row>
    <row r="312" spans="2:65" s="1" customFormat="1" ht="16.5" customHeight="1">
      <c r="B312" s="35"/>
      <c r="C312" s="197" t="s">
        <v>7</v>
      </c>
      <c r="D312" s="197" t="s">
        <v>186</v>
      </c>
      <c r="E312" s="198" t="s">
        <v>2580</v>
      </c>
      <c r="F312" s="199" t="s">
        <v>2581</v>
      </c>
      <c r="G312" s="200" t="s">
        <v>248</v>
      </c>
      <c r="H312" s="201">
        <v>398.04</v>
      </c>
      <c r="I312" s="202"/>
      <c r="J312" s="203">
        <f>ROUND(I312*H312,2)</f>
        <v>0</v>
      </c>
      <c r="K312" s="199" t="s">
        <v>190</v>
      </c>
      <c r="L312" s="39"/>
      <c r="M312" s="204" t="s">
        <v>1</v>
      </c>
      <c r="N312" s="205" t="s">
        <v>56</v>
      </c>
      <c r="O312" s="67"/>
      <c r="P312" s="206">
        <f>O312*H312</f>
        <v>0</v>
      </c>
      <c r="Q312" s="206">
        <v>0</v>
      </c>
      <c r="R312" s="206">
        <f>Q312*H312</f>
        <v>0</v>
      </c>
      <c r="S312" s="206">
        <v>0</v>
      </c>
      <c r="T312" s="207">
        <f>S312*H312</f>
        <v>0</v>
      </c>
      <c r="AR312" s="208" t="s">
        <v>122</v>
      </c>
      <c r="AT312" s="208" t="s">
        <v>186</v>
      </c>
      <c r="AU312" s="208" t="s">
        <v>98</v>
      </c>
      <c r="AY312" s="17" t="s">
        <v>183</v>
      </c>
      <c r="BE312" s="209">
        <f>IF(N312="základní",J312,0)</f>
        <v>0</v>
      </c>
      <c r="BF312" s="209">
        <f>IF(N312="snížená",J312,0)</f>
        <v>0</v>
      </c>
      <c r="BG312" s="209">
        <f>IF(N312="zákl. přenesená",J312,0)</f>
        <v>0</v>
      </c>
      <c r="BH312" s="209">
        <f>IF(N312="sníž. přenesená",J312,0)</f>
        <v>0</v>
      </c>
      <c r="BI312" s="209">
        <f>IF(N312="nulová",J312,0)</f>
        <v>0</v>
      </c>
      <c r="BJ312" s="17" t="s">
        <v>23</v>
      </c>
      <c r="BK312" s="209">
        <f>ROUND(I312*H312,2)</f>
        <v>0</v>
      </c>
      <c r="BL312" s="17" t="s">
        <v>122</v>
      </c>
      <c r="BM312" s="208" t="s">
        <v>2582</v>
      </c>
    </row>
    <row r="313" spans="2:65" s="1" customFormat="1" ht="17.399999999999999">
      <c r="B313" s="35"/>
      <c r="C313" s="36"/>
      <c r="D313" s="210" t="s">
        <v>192</v>
      </c>
      <c r="E313" s="36"/>
      <c r="F313" s="211" t="s">
        <v>2583</v>
      </c>
      <c r="G313" s="36"/>
      <c r="H313" s="36"/>
      <c r="I313" s="118"/>
      <c r="J313" s="36"/>
      <c r="K313" s="36"/>
      <c r="L313" s="39"/>
      <c r="M313" s="212"/>
      <c r="N313" s="67"/>
      <c r="O313" s="67"/>
      <c r="P313" s="67"/>
      <c r="Q313" s="67"/>
      <c r="R313" s="67"/>
      <c r="S313" s="67"/>
      <c r="T313" s="68"/>
      <c r="AT313" s="17" t="s">
        <v>192</v>
      </c>
      <c r="AU313" s="17" t="s">
        <v>98</v>
      </c>
    </row>
    <row r="314" spans="2:65" s="1" customFormat="1" ht="90">
      <c r="B314" s="35"/>
      <c r="C314" s="36"/>
      <c r="D314" s="210" t="s">
        <v>194</v>
      </c>
      <c r="E314" s="36"/>
      <c r="F314" s="213" t="s">
        <v>293</v>
      </c>
      <c r="G314" s="36"/>
      <c r="H314" s="36"/>
      <c r="I314" s="118"/>
      <c r="J314" s="36"/>
      <c r="K314" s="36"/>
      <c r="L314" s="39"/>
      <c r="M314" s="212"/>
      <c r="N314" s="67"/>
      <c r="O314" s="67"/>
      <c r="P314" s="67"/>
      <c r="Q314" s="67"/>
      <c r="R314" s="67"/>
      <c r="S314" s="67"/>
      <c r="T314" s="68"/>
      <c r="AT314" s="17" t="s">
        <v>194</v>
      </c>
      <c r="AU314" s="17" t="s">
        <v>98</v>
      </c>
    </row>
    <row r="315" spans="2:65" s="12" customFormat="1" ht="10.199999999999999">
      <c r="B315" s="214"/>
      <c r="C315" s="215"/>
      <c r="D315" s="210" t="s">
        <v>196</v>
      </c>
      <c r="E315" s="216" t="s">
        <v>1</v>
      </c>
      <c r="F315" s="217" t="s">
        <v>2584</v>
      </c>
      <c r="G315" s="215"/>
      <c r="H315" s="216" t="s">
        <v>1</v>
      </c>
      <c r="I315" s="218"/>
      <c r="J315" s="215"/>
      <c r="K315" s="215"/>
      <c r="L315" s="219"/>
      <c r="M315" s="220"/>
      <c r="N315" s="221"/>
      <c r="O315" s="221"/>
      <c r="P315" s="221"/>
      <c r="Q315" s="221"/>
      <c r="R315" s="221"/>
      <c r="S315" s="221"/>
      <c r="T315" s="222"/>
      <c r="AT315" s="223" t="s">
        <v>196</v>
      </c>
      <c r="AU315" s="223" t="s">
        <v>98</v>
      </c>
      <c r="AV315" s="12" t="s">
        <v>23</v>
      </c>
      <c r="AW315" s="12" t="s">
        <v>48</v>
      </c>
      <c r="AX315" s="12" t="s">
        <v>91</v>
      </c>
      <c r="AY315" s="223" t="s">
        <v>183</v>
      </c>
    </row>
    <row r="316" spans="2:65" s="13" customFormat="1" ht="10.199999999999999">
      <c r="B316" s="224"/>
      <c r="C316" s="225"/>
      <c r="D316" s="210" t="s">
        <v>196</v>
      </c>
      <c r="E316" s="226" t="s">
        <v>1</v>
      </c>
      <c r="F316" s="227" t="s">
        <v>2585</v>
      </c>
      <c r="G316" s="225"/>
      <c r="H316" s="228">
        <v>398.04</v>
      </c>
      <c r="I316" s="229"/>
      <c r="J316" s="225"/>
      <c r="K316" s="225"/>
      <c r="L316" s="230"/>
      <c r="M316" s="231"/>
      <c r="N316" s="232"/>
      <c r="O316" s="232"/>
      <c r="P316" s="232"/>
      <c r="Q316" s="232"/>
      <c r="R316" s="232"/>
      <c r="S316" s="232"/>
      <c r="T316" s="233"/>
      <c r="AT316" s="234" t="s">
        <v>196</v>
      </c>
      <c r="AU316" s="234" t="s">
        <v>98</v>
      </c>
      <c r="AV316" s="13" t="s">
        <v>98</v>
      </c>
      <c r="AW316" s="13" t="s">
        <v>48</v>
      </c>
      <c r="AX316" s="13" t="s">
        <v>91</v>
      </c>
      <c r="AY316" s="234" t="s">
        <v>183</v>
      </c>
    </row>
    <row r="317" spans="2:65" s="15" customFormat="1" ht="10.199999999999999">
      <c r="B317" s="259"/>
      <c r="C317" s="260"/>
      <c r="D317" s="210" t="s">
        <v>196</v>
      </c>
      <c r="E317" s="261" t="s">
        <v>1</v>
      </c>
      <c r="F317" s="262" t="s">
        <v>1547</v>
      </c>
      <c r="G317" s="260"/>
      <c r="H317" s="263">
        <v>398.04</v>
      </c>
      <c r="I317" s="264"/>
      <c r="J317" s="260"/>
      <c r="K317" s="260"/>
      <c r="L317" s="265"/>
      <c r="M317" s="266"/>
      <c r="N317" s="267"/>
      <c r="O317" s="267"/>
      <c r="P317" s="267"/>
      <c r="Q317" s="267"/>
      <c r="R317" s="267"/>
      <c r="S317" s="267"/>
      <c r="T317" s="268"/>
      <c r="AT317" s="269" t="s">
        <v>196</v>
      </c>
      <c r="AU317" s="269" t="s">
        <v>98</v>
      </c>
      <c r="AV317" s="15" t="s">
        <v>122</v>
      </c>
      <c r="AW317" s="15" t="s">
        <v>48</v>
      </c>
      <c r="AX317" s="15" t="s">
        <v>23</v>
      </c>
      <c r="AY317" s="269" t="s">
        <v>183</v>
      </c>
    </row>
    <row r="318" spans="2:65" s="1" customFormat="1" ht="16.5" customHeight="1">
      <c r="B318" s="35"/>
      <c r="C318" s="197" t="s">
        <v>333</v>
      </c>
      <c r="D318" s="197" t="s">
        <v>186</v>
      </c>
      <c r="E318" s="198" t="s">
        <v>311</v>
      </c>
      <c r="F318" s="199" t="s">
        <v>312</v>
      </c>
      <c r="G318" s="200" t="s">
        <v>313</v>
      </c>
      <c r="H318" s="201">
        <v>581.82299999999998</v>
      </c>
      <c r="I318" s="202"/>
      <c r="J318" s="203">
        <f>ROUND(I318*H318,2)</f>
        <v>0</v>
      </c>
      <c r="K318" s="199" t="s">
        <v>190</v>
      </c>
      <c r="L318" s="39"/>
      <c r="M318" s="204" t="s">
        <v>1</v>
      </c>
      <c r="N318" s="205" t="s">
        <v>56</v>
      </c>
      <c r="O318" s="67"/>
      <c r="P318" s="206">
        <f>O318*H318</f>
        <v>0</v>
      </c>
      <c r="Q318" s="206">
        <v>0</v>
      </c>
      <c r="R318" s="206">
        <f>Q318*H318</f>
        <v>0</v>
      </c>
      <c r="S318" s="206">
        <v>0</v>
      </c>
      <c r="T318" s="207">
        <f>S318*H318</f>
        <v>0</v>
      </c>
      <c r="AR318" s="208" t="s">
        <v>122</v>
      </c>
      <c r="AT318" s="208" t="s">
        <v>186</v>
      </c>
      <c r="AU318" s="208" t="s">
        <v>98</v>
      </c>
      <c r="AY318" s="17" t="s">
        <v>183</v>
      </c>
      <c r="BE318" s="209">
        <f>IF(N318="základní",J318,0)</f>
        <v>0</v>
      </c>
      <c r="BF318" s="209">
        <f>IF(N318="snížená",J318,0)</f>
        <v>0</v>
      </c>
      <c r="BG318" s="209">
        <f>IF(N318="zákl. přenesená",J318,0)</f>
        <v>0</v>
      </c>
      <c r="BH318" s="209">
        <f>IF(N318="sníž. přenesená",J318,0)</f>
        <v>0</v>
      </c>
      <c r="BI318" s="209">
        <f>IF(N318="nulová",J318,0)</f>
        <v>0</v>
      </c>
      <c r="BJ318" s="17" t="s">
        <v>23</v>
      </c>
      <c r="BK318" s="209">
        <f>ROUND(I318*H318,2)</f>
        <v>0</v>
      </c>
      <c r="BL318" s="17" t="s">
        <v>122</v>
      </c>
      <c r="BM318" s="208" t="s">
        <v>2586</v>
      </c>
    </row>
    <row r="319" spans="2:65" s="1" customFormat="1" ht="10.199999999999999">
      <c r="B319" s="35"/>
      <c r="C319" s="36"/>
      <c r="D319" s="210" t="s">
        <v>192</v>
      </c>
      <c r="E319" s="36"/>
      <c r="F319" s="211" t="s">
        <v>315</v>
      </c>
      <c r="G319" s="36"/>
      <c r="H319" s="36"/>
      <c r="I319" s="118"/>
      <c r="J319" s="36"/>
      <c r="K319" s="36"/>
      <c r="L319" s="39"/>
      <c r="M319" s="212"/>
      <c r="N319" s="67"/>
      <c r="O319" s="67"/>
      <c r="P319" s="67"/>
      <c r="Q319" s="67"/>
      <c r="R319" s="67"/>
      <c r="S319" s="67"/>
      <c r="T319" s="68"/>
      <c r="AT319" s="17" t="s">
        <v>192</v>
      </c>
      <c r="AU319" s="17" t="s">
        <v>98</v>
      </c>
    </row>
    <row r="320" spans="2:65" s="1" customFormat="1" ht="135">
      <c r="B320" s="35"/>
      <c r="C320" s="36"/>
      <c r="D320" s="210" t="s">
        <v>194</v>
      </c>
      <c r="E320" s="36"/>
      <c r="F320" s="213" t="s">
        <v>316</v>
      </c>
      <c r="G320" s="36"/>
      <c r="H320" s="36"/>
      <c r="I320" s="118"/>
      <c r="J320" s="36"/>
      <c r="K320" s="36"/>
      <c r="L320" s="39"/>
      <c r="M320" s="212"/>
      <c r="N320" s="67"/>
      <c r="O320" s="67"/>
      <c r="P320" s="67"/>
      <c r="Q320" s="67"/>
      <c r="R320" s="67"/>
      <c r="S320" s="67"/>
      <c r="T320" s="68"/>
      <c r="AT320" s="17" t="s">
        <v>194</v>
      </c>
      <c r="AU320" s="17" t="s">
        <v>98</v>
      </c>
    </row>
    <row r="321" spans="2:65" s="12" customFormat="1" ht="10.199999999999999">
      <c r="B321" s="214"/>
      <c r="C321" s="215"/>
      <c r="D321" s="210" t="s">
        <v>196</v>
      </c>
      <c r="E321" s="216" t="s">
        <v>1</v>
      </c>
      <c r="F321" s="217" t="s">
        <v>2587</v>
      </c>
      <c r="G321" s="215"/>
      <c r="H321" s="216" t="s">
        <v>1</v>
      </c>
      <c r="I321" s="218"/>
      <c r="J321" s="215"/>
      <c r="K321" s="215"/>
      <c r="L321" s="219"/>
      <c r="M321" s="220"/>
      <c r="N321" s="221"/>
      <c r="O321" s="221"/>
      <c r="P321" s="221"/>
      <c r="Q321" s="221"/>
      <c r="R321" s="221"/>
      <c r="S321" s="221"/>
      <c r="T321" s="222"/>
      <c r="AT321" s="223" t="s">
        <v>196</v>
      </c>
      <c r="AU321" s="223" t="s">
        <v>98</v>
      </c>
      <c r="AV321" s="12" t="s">
        <v>23</v>
      </c>
      <c r="AW321" s="12" t="s">
        <v>48</v>
      </c>
      <c r="AX321" s="12" t="s">
        <v>91</v>
      </c>
      <c r="AY321" s="223" t="s">
        <v>183</v>
      </c>
    </row>
    <row r="322" spans="2:65" s="13" customFormat="1" ht="10.199999999999999">
      <c r="B322" s="224"/>
      <c r="C322" s="225"/>
      <c r="D322" s="210" t="s">
        <v>196</v>
      </c>
      <c r="E322" s="226" t="s">
        <v>1</v>
      </c>
      <c r="F322" s="227" t="s">
        <v>2588</v>
      </c>
      <c r="G322" s="225"/>
      <c r="H322" s="228">
        <v>523.44399999999996</v>
      </c>
      <c r="I322" s="229"/>
      <c r="J322" s="225"/>
      <c r="K322" s="225"/>
      <c r="L322" s="230"/>
      <c r="M322" s="231"/>
      <c r="N322" s="232"/>
      <c r="O322" s="232"/>
      <c r="P322" s="232"/>
      <c r="Q322" s="232"/>
      <c r="R322" s="232"/>
      <c r="S322" s="232"/>
      <c r="T322" s="233"/>
      <c r="AT322" s="234" t="s">
        <v>196</v>
      </c>
      <c r="AU322" s="234" t="s">
        <v>98</v>
      </c>
      <c r="AV322" s="13" t="s">
        <v>98</v>
      </c>
      <c r="AW322" s="13" t="s">
        <v>48</v>
      </c>
      <c r="AX322" s="13" t="s">
        <v>91</v>
      </c>
      <c r="AY322" s="234" t="s">
        <v>183</v>
      </c>
    </row>
    <row r="323" spans="2:65" s="12" customFormat="1" ht="10.199999999999999">
      <c r="B323" s="214"/>
      <c r="C323" s="215"/>
      <c r="D323" s="210" t="s">
        <v>196</v>
      </c>
      <c r="E323" s="216" t="s">
        <v>1</v>
      </c>
      <c r="F323" s="217" t="s">
        <v>2589</v>
      </c>
      <c r="G323" s="215"/>
      <c r="H323" s="216" t="s">
        <v>1</v>
      </c>
      <c r="I323" s="218"/>
      <c r="J323" s="215"/>
      <c r="K323" s="215"/>
      <c r="L323" s="219"/>
      <c r="M323" s="220"/>
      <c r="N323" s="221"/>
      <c r="O323" s="221"/>
      <c r="P323" s="221"/>
      <c r="Q323" s="221"/>
      <c r="R323" s="221"/>
      <c r="S323" s="221"/>
      <c r="T323" s="222"/>
      <c r="AT323" s="223" t="s">
        <v>196</v>
      </c>
      <c r="AU323" s="223" t="s">
        <v>98</v>
      </c>
      <c r="AV323" s="12" t="s">
        <v>23</v>
      </c>
      <c r="AW323" s="12" t="s">
        <v>48</v>
      </c>
      <c r="AX323" s="12" t="s">
        <v>91</v>
      </c>
      <c r="AY323" s="223" t="s">
        <v>183</v>
      </c>
    </row>
    <row r="324" spans="2:65" s="13" customFormat="1" ht="10.199999999999999">
      <c r="B324" s="224"/>
      <c r="C324" s="225"/>
      <c r="D324" s="210" t="s">
        <v>196</v>
      </c>
      <c r="E324" s="226" t="s">
        <v>1</v>
      </c>
      <c r="F324" s="227" t="s">
        <v>2590</v>
      </c>
      <c r="G324" s="225"/>
      <c r="H324" s="228">
        <v>58.378999999999998</v>
      </c>
      <c r="I324" s="229"/>
      <c r="J324" s="225"/>
      <c r="K324" s="225"/>
      <c r="L324" s="230"/>
      <c r="M324" s="231"/>
      <c r="N324" s="232"/>
      <c r="O324" s="232"/>
      <c r="P324" s="232"/>
      <c r="Q324" s="232"/>
      <c r="R324" s="232"/>
      <c r="S324" s="232"/>
      <c r="T324" s="233"/>
      <c r="AT324" s="234" t="s">
        <v>196</v>
      </c>
      <c r="AU324" s="234" t="s">
        <v>98</v>
      </c>
      <c r="AV324" s="13" t="s">
        <v>98</v>
      </c>
      <c r="AW324" s="13" t="s">
        <v>48</v>
      </c>
      <c r="AX324" s="13" t="s">
        <v>91</v>
      </c>
      <c r="AY324" s="234" t="s">
        <v>183</v>
      </c>
    </row>
    <row r="325" spans="2:65" s="15" customFormat="1" ht="10.199999999999999">
      <c r="B325" s="259"/>
      <c r="C325" s="260"/>
      <c r="D325" s="210" t="s">
        <v>196</v>
      </c>
      <c r="E325" s="261" t="s">
        <v>1</v>
      </c>
      <c r="F325" s="262" t="s">
        <v>1547</v>
      </c>
      <c r="G325" s="260"/>
      <c r="H325" s="263">
        <v>581.82299999999998</v>
      </c>
      <c r="I325" s="264"/>
      <c r="J325" s="260"/>
      <c r="K325" s="260"/>
      <c r="L325" s="265"/>
      <c r="M325" s="266"/>
      <c r="N325" s="267"/>
      <c r="O325" s="267"/>
      <c r="P325" s="267"/>
      <c r="Q325" s="267"/>
      <c r="R325" s="267"/>
      <c r="S325" s="267"/>
      <c r="T325" s="268"/>
      <c r="AT325" s="269" t="s">
        <v>196</v>
      </c>
      <c r="AU325" s="269" t="s">
        <v>98</v>
      </c>
      <c r="AV325" s="15" t="s">
        <v>122</v>
      </c>
      <c r="AW325" s="15" t="s">
        <v>48</v>
      </c>
      <c r="AX325" s="15" t="s">
        <v>23</v>
      </c>
      <c r="AY325" s="269" t="s">
        <v>183</v>
      </c>
    </row>
    <row r="326" spans="2:65" s="11" customFormat="1" ht="22.8" customHeight="1">
      <c r="B326" s="181"/>
      <c r="C326" s="182"/>
      <c r="D326" s="183" t="s">
        <v>90</v>
      </c>
      <c r="E326" s="195" t="s">
        <v>113</v>
      </c>
      <c r="F326" s="195" t="s">
        <v>546</v>
      </c>
      <c r="G326" s="182"/>
      <c r="H326" s="182"/>
      <c r="I326" s="185"/>
      <c r="J326" s="196">
        <f>BK326</f>
        <v>0</v>
      </c>
      <c r="K326" s="182"/>
      <c r="L326" s="187"/>
      <c r="M326" s="188"/>
      <c r="N326" s="189"/>
      <c r="O326" s="189"/>
      <c r="P326" s="190">
        <f>SUM(P327:P353)</f>
        <v>0</v>
      </c>
      <c r="Q326" s="189"/>
      <c r="R326" s="190">
        <f>SUM(R327:R353)</f>
        <v>8.5953400000000002</v>
      </c>
      <c r="S326" s="189"/>
      <c r="T326" s="191">
        <f>SUM(T327:T353)</f>
        <v>0</v>
      </c>
      <c r="AR326" s="192" t="s">
        <v>23</v>
      </c>
      <c r="AT326" s="193" t="s">
        <v>90</v>
      </c>
      <c r="AU326" s="193" t="s">
        <v>23</v>
      </c>
      <c r="AY326" s="192" t="s">
        <v>183</v>
      </c>
      <c r="BK326" s="194">
        <f>SUM(BK327:BK353)</f>
        <v>0</v>
      </c>
    </row>
    <row r="327" spans="2:65" s="1" customFormat="1" ht="16.5" customHeight="1">
      <c r="B327" s="35"/>
      <c r="C327" s="197" t="s">
        <v>337</v>
      </c>
      <c r="D327" s="197" t="s">
        <v>186</v>
      </c>
      <c r="E327" s="198" t="s">
        <v>2591</v>
      </c>
      <c r="F327" s="199" t="s">
        <v>2592</v>
      </c>
      <c r="G327" s="200" t="s">
        <v>711</v>
      </c>
      <c r="H327" s="201">
        <v>140.13</v>
      </c>
      <c r="I327" s="202"/>
      <c r="J327" s="203">
        <f>ROUND(I327*H327,2)</f>
        <v>0</v>
      </c>
      <c r="K327" s="199" t="s">
        <v>190</v>
      </c>
      <c r="L327" s="39"/>
      <c r="M327" s="204" t="s">
        <v>1</v>
      </c>
      <c r="N327" s="205" t="s">
        <v>56</v>
      </c>
      <c r="O327" s="67"/>
      <c r="P327" s="206">
        <f>O327*H327</f>
        <v>0</v>
      </c>
      <c r="Q327" s="206">
        <v>0</v>
      </c>
      <c r="R327" s="206">
        <f>Q327*H327</f>
        <v>0</v>
      </c>
      <c r="S327" s="206">
        <v>0</v>
      </c>
      <c r="T327" s="207">
        <f>S327*H327</f>
        <v>0</v>
      </c>
      <c r="AR327" s="208" t="s">
        <v>122</v>
      </c>
      <c r="AT327" s="208" t="s">
        <v>186</v>
      </c>
      <c r="AU327" s="208" t="s">
        <v>98</v>
      </c>
      <c r="AY327" s="17" t="s">
        <v>183</v>
      </c>
      <c r="BE327" s="209">
        <f>IF(N327="základní",J327,0)</f>
        <v>0</v>
      </c>
      <c r="BF327" s="209">
        <f>IF(N327="snížená",J327,0)</f>
        <v>0</v>
      </c>
      <c r="BG327" s="209">
        <f>IF(N327="zákl. přenesená",J327,0)</f>
        <v>0</v>
      </c>
      <c r="BH327" s="209">
        <f>IF(N327="sníž. přenesená",J327,0)</f>
        <v>0</v>
      </c>
      <c r="BI327" s="209">
        <f>IF(N327="nulová",J327,0)</f>
        <v>0</v>
      </c>
      <c r="BJ327" s="17" t="s">
        <v>23</v>
      </c>
      <c r="BK327" s="209">
        <f>ROUND(I327*H327,2)</f>
        <v>0</v>
      </c>
      <c r="BL327" s="17" t="s">
        <v>122</v>
      </c>
      <c r="BM327" s="208" t="s">
        <v>2593</v>
      </c>
    </row>
    <row r="328" spans="2:65" s="1" customFormat="1" ht="10.199999999999999">
      <c r="B328" s="35"/>
      <c r="C328" s="36"/>
      <c r="D328" s="210" t="s">
        <v>192</v>
      </c>
      <c r="E328" s="36"/>
      <c r="F328" s="211" t="s">
        <v>2594</v>
      </c>
      <c r="G328" s="36"/>
      <c r="H328" s="36"/>
      <c r="I328" s="118"/>
      <c r="J328" s="36"/>
      <c r="K328" s="36"/>
      <c r="L328" s="39"/>
      <c r="M328" s="212"/>
      <c r="N328" s="67"/>
      <c r="O328" s="67"/>
      <c r="P328" s="67"/>
      <c r="Q328" s="67"/>
      <c r="R328" s="67"/>
      <c r="S328" s="67"/>
      <c r="T328" s="68"/>
      <c r="AT328" s="17" t="s">
        <v>192</v>
      </c>
      <c r="AU328" s="17" t="s">
        <v>98</v>
      </c>
    </row>
    <row r="329" spans="2:65" s="1" customFormat="1" ht="18">
      <c r="B329" s="35"/>
      <c r="C329" s="36"/>
      <c r="D329" s="210" t="s">
        <v>194</v>
      </c>
      <c r="E329" s="36"/>
      <c r="F329" s="213" t="s">
        <v>2595</v>
      </c>
      <c r="G329" s="36"/>
      <c r="H329" s="36"/>
      <c r="I329" s="118"/>
      <c r="J329" s="36"/>
      <c r="K329" s="36"/>
      <c r="L329" s="39"/>
      <c r="M329" s="212"/>
      <c r="N329" s="67"/>
      <c r="O329" s="67"/>
      <c r="P329" s="67"/>
      <c r="Q329" s="67"/>
      <c r="R329" s="67"/>
      <c r="S329" s="67"/>
      <c r="T329" s="68"/>
      <c r="AT329" s="17" t="s">
        <v>194</v>
      </c>
      <c r="AU329" s="17" t="s">
        <v>98</v>
      </c>
    </row>
    <row r="330" spans="2:65" s="12" customFormat="1" ht="10.199999999999999">
      <c r="B330" s="214"/>
      <c r="C330" s="215"/>
      <c r="D330" s="210" t="s">
        <v>196</v>
      </c>
      <c r="E330" s="216" t="s">
        <v>1</v>
      </c>
      <c r="F330" s="217" t="s">
        <v>2596</v>
      </c>
      <c r="G330" s="215"/>
      <c r="H330" s="216" t="s">
        <v>1</v>
      </c>
      <c r="I330" s="218"/>
      <c r="J330" s="215"/>
      <c r="K330" s="215"/>
      <c r="L330" s="219"/>
      <c r="M330" s="220"/>
      <c r="N330" s="221"/>
      <c r="O330" s="221"/>
      <c r="P330" s="221"/>
      <c r="Q330" s="221"/>
      <c r="R330" s="221"/>
      <c r="S330" s="221"/>
      <c r="T330" s="222"/>
      <c r="AT330" s="223" t="s">
        <v>196</v>
      </c>
      <c r="AU330" s="223" t="s">
        <v>98</v>
      </c>
      <c r="AV330" s="12" t="s">
        <v>23</v>
      </c>
      <c r="AW330" s="12" t="s">
        <v>48</v>
      </c>
      <c r="AX330" s="12" t="s">
        <v>91</v>
      </c>
      <c r="AY330" s="223" t="s">
        <v>183</v>
      </c>
    </row>
    <row r="331" spans="2:65" s="13" customFormat="1" ht="10.199999999999999">
      <c r="B331" s="224"/>
      <c r="C331" s="225"/>
      <c r="D331" s="210" t="s">
        <v>196</v>
      </c>
      <c r="E331" s="226" t="s">
        <v>1</v>
      </c>
      <c r="F331" s="227" t="s">
        <v>2597</v>
      </c>
      <c r="G331" s="225"/>
      <c r="H331" s="228">
        <v>140.13</v>
      </c>
      <c r="I331" s="229"/>
      <c r="J331" s="225"/>
      <c r="K331" s="225"/>
      <c r="L331" s="230"/>
      <c r="M331" s="231"/>
      <c r="N331" s="232"/>
      <c r="O331" s="232"/>
      <c r="P331" s="232"/>
      <c r="Q331" s="232"/>
      <c r="R331" s="232"/>
      <c r="S331" s="232"/>
      <c r="T331" s="233"/>
      <c r="AT331" s="234" t="s">
        <v>196</v>
      </c>
      <c r="AU331" s="234" t="s">
        <v>98</v>
      </c>
      <c r="AV331" s="13" t="s">
        <v>98</v>
      </c>
      <c r="AW331" s="13" t="s">
        <v>48</v>
      </c>
      <c r="AX331" s="13" t="s">
        <v>23</v>
      </c>
      <c r="AY331" s="234" t="s">
        <v>183</v>
      </c>
    </row>
    <row r="332" spans="2:65" s="1" customFormat="1" ht="16.5" customHeight="1">
      <c r="B332" s="35"/>
      <c r="C332" s="197" t="s">
        <v>346</v>
      </c>
      <c r="D332" s="197" t="s">
        <v>186</v>
      </c>
      <c r="E332" s="198" t="s">
        <v>2598</v>
      </c>
      <c r="F332" s="199" t="s">
        <v>2599</v>
      </c>
      <c r="G332" s="200" t="s">
        <v>205</v>
      </c>
      <c r="H332" s="201">
        <v>6</v>
      </c>
      <c r="I332" s="202"/>
      <c r="J332" s="203">
        <f>ROUND(I332*H332,2)</f>
        <v>0</v>
      </c>
      <c r="K332" s="199" t="s">
        <v>190</v>
      </c>
      <c r="L332" s="39"/>
      <c r="M332" s="204" t="s">
        <v>1</v>
      </c>
      <c r="N332" s="205" t="s">
        <v>56</v>
      </c>
      <c r="O332" s="67"/>
      <c r="P332" s="206">
        <f>O332*H332</f>
        <v>0</v>
      </c>
      <c r="Q332" s="206">
        <v>0.26789000000000002</v>
      </c>
      <c r="R332" s="206">
        <f>Q332*H332</f>
        <v>1.6073400000000002</v>
      </c>
      <c r="S332" s="206">
        <v>0</v>
      </c>
      <c r="T332" s="207">
        <f>S332*H332</f>
        <v>0</v>
      </c>
      <c r="AR332" s="208" t="s">
        <v>122</v>
      </c>
      <c r="AT332" s="208" t="s">
        <v>186</v>
      </c>
      <c r="AU332" s="208" t="s">
        <v>98</v>
      </c>
      <c r="AY332" s="17" t="s">
        <v>183</v>
      </c>
      <c r="BE332" s="209">
        <f>IF(N332="základní",J332,0)</f>
        <v>0</v>
      </c>
      <c r="BF332" s="209">
        <f>IF(N332="snížená",J332,0)</f>
        <v>0</v>
      </c>
      <c r="BG332" s="209">
        <f>IF(N332="zákl. přenesená",J332,0)</f>
        <v>0</v>
      </c>
      <c r="BH332" s="209">
        <f>IF(N332="sníž. přenesená",J332,0)</f>
        <v>0</v>
      </c>
      <c r="BI332" s="209">
        <f>IF(N332="nulová",J332,0)</f>
        <v>0</v>
      </c>
      <c r="BJ332" s="17" t="s">
        <v>23</v>
      </c>
      <c r="BK332" s="209">
        <f>ROUND(I332*H332,2)</f>
        <v>0</v>
      </c>
      <c r="BL332" s="17" t="s">
        <v>122</v>
      </c>
      <c r="BM332" s="208" t="s">
        <v>2600</v>
      </c>
    </row>
    <row r="333" spans="2:65" s="1" customFormat="1" ht="17.399999999999999">
      <c r="B333" s="35"/>
      <c r="C333" s="36"/>
      <c r="D333" s="210" t="s">
        <v>192</v>
      </c>
      <c r="E333" s="36"/>
      <c r="F333" s="211" t="s">
        <v>2601</v>
      </c>
      <c r="G333" s="36"/>
      <c r="H333" s="36"/>
      <c r="I333" s="118"/>
      <c r="J333" s="36"/>
      <c r="K333" s="36"/>
      <c r="L333" s="39"/>
      <c r="M333" s="212"/>
      <c r="N333" s="67"/>
      <c r="O333" s="67"/>
      <c r="P333" s="67"/>
      <c r="Q333" s="67"/>
      <c r="R333" s="67"/>
      <c r="S333" s="67"/>
      <c r="T333" s="68"/>
      <c r="AT333" s="17" t="s">
        <v>192</v>
      </c>
      <c r="AU333" s="17" t="s">
        <v>98</v>
      </c>
    </row>
    <row r="334" spans="2:65" s="1" customFormat="1" ht="18">
      <c r="B334" s="35"/>
      <c r="C334" s="36"/>
      <c r="D334" s="210" t="s">
        <v>194</v>
      </c>
      <c r="E334" s="36"/>
      <c r="F334" s="213" t="s">
        <v>2602</v>
      </c>
      <c r="G334" s="36"/>
      <c r="H334" s="36"/>
      <c r="I334" s="118"/>
      <c r="J334" s="36"/>
      <c r="K334" s="36"/>
      <c r="L334" s="39"/>
      <c r="M334" s="212"/>
      <c r="N334" s="67"/>
      <c r="O334" s="67"/>
      <c r="P334" s="67"/>
      <c r="Q334" s="67"/>
      <c r="R334" s="67"/>
      <c r="S334" s="67"/>
      <c r="T334" s="68"/>
      <c r="AT334" s="17" t="s">
        <v>194</v>
      </c>
      <c r="AU334" s="17" t="s">
        <v>98</v>
      </c>
    </row>
    <row r="335" spans="2:65" s="12" customFormat="1" ht="10.199999999999999">
      <c r="B335" s="214"/>
      <c r="C335" s="215"/>
      <c r="D335" s="210" t="s">
        <v>196</v>
      </c>
      <c r="E335" s="216" t="s">
        <v>1</v>
      </c>
      <c r="F335" s="217" t="s">
        <v>2603</v>
      </c>
      <c r="G335" s="215"/>
      <c r="H335" s="216" t="s">
        <v>1</v>
      </c>
      <c r="I335" s="218"/>
      <c r="J335" s="215"/>
      <c r="K335" s="215"/>
      <c r="L335" s="219"/>
      <c r="M335" s="220"/>
      <c r="N335" s="221"/>
      <c r="O335" s="221"/>
      <c r="P335" s="221"/>
      <c r="Q335" s="221"/>
      <c r="R335" s="221"/>
      <c r="S335" s="221"/>
      <c r="T335" s="222"/>
      <c r="AT335" s="223" t="s">
        <v>196</v>
      </c>
      <c r="AU335" s="223" t="s">
        <v>98</v>
      </c>
      <c r="AV335" s="12" t="s">
        <v>23</v>
      </c>
      <c r="AW335" s="12" t="s">
        <v>48</v>
      </c>
      <c r="AX335" s="12" t="s">
        <v>91</v>
      </c>
      <c r="AY335" s="223" t="s">
        <v>183</v>
      </c>
    </row>
    <row r="336" spans="2:65" s="13" customFormat="1" ht="10.199999999999999">
      <c r="B336" s="224"/>
      <c r="C336" s="225"/>
      <c r="D336" s="210" t="s">
        <v>196</v>
      </c>
      <c r="E336" s="226" t="s">
        <v>1</v>
      </c>
      <c r="F336" s="227" t="s">
        <v>2604</v>
      </c>
      <c r="G336" s="225"/>
      <c r="H336" s="228">
        <v>6</v>
      </c>
      <c r="I336" s="229"/>
      <c r="J336" s="225"/>
      <c r="K336" s="225"/>
      <c r="L336" s="230"/>
      <c r="M336" s="231"/>
      <c r="N336" s="232"/>
      <c r="O336" s="232"/>
      <c r="P336" s="232"/>
      <c r="Q336" s="232"/>
      <c r="R336" s="232"/>
      <c r="S336" s="232"/>
      <c r="T336" s="233"/>
      <c r="AT336" s="234" t="s">
        <v>196</v>
      </c>
      <c r="AU336" s="234" t="s">
        <v>98</v>
      </c>
      <c r="AV336" s="13" t="s">
        <v>98</v>
      </c>
      <c r="AW336" s="13" t="s">
        <v>48</v>
      </c>
      <c r="AX336" s="13" t="s">
        <v>91</v>
      </c>
      <c r="AY336" s="234" t="s">
        <v>183</v>
      </c>
    </row>
    <row r="337" spans="2:65" s="15" customFormat="1" ht="10.199999999999999">
      <c r="B337" s="259"/>
      <c r="C337" s="260"/>
      <c r="D337" s="210" t="s">
        <v>196</v>
      </c>
      <c r="E337" s="261" t="s">
        <v>1</v>
      </c>
      <c r="F337" s="262" t="s">
        <v>1547</v>
      </c>
      <c r="G337" s="260"/>
      <c r="H337" s="263">
        <v>6</v>
      </c>
      <c r="I337" s="264"/>
      <c r="J337" s="260"/>
      <c r="K337" s="260"/>
      <c r="L337" s="265"/>
      <c r="M337" s="266"/>
      <c r="N337" s="267"/>
      <c r="O337" s="267"/>
      <c r="P337" s="267"/>
      <c r="Q337" s="267"/>
      <c r="R337" s="267"/>
      <c r="S337" s="267"/>
      <c r="T337" s="268"/>
      <c r="AT337" s="269" t="s">
        <v>196</v>
      </c>
      <c r="AU337" s="269" t="s">
        <v>98</v>
      </c>
      <c r="AV337" s="15" t="s">
        <v>122</v>
      </c>
      <c r="AW337" s="15" t="s">
        <v>48</v>
      </c>
      <c r="AX337" s="15" t="s">
        <v>23</v>
      </c>
      <c r="AY337" s="269" t="s">
        <v>183</v>
      </c>
    </row>
    <row r="338" spans="2:65" s="1" customFormat="1" ht="16.5" customHeight="1">
      <c r="B338" s="35"/>
      <c r="C338" s="246" t="s">
        <v>353</v>
      </c>
      <c r="D338" s="246" t="s">
        <v>347</v>
      </c>
      <c r="E338" s="247" t="s">
        <v>2605</v>
      </c>
      <c r="F338" s="248" t="s">
        <v>2606</v>
      </c>
      <c r="G338" s="249" t="s">
        <v>205</v>
      </c>
      <c r="H338" s="250">
        <v>4</v>
      </c>
      <c r="I338" s="251"/>
      <c r="J338" s="252">
        <f>ROUND(I338*H338,2)</f>
        <v>0</v>
      </c>
      <c r="K338" s="248" t="s">
        <v>1</v>
      </c>
      <c r="L338" s="253"/>
      <c r="M338" s="254" t="s">
        <v>1</v>
      </c>
      <c r="N338" s="255" t="s">
        <v>56</v>
      </c>
      <c r="O338" s="67"/>
      <c r="P338" s="206">
        <f>O338*H338</f>
        <v>0</v>
      </c>
      <c r="Q338" s="206">
        <v>1.1599999999999999</v>
      </c>
      <c r="R338" s="206">
        <f>Q338*H338</f>
        <v>4.6399999999999997</v>
      </c>
      <c r="S338" s="206">
        <v>0</v>
      </c>
      <c r="T338" s="207">
        <f>S338*H338</f>
        <v>0</v>
      </c>
      <c r="AR338" s="208" t="s">
        <v>232</v>
      </c>
      <c r="AT338" s="208" t="s">
        <v>347</v>
      </c>
      <c r="AU338" s="208" t="s">
        <v>98</v>
      </c>
      <c r="AY338" s="17" t="s">
        <v>183</v>
      </c>
      <c r="BE338" s="209">
        <f>IF(N338="základní",J338,0)</f>
        <v>0</v>
      </c>
      <c r="BF338" s="209">
        <f>IF(N338="snížená",J338,0)</f>
        <v>0</v>
      </c>
      <c r="BG338" s="209">
        <f>IF(N338="zákl. přenesená",J338,0)</f>
        <v>0</v>
      </c>
      <c r="BH338" s="209">
        <f>IF(N338="sníž. přenesená",J338,0)</f>
        <v>0</v>
      </c>
      <c r="BI338" s="209">
        <f>IF(N338="nulová",J338,0)</f>
        <v>0</v>
      </c>
      <c r="BJ338" s="17" t="s">
        <v>23</v>
      </c>
      <c r="BK338" s="209">
        <f>ROUND(I338*H338,2)</f>
        <v>0</v>
      </c>
      <c r="BL338" s="17" t="s">
        <v>122</v>
      </c>
      <c r="BM338" s="208" t="s">
        <v>2607</v>
      </c>
    </row>
    <row r="339" spans="2:65" s="1" customFormat="1" ht="10.199999999999999">
      <c r="B339" s="35"/>
      <c r="C339" s="36"/>
      <c r="D339" s="210" t="s">
        <v>192</v>
      </c>
      <c r="E339" s="36"/>
      <c r="F339" s="211" t="s">
        <v>2606</v>
      </c>
      <c r="G339" s="36"/>
      <c r="H339" s="36"/>
      <c r="I339" s="118"/>
      <c r="J339" s="36"/>
      <c r="K339" s="36"/>
      <c r="L339" s="39"/>
      <c r="M339" s="212"/>
      <c r="N339" s="67"/>
      <c r="O339" s="67"/>
      <c r="P339" s="67"/>
      <c r="Q339" s="67"/>
      <c r="R339" s="67"/>
      <c r="S339" s="67"/>
      <c r="T339" s="68"/>
      <c r="AT339" s="17" t="s">
        <v>192</v>
      </c>
      <c r="AU339" s="17" t="s">
        <v>98</v>
      </c>
    </row>
    <row r="340" spans="2:65" s="12" customFormat="1" ht="10.199999999999999">
      <c r="B340" s="214"/>
      <c r="C340" s="215"/>
      <c r="D340" s="210" t="s">
        <v>196</v>
      </c>
      <c r="E340" s="216" t="s">
        <v>1</v>
      </c>
      <c r="F340" s="217" t="s">
        <v>1952</v>
      </c>
      <c r="G340" s="215"/>
      <c r="H340" s="216" t="s">
        <v>1</v>
      </c>
      <c r="I340" s="218"/>
      <c r="J340" s="215"/>
      <c r="K340" s="215"/>
      <c r="L340" s="219"/>
      <c r="M340" s="220"/>
      <c r="N340" s="221"/>
      <c r="O340" s="221"/>
      <c r="P340" s="221"/>
      <c r="Q340" s="221"/>
      <c r="R340" s="221"/>
      <c r="S340" s="221"/>
      <c r="T340" s="222"/>
      <c r="AT340" s="223" t="s">
        <v>196</v>
      </c>
      <c r="AU340" s="223" t="s">
        <v>98</v>
      </c>
      <c r="AV340" s="12" t="s">
        <v>23</v>
      </c>
      <c r="AW340" s="12" t="s">
        <v>48</v>
      </c>
      <c r="AX340" s="12" t="s">
        <v>91</v>
      </c>
      <c r="AY340" s="223" t="s">
        <v>183</v>
      </c>
    </row>
    <row r="341" spans="2:65" s="13" customFormat="1" ht="10.199999999999999">
      <c r="B341" s="224"/>
      <c r="C341" s="225"/>
      <c r="D341" s="210" t="s">
        <v>196</v>
      </c>
      <c r="E341" s="226" t="s">
        <v>1</v>
      </c>
      <c r="F341" s="227" t="s">
        <v>122</v>
      </c>
      <c r="G341" s="225"/>
      <c r="H341" s="228">
        <v>4</v>
      </c>
      <c r="I341" s="229"/>
      <c r="J341" s="225"/>
      <c r="K341" s="225"/>
      <c r="L341" s="230"/>
      <c r="M341" s="231"/>
      <c r="N341" s="232"/>
      <c r="O341" s="232"/>
      <c r="P341" s="232"/>
      <c r="Q341" s="232"/>
      <c r="R341" s="232"/>
      <c r="S341" s="232"/>
      <c r="T341" s="233"/>
      <c r="AT341" s="234" t="s">
        <v>196</v>
      </c>
      <c r="AU341" s="234" t="s">
        <v>98</v>
      </c>
      <c r="AV341" s="13" t="s">
        <v>98</v>
      </c>
      <c r="AW341" s="13" t="s">
        <v>48</v>
      </c>
      <c r="AX341" s="13" t="s">
        <v>23</v>
      </c>
      <c r="AY341" s="234" t="s">
        <v>183</v>
      </c>
    </row>
    <row r="342" spans="2:65" s="1" customFormat="1" ht="16.5" customHeight="1">
      <c r="B342" s="35"/>
      <c r="C342" s="246" t="s">
        <v>363</v>
      </c>
      <c r="D342" s="246" t="s">
        <v>347</v>
      </c>
      <c r="E342" s="247" t="s">
        <v>2608</v>
      </c>
      <c r="F342" s="248" t="s">
        <v>2609</v>
      </c>
      <c r="G342" s="249" t="s">
        <v>205</v>
      </c>
      <c r="H342" s="250">
        <v>1</v>
      </c>
      <c r="I342" s="251"/>
      <c r="J342" s="252">
        <f>ROUND(I342*H342,2)</f>
        <v>0</v>
      </c>
      <c r="K342" s="248" t="s">
        <v>1</v>
      </c>
      <c r="L342" s="253"/>
      <c r="M342" s="254" t="s">
        <v>1</v>
      </c>
      <c r="N342" s="255" t="s">
        <v>56</v>
      </c>
      <c r="O342" s="67"/>
      <c r="P342" s="206">
        <f>O342*H342</f>
        <v>0</v>
      </c>
      <c r="Q342" s="206">
        <v>1.1599999999999999</v>
      </c>
      <c r="R342" s="206">
        <f>Q342*H342</f>
        <v>1.1599999999999999</v>
      </c>
      <c r="S342" s="206">
        <v>0</v>
      </c>
      <c r="T342" s="207">
        <f>S342*H342</f>
        <v>0</v>
      </c>
      <c r="AR342" s="208" t="s">
        <v>232</v>
      </c>
      <c r="AT342" s="208" t="s">
        <v>347</v>
      </c>
      <c r="AU342" s="208" t="s">
        <v>98</v>
      </c>
      <c r="AY342" s="17" t="s">
        <v>183</v>
      </c>
      <c r="BE342" s="209">
        <f>IF(N342="základní",J342,0)</f>
        <v>0</v>
      </c>
      <c r="BF342" s="209">
        <f>IF(N342="snížená",J342,0)</f>
        <v>0</v>
      </c>
      <c r="BG342" s="209">
        <f>IF(N342="zákl. přenesená",J342,0)</f>
        <v>0</v>
      </c>
      <c r="BH342" s="209">
        <f>IF(N342="sníž. přenesená",J342,0)</f>
        <v>0</v>
      </c>
      <c r="BI342" s="209">
        <f>IF(N342="nulová",J342,0)</f>
        <v>0</v>
      </c>
      <c r="BJ342" s="17" t="s">
        <v>23</v>
      </c>
      <c r="BK342" s="209">
        <f>ROUND(I342*H342,2)</f>
        <v>0</v>
      </c>
      <c r="BL342" s="17" t="s">
        <v>122</v>
      </c>
      <c r="BM342" s="208" t="s">
        <v>2610</v>
      </c>
    </row>
    <row r="343" spans="2:65" s="1" customFormat="1" ht="10.199999999999999">
      <c r="B343" s="35"/>
      <c r="C343" s="36"/>
      <c r="D343" s="210" t="s">
        <v>192</v>
      </c>
      <c r="E343" s="36"/>
      <c r="F343" s="211" t="s">
        <v>2609</v>
      </c>
      <c r="G343" s="36"/>
      <c r="H343" s="36"/>
      <c r="I343" s="118"/>
      <c r="J343" s="36"/>
      <c r="K343" s="36"/>
      <c r="L343" s="39"/>
      <c r="M343" s="212"/>
      <c r="N343" s="67"/>
      <c r="O343" s="67"/>
      <c r="P343" s="67"/>
      <c r="Q343" s="67"/>
      <c r="R343" s="67"/>
      <c r="S343" s="67"/>
      <c r="T343" s="68"/>
      <c r="AT343" s="17" t="s">
        <v>192</v>
      </c>
      <c r="AU343" s="17" t="s">
        <v>98</v>
      </c>
    </row>
    <row r="344" spans="2:65" s="12" customFormat="1" ht="10.199999999999999">
      <c r="B344" s="214"/>
      <c r="C344" s="215"/>
      <c r="D344" s="210" t="s">
        <v>196</v>
      </c>
      <c r="E344" s="216" t="s">
        <v>1</v>
      </c>
      <c r="F344" s="217" t="s">
        <v>1952</v>
      </c>
      <c r="G344" s="215"/>
      <c r="H344" s="216" t="s">
        <v>1</v>
      </c>
      <c r="I344" s="218"/>
      <c r="J344" s="215"/>
      <c r="K344" s="215"/>
      <c r="L344" s="219"/>
      <c r="M344" s="220"/>
      <c r="N344" s="221"/>
      <c r="O344" s="221"/>
      <c r="P344" s="221"/>
      <c r="Q344" s="221"/>
      <c r="R344" s="221"/>
      <c r="S344" s="221"/>
      <c r="T344" s="222"/>
      <c r="AT344" s="223" t="s">
        <v>196</v>
      </c>
      <c r="AU344" s="223" t="s">
        <v>98</v>
      </c>
      <c r="AV344" s="12" t="s">
        <v>23</v>
      </c>
      <c r="AW344" s="12" t="s">
        <v>48</v>
      </c>
      <c r="AX344" s="12" t="s">
        <v>91</v>
      </c>
      <c r="AY344" s="223" t="s">
        <v>183</v>
      </c>
    </row>
    <row r="345" spans="2:65" s="13" customFormat="1" ht="10.199999999999999">
      <c r="B345" s="224"/>
      <c r="C345" s="225"/>
      <c r="D345" s="210" t="s">
        <v>196</v>
      </c>
      <c r="E345" s="226" t="s">
        <v>1</v>
      </c>
      <c r="F345" s="227" t="s">
        <v>23</v>
      </c>
      <c r="G345" s="225"/>
      <c r="H345" s="228">
        <v>1</v>
      </c>
      <c r="I345" s="229"/>
      <c r="J345" s="225"/>
      <c r="K345" s="225"/>
      <c r="L345" s="230"/>
      <c r="M345" s="231"/>
      <c r="N345" s="232"/>
      <c r="O345" s="232"/>
      <c r="P345" s="232"/>
      <c r="Q345" s="232"/>
      <c r="R345" s="232"/>
      <c r="S345" s="232"/>
      <c r="T345" s="233"/>
      <c r="AT345" s="234" t="s">
        <v>196</v>
      </c>
      <c r="AU345" s="234" t="s">
        <v>98</v>
      </c>
      <c r="AV345" s="13" t="s">
        <v>98</v>
      </c>
      <c r="AW345" s="13" t="s">
        <v>48</v>
      </c>
      <c r="AX345" s="13" t="s">
        <v>23</v>
      </c>
      <c r="AY345" s="234" t="s">
        <v>183</v>
      </c>
    </row>
    <row r="346" spans="2:65" s="1" customFormat="1" ht="16.5" customHeight="1">
      <c r="B346" s="35"/>
      <c r="C346" s="246" t="s">
        <v>369</v>
      </c>
      <c r="D346" s="246" t="s">
        <v>347</v>
      </c>
      <c r="E346" s="247" t="s">
        <v>2611</v>
      </c>
      <c r="F346" s="248" t="s">
        <v>2612</v>
      </c>
      <c r="G346" s="249" t="s">
        <v>205</v>
      </c>
      <c r="H346" s="250">
        <v>1</v>
      </c>
      <c r="I346" s="251"/>
      <c r="J346" s="252">
        <f>ROUND(I346*H346,2)</f>
        <v>0</v>
      </c>
      <c r="K346" s="248" t="s">
        <v>1</v>
      </c>
      <c r="L346" s="253"/>
      <c r="M346" s="254" t="s">
        <v>1</v>
      </c>
      <c r="N346" s="255" t="s">
        <v>56</v>
      </c>
      <c r="O346" s="67"/>
      <c r="P346" s="206">
        <f>O346*H346</f>
        <v>0</v>
      </c>
      <c r="Q346" s="206">
        <v>1.1599999999999999</v>
      </c>
      <c r="R346" s="206">
        <f>Q346*H346</f>
        <v>1.1599999999999999</v>
      </c>
      <c r="S346" s="206">
        <v>0</v>
      </c>
      <c r="T346" s="207">
        <f>S346*H346</f>
        <v>0</v>
      </c>
      <c r="AR346" s="208" t="s">
        <v>232</v>
      </c>
      <c r="AT346" s="208" t="s">
        <v>347</v>
      </c>
      <c r="AU346" s="208" t="s">
        <v>98</v>
      </c>
      <c r="AY346" s="17" t="s">
        <v>183</v>
      </c>
      <c r="BE346" s="209">
        <f>IF(N346="základní",J346,0)</f>
        <v>0</v>
      </c>
      <c r="BF346" s="209">
        <f>IF(N346="snížená",J346,0)</f>
        <v>0</v>
      </c>
      <c r="BG346" s="209">
        <f>IF(N346="zákl. přenesená",J346,0)</f>
        <v>0</v>
      </c>
      <c r="BH346" s="209">
        <f>IF(N346="sníž. přenesená",J346,0)</f>
        <v>0</v>
      </c>
      <c r="BI346" s="209">
        <f>IF(N346="nulová",J346,0)</f>
        <v>0</v>
      </c>
      <c r="BJ346" s="17" t="s">
        <v>23</v>
      </c>
      <c r="BK346" s="209">
        <f>ROUND(I346*H346,2)</f>
        <v>0</v>
      </c>
      <c r="BL346" s="17" t="s">
        <v>122</v>
      </c>
      <c r="BM346" s="208" t="s">
        <v>2613</v>
      </c>
    </row>
    <row r="347" spans="2:65" s="1" customFormat="1" ht="10.199999999999999">
      <c r="B347" s="35"/>
      <c r="C347" s="36"/>
      <c r="D347" s="210" t="s">
        <v>192</v>
      </c>
      <c r="E347" s="36"/>
      <c r="F347" s="211" t="s">
        <v>2612</v>
      </c>
      <c r="G347" s="36"/>
      <c r="H347" s="36"/>
      <c r="I347" s="118"/>
      <c r="J347" s="36"/>
      <c r="K347" s="36"/>
      <c r="L347" s="39"/>
      <c r="M347" s="212"/>
      <c r="N347" s="67"/>
      <c r="O347" s="67"/>
      <c r="P347" s="67"/>
      <c r="Q347" s="67"/>
      <c r="R347" s="67"/>
      <c r="S347" s="67"/>
      <c r="T347" s="68"/>
      <c r="AT347" s="17" t="s">
        <v>192</v>
      </c>
      <c r="AU347" s="17" t="s">
        <v>98</v>
      </c>
    </row>
    <row r="348" spans="2:65" s="12" customFormat="1" ht="10.199999999999999">
      <c r="B348" s="214"/>
      <c r="C348" s="215"/>
      <c r="D348" s="210" t="s">
        <v>196</v>
      </c>
      <c r="E348" s="216" t="s">
        <v>1</v>
      </c>
      <c r="F348" s="217" t="s">
        <v>1952</v>
      </c>
      <c r="G348" s="215"/>
      <c r="H348" s="216" t="s">
        <v>1</v>
      </c>
      <c r="I348" s="218"/>
      <c r="J348" s="215"/>
      <c r="K348" s="215"/>
      <c r="L348" s="219"/>
      <c r="M348" s="220"/>
      <c r="N348" s="221"/>
      <c r="O348" s="221"/>
      <c r="P348" s="221"/>
      <c r="Q348" s="221"/>
      <c r="R348" s="221"/>
      <c r="S348" s="221"/>
      <c r="T348" s="222"/>
      <c r="AT348" s="223" t="s">
        <v>196</v>
      </c>
      <c r="AU348" s="223" t="s">
        <v>98</v>
      </c>
      <c r="AV348" s="12" t="s">
        <v>23</v>
      </c>
      <c r="AW348" s="12" t="s">
        <v>48</v>
      </c>
      <c r="AX348" s="12" t="s">
        <v>91</v>
      </c>
      <c r="AY348" s="223" t="s">
        <v>183</v>
      </c>
    </row>
    <row r="349" spans="2:65" s="13" customFormat="1" ht="10.199999999999999">
      <c r="B349" s="224"/>
      <c r="C349" s="225"/>
      <c r="D349" s="210" t="s">
        <v>196</v>
      </c>
      <c r="E349" s="226" t="s">
        <v>1</v>
      </c>
      <c r="F349" s="227" t="s">
        <v>23</v>
      </c>
      <c r="G349" s="225"/>
      <c r="H349" s="228">
        <v>1</v>
      </c>
      <c r="I349" s="229"/>
      <c r="J349" s="225"/>
      <c r="K349" s="225"/>
      <c r="L349" s="230"/>
      <c r="M349" s="231"/>
      <c r="N349" s="232"/>
      <c r="O349" s="232"/>
      <c r="P349" s="232"/>
      <c r="Q349" s="232"/>
      <c r="R349" s="232"/>
      <c r="S349" s="232"/>
      <c r="T349" s="233"/>
      <c r="AT349" s="234" t="s">
        <v>196</v>
      </c>
      <c r="AU349" s="234" t="s">
        <v>98</v>
      </c>
      <c r="AV349" s="13" t="s">
        <v>98</v>
      </c>
      <c r="AW349" s="13" t="s">
        <v>48</v>
      </c>
      <c r="AX349" s="13" t="s">
        <v>23</v>
      </c>
      <c r="AY349" s="234" t="s">
        <v>183</v>
      </c>
    </row>
    <row r="350" spans="2:65" s="1" customFormat="1" ht="16.5" customHeight="1">
      <c r="B350" s="35"/>
      <c r="C350" s="246" t="s">
        <v>376</v>
      </c>
      <c r="D350" s="246" t="s">
        <v>347</v>
      </c>
      <c r="E350" s="247" t="s">
        <v>2614</v>
      </c>
      <c r="F350" s="248" t="s">
        <v>2615</v>
      </c>
      <c r="G350" s="249" t="s">
        <v>205</v>
      </c>
      <c r="H350" s="250">
        <v>14</v>
      </c>
      <c r="I350" s="251"/>
      <c r="J350" s="252">
        <f>ROUND(I350*H350,2)</f>
        <v>0</v>
      </c>
      <c r="K350" s="248" t="s">
        <v>190</v>
      </c>
      <c r="L350" s="253"/>
      <c r="M350" s="254" t="s">
        <v>1</v>
      </c>
      <c r="N350" s="255" t="s">
        <v>56</v>
      </c>
      <c r="O350" s="67"/>
      <c r="P350" s="206">
        <f>O350*H350</f>
        <v>0</v>
      </c>
      <c r="Q350" s="206">
        <v>2E-3</v>
      </c>
      <c r="R350" s="206">
        <f>Q350*H350</f>
        <v>2.8000000000000001E-2</v>
      </c>
      <c r="S350" s="206">
        <v>0</v>
      </c>
      <c r="T350" s="207">
        <f>S350*H350</f>
        <v>0</v>
      </c>
      <c r="AR350" s="208" t="s">
        <v>232</v>
      </c>
      <c r="AT350" s="208" t="s">
        <v>347</v>
      </c>
      <c r="AU350" s="208" t="s">
        <v>98</v>
      </c>
      <c r="AY350" s="17" t="s">
        <v>183</v>
      </c>
      <c r="BE350" s="209">
        <f>IF(N350="základní",J350,0)</f>
        <v>0</v>
      </c>
      <c r="BF350" s="209">
        <f>IF(N350="snížená",J350,0)</f>
        <v>0</v>
      </c>
      <c r="BG350" s="209">
        <f>IF(N350="zákl. přenesená",J350,0)</f>
        <v>0</v>
      </c>
      <c r="BH350" s="209">
        <f>IF(N350="sníž. přenesená",J350,0)</f>
        <v>0</v>
      </c>
      <c r="BI350" s="209">
        <f>IF(N350="nulová",J350,0)</f>
        <v>0</v>
      </c>
      <c r="BJ350" s="17" t="s">
        <v>23</v>
      </c>
      <c r="BK350" s="209">
        <f>ROUND(I350*H350,2)</f>
        <v>0</v>
      </c>
      <c r="BL350" s="17" t="s">
        <v>122</v>
      </c>
      <c r="BM350" s="208" t="s">
        <v>2616</v>
      </c>
    </row>
    <row r="351" spans="2:65" s="1" customFormat="1" ht="10.199999999999999">
      <c r="B351" s="35"/>
      <c r="C351" s="36"/>
      <c r="D351" s="210" t="s">
        <v>192</v>
      </c>
      <c r="E351" s="36"/>
      <c r="F351" s="211" t="s">
        <v>2617</v>
      </c>
      <c r="G351" s="36"/>
      <c r="H351" s="36"/>
      <c r="I351" s="118"/>
      <c r="J351" s="36"/>
      <c r="K351" s="36"/>
      <c r="L351" s="39"/>
      <c r="M351" s="212"/>
      <c r="N351" s="67"/>
      <c r="O351" s="67"/>
      <c r="P351" s="67"/>
      <c r="Q351" s="67"/>
      <c r="R351" s="67"/>
      <c r="S351" s="67"/>
      <c r="T351" s="68"/>
      <c r="AT351" s="17" t="s">
        <v>192</v>
      </c>
      <c r="AU351" s="17" t="s">
        <v>98</v>
      </c>
    </row>
    <row r="352" spans="2:65" s="12" customFormat="1" ht="10.199999999999999">
      <c r="B352" s="214"/>
      <c r="C352" s="215"/>
      <c r="D352" s="210" t="s">
        <v>196</v>
      </c>
      <c r="E352" s="216" t="s">
        <v>1</v>
      </c>
      <c r="F352" s="217" t="s">
        <v>2603</v>
      </c>
      <c r="G352" s="215"/>
      <c r="H352" s="216" t="s">
        <v>1</v>
      </c>
      <c r="I352" s="218"/>
      <c r="J352" s="215"/>
      <c r="K352" s="215"/>
      <c r="L352" s="219"/>
      <c r="M352" s="220"/>
      <c r="N352" s="221"/>
      <c r="O352" s="221"/>
      <c r="P352" s="221"/>
      <c r="Q352" s="221"/>
      <c r="R352" s="221"/>
      <c r="S352" s="221"/>
      <c r="T352" s="222"/>
      <c r="AT352" s="223" t="s">
        <v>196</v>
      </c>
      <c r="AU352" s="223" t="s">
        <v>98</v>
      </c>
      <c r="AV352" s="12" t="s">
        <v>23</v>
      </c>
      <c r="AW352" s="12" t="s">
        <v>48</v>
      </c>
      <c r="AX352" s="12" t="s">
        <v>91</v>
      </c>
      <c r="AY352" s="223" t="s">
        <v>183</v>
      </c>
    </row>
    <row r="353" spans="2:65" s="13" customFormat="1" ht="10.199999999999999">
      <c r="B353" s="224"/>
      <c r="C353" s="225"/>
      <c r="D353" s="210" t="s">
        <v>196</v>
      </c>
      <c r="E353" s="226" t="s">
        <v>1</v>
      </c>
      <c r="F353" s="227" t="s">
        <v>1835</v>
      </c>
      <c r="G353" s="225"/>
      <c r="H353" s="228">
        <v>14</v>
      </c>
      <c r="I353" s="229"/>
      <c r="J353" s="225"/>
      <c r="K353" s="225"/>
      <c r="L353" s="230"/>
      <c r="M353" s="231"/>
      <c r="N353" s="232"/>
      <c r="O353" s="232"/>
      <c r="P353" s="232"/>
      <c r="Q353" s="232"/>
      <c r="R353" s="232"/>
      <c r="S353" s="232"/>
      <c r="T353" s="233"/>
      <c r="AT353" s="234" t="s">
        <v>196</v>
      </c>
      <c r="AU353" s="234" t="s">
        <v>98</v>
      </c>
      <c r="AV353" s="13" t="s">
        <v>98</v>
      </c>
      <c r="AW353" s="13" t="s">
        <v>48</v>
      </c>
      <c r="AX353" s="13" t="s">
        <v>23</v>
      </c>
      <c r="AY353" s="234" t="s">
        <v>183</v>
      </c>
    </row>
    <row r="354" spans="2:65" s="11" customFormat="1" ht="22.8" customHeight="1">
      <c r="B354" s="181"/>
      <c r="C354" s="182"/>
      <c r="D354" s="183" t="s">
        <v>90</v>
      </c>
      <c r="E354" s="195" t="s">
        <v>122</v>
      </c>
      <c r="F354" s="195" t="s">
        <v>2618</v>
      </c>
      <c r="G354" s="182"/>
      <c r="H354" s="182"/>
      <c r="I354" s="185"/>
      <c r="J354" s="196">
        <f>BK354</f>
        <v>0</v>
      </c>
      <c r="K354" s="182"/>
      <c r="L354" s="187"/>
      <c r="M354" s="188"/>
      <c r="N354" s="189"/>
      <c r="O354" s="189"/>
      <c r="P354" s="190">
        <f>SUM(P355:P407)</f>
        <v>0</v>
      </c>
      <c r="Q354" s="189"/>
      <c r="R354" s="190">
        <f>SUM(R355:R407)</f>
        <v>0.64094400000000007</v>
      </c>
      <c r="S354" s="189"/>
      <c r="T354" s="191">
        <f>SUM(T355:T407)</f>
        <v>0</v>
      </c>
      <c r="AR354" s="192" t="s">
        <v>23</v>
      </c>
      <c r="AT354" s="193" t="s">
        <v>90</v>
      </c>
      <c r="AU354" s="193" t="s">
        <v>23</v>
      </c>
      <c r="AY354" s="192" t="s">
        <v>183</v>
      </c>
      <c r="BK354" s="194">
        <f>SUM(BK355:BK407)</f>
        <v>0</v>
      </c>
    </row>
    <row r="355" spans="2:65" s="1" customFormat="1" ht="16.5" customHeight="1">
      <c r="B355" s="35"/>
      <c r="C355" s="197" t="s">
        <v>384</v>
      </c>
      <c r="D355" s="197" t="s">
        <v>186</v>
      </c>
      <c r="E355" s="198" t="s">
        <v>1886</v>
      </c>
      <c r="F355" s="199" t="s">
        <v>1887</v>
      </c>
      <c r="G355" s="200" t="s">
        <v>248</v>
      </c>
      <c r="H355" s="201">
        <v>22.036000000000001</v>
      </c>
      <c r="I355" s="202"/>
      <c r="J355" s="203">
        <f>ROUND(I355*H355,2)</f>
        <v>0</v>
      </c>
      <c r="K355" s="199" t="s">
        <v>190</v>
      </c>
      <c r="L355" s="39"/>
      <c r="M355" s="204" t="s">
        <v>1</v>
      </c>
      <c r="N355" s="205" t="s">
        <v>56</v>
      </c>
      <c r="O355" s="67"/>
      <c r="P355" s="206">
        <f>O355*H355</f>
        <v>0</v>
      </c>
      <c r="Q355" s="206">
        <v>0</v>
      </c>
      <c r="R355" s="206">
        <f>Q355*H355</f>
        <v>0</v>
      </c>
      <c r="S355" s="206">
        <v>0</v>
      </c>
      <c r="T355" s="207">
        <f>S355*H355</f>
        <v>0</v>
      </c>
      <c r="AR355" s="208" t="s">
        <v>122</v>
      </c>
      <c r="AT355" s="208" t="s">
        <v>186</v>
      </c>
      <c r="AU355" s="208" t="s">
        <v>98</v>
      </c>
      <c r="AY355" s="17" t="s">
        <v>183</v>
      </c>
      <c r="BE355" s="209">
        <f>IF(N355="základní",J355,0)</f>
        <v>0</v>
      </c>
      <c r="BF355" s="209">
        <f>IF(N355="snížená",J355,0)</f>
        <v>0</v>
      </c>
      <c r="BG355" s="209">
        <f>IF(N355="zákl. přenesená",J355,0)</f>
        <v>0</v>
      </c>
      <c r="BH355" s="209">
        <f>IF(N355="sníž. přenesená",J355,0)</f>
        <v>0</v>
      </c>
      <c r="BI355" s="209">
        <f>IF(N355="nulová",J355,0)</f>
        <v>0</v>
      </c>
      <c r="BJ355" s="17" t="s">
        <v>23</v>
      </c>
      <c r="BK355" s="209">
        <f>ROUND(I355*H355,2)</f>
        <v>0</v>
      </c>
      <c r="BL355" s="17" t="s">
        <v>122</v>
      </c>
      <c r="BM355" s="208" t="s">
        <v>2619</v>
      </c>
    </row>
    <row r="356" spans="2:65" s="1" customFormat="1" ht="10.199999999999999">
      <c r="B356" s="35"/>
      <c r="C356" s="36"/>
      <c r="D356" s="210" t="s">
        <v>192</v>
      </c>
      <c r="E356" s="36"/>
      <c r="F356" s="211" t="s">
        <v>1889</v>
      </c>
      <c r="G356" s="36"/>
      <c r="H356" s="36"/>
      <c r="I356" s="118"/>
      <c r="J356" s="36"/>
      <c r="K356" s="36"/>
      <c r="L356" s="39"/>
      <c r="M356" s="212"/>
      <c r="N356" s="67"/>
      <c r="O356" s="67"/>
      <c r="P356" s="67"/>
      <c r="Q356" s="67"/>
      <c r="R356" s="67"/>
      <c r="S356" s="67"/>
      <c r="T356" s="68"/>
      <c r="AT356" s="17" t="s">
        <v>192</v>
      </c>
      <c r="AU356" s="17" t="s">
        <v>98</v>
      </c>
    </row>
    <row r="357" spans="2:65" s="1" customFormat="1" ht="27">
      <c r="B357" s="35"/>
      <c r="C357" s="36"/>
      <c r="D357" s="210" t="s">
        <v>194</v>
      </c>
      <c r="E357" s="36"/>
      <c r="F357" s="213" t="s">
        <v>1099</v>
      </c>
      <c r="G357" s="36"/>
      <c r="H357" s="36"/>
      <c r="I357" s="118"/>
      <c r="J357" s="36"/>
      <c r="K357" s="36"/>
      <c r="L357" s="39"/>
      <c r="M357" s="212"/>
      <c r="N357" s="67"/>
      <c r="O357" s="67"/>
      <c r="P357" s="67"/>
      <c r="Q357" s="67"/>
      <c r="R357" s="67"/>
      <c r="S357" s="67"/>
      <c r="T357" s="68"/>
      <c r="AT357" s="17" t="s">
        <v>194</v>
      </c>
      <c r="AU357" s="17" t="s">
        <v>98</v>
      </c>
    </row>
    <row r="358" spans="2:65" s="12" customFormat="1" ht="10.199999999999999">
      <c r="B358" s="214"/>
      <c r="C358" s="215"/>
      <c r="D358" s="210" t="s">
        <v>196</v>
      </c>
      <c r="E358" s="216" t="s">
        <v>1</v>
      </c>
      <c r="F358" s="217" t="s">
        <v>2546</v>
      </c>
      <c r="G358" s="215"/>
      <c r="H358" s="216" t="s">
        <v>1</v>
      </c>
      <c r="I358" s="218"/>
      <c r="J358" s="215"/>
      <c r="K358" s="215"/>
      <c r="L358" s="219"/>
      <c r="M358" s="220"/>
      <c r="N358" s="221"/>
      <c r="O358" s="221"/>
      <c r="P358" s="221"/>
      <c r="Q358" s="221"/>
      <c r="R358" s="221"/>
      <c r="S358" s="221"/>
      <c r="T358" s="222"/>
      <c r="AT358" s="223" t="s">
        <v>196</v>
      </c>
      <c r="AU358" s="223" t="s">
        <v>98</v>
      </c>
      <c r="AV358" s="12" t="s">
        <v>23</v>
      </c>
      <c r="AW358" s="12" t="s">
        <v>48</v>
      </c>
      <c r="AX358" s="12" t="s">
        <v>91</v>
      </c>
      <c r="AY358" s="223" t="s">
        <v>183</v>
      </c>
    </row>
    <row r="359" spans="2:65" s="12" customFormat="1" ht="10.199999999999999">
      <c r="B359" s="214"/>
      <c r="C359" s="215"/>
      <c r="D359" s="210" t="s">
        <v>196</v>
      </c>
      <c r="E359" s="216" t="s">
        <v>1</v>
      </c>
      <c r="F359" s="217" t="s">
        <v>2547</v>
      </c>
      <c r="G359" s="215"/>
      <c r="H359" s="216" t="s">
        <v>1</v>
      </c>
      <c r="I359" s="218"/>
      <c r="J359" s="215"/>
      <c r="K359" s="215"/>
      <c r="L359" s="219"/>
      <c r="M359" s="220"/>
      <c r="N359" s="221"/>
      <c r="O359" s="221"/>
      <c r="P359" s="221"/>
      <c r="Q359" s="221"/>
      <c r="R359" s="221"/>
      <c r="S359" s="221"/>
      <c r="T359" s="222"/>
      <c r="AT359" s="223" t="s">
        <v>196</v>
      </c>
      <c r="AU359" s="223" t="s">
        <v>98</v>
      </c>
      <c r="AV359" s="12" t="s">
        <v>23</v>
      </c>
      <c r="AW359" s="12" t="s">
        <v>48</v>
      </c>
      <c r="AX359" s="12" t="s">
        <v>91</v>
      </c>
      <c r="AY359" s="223" t="s">
        <v>183</v>
      </c>
    </row>
    <row r="360" spans="2:65" s="13" customFormat="1" ht="10.199999999999999">
      <c r="B360" s="224"/>
      <c r="C360" s="225"/>
      <c r="D360" s="210" t="s">
        <v>196</v>
      </c>
      <c r="E360" s="226" t="s">
        <v>1</v>
      </c>
      <c r="F360" s="227" t="s">
        <v>2620</v>
      </c>
      <c r="G360" s="225"/>
      <c r="H360" s="228">
        <v>6.3760000000000003</v>
      </c>
      <c r="I360" s="229"/>
      <c r="J360" s="225"/>
      <c r="K360" s="225"/>
      <c r="L360" s="230"/>
      <c r="M360" s="231"/>
      <c r="N360" s="232"/>
      <c r="O360" s="232"/>
      <c r="P360" s="232"/>
      <c r="Q360" s="232"/>
      <c r="R360" s="232"/>
      <c r="S360" s="232"/>
      <c r="T360" s="233"/>
      <c r="AT360" s="234" t="s">
        <v>196</v>
      </c>
      <c r="AU360" s="234" t="s">
        <v>98</v>
      </c>
      <c r="AV360" s="13" t="s">
        <v>98</v>
      </c>
      <c r="AW360" s="13" t="s">
        <v>48</v>
      </c>
      <c r="AX360" s="13" t="s">
        <v>91</v>
      </c>
      <c r="AY360" s="234" t="s">
        <v>183</v>
      </c>
    </row>
    <row r="361" spans="2:65" s="12" customFormat="1" ht="10.199999999999999">
      <c r="B361" s="214"/>
      <c r="C361" s="215"/>
      <c r="D361" s="210" t="s">
        <v>196</v>
      </c>
      <c r="E361" s="216" t="s">
        <v>1</v>
      </c>
      <c r="F361" s="217" t="s">
        <v>2549</v>
      </c>
      <c r="G361" s="215"/>
      <c r="H361" s="216" t="s">
        <v>1</v>
      </c>
      <c r="I361" s="218"/>
      <c r="J361" s="215"/>
      <c r="K361" s="215"/>
      <c r="L361" s="219"/>
      <c r="M361" s="220"/>
      <c r="N361" s="221"/>
      <c r="O361" s="221"/>
      <c r="P361" s="221"/>
      <c r="Q361" s="221"/>
      <c r="R361" s="221"/>
      <c r="S361" s="221"/>
      <c r="T361" s="222"/>
      <c r="AT361" s="223" t="s">
        <v>196</v>
      </c>
      <c r="AU361" s="223" t="s">
        <v>98</v>
      </c>
      <c r="AV361" s="12" t="s">
        <v>23</v>
      </c>
      <c r="AW361" s="12" t="s">
        <v>48</v>
      </c>
      <c r="AX361" s="12" t="s">
        <v>91</v>
      </c>
      <c r="AY361" s="223" t="s">
        <v>183</v>
      </c>
    </row>
    <row r="362" spans="2:65" s="13" customFormat="1" ht="10.199999999999999">
      <c r="B362" s="224"/>
      <c r="C362" s="225"/>
      <c r="D362" s="210" t="s">
        <v>196</v>
      </c>
      <c r="E362" s="226" t="s">
        <v>1</v>
      </c>
      <c r="F362" s="227" t="s">
        <v>2621</v>
      </c>
      <c r="G362" s="225"/>
      <c r="H362" s="228">
        <v>15.66</v>
      </c>
      <c r="I362" s="229"/>
      <c r="J362" s="225"/>
      <c r="K362" s="225"/>
      <c r="L362" s="230"/>
      <c r="M362" s="231"/>
      <c r="N362" s="232"/>
      <c r="O362" s="232"/>
      <c r="P362" s="232"/>
      <c r="Q362" s="232"/>
      <c r="R362" s="232"/>
      <c r="S362" s="232"/>
      <c r="T362" s="233"/>
      <c r="AT362" s="234" t="s">
        <v>196</v>
      </c>
      <c r="AU362" s="234" t="s">
        <v>98</v>
      </c>
      <c r="AV362" s="13" t="s">
        <v>98</v>
      </c>
      <c r="AW362" s="13" t="s">
        <v>48</v>
      </c>
      <c r="AX362" s="13" t="s">
        <v>91</v>
      </c>
      <c r="AY362" s="234" t="s">
        <v>183</v>
      </c>
    </row>
    <row r="363" spans="2:65" s="15" customFormat="1" ht="10.199999999999999">
      <c r="B363" s="259"/>
      <c r="C363" s="260"/>
      <c r="D363" s="210" t="s">
        <v>196</v>
      </c>
      <c r="E363" s="261" t="s">
        <v>1</v>
      </c>
      <c r="F363" s="262" t="s">
        <v>1547</v>
      </c>
      <c r="G363" s="260"/>
      <c r="H363" s="263">
        <v>22.036000000000001</v>
      </c>
      <c r="I363" s="264"/>
      <c r="J363" s="260"/>
      <c r="K363" s="260"/>
      <c r="L363" s="265"/>
      <c r="M363" s="266"/>
      <c r="N363" s="267"/>
      <c r="O363" s="267"/>
      <c r="P363" s="267"/>
      <c r="Q363" s="267"/>
      <c r="R363" s="267"/>
      <c r="S363" s="267"/>
      <c r="T363" s="268"/>
      <c r="AT363" s="269" t="s">
        <v>196</v>
      </c>
      <c r="AU363" s="269" t="s">
        <v>98</v>
      </c>
      <c r="AV363" s="15" t="s">
        <v>122</v>
      </c>
      <c r="AW363" s="15" t="s">
        <v>48</v>
      </c>
      <c r="AX363" s="15" t="s">
        <v>23</v>
      </c>
      <c r="AY363" s="269" t="s">
        <v>183</v>
      </c>
    </row>
    <row r="364" spans="2:65" s="1" customFormat="1" ht="16.5" customHeight="1">
      <c r="B364" s="35"/>
      <c r="C364" s="197" t="s">
        <v>390</v>
      </c>
      <c r="D364" s="197" t="s">
        <v>186</v>
      </c>
      <c r="E364" s="198" t="s">
        <v>2622</v>
      </c>
      <c r="F364" s="199" t="s">
        <v>2623</v>
      </c>
      <c r="G364" s="200" t="s">
        <v>189</v>
      </c>
      <c r="H364" s="201">
        <v>4.2</v>
      </c>
      <c r="I364" s="202"/>
      <c r="J364" s="203">
        <f>ROUND(I364*H364,2)</f>
        <v>0</v>
      </c>
      <c r="K364" s="199" t="s">
        <v>190</v>
      </c>
      <c r="L364" s="39"/>
      <c r="M364" s="204" t="s">
        <v>1</v>
      </c>
      <c r="N364" s="205" t="s">
        <v>56</v>
      </c>
      <c r="O364" s="67"/>
      <c r="P364" s="206">
        <f>O364*H364</f>
        <v>0</v>
      </c>
      <c r="Q364" s="206">
        <v>6.3200000000000001E-3</v>
      </c>
      <c r="R364" s="206">
        <f>Q364*H364</f>
        <v>2.6544000000000002E-2</v>
      </c>
      <c r="S364" s="206">
        <v>0</v>
      </c>
      <c r="T364" s="207">
        <f>S364*H364</f>
        <v>0</v>
      </c>
      <c r="AR364" s="208" t="s">
        <v>122</v>
      </c>
      <c r="AT364" s="208" t="s">
        <v>186</v>
      </c>
      <c r="AU364" s="208" t="s">
        <v>98</v>
      </c>
      <c r="AY364" s="17" t="s">
        <v>183</v>
      </c>
      <c r="BE364" s="209">
        <f>IF(N364="základní",J364,0)</f>
        <v>0</v>
      </c>
      <c r="BF364" s="209">
        <f>IF(N364="snížená",J364,0)</f>
        <v>0</v>
      </c>
      <c r="BG364" s="209">
        <f>IF(N364="zákl. přenesená",J364,0)</f>
        <v>0</v>
      </c>
      <c r="BH364" s="209">
        <f>IF(N364="sníž. přenesená",J364,0)</f>
        <v>0</v>
      </c>
      <c r="BI364" s="209">
        <f>IF(N364="nulová",J364,0)</f>
        <v>0</v>
      </c>
      <c r="BJ364" s="17" t="s">
        <v>23</v>
      </c>
      <c r="BK364" s="209">
        <f>ROUND(I364*H364,2)</f>
        <v>0</v>
      </c>
      <c r="BL364" s="17" t="s">
        <v>122</v>
      </c>
      <c r="BM364" s="208" t="s">
        <v>554</v>
      </c>
    </row>
    <row r="365" spans="2:65" s="1" customFormat="1" ht="10.199999999999999">
      <c r="B365" s="35"/>
      <c r="C365" s="36"/>
      <c r="D365" s="210" t="s">
        <v>192</v>
      </c>
      <c r="E365" s="36"/>
      <c r="F365" s="211" t="s">
        <v>2624</v>
      </c>
      <c r="G365" s="36"/>
      <c r="H365" s="36"/>
      <c r="I365" s="118"/>
      <c r="J365" s="36"/>
      <c r="K365" s="36"/>
      <c r="L365" s="39"/>
      <c r="M365" s="212"/>
      <c r="N365" s="67"/>
      <c r="O365" s="67"/>
      <c r="P365" s="67"/>
      <c r="Q365" s="67"/>
      <c r="R365" s="67"/>
      <c r="S365" s="67"/>
      <c r="T365" s="68"/>
      <c r="AT365" s="17" t="s">
        <v>192</v>
      </c>
      <c r="AU365" s="17" t="s">
        <v>98</v>
      </c>
    </row>
    <row r="366" spans="2:65" s="12" customFormat="1" ht="10.199999999999999">
      <c r="B366" s="214"/>
      <c r="C366" s="215"/>
      <c r="D366" s="210" t="s">
        <v>196</v>
      </c>
      <c r="E366" s="216" t="s">
        <v>1</v>
      </c>
      <c r="F366" s="217" t="s">
        <v>2625</v>
      </c>
      <c r="G366" s="215"/>
      <c r="H366" s="216" t="s">
        <v>1</v>
      </c>
      <c r="I366" s="218"/>
      <c r="J366" s="215"/>
      <c r="K366" s="215"/>
      <c r="L366" s="219"/>
      <c r="M366" s="220"/>
      <c r="N366" s="221"/>
      <c r="O366" s="221"/>
      <c r="P366" s="221"/>
      <c r="Q366" s="221"/>
      <c r="R366" s="221"/>
      <c r="S366" s="221"/>
      <c r="T366" s="222"/>
      <c r="AT366" s="223" t="s">
        <v>196</v>
      </c>
      <c r="AU366" s="223" t="s">
        <v>98</v>
      </c>
      <c r="AV366" s="12" t="s">
        <v>23</v>
      </c>
      <c r="AW366" s="12" t="s">
        <v>48</v>
      </c>
      <c r="AX366" s="12" t="s">
        <v>91</v>
      </c>
      <c r="AY366" s="223" t="s">
        <v>183</v>
      </c>
    </row>
    <row r="367" spans="2:65" s="13" customFormat="1" ht="10.199999999999999">
      <c r="B367" s="224"/>
      <c r="C367" s="225"/>
      <c r="D367" s="210" t="s">
        <v>196</v>
      </c>
      <c r="E367" s="226" t="s">
        <v>1</v>
      </c>
      <c r="F367" s="227" t="s">
        <v>2626</v>
      </c>
      <c r="G367" s="225"/>
      <c r="H367" s="228">
        <v>4.2</v>
      </c>
      <c r="I367" s="229"/>
      <c r="J367" s="225"/>
      <c r="K367" s="225"/>
      <c r="L367" s="230"/>
      <c r="M367" s="231"/>
      <c r="N367" s="232"/>
      <c r="O367" s="232"/>
      <c r="P367" s="232"/>
      <c r="Q367" s="232"/>
      <c r="R367" s="232"/>
      <c r="S367" s="232"/>
      <c r="T367" s="233"/>
      <c r="AT367" s="234" t="s">
        <v>196</v>
      </c>
      <c r="AU367" s="234" t="s">
        <v>98</v>
      </c>
      <c r="AV367" s="13" t="s">
        <v>98</v>
      </c>
      <c r="AW367" s="13" t="s">
        <v>48</v>
      </c>
      <c r="AX367" s="13" t="s">
        <v>91</v>
      </c>
      <c r="AY367" s="234" t="s">
        <v>183</v>
      </c>
    </row>
    <row r="368" spans="2:65" s="15" customFormat="1" ht="10.199999999999999">
      <c r="B368" s="259"/>
      <c r="C368" s="260"/>
      <c r="D368" s="210" t="s">
        <v>196</v>
      </c>
      <c r="E368" s="261" t="s">
        <v>1</v>
      </c>
      <c r="F368" s="262" t="s">
        <v>1547</v>
      </c>
      <c r="G368" s="260"/>
      <c r="H368" s="263">
        <v>4.2</v>
      </c>
      <c r="I368" s="264"/>
      <c r="J368" s="260"/>
      <c r="K368" s="260"/>
      <c r="L368" s="265"/>
      <c r="M368" s="266"/>
      <c r="N368" s="267"/>
      <c r="O368" s="267"/>
      <c r="P368" s="267"/>
      <c r="Q368" s="267"/>
      <c r="R368" s="267"/>
      <c r="S368" s="267"/>
      <c r="T368" s="268"/>
      <c r="AT368" s="269" t="s">
        <v>196</v>
      </c>
      <c r="AU368" s="269" t="s">
        <v>98</v>
      </c>
      <c r="AV368" s="15" t="s">
        <v>122</v>
      </c>
      <c r="AW368" s="15" t="s">
        <v>48</v>
      </c>
      <c r="AX368" s="15" t="s">
        <v>23</v>
      </c>
      <c r="AY368" s="269" t="s">
        <v>183</v>
      </c>
    </row>
    <row r="369" spans="2:65" s="1" customFormat="1" ht="16.5" customHeight="1">
      <c r="B369" s="35"/>
      <c r="C369" s="197" t="s">
        <v>396</v>
      </c>
      <c r="D369" s="197" t="s">
        <v>186</v>
      </c>
      <c r="E369" s="198" t="s">
        <v>2627</v>
      </c>
      <c r="F369" s="199" t="s">
        <v>2628</v>
      </c>
      <c r="G369" s="200" t="s">
        <v>248</v>
      </c>
      <c r="H369" s="201">
        <v>1.575</v>
      </c>
      <c r="I369" s="202"/>
      <c r="J369" s="203">
        <f>ROUND(I369*H369,2)</f>
        <v>0</v>
      </c>
      <c r="K369" s="199" t="s">
        <v>190</v>
      </c>
      <c r="L369" s="39"/>
      <c r="M369" s="204" t="s">
        <v>1</v>
      </c>
      <c r="N369" s="205" t="s">
        <v>56</v>
      </c>
      <c r="O369" s="67"/>
      <c r="P369" s="206">
        <f>O369*H369</f>
        <v>0</v>
      </c>
      <c r="Q369" s="206">
        <v>0</v>
      </c>
      <c r="R369" s="206">
        <f>Q369*H369</f>
        <v>0</v>
      </c>
      <c r="S369" s="206">
        <v>0</v>
      </c>
      <c r="T369" s="207">
        <f>S369*H369</f>
        <v>0</v>
      </c>
      <c r="AR369" s="208" t="s">
        <v>122</v>
      </c>
      <c r="AT369" s="208" t="s">
        <v>186</v>
      </c>
      <c r="AU369" s="208" t="s">
        <v>98</v>
      </c>
      <c r="AY369" s="17" t="s">
        <v>183</v>
      </c>
      <c r="BE369" s="209">
        <f>IF(N369="základní",J369,0)</f>
        <v>0</v>
      </c>
      <c r="BF369" s="209">
        <f>IF(N369="snížená",J369,0)</f>
        <v>0</v>
      </c>
      <c r="BG369" s="209">
        <f>IF(N369="zákl. přenesená",J369,0)</f>
        <v>0</v>
      </c>
      <c r="BH369" s="209">
        <f>IF(N369="sníž. přenesená",J369,0)</f>
        <v>0</v>
      </c>
      <c r="BI369" s="209">
        <f>IF(N369="nulová",J369,0)</f>
        <v>0</v>
      </c>
      <c r="BJ369" s="17" t="s">
        <v>23</v>
      </c>
      <c r="BK369" s="209">
        <f>ROUND(I369*H369,2)</f>
        <v>0</v>
      </c>
      <c r="BL369" s="17" t="s">
        <v>122</v>
      </c>
      <c r="BM369" s="208" t="s">
        <v>541</v>
      </c>
    </row>
    <row r="370" spans="2:65" s="1" customFormat="1" ht="10.199999999999999">
      <c r="B370" s="35"/>
      <c r="C370" s="36"/>
      <c r="D370" s="210" t="s">
        <v>192</v>
      </c>
      <c r="E370" s="36"/>
      <c r="F370" s="211" t="s">
        <v>2629</v>
      </c>
      <c r="G370" s="36"/>
      <c r="H370" s="36"/>
      <c r="I370" s="118"/>
      <c r="J370" s="36"/>
      <c r="K370" s="36"/>
      <c r="L370" s="39"/>
      <c r="M370" s="212"/>
      <c r="N370" s="67"/>
      <c r="O370" s="67"/>
      <c r="P370" s="67"/>
      <c r="Q370" s="67"/>
      <c r="R370" s="67"/>
      <c r="S370" s="67"/>
      <c r="T370" s="68"/>
      <c r="AT370" s="17" t="s">
        <v>192</v>
      </c>
      <c r="AU370" s="17" t="s">
        <v>98</v>
      </c>
    </row>
    <row r="371" spans="2:65" s="1" customFormat="1" ht="27">
      <c r="B371" s="35"/>
      <c r="C371" s="36"/>
      <c r="D371" s="210" t="s">
        <v>194</v>
      </c>
      <c r="E371" s="36"/>
      <c r="F371" s="213" t="s">
        <v>1897</v>
      </c>
      <c r="G371" s="36"/>
      <c r="H371" s="36"/>
      <c r="I371" s="118"/>
      <c r="J371" s="36"/>
      <c r="K371" s="36"/>
      <c r="L371" s="39"/>
      <c r="M371" s="212"/>
      <c r="N371" s="67"/>
      <c r="O371" s="67"/>
      <c r="P371" s="67"/>
      <c r="Q371" s="67"/>
      <c r="R371" s="67"/>
      <c r="S371" s="67"/>
      <c r="T371" s="68"/>
      <c r="AT371" s="17" t="s">
        <v>194</v>
      </c>
      <c r="AU371" s="17" t="s">
        <v>98</v>
      </c>
    </row>
    <row r="372" spans="2:65" s="12" customFormat="1" ht="10.199999999999999">
      <c r="B372" s="214"/>
      <c r="C372" s="215"/>
      <c r="D372" s="210" t="s">
        <v>196</v>
      </c>
      <c r="E372" s="216" t="s">
        <v>1</v>
      </c>
      <c r="F372" s="217" t="s">
        <v>2625</v>
      </c>
      <c r="G372" s="215"/>
      <c r="H372" s="216" t="s">
        <v>1</v>
      </c>
      <c r="I372" s="218"/>
      <c r="J372" s="215"/>
      <c r="K372" s="215"/>
      <c r="L372" s="219"/>
      <c r="M372" s="220"/>
      <c r="N372" s="221"/>
      <c r="O372" s="221"/>
      <c r="P372" s="221"/>
      <c r="Q372" s="221"/>
      <c r="R372" s="221"/>
      <c r="S372" s="221"/>
      <c r="T372" s="222"/>
      <c r="AT372" s="223" t="s">
        <v>196</v>
      </c>
      <c r="AU372" s="223" t="s">
        <v>98</v>
      </c>
      <c r="AV372" s="12" t="s">
        <v>23</v>
      </c>
      <c r="AW372" s="12" t="s">
        <v>48</v>
      </c>
      <c r="AX372" s="12" t="s">
        <v>91</v>
      </c>
      <c r="AY372" s="223" t="s">
        <v>183</v>
      </c>
    </row>
    <row r="373" spans="2:65" s="13" customFormat="1" ht="10.199999999999999">
      <c r="B373" s="224"/>
      <c r="C373" s="225"/>
      <c r="D373" s="210" t="s">
        <v>196</v>
      </c>
      <c r="E373" s="226" t="s">
        <v>1</v>
      </c>
      <c r="F373" s="227" t="s">
        <v>2630</v>
      </c>
      <c r="G373" s="225"/>
      <c r="H373" s="228">
        <v>1.575</v>
      </c>
      <c r="I373" s="229"/>
      <c r="J373" s="225"/>
      <c r="K373" s="225"/>
      <c r="L373" s="230"/>
      <c r="M373" s="231"/>
      <c r="N373" s="232"/>
      <c r="O373" s="232"/>
      <c r="P373" s="232"/>
      <c r="Q373" s="232"/>
      <c r="R373" s="232"/>
      <c r="S373" s="232"/>
      <c r="T373" s="233"/>
      <c r="AT373" s="234" t="s">
        <v>196</v>
      </c>
      <c r="AU373" s="234" t="s">
        <v>98</v>
      </c>
      <c r="AV373" s="13" t="s">
        <v>98</v>
      </c>
      <c r="AW373" s="13" t="s">
        <v>48</v>
      </c>
      <c r="AX373" s="13" t="s">
        <v>91</v>
      </c>
      <c r="AY373" s="234" t="s">
        <v>183</v>
      </c>
    </row>
    <row r="374" spans="2:65" s="15" customFormat="1" ht="10.199999999999999">
      <c r="B374" s="259"/>
      <c r="C374" s="260"/>
      <c r="D374" s="210" t="s">
        <v>196</v>
      </c>
      <c r="E374" s="261" t="s">
        <v>1</v>
      </c>
      <c r="F374" s="262" t="s">
        <v>1547</v>
      </c>
      <c r="G374" s="260"/>
      <c r="H374" s="263">
        <v>1.575</v>
      </c>
      <c r="I374" s="264"/>
      <c r="J374" s="260"/>
      <c r="K374" s="260"/>
      <c r="L374" s="265"/>
      <c r="M374" s="266"/>
      <c r="N374" s="267"/>
      <c r="O374" s="267"/>
      <c r="P374" s="267"/>
      <c r="Q374" s="267"/>
      <c r="R374" s="267"/>
      <c r="S374" s="267"/>
      <c r="T374" s="268"/>
      <c r="AT374" s="269" t="s">
        <v>196</v>
      </c>
      <c r="AU374" s="269" t="s">
        <v>98</v>
      </c>
      <c r="AV374" s="15" t="s">
        <v>122</v>
      </c>
      <c r="AW374" s="15" t="s">
        <v>48</v>
      </c>
      <c r="AX374" s="15" t="s">
        <v>23</v>
      </c>
      <c r="AY374" s="269" t="s">
        <v>183</v>
      </c>
    </row>
    <row r="375" spans="2:65" s="1" customFormat="1" ht="16.5" customHeight="1">
      <c r="B375" s="35"/>
      <c r="C375" s="197" t="s">
        <v>403</v>
      </c>
      <c r="D375" s="197" t="s">
        <v>186</v>
      </c>
      <c r="E375" s="198" t="s">
        <v>1037</v>
      </c>
      <c r="F375" s="199" t="s">
        <v>1038</v>
      </c>
      <c r="G375" s="200" t="s">
        <v>205</v>
      </c>
      <c r="H375" s="201">
        <v>8</v>
      </c>
      <c r="I375" s="202"/>
      <c r="J375" s="203">
        <f>ROUND(I375*H375,2)</f>
        <v>0</v>
      </c>
      <c r="K375" s="199" t="s">
        <v>190</v>
      </c>
      <c r="L375" s="39"/>
      <c r="M375" s="204" t="s">
        <v>1</v>
      </c>
      <c r="N375" s="205" t="s">
        <v>56</v>
      </c>
      <c r="O375" s="67"/>
      <c r="P375" s="206">
        <f>O375*H375</f>
        <v>0</v>
      </c>
      <c r="Q375" s="206">
        <v>6.6E-3</v>
      </c>
      <c r="R375" s="206">
        <f>Q375*H375</f>
        <v>5.28E-2</v>
      </c>
      <c r="S375" s="206">
        <v>0</v>
      </c>
      <c r="T375" s="207">
        <f>S375*H375</f>
        <v>0</v>
      </c>
      <c r="AR375" s="208" t="s">
        <v>122</v>
      </c>
      <c r="AT375" s="208" t="s">
        <v>186</v>
      </c>
      <c r="AU375" s="208" t="s">
        <v>98</v>
      </c>
      <c r="AY375" s="17" t="s">
        <v>183</v>
      </c>
      <c r="BE375" s="209">
        <f>IF(N375="základní",J375,0)</f>
        <v>0</v>
      </c>
      <c r="BF375" s="209">
        <f>IF(N375="snížená",J375,0)</f>
        <v>0</v>
      </c>
      <c r="BG375" s="209">
        <f>IF(N375="zákl. přenesená",J375,0)</f>
        <v>0</v>
      </c>
      <c r="BH375" s="209">
        <f>IF(N375="sníž. přenesená",J375,0)</f>
        <v>0</v>
      </c>
      <c r="BI375" s="209">
        <f>IF(N375="nulová",J375,0)</f>
        <v>0</v>
      </c>
      <c r="BJ375" s="17" t="s">
        <v>23</v>
      </c>
      <c r="BK375" s="209">
        <f>ROUND(I375*H375,2)</f>
        <v>0</v>
      </c>
      <c r="BL375" s="17" t="s">
        <v>122</v>
      </c>
      <c r="BM375" s="208" t="s">
        <v>2631</v>
      </c>
    </row>
    <row r="376" spans="2:65" s="1" customFormat="1" ht="10.199999999999999">
      <c r="B376" s="35"/>
      <c r="C376" s="36"/>
      <c r="D376" s="210" t="s">
        <v>192</v>
      </c>
      <c r="E376" s="36"/>
      <c r="F376" s="211" t="s">
        <v>1040</v>
      </c>
      <c r="G376" s="36"/>
      <c r="H376" s="36"/>
      <c r="I376" s="118"/>
      <c r="J376" s="36"/>
      <c r="K376" s="36"/>
      <c r="L376" s="39"/>
      <c r="M376" s="212"/>
      <c r="N376" s="67"/>
      <c r="O376" s="67"/>
      <c r="P376" s="67"/>
      <c r="Q376" s="67"/>
      <c r="R376" s="67"/>
      <c r="S376" s="67"/>
      <c r="T376" s="68"/>
      <c r="AT376" s="17" t="s">
        <v>192</v>
      </c>
      <c r="AU376" s="17" t="s">
        <v>98</v>
      </c>
    </row>
    <row r="377" spans="2:65" s="1" customFormat="1" ht="18">
      <c r="B377" s="35"/>
      <c r="C377" s="36"/>
      <c r="D377" s="210" t="s">
        <v>194</v>
      </c>
      <c r="E377" s="36"/>
      <c r="F377" s="213" t="s">
        <v>1041</v>
      </c>
      <c r="G377" s="36"/>
      <c r="H377" s="36"/>
      <c r="I377" s="118"/>
      <c r="J377" s="36"/>
      <c r="K377" s="36"/>
      <c r="L377" s="39"/>
      <c r="M377" s="212"/>
      <c r="N377" s="67"/>
      <c r="O377" s="67"/>
      <c r="P377" s="67"/>
      <c r="Q377" s="67"/>
      <c r="R377" s="67"/>
      <c r="S377" s="67"/>
      <c r="T377" s="68"/>
      <c r="AT377" s="17" t="s">
        <v>194</v>
      </c>
      <c r="AU377" s="17" t="s">
        <v>98</v>
      </c>
    </row>
    <row r="378" spans="2:65" s="12" customFormat="1" ht="10.199999999999999">
      <c r="B378" s="214"/>
      <c r="C378" s="215"/>
      <c r="D378" s="210" t="s">
        <v>196</v>
      </c>
      <c r="E378" s="216" t="s">
        <v>1</v>
      </c>
      <c r="F378" s="217" t="s">
        <v>2632</v>
      </c>
      <c r="G378" s="215"/>
      <c r="H378" s="216" t="s">
        <v>1</v>
      </c>
      <c r="I378" s="218"/>
      <c r="J378" s="215"/>
      <c r="K378" s="215"/>
      <c r="L378" s="219"/>
      <c r="M378" s="220"/>
      <c r="N378" s="221"/>
      <c r="O378" s="221"/>
      <c r="P378" s="221"/>
      <c r="Q378" s="221"/>
      <c r="R378" s="221"/>
      <c r="S378" s="221"/>
      <c r="T378" s="222"/>
      <c r="AT378" s="223" t="s">
        <v>196</v>
      </c>
      <c r="AU378" s="223" t="s">
        <v>98</v>
      </c>
      <c r="AV378" s="12" t="s">
        <v>23</v>
      </c>
      <c r="AW378" s="12" t="s">
        <v>48</v>
      </c>
      <c r="AX378" s="12" t="s">
        <v>91</v>
      </c>
      <c r="AY378" s="223" t="s">
        <v>183</v>
      </c>
    </row>
    <row r="379" spans="2:65" s="12" customFormat="1" ht="10.199999999999999">
      <c r="B379" s="214"/>
      <c r="C379" s="215"/>
      <c r="D379" s="210" t="s">
        <v>196</v>
      </c>
      <c r="E379" s="216" t="s">
        <v>1</v>
      </c>
      <c r="F379" s="217" t="s">
        <v>2633</v>
      </c>
      <c r="G379" s="215"/>
      <c r="H379" s="216" t="s">
        <v>1</v>
      </c>
      <c r="I379" s="218"/>
      <c r="J379" s="215"/>
      <c r="K379" s="215"/>
      <c r="L379" s="219"/>
      <c r="M379" s="220"/>
      <c r="N379" s="221"/>
      <c r="O379" s="221"/>
      <c r="P379" s="221"/>
      <c r="Q379" s="221"/>
      <c r="R379" s="221"/>
      <c r="S379" s="221"/>
      <c r="T379" s="222"/>
      <c r="AT379" s="223" t="s">
        <v>196</v>
      </c>
      <c r="AU379" s="223" t="s">
        <v>98</v>
      </c>
      <c r="AV379" s="12" t="s">
        <v>23</v>
      </c>
      <c r="AW379" s="12" t="s">
        <v>48</v>
      </c>
      <c r="AX379" s="12" t="s">
        <v>91</v>
      </c>
      <c r="AY379" s="223" t="s">
        <v>183</v>
      </c>
    </row>
    <row r="380" spans="2:65" s="13" customFormat="1" ht="10.199999999999999">
      <c r="B380" s="224"/>
      <c r="C380" s="225"/>
      <c r="D380" s="210" t="s">
        <v>196</v>
      </c>
      <c r="E380" s="226" t="s">
        <v>1</v>
      </c>
      <c r="F380" s="227" t="s">
        <v>1591</v>
      </c>
      <c r="G380" s="225"/>
      <c r="H380" s="228">
        <v>5</v>
      </c>
      <c r="I380" s="229"/>
      <c r="J380" s="225"/>
      <c r="K380" s="225"/>
      <c r="L380" s="230"/>
      <c r="M380" s="231"/>
      <c r="N380" s="232"/>
      <c r="O380" s="232"/>
      <c r="P380" s="232"/>
      <c r="Q380" s="232"/>
      <c r="R380" s="232"/>
      <c r="S380" s="232"/>
      <c r="T380" s="233"/>
      <c r="AT380" s="234" t="s">
        <v>196</v>
      </c>
      <c r="AU380" s="234" t="s">
        <v>98</v>
      </c>
      <c r="AV380" s="13" t="s">
        <v>98</v>
      </c>
      <c r="AW380" s="13" t="s">
        <v>48</v>
      </c>
      <c r="AX380" s="13" t="s">
        <v>91</v>
      </c>
      <c r="AY380" s="234" t="s">
        <v>183</v>
      </c>
    </row>
    <row r="381" spans="2:65" s="12" customFormat="1" ht="10.199999999999999">
      <c r="B381" s="214"/>
      <c r="C381" s="215"/>
      <c r="D381" s="210" t="s">
        <v>196</v>
      </c>
      <c r="E381" s="216" t="s">
        <v>1</v>
      </c>
      <c r="F381" s="217" t="s">
        <v>2634</v>
      </c>
      <c r="G381" s="215"/>
      <c r="H381" s="216" t="s">
        <v>1</v>
      </c>
      <c r="I381" s="218"/>
      <c r="J381" s="215"/>
      <c r="K381" s="215"/>
      <c r="L381" s="219"/>
      <c r="M381" s="220"/>
      <c r="N381" s="221"/>
      <c r="O381" s="221"/>
      <c r="P381" s="221"/>
      <c r="Q381" s="221"/>
      <c r="R381" s="221"/>
      <c r="S381" s="221"/>
      <c r="T381" s="222"/>
      <c r="AT381" s="223" t="s">
        <v>196</v>
      </c>
      <c r="AU381" s="223" t="s">
        <v>98</v>
      </c>
      <c r="AV381" s="12" t="s">
        <v>23</v>
      </c>
      <c r="AW381" s="12" t="s">
        <v>48</v>
      </c>
      <c r="AX381" s="12" t="s">
        <v>91</v>
      </c>
      <c r="AY381" s="223" t="s">
        <v>183</v>
      </c>
    </row>
    <row r="382" spans="2:65" s="13" customFormat="1" ht="10.199999999999999">
      <c r="B382" s="224"/>
      <c r="C382" s="225"/>
      <c r="D382" s="210" t="s">
        <v>196</v>
      </c>
      <c r="E382" s="226" t="s">
        <v>1</v>
      </c>
      <c r="F382" s="227" t="s">
        <v>23</v>
      </c>
      <c r="G382" s="225"/>
      <c r="H382" s="228">
        <v>1</v>
      </c>
      <c r="I382" s="229"/>
      <c r="J382" s="225"/>
      <c r="K382" s="225"/>
      <c r="L382" s="230"/>
      <c r="M382" s="231"/>
      <c r="N382" s="232"/>
      <c r="O382" s="232"/>
      <c r="P382" s="232"/>
      <c r="Q382" s="232"/>
      <c r="R382" s="232"/>
      <c r="S382" s="232"/>
      <c r="T382" s="233"/>
      <c r="AT382" s="234" t="s">
        <v>196</v>
      </c>
      <c r="AU382" s="234" t="s">
        <v>98</v>
      </c>
      <c r="AV382" s="13" t="s">
        <v>98</v>
      </c>
      <c r="AW382" s="13" t="s">
        <v>48</v>
      </c>
      <c r="AX382" s="13" t="s">
        <v>91</v>
      </c>
      <c r="AY382" s="234" t="s">
        <v>183</v>
      </c>
    </row>
    <row r="383" spans="2:65" s="12" customFormat="1" ht="10.199999999999999">
      <c r="B383" s="214"/>
      <c r="C383" s="215"/>
      <c r="D383" s="210" t="s">
        <v>196</v>
      </c>
      <c r="E383" s="216" t="s">
        <v>1</v>
      </c>
      <c r="F383" s="217" t="s">
        <v>2635</v>
      </c>
      <c r="G383" s="215"/>
      <c r="H383" s="216" t="s">
        <v>1</v>
      </c>
      <c r="I383" s="218"/>
      <c r="J383" s="215"/>
      <c r="K383" s="215"/>
      <c r="L383" s="219"/>
      <c r="M383" s="220"/>
      <c r="N383" s="221"/>
      <c r="O383" s="221"/>
      <c r="P383" s="221"/>
      <c r="Q383" s="221"/>
      <c r="R383" s="221"/>
      <c r="S383" s="221"/>
      <c r="T383" s="222"/>
      <c r="AT383" s="223" t="s">
        <v>196</v>
      </c>
      <c r="AU383" s="223" t="s">
        <v>98</v>
      </c>
      <c r="AV383" s="12" t="s">
        <v>23</v>
      </c>
      <c r="AW383" s="12" t="s">
        <v>48</v>
      </c>
      <c r="AX383" s="12" t="s">
        <v>91</v>
      </c>
      <c r="AY383" s="223" t="s">
        <v>183</v>
      </c>
    </row>
    <row r="384" spans="2:65" s="13" customFormat="1" ht="10.199999999999999">
      <c r="B384" s="224"/>
      <c r="C384" s="225"/>
      <c r="D384" s="210" t="s">
        <v>196</v>
      </c>
      <c r="E384" s="226" t="s">
        <v>1</v>
      </c>
      <c r="F384" s="227" t="s">
        <v>98</v>
      </c>
      <c r="G384" s="225"/>
      <c r="H384" s="228">
        <v>2</v>
      </c>
      <c r="I384" s="229"/>
      <c r="J384" s="225"/>
      <c r="K384" s="225"/>
      <c r="L384" s="230"/>
      <c r="M384" s="231"/>
      <c r="N384" s="232"/>
      <c r="O384" s="232"/>
      <c r="P384" s="232"/>
      <c r="Q384" s="232"/>
      <c r="R384" s="232"/>
      <c r="S384" s="232"/>
      <c r="T384" s="233"/>
      <c r="AT384" s="234" t="s">
        <v>196</v>
      </c>
      <c r="AU384" s="234" t="s">
        <v>98</v>
      </c>
      <c r="AV384" s="13" t="s">
        <v>98</v>
      </c>
      <c r="AW384" s="13" t="s">
        <v>48</v>
      </c>
      <c r="AX384" s="13" t="s">
        <v>91</v>
      </c>
      <c r="AY384" s="234" t="s">
        <v>183</v>
      </c>
    </row>
    <row r="385" spans="2:65" s="15" customFormat="1" ht="10.199999999999999">
      <c r="B385" s="259"/>
      <c r="C385" s="260"/>
      <c r="D385" s="210" t="s">
        <v>196</v>
      </c>
      <c r="E385" s="261" t="s">
        <v>1</v>
      </c>
      <c r="F385" s="262" t="s">
        <v>1547</v>
      </c>
      <c r="G385" s="260"/>
      <c r="H385" s="263">
        <v>8</v>
      </c>
      <c r="I385" s="264"/>
      <c r="J385" s="260"/>
      <c r="K385" s="260"/>
      <c r="L385" s="265"/>
      <c r="M385" s="266"/>
      <c r="N385" s="267"/>
      <c r="O385" s="267"/>
      <c r="P385" s="267"/>
      <c r="Q385" s="267"/>
      <c r="R385" s="267"/>
      <c r="S385" s="267"/>
      <c r="T385" s="268"/>
      <c r="AT385" s="269" t="s">
        <v>196</v>
      </c>
      <c r="AU385" s="269" t="s">
        <v>98</v>
      </c>
      <c r="AV385" s="15" t="s">
        <v>122</v>
      </c>
      <c r="AW385" s="15" t="s">
        <v>48</v>
      </c>
      <c r="AX385" s="15" t="s">
        <v>23</v>
      </c>
      <c r="AY385" s="269" t="s">
        <v>183</v>
      </c>
    </row>
    <row r="386" spans="2:65" s="1" customFormat="1" ht="16.5" customHeight="1">
      <c r="B386" s="35"/>
      <c r="C386" s="246" t="s">
        <v>410</v>
      </c>
      <c r="D386" s="246" t="s">
        <v>347</v>
      </c>
      <c r="E386" s="247" t="s">
        <v>2636</v>
      </c>
      <c r="F386" s="248" t="s">
        <v>2637</v>
      </c>
      <c r="G386" s="249" t="s">
        <v>205</v>
      </c>
      <c r="H386" s="250">
        <v>2</v>
      </c>
      <c r="I386" s="251"/>
      <c r="J386" s="252">
        <f>ROUND(I386*H386,2)</f>
        <v>0</v>
      </c>
      <c r="K386" s="248" t="s">
        <v>190</v>
      </c>
      <c r="L386" s="253"/>
      <c r="M386" s="254" t="s">
        <v>1</v>
      </c>
      <c r="N386" s="255" t="s">
        <v>56</v>
      </c>
      <c r="O386" s="67"/>
      <c r="P386" s="206">
        <f>O386*H386</f>
        <v>0</v>
      </c>
      <c r="Q386" s="206">
        <v>0.04</v>
      </c>
      <c r="R386" s="206">
        <f>Q386*H386</f>
        <v>0.08</v>
      </c>
      <c r="S386" s="206">
        <v>0</v>
      </c>
      <c r="T386" s="207">
        <f>S386*H386</f>
        <v>0</v>
      </c>
      <c r="AR386" s="208" t="s">
        <v>232</v>
      </c>
      <c r="AT386" s="208" t="s">
        <v>347</v>
      </c>
      <c r="AU386" s="208" t="s">
        <v>98</v>
      </c>
      <c r="AY386" s="17" t="s">
        <v>183</v>
      </c>
      <c r="BE386" s="209">
        <f>IF(N386="základní",J386,0)</f>
        <v>0</v>
      </c>
      <c r="BF386" s="209">
        <f>IF(N386="snížená",J386,0)</f>
        <v>0</v>
      </c>
      <c r="BG386" s="209">
        <f>IF(N386="zákl. přenesená",J386,0)</f>
        <v>0</v>
      </c>
      <c r="BH386" s="209">
        <f>IF(N386="sníž. přenesená",J386,0)</f>
        <v>0</v>
      </c>
      <c r="BI386" s="209">
        <f>IF(N386="nulová",J386,0)</f>
        <v>0</v>
      </c>
      <c r="BJ386" s="17" t="s">
        <v>23</v>
      </c>
      <c r="BK386" s="209">
        <f>ROUND(I386*H386,2)</f>
        <v>0</v>
      </c>
      <c r="BL386" s="17" t="s">
        <v>122</v>
      </c>
      <c r="BM386" s="208" t="s">
        <v>2638</v>
      </c>
    </row>
    <row r="387" spans="2:65" s="1" customFormat="1" ht="10.199999999999999">
      <c r="B387" s="35"/>
      <c r="C387" s="36"/>
      <c r="D387" s="210" t="s">
        <v>192</v>
      </c>
      <c r="E387" s="36"/>
      <c r="F387" s="211" t="s">
        <v>2639</v>
      </c>
      <c r="G387" s="36"/>
      <c r="H387" s="36"/>
      <c r="I387" s="118"/>
      <c r="J387" s="36"/>
      <c r="K387" s="36"/>
      <c r="L387" s="39"/>
      <c r="M387" s="212"/>
      <c r="N387" s="67"/>
      <c r="O387" s="67"/>
      <c r="P387" s="67"/>
      <c r="Q387" s="67"/>
      <c r="R387" s="67"/>
      <c r="S387" s="67"/>
      <c r="T387" s="68"/>
      <c r="AT387" s="17" t="s">
        <v>192</v>
      </c>
      <c r="AU387" s="17" t="s">
        <v>98</v>
      </c>
    </row>
    <row r="388" spans="2:65" s="12" customFormat="1" ht="10.199999999999999">
      <c r="B388" s="214"/>
      <c r="C388" s="215"/>
      <c r="D388" s="210" t="s">
        <v>196</v>
      </c>
      <c r="E388" s="216" t="s">
        <v>1</v>
      </c>
      <c r="F388" s="217" t="s">
        <v>2640</v>
      </c>
      <c r="G388" s="215"/>
      <c r="H388" s="216" t="s">
        <v>1</v>
      </c>
      <c r="I388" s="218"/>
      <c r="J388" s="215"/>
      <c r="K388" s="215"/>
      <c r="L388" s="219"/>
      <c r="M388" s="220"/>
      <c r="N388" s="221"/>
      <c r="O388" s="221"/>
      <c r="P388" s="221"/>
      <c r="Q388" s="221"/>
      <c r="R388" s="221"/>
      <c r="S388" s="221"/>
      <c r="T388" s="222"/>
      <c r="AT388" s="223" t="s">
        <v>196</v>
      </c>
      <c r="AU388" s="223" t="s">
        <v>98</v>
      </c>
      <c r="AV388" s="12" t="s">
        <v>23</v>
      </c>
      <c r="AW388" s="12" t="s">
        <v>48</v>
      </c>
      <c r="AX388" s="12" t="s">
        <v>91</v>
      </c>
      <c r="AY388" s="223" t="s">
        <v>183</v>
      </c>
    </row>
    <row r="389" spans="2:65" s="13" customFormat="1" ht="10.199999999999999">
      <c r="B389" s="224"/>
      <c r="C389" s="225"/>
      <c r="D389" s="210" t="s">
        <v>196</v>
      </c>
      <c r="E389" s="226" t="s">
        <v>1</v>
      </c>
      <c r="F389" s="227" t="s">
        <v>98</v>
      </c>
      <c r="G389" s="225"/>
      <c r="H389" s="228">
        <v>2</v>
      </c>
      <c r="I389" s="229"/>
      <c r="J389" s="225"/>
      <c r="K389" s="225"/>
      <c r="L389" s="230"/>
      <c r="M389" s="231"/>
      <c r="N389" s="232"/>
      <c r="O389" s="232"/>
      <c r="P389" s="232"/>
      <c r="Q389" s="232"/>
      <c r="R389" s="232"/>
      <c r="S389" s="232"/>
      <c r="T389" s="233"/>
      <c r="AT389" s="234" t="s">
        <v>196</v>
      </c>
      <c r="AU389" s="234" t="s">
        <v>98</v>
      </c>
      <c r="AV389" s="13" t="s">
        <v>98</v>
      </c>
      <c r="AW389" s="13" t="s">
        <v>48</v>
      </c>
      <c r="AX389" s="13" t="s">
        <v>23</v>
      </c>
      <c r="AY389" s="234" t="s">
        <v>183</v>
      </c>
    </row>
    <row r="390" spans="2:65" s="1" customFormat="1" ht="16.5" customHeight="1">
      <c r="B390" s="35"/>
      <c r="C390" s="246" t="s">
        <v>416</v>
      </c>
      <c r="D390" s="246" t="s">
        <v>347</v>
      </c>
      <c r="E390" s="247" t="s">
        <v>2641</v>
      </c>
      <c r="F390" s="248" t="s">
        <v>2642</v>
      </c>
      <c r="G390" s="249" t="s">
        <v>205</v>
      </c>
      <c r="H390" s="250">
        <v>1</v>
      </c>
      <c r="I390" s="251"/>
      <c r="J390" s="252">
        <f>ROUND(I390*H390,2)</f>
        <v>0</v>
      </c>
      <c r="K390" s="248" t="s">
        <v>190</v>
      </c>
      <c r="L390" s="253"/>
      <c r="M390" s="254" t="s">
        <v>1</v>
      </c>
      <c r="N390" s="255" t="s">
        <v>56</v>
      </c>
      <c r="O390" s="67"/>
      <c r="P390" s="206">
        <f>O390*H390</f>
        <v>0</v>
      </c>
      <c r="Q390" s="206">
        <v>5.3999999999999999E-2</v>
      </c>
      <c r="R390" s="206">
        <f>Q390*H390</f>
        <v>5.3999999999999999E-2</v>
      </c>
      <c r="S390" s="206">
        <v>0</v>
      </c>
      <c r="T390" s="207">
        <f>S390*H390</f>
        <v>0</v>
      </c>
      <c r="AR390" s="208" t="s">
        <v>232</v>
      </c>
      <c r="AT390" s="208" t="s">
        <v>347</v>
      </c>
      <c r="AU390" s="208" t="s">
        <v>98</v>
      </c>
      <c r="AY390" s="17" t="s">
        <v>183</v>
      </c>
      <c r="BE390" s="209">
        <f>IF(N390="základní",J390,0)</f>
        <v>0</v>
      </c>
      <c r="BF390" s="209">
        <f>IF(N390="snížená",J390,0)</f>
        <v>0</v>
      </c>
      <c r="BG390" s="209">
        <f>IF(N390="zákl. přenesená",J390,0)</f>
        <v>0</v>
      </c>
      <c r="BH390" s="209">
        <f>IF(N390="sníž. přenesená",J390,0)</f>
        <v>0</v>
      </c>
      <c r="BI390" s="209">
        <f>IF(N390="nulová",J390,0)</f>
        <v>0</v>
      </c>
      <c r="BJ390" s="17" t="s">
        <v>23</v>
      </c>
      <c r="BK390" s="209">
        <f>ROUND(I390*H390,2)</f>
        <v>0</v>
      </c>
      <c r="BL390" s="17" t="s">
        <v>122</v>
      </c>
      <c r="BM390" s="208" t="s">
        <v>2643</v>
      </c>
    </row>
    <row r="391" spans="2:65" s="1" customFormat="1" ht="10.199999999999999">
      <c r="B391" s="35"/>
      <c r="C391" s="36"/>
      <c r="D391" s="210" t="s">
        <v>192</v>
      </c>
      <c r="E391" s="36"/>
      <c r="F391" s="211" t="s">
        <v>2644</v>
      </c>
      <c r="G391" s="36"/>
      <c r="H391" s="36"/>
      <c r="I391" s="118"/>
      <c r="J391" s="36"/>
      <c r="K391" s="36"/>
      <c r="L391" s="39"/>
      <c r="M391" s="212"/>
      <c r="N391" s="67"/>
      <c r="O391" s="67"/>
      <c r="P391" s="67"/>
      <c r="Q391" s="67"/>
      <c r="R391" s="67"/>
      <c r="S391" s="67"/>
      <c r="T391" s="68"/>
      <c r="AT391" s="17" t="s">
        <v>192</v>
      </c>
      <c r="AU391" s="17" t="s">
        <v>98</v>
      </c>
    </row>
    <row r="392" spans="2:65" s="12" customFormat="1" ht="10.199999999999999">
      <c r="B392" s="214"/>
      <c r="C392" s="215"/>
      <c r="D392" s="210" t="s">
        <v>196</v>
      </c>
      <c r="E392" s="216" t="s">
        <v>1</v>
      </c>
      <c r="F392" s="217" t="s">
        <v>2640</v>
      </c>
      <c r="G392" s="215"/>
      <c r="H392" s="216" t="s">
        <v>1</v>
      </c>
      <c r="I392" s="218"/>
      <c r="J392" s="215"/>
      <c r="K392" s="215"/>
      <c r="L392" s="219"/>
      <c r="M392" s="220"/>
      <c r="N392" s="221"/>
      <c r="O392" s="221"/>
      <c r="P392" s="221"/>
      <c r="Q392" s="221"/>
      <c r="R392" s="221"/>
      <c r="S392" s="221"/>
      <c r="T392" s="222"/>
      <c r="AT392" s="223" t="s">
        <v>196</v>
      </c>
      <c r="AU392" s="223" t="s">
        <v>98</v>
      </c>
      <c r="AV392" s="12" t="s">
        <v>23</v>
      </c>
      <c r="AW392" s="12" t="s">
        <v>48</v>
      </c>
      <c r="AX392" s="12" t="s">
        <v>91</v>
      </c>
      <c r="AY392" s="223" t="s">
        <v>183</v>
      </c>
    </row>
    <row r="393" spans="2:65" s="13" customFormat="1" ht="10.199999999999999">
      <c r="B393" s="224"/>
      <c r="C393" s="225"/>
      <c r="D393" s="210" t="s">
        <v>196</v>
      </c>
      <c r="E393" s="226" t="s">
        <v>1</v>
      </c>
      <c r="F393" s="227" t="s">
        <v>23</v>
      </c>
      <c r="G393" s="225"/>
      <c r="H393" s="228">
        <v>1</v>
      </c>
      <c r="I393" s="229"/>
      <c r="J393" s="225"/>
      <c r="K393" s="225"/>
      <c r="L393" s="230"/>
      <c r="M393" s="231"/>
      <c r="N393" s="232"/>
      <c r="O393" s="232"/>
      <c r="P393" s="232"/>
      <c r="Q393" s="232"/>
      <c r="R393" s="232"/>
      <c r="S393" s="232"/>
      <c r="T393" s="233"/>
      <c r="AT393" s="234" t="s">
        <v>196</v>
      </c>
      <c r="AU393" s="234" t="s">
        <v>98</v>
      </c>
      <c r="AV393" s="13" t="s">
        <v>98</v>
      </c>
      <c r="AW393" s="13" t="s">
        <v>48</v>
      </c>
      <c r="AX393" s="13" t="s">
        <v>23</v>
      </c>
      <c r="AY393" s="234" t="s">
        <v>183</v>
      </c>
    </row>
    <row r="394" spans="2:65" s="1" customFormat="1" ht="16.5" customHeight="1">
      <c r="B394" s="35"/>
      <c r="C394" s="246" t="s">
        <v>423</v>
      </c>
      <c r="D394" s="246" t="s">
        <v>347</v>
      </c>
      <c r="E394" s="247" t="s">
        <v>2645</v>
      </c>
      <c r="F394" s="248" t="s">
        <v>2646</v>
      </c>
      <c r="G394" s="249" t="s">
        <v>205</v>
      </c>
      <c r="H394" s="250">
        <v>5</v>
      </c>
      <c r="I394" s="251"/>
      <c r="J394" s="252">
        <f>ROUND(I394*H394,2)</f>
        <v>0</v>
      </c>
      <c r="K394" s="248" t="s">
        <v>190</v>
      </c>
      <c r="L394" s="253"/>
      <c r="M394" s="254" t="s">
        <v>1</v>
      </c>
      <c r="N394" s="255" t="s">
        <v>56</v>
      </c>
      <c r="O394" s="67"/>
      <c r="P394" s="206">
        <f>O394*H394</f>
        <v>0</v>
      </c>
      <c r="Q394" s="206">
        <v>6.8000000000000005E-2</v>
      </c>
      <c r="R394" s="206">
        <f>Q394*H394</f>
        <v>0.34</v>
      </c>
      <c r="S394" s="206">
        <v>0</v>
      </c>
      <c r="T394" s="207">
        <f>S394*H394</f>
        <v>0</v>
      </c>
      <c r="AR394" s="208" t="s">
        <v>232</v>
      </c>
      <c r="AT394" s="208" t="s">
        <v>347</v>
      </c>
      <c r="AU394" s="208" t="s">
        <v>98</v>
      </c>
      <c r="AY394" s="17" t="s">
        <v>183</v>
      </c>
      <c r="BE394" s="209">
        <f>IF(N394="základní",J394,0)</f>
        <v>0</v>
      </c>
      <c r="BF394" s="209">
        <f>IF(N394="snížená",J394,0)</f>
        <v>0</v>
      </c>
      <c r="BG394" s="209">
        <f>IF(N394="zákl. přenesená",J394,0)</f>
        <v>0</v>
      </c>
      <c r="BH394" s="209">
        <f>IF(N394="sníž. přenesená",J394,0)</f>
        <v>0</v>
      </c>
      <c r="BI394" s="209">
        <f>IF(N394="nulová",J394,0)</f>
        <v>0</v>
      </c>
      <c r="BJ394" s="17" t="s">
        <v>23</v>
      </c>
      <c r="BK394" s="209">
        <f>ROUND(I394*H394,2)</f>
        <v>0</v>
      </c>
      <c r="BL394" s="17" t="s">
        <v>122</v>
      </c>
      <c r="BM394" s="208" t="s">
        <v>2647</v>
      </c>
    </row>
    <row r="395" spans="2:65" s="1" customFormat="1" ht="10.199999999999999">
      <c r="B395" s="35"/>
      <c r="C395" s="36"/>
      <c r="D395" s="210" t="s">
        <v>192</v>
      </c>
      <c r="E395" s="36"/>
      <c r="F395" s="211" t="s">
        <v>2648</v>
      </c>
      <c r="G395" s="36"/>
      <c r="H395" s="36"/>
      <c r="I395" s="118"/>
      <c r="J395" s="36"/>
      <c r="K395" s="36"/>
      <c r="L395" s="39"/>
      <c r="M395" s="212"/>
      <c r="N395" s="67"/>
      <c r="O395" s="67"/>
      <c r="P395" s="67"/>
      <c r="Q395" s="67"/>
      <c r="R395" s="67"/>
      <c r="S395" s="67"/>
      <c r="T395" s="68"/>
      <c r="AT395" s="17" t="s">
        <v>192</v>
      </c>
      <c r="AU395" s="17" t="s">
        <v>98</v>
      </c>
    </row>
    <row r="396" spans="2:65" s="12" customFormat="1" ht="10.199999999999999">
      <c r="B396" s="214"/>
      <c r="C396" s="215"/>
      <c r="D396" s="210" t="s">
        <v>196</v>
      </c>
      <c r="E396" s="216" t="s">
        <v>1</v>
      </c>
      <c r="F396" s="217" t="s">
        <v>2640</v>
      </c>
      <c r="G396" s="215"/>
      <c r="H396" s="216" t="s">
        <v>1</v>
      </c>
      <c r="I396" s="218"/>
      <c r="J396" s="215"/>
      <c r="K396" s="215"/>
      <c r="L396" s="219"/>
      <c r="M396" s="220"/>
      <c r="N396" s="221"/>
      <c r="O396" s="221"/>
      <c r="P396" s="221"/>
      <c r="Q396" s="221"/>
      <c r="R396" s="221"/>
      <c r="S396" s="221"/>
      <c r="T396" s="222"/>
      <c r="AT396" s="223" t="s">
        <v>196</v>
      </c>
      <c r="AU396" s="223" t="s">
        <v>98</v>
      </c>
      <c r="AV396" s="12" t="s">
        <v>23</v>
      </c>
      <c r="AW396" s="12" t="s">
        <v>48</v>
      </c>
      <c r="AX396" s="12" t="s">
        <v>91</v>
      </c>
      <c r="AY396" s="223" t="s">
        <v>183</v>
      </c>
    </row>
    <row r="397" spans="2:65" s="13" customFormat="1" ht="10.199999999999999">
      <c r="B397" s="224"/>
      <c r="C397" s="225"/>
      <c r="D397" s="210" t="s">
        <v>196</v>
      </c>
      <c r="E397" s="226" t="s">
        <v>1</v>
      </c>
      <c r="F397" s="227" t="s">
        <v>1591</v>
      </c>
      <c r="G397" s="225"/>
      <c r="H397" s="228">
        <v>5</v>
      </c>
      <c r="I397" s="229"/>
      <c r="J397" s="225"/>
      <c r="K397" s="225"/>
      <c r="L397" s="230"/>
      <c r="M397" s="231"/>
      <c r="N397" s="232"/>
      <c r="O397" s="232"/>
      <c r="P397" s="232"/>
      <c r="Q397" s="232"/>
      <c r="R397" s="232"/>
      <c r="S397" s="232"/>
      <c r="T397" s="233"/>
      <c r="AT397" s="234" t="s">
        <v>196</v>
      </c>
      <c r="AU397" s="234" t="s">
        <v>98</v>
      </c>
      <c r="AV397" s="13" t="s">
        <v>98</v>
      </c>
      <c r="AW397" s="13" t="s">
        <v>48</v>
      </c>
      <c r="AX397" s="13" t="s">
        <v>23</v>
      </c>
      <c r="AY397" s="234" t="s">
        <v>183</v>
      </c>
    </row>
    <row r="398" spans="2:65" s="1" customFormat="1" ht="16.5" customHeight="1">
      <c r="B398" s="35"/>
      <c r="C398" s="197" t="s">
        <v>430</v>
      </c>
      <c r="D398" s="197" t="s">
        <v>186</v>
      </c>
      <c r="E398" s="198" t="s">
        <v>1054</v>
      </c>
      <c r="F398" s="199" t="s">
        <v>1055</v>
      </c>
      <c r="G398" s="200" t="s">
        <v>205</v>
      </c>
      <c r="H398" s="201">
        <v>1</v>
      </c>
      <c r="I398" s="202"/>
      <c r="J398" s="203">
        <f>ROUND(I398*H398,2)</f>
        <v>0</v>
      </c>
      <c r="K398" s="199" t="s">
        <v>190</v>
      </c>
      <c r="L398" s="39"/>
      <c r="M398" s="204" t="s">
        <v>1</v>
      </c>
      <c r="N398" s="205" t="s">
        <v>56</v>
      </c>
      <c r="O398" s="67"/>
      <c r="P398" s="206">
        <f>O398*H398</f>
        <v>0</v>
      </c>
      <c r="Q398" s="206">
        <v>6.6E-3</v>
      </c>
      <c r="R398" s="206">
        <f>Q398*H398</f>
        <v>6.6E-3</v>
      </c>
      <c r="S398" s="206">
        <v>0</v>
      </c>
      <c r="T398" s="207">
        <f>S398*H398</f>
        <v>0</v>
      </c>
      <c r="AR398" s="208" t="s">
        <v>122</v>
      </c>
      <c r="AT398" s="208" t="s">
        <v>186</v>
      </c>
      <c r="AU398" s="208" t="s">
        <v>98</v>
      </c>
      <c r="AY398" s="17" t="s">
        <v>183</v>
      </c>
      <c r="BE398" s="209">
        <f>IF(N398="základní",J398,0)</f>
        <v>0</v>
      </c>
      <c r="BF398" s="209">
        <f>IF(N398="snížená",J398,0)</f>
        <v>0</v>
      </c>
      <c r="BG398" s="209">
        <f>IF(N398="zákl. přenesená",J398,0)</f>
        <v>0</v>
      </c>
      <c r="BH398" s="209">
        <f>IF(N398="sníž. přenesená",J398,0)</f>
        <v>0</v>
      </c>
      <c r="BI398" s="209">
        <f>IF(N398="nulová",J398,0)</f>
        <v>0</v>
      </c>
      <c r="BJ398" s="17" t="s">
        <v>23</v>
      </c>
      <c r="BK398" s="209">
        <f>ROUND(I398*H398,2)</f>
        <v>0</v>
      </c>
      <c r="BL398" s="17" t="s">
        <v>122</v>
      </c>
      <c r="BM398" s="208" t="s">
        <v>2649</v>
      </c>
    </row>
    <row r="399" spans="2:65" s="1" customFormat="1" ht="10.199999999999999">
      <c r="B399" s="35"/>
      <c r="C399" s="36"/>
      <c r="D399" s="210" t="s">
        <v>192</v>
      </c>
      <c r="E399" s="36"/>
      <c r="F399" s="211" t="s">
        <v>1057</v>
      </c>
      <c r="G399" s="36"/>
      <c r="H399" s="36"/>
      <c r="I399" s="118"/>
      <c r="J399" s="36"/>
      <c r="K399" s="36"/>
      <c r="L399" s="39"/>
      <c r="M399" s="212"/>
      <c r="N399" s="67"/>
      <c r="O399" s="67"/>
      <c r="P399" s="67"/>
      <c r="Q399" s="67"/>
      <c r="R399" s="67"/>
      <c r="S399" s="67"/>
      <c r="T399" s="68"/>
      <c r="AT399" s="17" t="s">
        <v>192</v>
      </c>
      <c r="AU399" s="17" t="s">
        <v>98</v>
      </c>
    </row>
    <row r="400" spans="2:65" s="1" customFormat="1" ht="18">
      <c r="B400" s="35"/>
      <c r="C400" s="36"/>
      <c r="D400" s="210" t="s">
        <v>194</v>
      </c>
      <c r="E400" s="36"/>
      <c r="F400" s="213" t="s">
        <v>1041</v>
      </c>
      <c r="G400" s="36"/>
      <c r="H400" s="36"/>
      <c r="I400" s="118"/>
      <c r="J400" s="36"/>
      <c r="K400" s="36"/>
      <c r="L400" s="39"/>
      <c r="M400" s="212"/>
      <c r="N400" s="67"/>
      <c r="O400" s="67"/>
      <c r="P400" s="67"/>
      <c r="Q400" s="67"/>
      <c r="R400" s="67"/>
      <c r="S400" s="67"/>
      <c r="T400" s="68"/>
      <c r="AT400" s="17" t="s">
        <v>194</v>
      </c>
      <c r="AU400" s="17" t="s">
        <v>98</v>
      </c>
    </row>
    <row r="401" spans="2:65" s="12" customFormat="1" ht="10.199999999999999">
      <c r="B401" s="214"/>
      <c r="C401" s="215"/>
      <c r="D401" s="210" t="s">
        <v>196</v>
      </c>
      <c r="E401" s="216" t="s">
        <v>1</v>
      </c>
      <c r="F401" s="217" t="s">
        <v>2632</v>
      </c>
      <c r="G401" s="215"/>
      <c r="H401" s="216" t="s">
        <v>1</v>
      </c>
      <c r="I401" s="218"/>
      <c r="J401" s="215"/>
      <c r="K401" s="215"/>
      <c r="L401" s="219"/>
      <c r="M401" s="220"/>
      <c r="N401" s="221"/>
      <c r="O401" s="221"/>
      <c r="P401" s="221"/>
      <c r="Q401" s="221"/>
      <c r="R401" s="221"/>
      <c r="S401" s="221"/>
      <c r="T401" s="222"/>
      <c r="AT401" s="223" t="s">
        <v>196</v>
      </c>
      <c r="AU401" s="223" t="s">
        <v>98</v>
      </c>
      <c r="AV401" s="12" t="s">
        <v>23</v>
      </c>
      <c r="AW401" s="12" t="s">
        <v>48</v>
      </c>
      <c r="AX401" s="12" t="s">
        <v>91</v>
      </c>
      <c r="AY401" s="223" t="s">
        <v>183</v>
      </c>
    </row>
    <row r="402" spans="2:65" s="12" customFormat="1" ht="10.199999999999999">
      <c r="B402" s="214"/>
      <c r="C402" s="215"/>
      <c r="D402" s="210" t="s">
        <v>196</v>
      </c>
      <c r="E402" s="216" t="s">
        <v>1</v>
      </c>
      <c r="F402" s="217" t="s">
        <v>2650</v>
      </c>
      <c r="G402" s="215"/>
      <c r="H402" s="216" t="s">
        <v>1</v>
      </c>
      <c r="I402" s="218"/>
      <c r="J402" s="215"/>
      <c r="K402" s="215"/>
      <c r="L402" s="219"/>
      <c r="M402" s="220"/>
      <c r="N402" s="221"/>
      <c r="O402" s="221"/>
      <c r="P402" s="221"/>
      <c r="Q402" s="221"/>
      <c r="R402" s="221"/>
      <c r="S402" s="221"/>
      <c r="T402" s="222"/>
      <c r="AT402" s="223" t="s">
        <v>196</v>
      </c>
      <c r="AU402" s="223" t="s">
        <v>98</v>
      </c>
      <c r="AV402" s="12" t="s">
        <v>23</v>
      </c>
      <c r="AW402" s="12" t="s">
        <v>48</v>
      </c>
      <c r="AX402" s="12" t="s">
        <v>91</v>
      </c>
      <c r="AY402" s="223" t="s">
        <v>183</v>
      </c>
    </row>
    <row r="403" spans="2:65" s="13" customFormat="1" ht="10.199999999999999">
      <c r="B403" s="224"/>
      <c r="C403" s="225"/>
      <c r="D403" s="210" t="s">
        <v>196</v>
      </c>
      <c r="E403" s="226" t="s">
        <v>1</v>
      </c>
      <c r="F403" s="227" t="s">
        <v>23</v>
      </c>
      <c r="G403" s="225"/>
      <c r="H403" s="228">
        <v>1</v>
      </c>
      <c r="I403" s="229"/>
      <c r="J403" s="225"/>
      <c r="K403" s="225"/>
      <c r="L403" s="230"/>
      <c r="M403" s="231"/>
      <c r="N403" s="232"/>
      <c r="O403" s="232"/>
      <c r="P403" s="232"/>
      <c r="Q403" s="232"/>
      <c r="R403" s="232"/>
      <c r="S403" s="232"/>
      <c r="T403" s="233"/>
      <c r="AT403" s="234" t="s">
        <v>196</v>
      </c>
      <c r="AU403" s="234" t="s">
        <v>98</v>
      </c>
      <c r="AV403" s="13" t="s">
        <v>98</v>
      </c>
      <c r="AW403" s="13" t="s">
        <v>48</v>
      </c>
      <c r="AX403" s="13" t="s">
        <v>23</v>
      </c>
      <c r="AY403" s="234" t="s">
        <v>183</v>
      </c>
    </row>
    <row r="404" spans="2:65" s="1" customFormat="1" ht="16.5" customHeight="1">
      <c r="B404" s="35"/>
      <c r="C404" s="246" t="s">
        <v>436</v>
      </c>
      <c r="D404" s="246" t="s">
        <v>347</v>
      </c>
      <c r="E404" s="247" t="s">
        <v>2651</v>
      </c>
      <c r="F404" s="248" t="s">
        <v>2652</v>
      </c>
      <c r="G404" s="249" t="s">
        <v>205</v>
      </c>
      <c r="H404" s="250">
        <v>1</v>
      </c>
      <c r="I404" s="251"/>
      <c r="J404" s="252">
        <f>ROUND(I404*H404,2)</f>
        <v>0</v>
      </c>
      <c r="K404" s="248" t="s">
        <v>1</v>
      </c>
      <c r="L404" s="253"/>
      <c r="M404" s="254" t="s">
        <v>1</v>
      </c>
      <c r="N404" s="255" t="s">
        <v>56</v>
      </c>
      <c r="O404" s="67"/>
      <c r="P404" s="206">
        <f>O404*H404</f>
        <v>0</v>
      </c>
      <c r="Q404" s="206">
        <v>8.1000000000000003E-2</v>
      </c>
      <c r="R404" s="206">
        <f>Q404*H404</f>
        <v>8.1000000000000003E-2</v>
      </c>
      <c r="S404" s="206">
        <v>0</v>
      </c>
      <c r="T404" s="207">
        <f>S404*H404</f>
        <v>0</v>
      </c>
      <c r="AR404" s="208" t="s">
        <v>232</v>
      </c>
      <c r="AT404" s="208" t="s">
        <v>347</v>
      </c>
      <c r="AU404" s="208" t="s">
        <v>98</v>
      </c>
      <c r="AY404" s="17" t="s">
        <v>183</v>
      </c>
      <c r="BE404" s="209">
        <f>IF(N404="základní",J404,0)</f>
        <v>0</v>
      </c>
      <c r="BF404" s="209">
        <f>IF(N404="snížená",J404,0)</f>
        <v>0</v>
      </c>
      <c r="BG404" s="209">
        <f>IF(N404="zákl. přenesená",J404,0)</f>
        <v>0</v>
      </c>
      <c r="BH404" s="209">
        <f>IF(N404="sníž. přenesená",J404,0)</f>
        <v>0</v>
      </c>
      <c r="BI404" s="209">
        <f>IF(N404="nulová",J404,0)</f>
        <v>0</v>
      </c>
      <c r="BJ404" s="17" t="s">
        <v>23</v>
      </c>
      <c r="BK404" s="209">
        <f>ROUND(I404*H404,2)</f>
        <v>0</v>
      </c>
      <c r="BL404" s="17" t="s">
        <v>122</v>
      </c>
      <c r="BM404" s="208" t="s">
        <v>2653</v>
      </c>
    </row>
    <row r="405" spans="2:65" s="1" customFormat="1" ht="10.199999999999999">
      <c r="B405" s="35"/>
      <c r="C405" s="36"/>
      <c r="D405" s="210" t="s">
        <v>192</v>
      </c>
      <c r="E405" s="36"/>
      <c r="F405" s="211" t="s">
        <v>2654</v>
      </c>
      <c r="G405" s="36"/>
      <c r="H405" s="36"/>
      <c r="I405" s="118"/>
      <c r="J405" s="36"/>
      <c r="K405" s="36"/>
      <c r="L405" s="39"/>
      <c r="M405" s="212"/>
      <c r="N405" s="67"/>
      <c r="O405" s="67"/>
      <c r="P405" s="67"/>
      <c r="Q405" s="67"/>
      <c r="R405" s="67"/>
      <c r="S405" s="67"/>
      <c r="T405" s="68"/>
      <c r="AT405" s="17" t="s">
        <v>192</v>
      </c>
      <c r="AU405" s="17" t="s">
        <v>98</v>
      </c>
    </row>
    <row r="406" spans="2:65" s="12" customFormat="1" ht="10.199999999999999">
      <c r="B406" s="214"/>
      <c r="C406" s="215"/>
      <c r="D406" s="210" t="s">
        <v>196</v>
      </c>
      <c r="E406" s="216" t="s">
        <v>1</v>
      </c>
      <c r="F406" s="217" t="s">
        <v>2640</v>
      </c>
      <c r="G406" s="215"/>
      <c r="H406" s="216" t="s">
        <v>1</v>
      </c>
      <c r="I406" s="218"/>
      <c r="J406" s="215"/>
      <c r="K406" s="215"/>
      <c r="L406" s="219"/>
      <c r="M406" s="220"/>
      <c r="N406" s="221"/>
      <c r="O406" s="221"/>
      <c r="P406" s="221"/>
      <c r="Q406" s="221"/>
      <c r="R406" s="221"/>
      <c r="S406" s="221"/>
      <c r="T406" s="222"/>
      <c r="AT406" s="223" t="s">
        <v>196</v>
      </c>
      <c r="AU406" s="223" t="s">
        <v>98</v>
      </c>
      <c r="AV406" s="12" t="s">
        <v>23</v>
      </c>
      <c r="AW406" s="12" t="s">
        <v>48</v>
      </c>
      <c r="AX406" s="12" t="s">
        <v>91</v>
      </c>
      <c r="AY406" s="223" t="s">
        <v>183</v>
      </c>
    </row>
    <row r="407" spans="2:65" s="13" customFormat="1" ht="10.199999999999999">
      <c r="B407" s="224"/>
      <c r="C407" s="225"/>
      <c r="D407" s="210" t="s">
        <v>196</v>
      </c>
      <c r="E407" s="226" t="s">
        <v>1</v>
      </c>
      <c r="F407" s="227" t="s">
        <v>23</v>
      </c>
      <c r="G407" s="225"/>
      <c r="H407" s="228">
        <v>1</v>
      </c>
      <c r="I407" s="229"/>
      <c r="J407" s="225"/>
      <c r="K407" s="225"/>
      <c r="L407" s="230"/>
      <c r="M407" s="231"/>
      <c r="N407" s="232"/>
      <c r="O407" s="232"/>
      <c r="P407" s="232"/>
      <c r="Q407" s="232"/>
      <c r="R407" s="232"/>
      <c r="S407" s="232"/>
      <c r="T407" s="233"/>
      <c r="AT407" s="234" t="s">
        <v>196</v>
      </c>
      <c r="AU407" s="234" t="s">
        <v>98</v>
      </c>
      <c r="AV407" s="13" t="s">
        <v>98</v>
      </c>
      <c r="AW407" s="13" t="s">
        <v>48</v>
      </c>
      <c r="AX407" s="13" t="s">
        <v>23</v>
      </c>
      <c r="AY407" s="234" t="s">
        <v>183</v>
      </c>
    </row>
    <row r="408" spans="2:65" s="11" customFormat="1" ht="22.8" customHeight="1">
      <c r="B408" s="181"/>
      <c r="C408" s="182"/>
      <c r="D408" s="183" t="s">
        <v>90</v>
      </c>
      <c r="E408" s="195" t="s">
        <v>135</v>
      </c>
      <c r="F408" s="195" t="s">
        <v>2655</v>
      </c>
      <c r="G408" s="182"/>
      <c r="H408" s="182"/>
      <c r="I408" s="185"/>
      <c r="J408" s="196">
        <f>BK408</f>
        <v>0</v>
      </c>
      <c r="K408" s="182"/>
      <c r="L408" s="187"/>
      <c r="M408" s="188"/>
      <c r="N408" s="189"/>
      <c r="O408" s="189"/>
      <c r="P408" s="190">
        <f>SUM(P409:P413)</f>
        <v>0</v>
      </c>
      <c r="Q408" s="189"/>
      <c r="R408" s="190">
        <f>SUM(R409:R413)</f>
        <v>7.5598379999999993E-2</v>
      </c>
      <c r="S408" s="189"/>
      <c r="T408" s="191">
        <f>SUM(T409:T413)</f>
        <v>0</v>
      </c>
      <c r="AR408" s="192" t="s">
        <v>23</v>
      </c>
      <c r="AT408" s="193" t="s">
        <v>90</v>
      </c>
      <c r="AU408" s="193" t="s">
        <v>23</v>
      </c>
      <c r="AY408" s="192" t="s">
        <v>183</v>
      </c>
      <c r="BK408" s="194">
        <f>SUM(BK409:BK413)</f>
        <v>0</v>
      </c>
    </row>
    <row r="409" spans="2:65" s="1" customFormat="1" ht="16.5" customHeight="1">
      <c r="B409" s="35"/>
      <c r="C409" s="197" t="s">
        <v>442</v>
      </c>
      <c r="D409" s="197" t="s">
        <v>186</v>
      </c>
      <c r="E409" s="198" t="s">
        <v>2656</v>
      </c>
      <c r="F409" s="199" t="s">
        <v>2657</v>
      </c>
      <c r="G409" s="200" t="s">
        <v>189</v>
      </c>
      <c r="H409" s="201">
        <v>1.157</v>
      </c>
      <c r="I409" s="202"/>
      <c r="J409" s="203">
        <f>ROUND(I409*H409,2)</f>
        <v>0</v>
      </c>
      <c r="K409" s="199" t="s">
        <v>190</v>
      </c>
      <c r="L409" s="39"/>
      <c r="M409" s="204" t="s">
        <v>1</v>
      </c>
      <c r="N409" s="205" t="s">
        <v>56</v>
      </c>
      <c r="O409" s="67"/>
      <c r="P409" s="206">
        <f>O409*H409</f>
        <v>0</v>
      </c>
      <c r="Q409" s="206">
        <v>6.5339999999999995E-2</v>
      </c>
      <c r="R409" s="206">
        <f>Q409*H409</f>
        <v>7.5598379999999993E-2</v>
      </c>
      <c r="S409" s="206">
        <v>0</v>
      </c>
      <c r="T409" s="207">
        <f>S409*H409</f>
        <v>0</v>
      </c>
      <c r="AR409" s="208" t="s">
        <v>122</v>
      </c>
      <c r="AT409" s="208" t="s">
        <v>186</v>
      </c>
      <c r="AU409" s="208" t="s">
        <v>98</v>
      </c>
      <c r="AY409" s="17" t="s">
        <v>183</v>
      </c>
      <c r="BE409" s="209">
        <f>IF(N409="základní",J409,0)</f>
        <v>0</v>
      </c>
      <c r="BF409" s="209">
        <f>IF(N409="snížená",J409,0)</f>
        <v>0</v>
      </c>
      <c r="BG409" s="209">
        <f>IF(N409="zákl. přenesená",J409,0)</f>
        <v>0</v>
      </c>
      <c r="BH409" s="209">
        <f>IF(N409="sníž. přenesená",J409,0)</f>
        <v>0</v>
      </c>
      <c r="BI409" s="209">
        <f>IF(N409="nulová",J409,0)</f>
        <v>0</v>
      </c>
      <c r="BJ409" s="17" t="s">
        <v>23</v>
      </c>
      <c r="BK409" s="209">
        <f>ROUND(I409*H409,2)</f>
        <v>0</v>
      </c>
      <c r="BL409" s="17" t="s">
        <v>122</v>
      </c>
      <c r="BM409" s="208" t="s">
        <v>2658</v>
      </c>
    </row>
    <row r="410" spans="2:65" s="1" customFormat="1" ht="10.199999999999999">
      <c r="B410" s="35"/>
      <c r="C410" s="36"/>
      <c r="D410" s="210" t="s">
        <v>192</v>
      </c>
      <c r="E410" s="36"/>
      <c r="F410" s="211" t="s">
        <v>2659</v>
      </c>
      <c r="G410" s="36"/>
      <c r="H410" s="36"/>
      <c r="I410" s="118"/>
      <c r="J410" s="36"/>
      <c r="K410" s="36"/>
      <c r="L410" s="39"/>
      <c r="M410" s="212"/>
      <c r="N410" s="67"/>
      <c r="O410" s="67"/>
      <c r="P410" s="67"/>
      <c r="Q410" s="67"/>
      <c r="R410" s="67"/>
      <c r="S410" s="67"/>
      <c r="T410" s="68"/>
      <c r="AT410" s="17" t="s">
        <v>192</v>
      </c>
      <c r="AU410" s="17" t="s">
        <v>98</v>
      </c>
    </row>
    <row r="411" spans="2:65" s="12" customFormat="1" ht="10.199999999999999">
      <c r="B411" s="214"/>
      <c r="C411" s="215"/>
      <c r="D411" s="210" t="s">
        <v>196</v>
      </c>
      <c r="E411" s="216" t="s">
        <v>1</v>
      </c>
      <c r="F411" s="217" t="s">
        <v>2660</v>
      </c>
      <c r="G411" s="215"/>
      <c r="H411" s="216" t="s">
        <v>1</v>
      </c>
      <c r="I411" s="218"/>
      <c r="J411" s="215"/>
      <c r="K411" s="215"/>
      <c r="L411" s="219"/>
      <c r="M411" s="220"/>
      <c r="N411" s="221"/>
      <c r="O411" s="221"/>
      <c r="P411" s="221"/>
      <c r="Q411" s="221"/>
      <c r="R411" s="221"/>
      <c r="S411" s="221"/>
      <c r="T411" s="222"/>
      <c r="AT411" s="223" t="s">
        <v>196</v>
      </c>
      <c r="AU411" s="223" t="s">
        <v>98</v>
      </c>
      <c r="AV411" s="12" t="s">
        <v>23</v>
      </c>
      <c r="AW411" s="12" t="s">
        <v>48</v>
      </c>
      <c r="AX411" s="12" t="s">
        <v>91</v>
      </c>
      <c r="AY411" s="223" t="s">
        <v>183</v>
      </c>
    </row>
    <row r="412" spans="2:65" s="13" customFormat="1" ht="10.199999999999999">
      <c r="B412" s="224"/>
      <c r="C412" s="225"/>
      <c r="D412" s="210" t="s">
        <v>196</v>
      </c>
      <c r="E412" s="226" t="s">
        <v>1</v>
      </c>
      <c r="F412" s="227" t="s">
        <v>2661</v>
      </c>
      <c r="G412" s="225"/>
      <c r="H412" s="228">
        <v>1.157</v>
      </c>
      <c r="I412" s="229"/>
      <c r="J412" s="225"/>
      <c r="K412" s="225"/>
      <c r="L412" s="230"/>
      <c r="M412" s="231"/>
      <c r="N412" s="232"/>
      <c r="O412" s="232"/>
      <c r="P412" s="232"/>
      <c r="Q412" s="232"/>
      <c r="R412" s="232"/>
      <c r="S412" s="232"/>
      <c r="T412" s="233"/>
      <c r="AT412" s="234" t="s">
        <v>196</v>
      </c>
      <c r="AU412" s="234" t="s">
        <v>98</v>
      </c>
      <c r="AV412" s="13" t="s">
        <v>98</v>
      </c>
      <c r="AW412" s="13" t="s">
        <v>48</v>
      </c>
      <c r="AX412" s="13" t="s">
        <v>91</v>
      </c>
      <c r="AY412" s="234" t="s">
        <v>183</v>
      </c>
    </row>
    <row r="413" spans="2:65" s="15" customFormat="1" ht="10.199999999999999">
      <c r="B413" s="259"/>
      <c r="C413" s="260"/>
      <c r="D413" s="210" t="s">
        <v>196</v>
      </c>
      <c r="E413" s="261" t="s">
        <v>1</v>
      </c>
      <c r="F413" s="262" t="s">
        <v>1547</v>
      </c>
      <c r="G413" s="260"/>
      <c r="H413" s="263">
        <v>1.157</v>
      </c>
      <c r="I413" s="264"/>
      <c r="J413" s="260"/>
      <c r="K413" s="260"/>
      <c r="L413" s="265"/>
      <c r="M413" s="266"/>
      <c r="N413" s="267"/>
      <c r="O413" s="267"/>
      <c r="P413" s="267"/>
      <c r="Q413" s="267"/>
      <c r="R413" s="267"/>
      <c r="S413" s="267"/>
      <c r="T413" s="268"/>
      <c r="AT413" s="269" t="s">
        <v>196</v>
      </c>
      <c r="AU413" s="269" t="s">
        <v>98</v>
      </c>
      <c r="AV413" s="15" t="s">
        <v>122</v>
      </c>
      <c r="AW413" s="15" t="s">
        <v>48</v>
      </c>
      <c r="AX413" s="15" t="s">
        <v>23</v>
      </c>
      <c r="AY413" s="269" t="s">
        <v>183</v>
      </c>
    </row>
    <row r="414" spans="2:65" s="11" customFormat="1" ht="22.8" customHeight="1">
      <c r="B414" s="181"/>
      <c r="C414" s="182"/>
      <c r="D414" s="183" t="s">
        <v>90</v>
      </c>
      <c r="E414" s="195" t="s">
        <v>232</v>
      </c>
      <c r="F414" s="195" t="s">
        <v>1911</v>
      </c>
      <c r="G414" s="182"/>
      <c r="H414" s="182"/>
      <c r="I414" s="185"/>
      <c r="J414" s="196">
        <f>BK414</f>
        <v>0</v>
      </c>
      <c r="K414" s="182"/>
      <c r="L414" s="187"/>
      <c r="M414" s="188"/>
      <c r="N414" s="189"/>
      <c r="O414" s="189"/>
      <c r="P414" s="190">
        <f>SUM(P415:P520)</f>
        <v>0</v>
      </c>
      <c r="Q414" s="189"/>
      <c r="R414" s="190">
        <f>SUM(R415:R520)</f>
        <v>28.251162399999998</v>
      </c>
      <c r="S414" s="189"/>
      <c r="T414" s="191">
        <f>SUM(T415:T520)</f>
        <v>0</v>
      </c>
      <c r="AR414" s="192" t="s">
        <v>23</v>
      </c>
      <c r="AT414" s="193" t="s">
        <v>90</v>
      </c>
      <c r="AU414" s="193" t="s">
        <v>23</v>
      </c>
      <c r="AY414" s="192" t="s">
        <v>183</v>
      </c>
      <c r="BK414" s="194">
        <f>SUM(BK415:BK520)</f>
        <v>0</v>
      </c>
    </row>
    <row r="415" spans="2:65" s="1" customFormat="1" ht="16.5" customHeight="1">
      <c r="B415" s="35"/>
      <c r="C415" s="197" t="s">
        <v>448</v>
      </c>
      <c r="D415" s="197" t="s">
        <v>186</v>
      </c>
      <c r="E415" s="198" t="s">
        <v>2662</v>
      </c>
      <c r="F415" s="199" t="s">
        <v>2663</v>
      </c>
      <c r="G415" s="200" t="s">
        <v>711</v>
      </c>
      <c r="H415" s="201">
        <v>51.13</v>
      </c>
      <c r="I415" s="202"/>
      <c r="J415" s="203">
        <f>ROUND(I415*H415,2)</f>
        <v>0</v>
      </c>
      <c r="K415" s="199" t="s">
        <v>190</v>
      </c>
      <c r="L415" s="39"/>
      <c r="M415" s="204" t="s">
        <v>1</v>
      </c>
      <c r="N415" s="205" t="s">
        <v>56</v>
      </c>
      <c r="O415" s="67"/>
      <c r="P415" s="206">
        <f>O415*H415</f>
        <v>0</v>
      </c>
      <c r="Q415" s="206">
        <v>1.1480000000000001E-2</v>
      </c>
      <c r="R415" s="206">
        <f>Q415*H415</f>
        <v>0.58697240000000006</v>
      </c>
      <c r="S415" s="206">
        <v>0</v>
      </c>
      <c r="T415" s="207">
        <f>S415*H415</f>
        <v>0</v>
      </c>
      <c r="AR415" s="208" t="s">
        <v>122</v>
      </c>
      <c r="AT415" s="208" t="s">
        <v>186</v>
      </c>
      <c r="AU415" s="208" t="s">
        <v>98</v>
      </c>
      <c r="AY415" s="17" t="s">
        <v>183</v>
      </c>
      <c r="BE415" s="209">
        <f>IF(N415="základní",J415,0)</f>
        <v>0</v>
      </c>
      <c r="BF415" s="209">
        <f>IF(N415="snížená",J415,0)</f>
        <v>0</v>
      </c>
      <c r="BG415" s="209">
        <f>IF(N415="zákl. přenesená",J415,0)</f>
        <v>0</v>
      </c>
      <c r="BH415" s="209">
        <f>IF(N415="sníž. přenesená",J415,0)</f>
        <v>0</v>
      </c>
      <c r="BI415" s="209">
        <f>IF(N415="nulová",J415,0)</f>
        <v>0</v>
      </c>
      <c r="BJ415" s="17" t="s">
        <v>23</v>
      </c>
      <c r="BK415" s="209">
        <f>ROUND(I415*H415,2)</f>
        <v>0</v>
      </c>
      <c r="BL415" s="17" t="s">
        <v>122</v>
      </c>
      <c r="BM415" s="208" t="s">
        <v>2664</v>
      </c>
    </row>
    <row r="416" spans="2:65" s="1" customFormat="1" ht="10.199999999999999">
      <c r="B416" s="35"/>
      <c r="C416" s="36"/>
      <c r="D416" s="210" t="s">
        <v>192</v>
      </c>
      <c r="E416" s="36"/>
      <c r="F416" s="211" t="s">
        <v>2665</v>
      </c>
      <c r="G416" s="36"/>
      <c r="H416" s="36"/>
      <c r="I416" s="118"/>
      <c r="J416" s="36"/>
      <c r="K416" s="36"/>
      <c r="L416" s="39"/>
      <c r="M416" s="212"/>
      <c r="N416" s="67"/>
      <c r="O416" s="67"/>
      <c r="P416" s="67"/>
      <c r="Q416" s="67"/>
      <c r="R416" s="67"/>
      <c r="S416" s="67"/>
      <c r="T416" s="68"/>
      <c r="AT416" s="17" t="s">
        <v>192</v>
      </c>
      <c r="AU416" s="17" t="s">
        <v>98</v>
      </c>
    </row>
    <row r="417" spans="2:65" s="1" customFormat="1" ht="54">
      <c r="B417" s="35"/>
      <c r="C417" s="36"/>
      <c r="D417" s="210" t="s">
        <v>194</v>
      </c>
      <c r="E417" s="36"/>
      <c r="F417" s="213" t="s">
        <v>2666</v>
      </c>
      <c r="G417" s="36"/>
      <c r="H417" s="36"/>
      <c r="I417" s="118"/>
      <c r="J417" s="36"/>
      <c r="K417" s="36"/>
      <c r="L417" s="39"/>
      <c r="M417" s="212"/>
      <c r="N417" s="67"/>
      <c r="O417" s="67"/>
      <c r="P417" s="67"/>
      <c r="Q417" s="67"/>
      <c r="R417" s="67"/>
      <c r="S417" s="67"/>
      <c r="T417" s="68"/>
      <c r="AT417" s="17" t="s">
        <v>194</v>
      </c>
      <c r="AU417" s="17" t="s">
        <v>98</v>
      </c>
    </row>
    <row r="418" spans="2:65" s="12" customFormat="1" ht="10.199999999999999">
      <c r="B418" s="214"/>
      <c r="C418" s="215"/>
      <c r="D418" s="210" t="s">
        <v>196</v>
      </c>
      <c r="E418" s="216" t="s">
        <v>1</v>
      </c>
      <c r="F418" s="217" t="s">
        <v>2546</v>
      </c>
      <c r="G418" s="215"/>
      <c r="H418" s="216" t="s">
        <v>1</v>
      </c>
      <c r="I418" s="218"/>
      <c r="J418" s="215"/>
      <c r="K418" s="215"/>
      <c r="L418" s="219"/>
      <c r="M418" s="220"/>
      <c r="N418" s="221"/>
      <c r="O418" s="221"/>
      <c r="P418" s="221"/>
      <c r="Q418" s="221"/>
      <c r="R418" s="221"/>
      <c r="S418" s="221"/>
      <c r="T418" s="222"/>
      <c r="AT418" s="223" t="s">
        <v>196</v>
      </c>
      <c r="AU418" s="223" t="s">
        <v>98</v>
      </c>
      <c r="AV418" s="12" t="s">
        <v>23</v>
      </c>
      <c r="AW418" s="12" t="s">
        <v>48</v>
      </c>
      <c r="AX418" s="12" t="s">
        <v>91</v>
      </c>
      <c r="AY418" s="223" t="s">
        <v>183</v>
      </c>
    </row>
    <row r="419" spans="2:65" s="12" customFormat="1" ht="10.199999999999999">
      <c r="B419" s="214"/>
      <c r="C419" s="215"/>
      <c r="D419" s="210" t="s">
        <v>196</v>
      </c>
      <c r="E419" s="216" t="s">
        <v>1</v>
      </c>
      <c r="F419" s="217" t="s">
        <v>2547</v>
      </c>
      <c r="G419" s="215"/>
      <c r="H419" s="216" t="s">
        <v>1</v>
      </c>
      <c r="I419" s="218"/>
      <c r="J419" s="215"/>
      <c r="K419" s="215"/>
      <c r="L419" s="219"/>
      <c r="M419" s="220"/>
      <c r="N419" s="221"/>
      <c r="O419" s="221"/>
      <c r="P419" s="221"/>
      <c r="Q419" s="221"/>
      <c r="R419" s="221"/>
      <c r="S419" s="221"/>
      <c r="T419" s="222"/>
      <c r="AT419" s="223" t="s">
        <v>196</v>
      </c>
      <c r="AU419" s="223" t="s">
        <v>98</v>
      </c>
      <c r="AV419" s="12" t="s">
        <v>23</v>
      </c>
      <c r="AW419" s="12" t="s">
        <v>48</v>
      </c>
      <c r="AX419" s="12" t="s">
        <v>91</v>
      </c>
      <c r="AY419" s="223" t="s">
        <v>183</v>
      </c>
    </row>
    <row r="420" spans="2:65" s="13" customFormat="1" ht="10.199999999999999">
      <c r="B420" s="224"/>
      <c r="C420" s="225"/>
      <c r="D420" s="210" t="s">
        <v>196</v>
      </c>
      <c r="E420" s="226" t="s">
        <v>1</v>
      </c>
      <c r="F420" s="227" t="s">
        <v>2667</v>
      </c>
      <c r="G420" s="225"/>
      <c r="H420" s="228">
        <v>53.13</v>
      </c>
      <c r="I420" s="229"/>
      <c r="J420" s="225"/>
      <c r="K420" s="225"/>
      <c r="L420" s="230"/>
      <c r="M420" s="231"/>
      <c r="N420" s="232"/>
      <c r="O420" s="232"/>
      <c r="P420" s="232"/>
      <c r="Q420" s="232"/>
      <c r="R420" s="232"/>
      <c r="S420" s="232"/>
      <c r="T420" s="233"/>
      <c r="AT420" s="234" t="s">
        <v>196</v>
      </c>
      <c r="AU420" s="234" t="s">
        <v>98</v>
      </c>
      <c r="AV420" s="13" t="s">
        <v>98</v>
      </c>
      <c r="AW420" s="13" t="s">
        <v>48</v>
      </c>
      <c r="AX420" s="13" t="s">
        <v>91</v>
      </c>
      <c r="AY420" s="234" t="s">
        <v>183</v>
      </c>
    </row>
    <row r="421" spans="2:65" s="12" customFormat="1" ht="10.199999999999999">
      <c r="B421" s="214"/>
      <c r="C421" s="215"/>
      <c r="D421" s="210" t="s">
        <v>196</v>
      </c>
      <c r="E421" s="216" t="s">
        <v>1</v>
      </c>
      <c r="F421" s="217" t="s">
        <v>2668</v>
      </c>
      <c r="G421" s="215"/>
      <c r="H421" s="216" t="s">
        <v>1</v>
      </c>
      <c r="I421" s="218"/>
      <c r="J421" s="215"/>
      <c r="K421" s="215"/>
      <c r="L421" s="219"/>
      <c r="M421" s="220"/>
      <c r="N421" s="221"/>
      <c r="O421" s="221"/>
      <c r="P421" s="221"/>
      <c r="Q421" s="221"/>
      <c r="R421" s="221"/>
      <c r="S421" s="221"/>
      <c r="T421" s="222"/>
      <c r="AT421" s="223" t="s">
        <v>196</v>
      </c>
      <c r="AU421" s="223" t="s">
        <v>98</v>
      </c>
      <c r="AV421" s="12" t="s">
        <v>23</v>
      </c>
      <c r="AW421" s="12" t="s">
        <v>48</v>
      </c>
      <c r="AX421" s="12" t="s">
        <v>91</v>
      </c>
      <c r="AY421" s="223" t="s">
        <v>183</v>
      </c>
    </row>
    <row r="422" spans="2:65" s="13" customFormat="1" ht="10.199999999999999">
      <c r="B422" s="224"/>
      <c r="C422" s="225"/>
      <c r="D422" s="210" t="s">
        <v>196</v>
      </c>
      <c r="E422" s="226" t="s">
        <v>1</v>
      </c>
      <c r="F422" s="227" t="s">
        <v>2669</v>
      </c>
      <c r="G422" s="225"/>
      <c r="H422" s="228">
        <v>-2</v>
      </c>
      <c r="I422" s="229"/>
      <c r="J422" s="225"/>
      <c r="K422" s="225"/>
      <c r="L422" s="230"/>
      <c r="M422" s="231"/>
      <c r="N422" s="232"/>
      <c r="O422" s="232"/>
      <c r="P422" s="232"/>
      <c r="Q422" s="232"/>
      <c r="R422" s="232"/>
      <c r="S422" s="232"/>
      <c r="T422" s="233"/>
      <c r="AT422" s="234" t="s">
        <v>196</v>
      </c>
      <c r="AU422" s="234" t="s">
        <v>98</v>
      </c>
      <c r="AV422" s="13" t="s">
        <v>98</v>
      </c>
      <c r="AW422" s="13" t="s">
        <v>48</v>
      </c>
      <c r="AX422" s="13" t="s">
        <v>91</v>
      </c>
      <c r="AY422" s="234" t="s">
        <v>183</v>
      </c>
    </row>
    <row r="423" spans="2:65" s="15" customFormat="1" ht="10.199999999999999">
      <c r="B423" s="259"/>
      <c r="C423" s="260"/>
      <c r="D423" s="210" t="s">
        <v>196</v>
      </c>
      <c r="E423" s="261" t="s">
        <v>1</v>
      </c>
      <c r="F423" s="262" t="s">
        <v>1547</v>
      </c>
      <c r="G423" s="260"/>
      <c r="H423" s="263">
        <v>51.13</v>
      </c>
      <c r="I423" s="264"/>
      <c r="J423" s="260"/>
      <c r="K423" s="260"/>
      <c r="L423" s="265"/>
      <c r="M423" s="266"/>
      <c r="N423" s="267"/>
      <c r="O423" s="267"/>
      <c r="P423" s="267"/>
      <c r="Q423" s="267"/>
      <c r="R423" s="267"/>
      <c r="S423" s="267"/>
      <c r="T423" s="268"/>
      <c r="AT423" s="269" t="s">
        <v>196</v>
      </c>
      <c r="AU423" s="269" t="s">
        <v>98</v>
      </c>
      <c r="AV423" s="15" t="s">
        <v>122</v>
      </c>
      <c r="AW423" s="15" t="s">
        <v>48</v>
      </c>
      <c r="AX423" s="15" t="s">
        <v>23</v>
      </c>
      <c r="AY423" s="269" t="s">
        <v>183</v>
      </c>
    </row>
    <row r="424" spans="2:65" s="1" customFormat="1" ht="16.5" customHeight="1">
      <c r="B424" s="35"/>
      <c r="C424" s="197" t="s">
        <v>454</v>
      </c>
      <c r="D424" s="197" t="s">
        <v>186</v>
      </c>
      <c r="E424" s="198" t="s">
        <v>2670</v>
      </c>
      <c r="F424" s="199" t="s">
        <v>2671</v>
      </c>
      <c r="G424" s="200" t="s">
        <v>711</v>
      </c>
      <c r="H424" s="201">
        <v>83</v>
      </c>
      <c r="I424" s="202"/>
      <c r="J424" s="203">
        <f>ROUND(I424*H424,2)</f>
        <v>0</v>
      </c>
      <c r="K424" s="199" t="s">
        <v>190</v>
      </c>
      <c r="L424" s="39"/>
      <c r="M424" s="204" t="s">
        <v>1</v>
      </c>
      <c r="N424" s="205" t="s">
        <v>56</v>
      </c>
      <c r="O424" s="67"/>
      <c r="P424" s="206">
        <f>O424*H424</f>
        <v>0</v>
      </c>
      <c r="Q424" s="206">
        <v>1.8589999999999999E-2</v>
      </c>
      <c r="R424" s="206">
        <f>Q424*H424</f>
        <v>1.54297</v>
      </c>
      <c r="S424" s="206">
        <v>0</v>
      </c>
      <c r="T424" s="207">
        <f>S424*H424</f>
        <v>0</v>
      </c>
      <c r="AR424" s="208" t="s">
        <v>122</v>
      </c>
      <c r="AT424" s="208" t="s">
        <v>186</v>
      </c>
      <c r="AU424" s="208" t="s">
        <v>98</v>
      </c>
      <c r="AY424" s="17" t="s">
        <v>183</v>
      </c>
      <c r="BE424" s="209">
        <f>IF(N424="základní",J424,0)</f>
        <v>0</v>
      </c>
      <c r="BF424" s="209">
        <f>IF(N424="snížená",J424,0)</f>
        <v>0</v>
      </c>
      <c r="BG424" s="209">
        <f>IF(N424="zákl. přenesená",J424,0)</f>
        <v>0</v>
      </c>
      <c r="BH424" s="209">
        <f>IF(N424="sníž. přenesená",J424,0)</f>
        <v>0</v>
      </c>
      <c r="BI424" s="209">
        <f>IF(N424="nulová",J424,0)</f>
        <v>0</v>
      </c>
      <c r="BJ424" s="17" t="s">
        <v>23</v>
      </c>
      <c r="BK424" s="209">
        <f>ROUND(I424*H424,2)</f>
        <v>0</v>
      </c>
      <c r="BL424" s="17" t="s">
        <v>122</v>
      </c>
      <c r="BM424" s="208" t="s">
        <v>2672</v>
      </c>
    </row>
    <row r="425" spans="2:65" s="1" customFormat="1" ht="10.199999999999999">
      <c r="B425" s="35"/>
      <c r="C425" s="36"/>
      <c r="D425" s="210" t="s">
        <v>192</v>
      </c>
      <c r="E425" s="36"/>
      <c r="F425" s="211" t="s">
        <v>2673</v>
      </c>
      <c r="G425" s="36"/>
      <c r="H425" s="36"/>
      <c r="I425" s="118"/>
      <c r="J425" s="36"/>
      <c r="K425" s="36"/>
      <c r="L425" s="39"/>
      <c r="M425" s="212"/>
      <c r="N425" s="67"/>
      <c r="O425" s="67"/>
      <c r="P425" s="67"/>
      <c r="Q425" s="67"/>
      <c r="R425" s="67"/>
      <c r="S425" s="67"/>
      <c r="T425" s="68"/>
      <c r="AT425" s="17" t="s">
        <v>192</v>
      </c>
      <c r="AU425" s="17" t="s">
        <v>98</v>
      </c>
    </row>
    <row r="426" spans="2:65" s="1" customFormat="1" ht="54">
      <c r="B426" s="35"/>
      <c r="C426" s="36"/>
      <c r="D426" s="210" t="s">
        <v>194</v>
      </c>
      <c r="E426" s="36"/>
      <c r="F426" s="213" t="s">
        <v>2666</v>
      </c>
      <c r="G426" s="36"/>
      <c r="H426" s="36"/>
      <c r="I426" s="118"/>
      <c r="J426" s="36"/>
      <c r="K426" s="36"/>
      <c r="L426" s="39"/>
      <c r="M426" s="212"/>
      <c r="N426" s="67"/>
      <c r="O426" s="67"/>
      <c r="P426" s="67"/>
      <c r="Q426" s="67"/>
      <c r="R426" s="67"/>
      <c r="S426" s="67"/>
      <c r="T426" s="68"/>
      <c r="AT426" s="17" t="s">
        <v>194</v>
      </c>
      <c r="AU426" s="17" t="s">
        <v>98</v>
      </c>
    </row>
    <row r="427" spans="2:65" s="12" customFormat="1" ht="10.199999999999999">
      <c r="B427" s="214"/>
      <c r="C427" s="215"/>
      <c r="D427" s="210" t="s">
        <v>196</v>
      </c>
      <c r="E427" s="216" t="s">
        <v>1</v>
      </c>
      <c r="F427" s="217" t="s">
        <v>2546</v>
      </c>
      <c r="G427" s="215"/>
      <c r="H427" s="216" t="s">
        <v>1</v>
      </c>
      <c r="I427" s="218"/>
      <c r="J427" s="215"/>
      <c r="K427" s="215"/>
      <c r="L427" s="219"/>
      <c r="M427" s="220"/>
      <c r="N427" s="221"/>
      <c r="O427" s="221"/>
      <c r="P427" s="221"/>
      <c r="Q427" s="221"/>
      <c r="R427" s="221"/>
      <c r="S427" s="221"/>
      <c r="T427" s="222"/>
      <c r="AT427" s="223" t="s">
        <v>196</v>
      </c>
      <c r="AU427" s="223" t="s">
        <v>98</v>
      </c>
      <c r="AV427" s="12" t="s">
        <v>23</v>
      </c>
      <c r="AW427" s="12" t="s">
        <v>48</v>
      </c>
      <c r="AX427" s="12" t="s">
        <v>91</v>
      </c>
      <c r="AY427" s="223" t="s">
        <v>183</v>
      </c>
    </row>
    <row r="428" spans="2:65" s="12" customFormat="1" ht="10.199999999999999">
      <c r="B428" s="214"/>
      <c r="C428" s="215"/>
      <c r="D428" s="210" t="s">
        <v>196</v>
      </c>
      <c r="E428" s="216" t="s">
        <v>1</v>
      </c>
      <c r="F428" s="217" t="s">
        <v>2549</v>
      </c>
      <c r="G428" s="215"/>
      <c r="H428" s="216" t="s">
        <v>1</v>
      </c>
      <c r="I428" s="218"/>
      <c r="J428" s="215"/>
      <c r="K428" s="215"/>
      <c r="L428" s="219"/>
      <c r="M428" s="220"/>
      <c r="N428" s="221"/>
      <c r="O428" s="221"/>
      <c r="P428" s="221"/>
      <c r="Q428" s="221"/>
      <c r="R428" s="221"/>
      <c r="S428" s="221"/>
      <c r="T428" s="222"/>
      <c r="AT428" s="223" t="s">
        <v>196</v>
      </c>
      <c r="AU428" s="223" t="s">
        <v>98</v>
      </c>
      <c r="AV428" s="12" t="s">
        <v>23</v>
      </c>
      <c r="AW428" s="12" t="s">
        <v>48</v>
      </c>
      <c r="AX428" s="12" t="s">
        <v>91</v>
      </c>
      <c r="AY428" s="223" t="s">
        <v>183</v>
      </c>
    </row>
    <row r="429" spans="2:65" s="13" customFormat="1" ht="10.199999999999999">
      <c r="B429" s="224"/>
      <c r="C429" s="225"/>
      <c r="D429" s="210" t="s">
        <v>196</v>
      </c>
      <c r="E429" s="226" t="s">
        <v>1</v>
      </c>
      <c r="F429" s="227" t="s">
        <v>789</v>
      </c>
      <c r="G429" s="225"/>
      <c r="H429" s="228">
        <v>87</v>
      </c>
      <c r="I429" s="229"/>
      <c r="J429" s="225"/>
      <c r="K429" s="225"/>
      <c r="L429" s="230"/>
      <c r="M429" s="231"/>
      <c r="N429" s="232"/>
      <c r="O429" s="232"/>
      <c r="P429" s="232"/>
      <c r="Q429" s="232"/>
      <c r="R429" s="232"/>
      <c r="S429" s="232"/>
      <c r="T429" s="233"/>
      <c r="AT429" s="234" t="s">
        <v>196</v>
      </c>
      <c r="AU429" s="234" t="s">
        <v>98</v>
      </c>
      <c r="AV429" s="13" t="s">
        <v>98</v>
      </c>
      <c r="AW429" s="13" t="s">
        <v>48</v>
      </c>
      <c r="AX429" s="13" t="s">
        <v>91</v>
      </c>
      <c r="AY429" s="234" t="s">
        <v>183</v>
      </c>
    </row>
    <row r="430" spans="2:65" s="12" customFormat="1" ht="10.199999999999999">
      <c r="B430" s="214"/>
      <c r="C430" s="215"/>
      <c r="D430" s="210" t="s">
        <v>196</v>
      </c>
      <c r="E430" s="216" t="s">
        <v>1</v>
      </c>
      <c r="F430" s="217" t="s">
        <v>2668</v>
      </c>
      <c r="G430" s="215"/>
      <c r="H430" s="216" t="s">
        <v>1</v>
      </c>
      <c r="I430" s="218"/>
      <c r="J430" s="215"/>
      <c r="K430" s="215"/>
      <c r="L430" s="219"/>
      <c r="M430" s="220"/>
      <c r="N430" s="221"/>
      <c r="O430" s="221"/>
      <c r="P430" s="221"/>
      <c r="Q430" s="221"/>
      <c r="R430" s="221"/>
      <c r="S430" s="221"/>
      <c r="T430" s="222"/>
      <c r="AT430" s="223" t="s">
        <v>196</v>
      </c>
      <c r="AU430" s="223" t="s">
        <v>98</v>
      </c>
      <c r="AV430" s="12" t="s">
        <v>23</v>
      </c>
      <c r="AW430" s="12" t="s">
        <v>48</v>
      </c>
      <c r="AX430" s="12" t="s">
        <v>91</v>
      </c>
      <c r="AY430" s="223" t="s">
        <v>183</v>
      </c>
    </row>
    <row r="431" spans="2:65" s="13" customFormat="1" ht="10.199999999999999">
      <c r="B431" s="224"/>
      <c r="C431" s="225"/>
      <c r="D431" s="210" t="s">
        <v>196</v>
      </c>
      <c r="E431" s="226" t="s">
        <v>1</v>
      </c>
      <c r="F431" s="227" t="s">
        <v>2674</v>
      </c>
      <c r="G431" s="225"/>
      <c r="H431" s="228">
        <v>-4</v>
      </c>
      <c r="I431" s="229"/>
      <c r="J431" s="225"/>
      <c r="K431" s="225"/>
      <c r="L431" s="230"/>
      <c r="M431" s="231"/>
      <c r="N431" s="232"/>
      <c r="O431" s="232"/>
      <c r="P431" s="232"/>
      <c r="Q431" s="232"/>
      <c r="R431" s="232"/>
      <c r="S431" s="232"/>
      <c r="T431" s="233"/>
      <c r="AT431" s="234" t="s">
        <v>196</v>
      </c>
      <c r="AU431" s="234" t="s">
        <v>98</v>
      </c>
      <c r="AV431" s="13" t="s">
        <v>98</v>
      </c>
      <c r="AW431" s="13" t="s">
        <v>48</v>
      </c>
      <c r="AX431" s="13" t="s">
        <v>91</v>
      </c>
      <c r="AY431" s="234" t="s">
        <v>183</v>
      </c>
    </row>
    <row r="432" spans="2:65" s="15" customFormat="1" ht="10.199999999999999">
      <c r="B432" s="259"/>
      <c r="C432" s="260"/>
      <c r="D432" s="210" t="s">
        <v>196</v>
      </c>
      <c r="E432" s="261" t="s">
        <v>1</v>
      </c>
      <c r="F432" s="262" t="s">
        <v>1547</v>
      </c>
      <c r="G432" s="260"/>
      <c r="H432" s="263">
        <v>83</v>
      </c>
      <c r="I432" s="264"/>
      <c r="J432" s="260"/>
      <c r="K432" s="260"/>
      <c r="L432" s="265"/>
      <c r="M432" s="266"/>
      <c r="N432" s="267"/>
      <c r="O432" s="267"/>
      <c r="P432" s="267"/>
      <c r="Q432" s="267"/>
      <c r="R432" s="267"/>
      <c r="S432" s="267"/>
      <c r="T432" s="268"/>
      <c r="AT432" s="269" t="s">
        <v>196</v>
      </c>
      <c r="AU432" s="269" t="s">
        <v>98</v>
      </c>
      <c r="AV432" s="15" t="s">
        <v>122</v>
      </c>
      <c r="AW432" s="15" t="s">
        <v>48</v>
      </c>
      <c r="AX432" s="15" t="s">
        <v>23</v>
      </c>
      <c r="AY432" s="269" t="s">
        <v>183</v>
      </c>
    </row>
    <row r="433" spans="2:65" s="1" customFormat="1" ht="16.5" customHeight="1">
      <c r="B433" s="35"/>
      <c r="C433" s="197" t="s">
        <v>462</v>
      </c>
      <c r="D433" s="197" t="s">
        <v>186</v>
      </c>
      <c r="E433" s="198" t="s">
        <v>2675</v>
      </c>
      <c r="F433" s="199" t="s">
        <v>2676</v>
      </c>
      <c r="G433" s="200" t="s">
        <v>205</v>
      </c>
      <c r="H433" s="201">
        <v>1</v>
      </c>
      <c r="I433" s="202"/>
      <c r="J433" s="203">
        <f>ROUND(I433*H433,2)</f>
        <v>0</v>
      </c>
      <c r="K433" s="199" t="s">
        <v>190</v>
      </c>
      <c r="L433" s="39"/>
      <c r="M433" s="204" t="s">
        <v>1</v>
      </c>
      <c r="N433" s="205" t="s">
        <v>56</v>
      </c>
      <c r="O433" s="67"/>
      <c r="P433" s="206">
        <f>O433*H433</f>
        <v>0</v>
      </c>
      <c r="Q433" s="206">
        <v>2.0000000000000002E-5</v>
      </c>
      <c r="R433" s="206">
        <f>Q433*H433</f>
        <v>2.0000000000000002E-5</v>
      </c>
      <c r="S433" s="206">
        <v>0</v>
      </c>
      <c r="T433" s="207">
        <f>S433*H433</f>
        <v>0</v>
      </c>
      <c r="AR433" s="208" t="s">
        <v>122</v>
      </c>
      <c r="AT433" s="208" t="s">
        <v>186</v>
      </c>
      <c r="AU433" s="208" t="s">
        <v>98</v>
      </c>
      <c r="AY433" s="17" t="s">
        <v>183</v>
      </c>
      <c r="BE433" s="209">
        <f>IF(N433="základní",J433,0)</f>
        <v>0</v>
      </c>
      <c r="BF433" s="209">
        <f>IF(N433="snížená",J433,0)</f>
        <v>0</v>
      </c>
      <c r="BG433" s="209">
        <f>IF(N433="zákl. přenesená",J433,0)</f>
        <v>0</v>
      </c>
      <c r="BH433" s="209">
        <f>IF(N433="sníž. přenesená",J433,0)</f>
        <v>0</v>
      </c>
      <c r="BI433" s="209">
        <f>IF(N433="nulová",J433,0)</f>
        <v>0</v>
      </c>
      <c r="BJ433" s="17" t="s">
        <v>23</v>
      </c>
      <c r="BK433" s="209">
        <f>ROUND(I433*H433,2)</f>
        <v>0</v>
      </c>
      <c r="BL433" s="17" t="s">
        <v>122</v>
      </c>
      <c r="BM433" s="208" t="s">
        <v>2677</v>
      </c>
    </row>
    <row r="434" spans="2:65" s="1" customFormat="1" ht="17.399999999999999">
      <c r="B434" s="35"/>
      <c r="C434" s="36"/>
      <c r="D434" s="210" t="s">
        <v>192</v>
      </c>
      <c r="E434" s="36"/>
      <c r="F434" s="211" t="s">
        <v>2678</v>
      </c>
      <c r="G434" s="36"/>
      <c r="H434" s="36"/>
      <c r="I434" s="118"/>
      <c r="J434" s="36"/>
      <c r="K434" s="36"/>
      <c r="L434" s="39"/>
      <c r="M434" s="212"/>
      <c r="N434" s="67"/>
      <c r="O434" s="67"/>
      <c r="P434" s="67"/>
      <c r="Q434" s="67"/>
      <c r="R434" s="67"/>
      <c r="S434" s="67"/>
      <c r="T434" s="68"/>
      <c r="AT434" s="17" t="s">
        <v>192</v>
      </c>
      <c r="AU434" s="17" t="s">
        <v>98</v>
      </c>
    </row>
    <row r="435" spans="2:65" s="1" customFormat="1" ht="18">
      <c r="B435" s="35"/>
      <c r="C435" s="36"/>
      <c r="D435" s="210" t="s">
        <v>194</v>
      </c>
      <c r="E435" s="36"/>
      <c r="F435" s="213" t="s">
        <v>1136</v>
      </c>
      <c r="G435" s="36"/>
      <c r="H435" s="36"/>
      <c r="I435" s="118"/>
      <c r="J435" s="36"/>
      <c r="K435" s="36"/>
      <c r="L435" s="39"/>
      <c r="M435" s="212"/>
      <c r="N435" s="67"/>
      <c r="O435" s="67"/>
      <c r="P435" s="67"/>
      <c r="Q435" s="67"/>
      <c r="R435" s="67"/>
      <c r="S435" s="67"/>
      <c r="T435" s="68"/>
      <c r="AT435" s="17" t="s">
        <v>194</v>
      </c>
      <c r="AU435" s="17" t="s">
        <v>98</v>
      </c>
    </row>
    <row r="436" spans="2:65" s="12" customFormat="1" ht="10.199999999999999">
      <c r="B436" s="214"/>
      <c r="C436" s="215"/>
      <c r="D436" s="210" t="s">
        <v>196</v>
      </c>
      <c r="E436" s="216" t="s">
        <v>1</v>
      </c>
      <c r="F436" s="217" t="s">
        <v>2679</v>
      </c>
      <c r="G436" s="215"/>
      <c r="H436" s="216" t="s">
        <v>1</v>
      </c>
      <c r="I436" s="218"/>
      <c r="J436" s="215"/>
      <c r="K436" s="215"/>
      <c r="L436" s="219"/>
      <c r="M436" s="220"/>
      <c r="N436" s="221"/>
      <c r="O436" s="221"/>
      <c r="P436" s="221"/>
      <c r="Q436" s="221"/>
      <c r="R436" s="221"/>
      <c r="S436" s="221"/>
      <c r="T436" s="222"/>
      <c r="AT436" s="223" t="s">
        <v>196</v>
      </c>
      <c r="AU436" s="223" t="s">
        <v>98</v>
      </c>
      <c r="AV436" s="12" t="s">
        <v>23</v>
      </c>
      <c r="AW436" s="12" t="s">
        <v>48</v>
      </c>
      <c r="AX436" s="12" t="s">
        <v>91</v>
      </c>
      <c r="AY436" s="223" t="s">
        <v>183</v>
      </c>
    </row>
    <row r="437" spans="2:65" s="13" customFormat="1" ht="10.199999999999999">
      <c r="B437" s="224"/>
      <c r="C437" s="225"/>
      <c r="D437" s="210" t="s">
        <v>196</v>
      </c>
      <c r="E437" s="226" t="s">
        <v>1</v>
      </c>
      <c r="F437" s="227" t="s">
        <v>23</v>
      </c>
      <c r="G437" s="225"/>
      <c r="H437" s="228">
        <v>1</v>
      </c>
      <c r="I437" s="229"/>
      <c r="J437" s="225"/>
      <c r="K437" s="225"/>
      <c r="L437" s="230"/>
      <c r="M437" s="231"/>
      <c r="N437" s="232"/>
      <c r="O437" s="232"/>
      <c r="P437" s="232"/>
      <c r="Q437" s="232"/>
      <c r="R437" s="232"/>
      <c r="S437" s="232"/>
      <c r="T437" s="233"/>
      <c r="AT437" s="234" t="s">
        <v>196</v>
      </c>
      <c r="AU437" s="234" t="s">
        <v>98</v>
      </c>
      <c r="AV437" s="13" t="s">
        <v>98</v>
      </c>
      <c r="AW437" s="13" t="s">
        <v>48</v>
      </c>
      <c r="AX437" s="13" t="s">
        <v>23</v>
      </c>
      <c r="AY437" s="234" t="s">
        <v>183</v>
      </c>
    </row>
    <row r="438" spans="2:65" s="1" customFormat="1" ht="16.5" customHeight="1">
      <c r="B438" s="35"/>
      <c r="C438" s="246" t="s">
        <v>471</v>
      </c>
      <c r="D438" s="246" t="s">
        <v>347</v>
      </c>
      <c r="E438" s="247" t="s">
        <v>2680</v>
      </c>
      <c r="F438" s="248" t="s">
        <v>2681</v>
      </c>
      <c r="G438" s="249" t="s">
        <v>205</v>
      </c>
      <c r="H438" s="250">
        <v>1</v>
      </c>
      <c r="I438" s="251"/>
      <c r="J438" s="252">
        <f>ROUND(I438*H438,2)</f>
        <v>0</v>
      </c>
      <c r="K438" s="248" t="s">
        <v>190</v>
      </c>
      <c r="L438" s="253"/>
      <c r="M438" s="254" t="s">
        <v>1</v>
      </c>
      <c r="N438" s="255" t="s">
        <v>56</v>
      </c>
      <c r="O438" s="67"/>
      <c r="P438" s="206">
        <f>O438*H438</f>
        <v>0</v>
      </c>
      <c r="Q438" s="206">
        <v>7.1999999999999998E-3</v>
      </c>
      <c r="R438" s="206">
        <f>Q438*H438</f>
        <v>7.1999999999999998E-3</v>
      </c>
      <c r="S438" s="206">
        <v>0</v>
      </c>
      <c r="T438" s="207">
        <f>S438*H438</f>
        <v>0</v>
      </c>
      <c r="AR438" s="208" t="s">
        <v>232</v>
      </c>
      <c r="AT438" s="208" t="s">
        <v>347</v>
      </c>
      <c r="AU438" s="208" t="s">
        <v>98</v>
      </c>
      <c r="AY438" s="17" t="s">
        <v>183</v>
      </c>
      <c r="BE438" s="209">
        <f>IF(N438="základní",J438,0)</f>
        <v>0</v>
      </c>
      <c r="BF438" s="209">
        <f>IF(N438="snížená",J438,0)</f>
        <v>0</v>
      </c>
      <c r="BG438" s="209">
        <f>IF(N438="zákl. přenesená",J438,0)</f>
        <v>0</v>
      </c>
      <c r="BH438" s="209">
        <f>IF(N438="sníž. přenesená",J438,0)</f>
        <v>0</v>
      </c>
      <c r="BI438" s="209">
        <f>IF(N438="nulová",J438,0)</f>
        <v>0</v>
      </c>
      <c r="BJ438" s="17" t="s">
        <v>23</v>
      </c>
      <c r="BK438" s="209">
        <f>ROUND(I438*H438,2)</f>
        <v>0</v>
      </c>
      <c r="BL438" s="17" t="s">
        <v>122</v>
      </c>
      <c r="BM438" s="208" t="s">
        <v>2682</v>
      </c>
    </row>
    <row r="439" spans="2:65" s="1" customFormat="1" ht="10.199999999999999">
      <c r="B439" s="35"/>
      <c r="C439" s="36"/>
      <c r="D439" s="210" t="s">
        <v>192</v>
      </c>
      <c r="E439" s="36"/>
      <c r="F439" s="211" t="s">
        <v>2683</v>
      </c>
      <c r="G439" s="36"/>
      <c r="H439" s="36"/>
      <c r="I439" s="118"/>
      <c r="J439" s="36"/>
      <c r="K439" s="36"/>
      <c r="L439" s="39"/>
      <c r="M439" s="212"/>
      <c r="N439" s="67"/>
      <c r="O439" s="67"/>
      <c r="P439" s="67"/>
      <c r="Q439" s="67"/>
      <c r="R439" s="67"/>
      <c r="S439" s="67"/>
      <c r="T439" s="68"/>
      <c r="AT439" s="17" t="s">
        <v>192</v>
      </c>
      <c r="AU439" s="17" t="s">
        <v>98</v>
      </c>
    </row>
    <row r="440" spans="2:65" s="12" customFormat="1" ht="10.199999999999999">
      <c r="B440" s="214"/>
      <c r="C440" s="215"/>
      <c r="D440" s="210" t="s">
        <v>196</v>
      </c>
      <c r="E440" s="216" t="s">
        <v>1</v>
      </c>
      <c r="F440" s="217" t="s">
        <v>1952</v>
      </c>
      <c r="G440" s="215"/>
      <c r="H440" s="216" t="s">
        <v>1</v>
      </c>
      <c r="I440" s="218"/>
      <c r="J440" s="215"/>
      <c r="K440" s="215"/>
      <c r="L440" s="219"/>
      <c r="M440" s="220"/>
      <c r="N440" s="221"/>
      <c r="O440" s="221"/>
      <c r="P440" s="221"/>
      <c r="Q440" s="221"/>
      <c r="R440" s="221"/>
      <c r="S440" s="221"/>
      <c r="T440" s="222"/>
      <c r="AT440" s="223" t="s">
        <v>196</v>
      </c>
      <c r="AU440" s="223" t="s">
        <v>98</v>
      </c>
      <c r="AV440" s="12" t="s">
        <v>23</v>
      </c>
      <c r="AW440" s="12" t="s">
        <v>48</v>
      </c>
      <c r="AX440" s="12" t="s">
        <v>91</v>
      </c>
      <c r="AY440" s="223" t="s">
        <v>183</v>
      </c>
    </row>
    <row r="441" spans="2:65" s="13" customFormat="1" ht="10.199999999999999">
      <c r="B441" s="224"/>
      <c r="C441" s="225"/>
      <c r="D441" s="210" t="s">
        <v>196</v>
      </c>
      <c r="E441" s="226" t="s">
        <v>1</v>
      </c>
      <c r="F441" s="227" t="s">
        <v>23</v>
      </c>
      <c r="G441" s="225"/>
      <c r="H441" s="228">
        <v>1</v>
      </c>
      <c r="I441" s="229"/>
      <c r="J441" s="225"/>
      <c r="K441" s="225"/>
      <c r="L441" s="230"/>
      <c r="M441" s="231"/>
      <c r="N441" s="232"/>
      <c r="O441" s="232"/>
      <c r="P441" s="232"/>
      <c r="Q441" s="232"/>
      <c r="R441" s="232"/>
      <c r="S441" s="232"/>
      <c r="T441" s="233"/>
      <c r="AT441" s="234" t="s">
        <v>196</v>
      </c>
      <c r="AU441" s="234" t="s">
        <v>98</v>
      </c>
      <c r="AV441" s="13" t="s">
        <v>98</v>
      </c>
      <c r="AW441" s="13" t="s">
        <v>48</v>
      </c>
      <c r="AX441" s="13" t="s">
        <v>23</v>
      </c>
      <c r="AY441" s="234" t="s">
        <v>183</v>
      </c>
    </row>
    <row r="442" spans="2:65" s="1" customFormat="1" ht="16.5" customHeight="1">
      <c r="B442" s="35"/>
      <c r="C442" s="197" t="s">
        <v>478</v>
      </c>
      <c r="D442" s="197" t="s">
        <v>186</v>
      </c>
      <c r="E442" s="198" t="s">
        <v>2684</v>
      </c>
      <c r="F442" s="199" t="s">
        <v>2685</v>
      </c>
      <c r="G442" s="200" t="s">
        <v>205</v>
      </c>
      <c r="H442" s="201">
        <v>11</v>
      </c>
      <c r="I442" s="202"/>
      <c r="J442" s="203">
        <f>ROUND(I442*H442,2)</f>
        <v>0</v>
      </c>
      <c r="K442" s="199" t="s">
        <v>190</v>
      </c>
      <c r="L442" s="39"/>
      <c r="M442" s="204" t="s">
        <v>1</v>
      </c>
      <c r="N442" s="205" t="s">
        <v>56</v>
      </c>
      <c r="O442" s="67"/>
      <c r="P442" s="206">
        <f>O442*H442</f>
        <v>0</v>
      </c>
      <c r="Q442" s="206">
        <v>3.0000000000000001E-5</v>
      </c>
      <c r="R442" s="206">
        <f>Q442*H442</f>
        <v>3.3E-4</v>
      </c>
      <c r="S442" s="206">
        <v>0</v>
      </c>
      <c r="T442" s="207">
        <f>S442*H442</f>
        <v>0</v>
      </c>
      <c r="AR442" s="208" t="s">
        <v>122</v>
      </c>
      <c r="AT442" s="208" t="s">
        <v>186</v>
      </c>
      <c r="AU442" s="208" t="s">
        <v>98</v>
      </c>
      <c r="AY442" s="17" t="s">
        <v>183</v>
      </c>
      <c r="BE442" s="209">
        <f>IF(N442="základní",J442,0)</f>
        <v>0</v>
      </c>
      <c r="BF442" s="209">
        <f>IF(N442="snížená",J442,0)</f>
        <v>0</v>
      </c>
      <c r="BG442" s="209">
        <f>IF(N442="zákl. přenesená",J442,0)</f>
        <v>0</v>
      </c>
      <c r="BH442" s="209">
        <f>IF(N442="sníž. přenesená",J442,0)</f>
        <v>0</v>
      </c>
      <c r="BI442" s="209">
        <f>IF(N442="nulová",J442,0)</f>
        <v>0</v>
      </c>
      <c r="BJ442" s="17" t="s">
        <v>23</v>
      </c>
      <c r="BK442" s="209">
        <f>ROUND(I442*H442,2)</f>
        <v>0</v>
      </c>
      <c r="BL442" s="17" t="s">
        <v>122</v>
      </c>
      <c r="BM442" s="208" t="s">
        <v>2686</v>
      </c>
    </row>
    <row r="443" spans="2:65" s="1" customFormat="1" ht="17.399999999999999">
      <c r="B443" s="35"/>
      <c r="C443" s="36"/>
      <c r="D443" s="210" t="s">
        <v>192</v>
      </c>
      <c r="E443" s="36"/>
      <c r="F443" s="211" t="s">
        <v>2687</v>
      </c>
      <c r="G443" s="36"/>
      <c r="H443" s="36"/>
      <c r="I443" s="118"/>
      <c r="J443" s="36"/>
      <c r="K443" s="36"/>
      <c r="L443" s="39"/>
      <c r="M443" s="212"/>
      <c r="N443" s="67"/>
      <c r="O443" s="67"/>
      <c r="P443" s="67"/>
      <c r="Q443" s="67"/>
      <c r="R443" s="67"/>
      <c r="S443" s="67"/>
      <c r="T443" s="68"/>
      <c r="AT443" s="17" t="s">
        <v>192</v>
      </c>
      <c r="AU443" s="17" t="s">
        <v>98</v>
      </c>
    </row>
    <row r="444" spans="2:65" s="1" customFormat="1" ht="18">
      <c r="B444" s="35"/>
      <c r="C444" s="36"/>
      <c r="D444" s="210" t="s">
        <v>194</v>
      </c>
      <c r="E444" s="36"/>
      <c r="F444" s="213" t="s">
        <v>1136</v>
      </c>
      <c r="G444" s="36"/>
      <c r="H444" s="36"/>
      <c r="I444" s="118"/>
      <c r="J444" s="36"/>
      <c r="K444" s="36"/>
      <c r="L444" s="39"/>
      <c r="M444" s="212"/>
      <c r="N444" s="67"/>
      <c r="O444" s="67"/>
      <c r="P444" s="67"/>
      <c r="Q444" s="67"/>
      <c r="R444" s="67"/>
      <c r="S444" s="67"/>
      <c r="T444" s="68"/>
      <c r="AT444" s="17" t="s">
        <v>194</v>
      </c>
      <c r="AU444" s="17" t="s">
        <v>98</v>
      </c>
    </row>
    <row r="445" spans="2:65" s="12" customFormat="1" ht="10.199999999999999">
      <c r="B445" s="214"/>
      <c r="C445" s="215"/>
      <c r="D445" s="210" t="s">
        <v>196</v>
      </c>
      <c r="E445" s="216" t="s">
        <v>1</v>
      </c>
      <c r="F445" s="217" t="s">
        <v>2688</v>
      </c>
      <c r="G445" s="215"/>
      <c r="H445" s="216" t="s">
        <v>1</v>
      </c>
      <c r="I445" s="218"/>
      <c r="J445" s="215"/>
      <c r="K445" s="215"/>
      <c r="L445" s="219"/>
      <c r="M445" s="220"/>
      <c r="N445" s="221"/>
      <c r="O445" s="221"/>
      <c r="P445" s="221"/>
      <c r="Q445" s="221"/>
      <c r="R445" s="221"/>
      <c r="S445" s="221"/>
      <c r="T445" s="222"/>
      <c r="AT445" s="223" t="s">
        <v>196</v>
      </c>
      <c r="AU445" s="223" t="s">
        <v>98</v>
      </c>
      <c r="AV445" s="12" t="s">
        <v>23</v>
      </c>
      <c r="AW445" s="12" t="s">
        <v>48</v>
      </c>
      <c r="AX445" s="12" t="s">
        <v>91</v>
      </c>
      <c r="AY445" s="223" t="s">
        <v>183</v>
      </c>
    </row>
    <row r="446" spans="2:65" s="13" customFormat="1" ht="10.199999999999999">
      <c r="B446" s="224"/>
      <c r="C446" s="225"/>
      <c r="D446" s="210" t="s">
        <v>196</v>
      </c>
      <c r="E446" s="226" t="s">
        <v>1</v>
      </c>
      <c r="F446" s="227" t="s">
        <v>245</v>
      </c>
      <c r="G446" s="225"/>
      <c r="H446" s="228">
        <v>11</v>
      </c>
      <c r="I446" s="229"/>
      <c r="J446" s="225"/>
      <c r="K446" s="225"/>
      <c r="L446" s="230"/>
      <c r="M446" s="231"/>
      <c r="N446" s="232"/>
      <c r="O446" s="232"/>
      <c r="P446" s="232"/>
      <c r="Q446" s="232"/>
      <c r="R446" s="232"/>
      <c r="S446" s="232"/>
      <c r="T446" s="233"/>
      <c r="AT446" s="234" t="s">
        <v>196</v>
      </c>
      <c r="AU446" s="234" t="s">
        <v>98</v>
      </c>
      <c r="AV446" s="13" t="s">
        <v>98</v>
      </c>
      <c r="AW446" s="13" t="s">
        <v>48</v>
      </c>
      <c r="AX446" s="13" t="s">
        <v>23</v>
      </c>
      <c r="AY446" s="234" t="s">
        <v>183</v>
      </c>
    </row>
    <row r="447" spans="2:65" s="1" customFormat="1" ht="16.5" customHeight="1">
      <c r="B447" s="35"/>
      <c r="C447" s="246" t="s">
        <v>486</v>
      </c>
      <c r="D447" s="246" t="s">
        <v>347</v>
      </c>
      <c r="E447" s="247" t="s">
        <v>2689</v>
      </c>
      <c r="F447" s="248" t="s">
        <v>2690</v>
      </c>
      <c r="G447" s="249" t="s">
        <v>205</v>
      </c>
      <c r="H447" s="250">
        <v>11</v>
      </c>
      <c r="I447" s="251"/>
      <c r="J447" s="252">
        <f>ROUND(I447*H447,2)</f>
        <v>0</v>
      </c>
      <c r="K447" s="248" t="s">
        <v>190</v>
      </c>
      <c r="L447" s="253"/>
      <c r="M447" s="254" t="s">
        <v>1</v>
      </c>
      <c r="N447" s="255" t="s">
        <v>56</v>
      </c>
      <c r="O447" s="67"/>
      <c r="P447" s="206">
        <f>O447*H447</f>
        <v>0</v>
      </c>
      <c r="Q447" s="206">
        <v>1.23E-2</v>
      </c>
      <c r="R447" s="206">
        <f>Q447*H447</f>
        <v>0.1353</v>
      </c>
      <c r="S447" s="206">
        <v>0</v>
      </c>
      <c r="T447" s="207">
        <f>S447*H447</f>
        <v>0</v>
      </c>
      <c r="AR447" s="208" t="s">
        <v>232</v>
      </c>
      <c r="AT447" s="208" t="s">
        <v>347</v>
      </c>
      <c r="AU447" s="208" t="s">
        <v>98</v>
      </c>
      <c r="AY447" s="17" t="s">
        <v>183</v>
      </c>
      <c r="BE447" s="209">
        <f>IF(N447="základní",J447,0)</f>
        <v>0</v>
      </c>
      <c r="BF447" s="209">
        <f>IF(N447="snížená",J447,0)</f>
        <v>0</v>
      </c>
      <c r="BG447" s="209">
        <f>IF(N447="zákl. přenesená",J447,0)</f>
        <v>0</v>
      </c>
      <c r="BH447" s="209">
        <f>IF(N447="sníž. přenesená",J447,0)</f>
        <v>0</v>
      </c>
      <c r="BI447" s="209">
        <f>IF(N447="nulová",J447,0)</f>
        <v>0</v>
      </c>
      <c r="BJ447" s="17" t="s">
        <v>23</v>
      </c>
      <c r="BK447" s="209">
        <f>ROUND(I447*H447,2)</f>
        <v>0</v>
      </c>
      <c r="BL447" s="17" t="s">
        <v>122</v>
      </c>
      <c r="BM447" s="208" t="s">
        <v>2691</v>
      </c>
    </row>
    <row r="448" spans="2:65" s="1" customFormat="1" ht="10.199999999999999">
      <c r="B448" s="35"/>
      <c r="C448" s="36"/>
      <c r="D448" s="210" t="s">
        <v>192</v>
      </c>
      <c r="E448" s="36"/>
      <c r="F448" s="211" t="s">
        <v>2692</v>
      </c>
      <c r="G448" s="36"/>
      <c r="H448" s="36"/>
      <c r="I448" s="118"/>
      <c r="J448" s="36"/>
      <c r="K448" s="36"/>
      <c r="L448" s="39"/>
      <c r="M448" s="212"/>
      <c r="N448" s="67"/>
      <c r="O448" s="67"/>
      <c r="P448" s="67"/>
      <c r="Q448" s="67"/>
      <c r="R448" s="67"/>
      <c r="S448" s="67"/>
      <c r="T448" s="68"/>
      <c r="AT448" s="17" t="s">
        <v>192</v>
      </c>
      <c r="AU448" s="17" t="s">
        <v>98</v>
      </c>
    </row>
    <row r="449" spans="2:65" s="12" customFormat="1" ht="10.199999999999999">
      <c r="B449" s="214"/>
      <c r="C449" s="215"/>
      <c r="D449" s="210" t="s">
        <v>196</v>
      </c>
      <c r="E449" s="216" t="s">
        <v>1</v>
      </c>
      <c r="F449" s="217" t="s">
        <v>1952</v>
      </c>
      <c r="G449" s="215"/>
      <c r="H449" s="216" t="s">
        <v>1</v>
      </c>
      <c r="I449" s="218"/>
      <c r="J449" s="215"/>
      <c r="K449" s="215"/>
      <c r="L449" s="219"/>
      <c r="M449" s="220"/>
      <c r="N449" s="221"/>
      <c r="O449" s="221"/>
      <c r="P449" s="221"/>
      <c r="Q449" s="221"/>
      <c r="R449" s="221"/>
      <c r="S449" s="221"/>
      <c r="T449" s="222"/>
      <c r="AT449" s="223" t="s">
        <v>196</v>
      </c>
      <c r="AU449" s="223" t="s">
        <v>98</v>
      </c>
      <c r="AV449" s="12" t="s">
        <v>23</v>
      </c>
      <c r="AW449" s="12" t="s">
        <v>48</v>
      </c>
      <c r="AX449" s="12" t="s">
        <v>91</v>
      </c>
      <c r="AY449" s="223" t="s">
        <v>183</v>
      </c>
    </row>
    <row r="450" spans="2:65" s="13" customFormat="1" ht="10.199999999999999">
      <c r="B450" s="224"/>
      <c r="C450" s="225"/>
      <c r="D450" s="210" t="s">
        <v>196</v>
      </c>
      <c r="E450" s="226" t="s">
        <v>1</v>
      </c>
      <c r="F450" s="227" t="s">
        <v>245</v>
      </c>
      <c r="G450" s="225"/>
      <c r="H450" s="228">
        <v>11</v>
      </c>
      <c r="I450" s="229"/>
      <c r="J450" s="225"/>
      <c r="K450" s="225"/>
      <c r="L450" s="230"/>
      <c r="M450" s="231"/>
      <c r="N450" s="232"/>
      <c r="O450" s="232"/>
      <c r="P450" s="232"/>
      <c r="Q450" s="232"/>
      <c r="R450" s="232"/>
      <c r="S450" s="232"/>
      <c r="T450" s="233"/>
      <c r="AT450" s="234" t="s">
        <v>196</v>
      </c>
      <c r="AU450" s="234" t="s">
        <v>98</v>
      </c>
      <c r="AV450" s="13" t="s">
        <v>98</v>
      </c>
      <c r="AW450" s="13" t="s">
        <v>48</v>
      </c>
      <c r="AX450" s="13" t="s">
        <v>23</v>
      </c>
      <c r="AY450" s="234" t="s">
        <v>183</v>
      </c>
    </row>
    <row r="451" spans="2:65" s="1" customFormat="1" ht="16.5" customHeight="1">
      <c r="B451" s="35"/>
      <c r="C451" s="197" t="s">
        <v>496</v>
      </c>
      <c r="D451" s="197" t="s">
        <v>186</v>
      </c>
      <c r="E451" s="198" t="s">
        <v>2693</v>
      </c>
      <c r="F451" s="199" t="s">
        <v>2694</v>
      </c>
      <c r="G451" s="200" t="s">
        <v>205</v>
      </c>
      <c r="H451" s="201">
        <v>1</v>
      </c>
      <c r="I451" s="202"/>
      <c r="J451" s="203">
        <f>ROUND(I451*H451,2)</f>
        <v>0</v>
      </c>
      <c r="K451" s="199" t="s">
        <v>190</v>
      </c>
      <c r="L451" s="39"/>
      <c r="M451" s="204" t="s">
        <v>1</v>
      </c>
      <c r="N451" s="205" t="s">
        <v>56</v>
      </c>
      <c r="O451" s="67"/>
      <c r="P451" s="206">
        <f>O451*H451</f>
        <v>0</v>
      </c>
      <c r="Q451" s="206">
        <v>2.6901899999999999</v>
      </c>
      <c r="R451" s="206">
        <f>Q451*H451</f>
        <v>2.6901899999999999</v>
      </c>
      <c r="S451" s="206">
        <v>0</v>
      </c>
      <c r="T451" s="207">
        <f>S451*H451</f>
        <v>0</v>
      </c>
      <c r="AR451" s="208" t="s">
        <v>122</v>
      </c>
      <c r="AT451" s="208" t="s">
        <v>186</v>
      </c>
      <c r="AU451" s="208" t="s">
        <v>98</v>
      </c>
      <c r="AY451" s="17" t="s">
        <v>183</v>
      </c>
      <c r="BE451" s="209">
        <f>IF(N451="základní",J451,0)</f>
        <v>0</v>
      </c>
      <c r="BF451" s="209">
        <f>IF(N451="snížená",J451,0)</f>
        <v>0</v>
      </c>
      <c r="BG451" s="209">
        <f>IF(N451="zákl. přenesená",J451,0)</f>
        <v>0</v>
      </c>
      <c r="BH451" s="209">
        <f>IF(N451="sníž. přenesená",J451,0)</f>
        <v>0</v>
      </c>
      <c r="BI451" s="209">
        <f>IF(N451="nulová",J451,0)</f>
        <v>0</v>
      </c>
      <c r="BJ451" s="17" t="s">
        <v>23</v>
      </c>
      <c r="BK451" s="209">
        <f>ROUND(I451*H451,2)</f>
        <v>0</v>
      </c>
      <c r="BL451" s="17" t="s">
        <v>122</v>
      </c>
      <c r="BM451" s="208" t="s">
        <v>2695</v>
      </c>
    </row>
    <row r="452" spans="2:65" s="1" customFormat="1" ht="10.199999999999999">
      <c r="B452" s="35"/>
      <c r="C452" s="36"/>
      <c r="D452" s="210" t="s">
        <v>192</v>
      </c>
      <c r="E452" s="36"/>
      <c r="F452" s="211" t="s">
        <v>2696</v>
      </c>
      <c r="G452" s="36"/>
      <c r="H452" s="36"/>
      <c r="I452" s="118"/>
      <c r="J452" s="36"/>
      <c r="K452" s="36"/>
      <c r="L452" s="39"/>
      <c r="M452" s="212"/>
      <c r="N452" s="67"/>
      <c r="O452" s="67"/>
      <c r="P452" s="67"/>
      <c r="Q452" s="67"/>
      <c r="R452" s="67"/>
      <c r="S452" s="67"/>
      <c r="T452" s="68"/>
      <c r="AT452" s="17" t="s">
        <v>192</v>
      </c>
      <c r="AU452" s="17" t="s">
        <v>98</v>
      </c>
    </row>
    <row r="453" spans="2:65" s="1" customFormat="1" ht="72">
      <c r="B453" s="35"/>
      <c r="C453" s="36"/>
      <c r="D453" s="210" t="s">
        <v>194</v>
      </c>
      <c r="E453" s="36"/>
      <c r="F453" s="213" t="s">
        <v>2697</v>
      </c>
      <c r="G453" s="36"/>
      <c r="H453" s="36"/>
      <c r="I453" s="118"/>
      <c r="J453" s="36"/>
      <c r="K453" s="36"/>
      <c r="L453" s="39"/>
      <c r="M453" s="212"/>
      <c r="N453" s="67"/>
      <c r="O453" s="67"/>
      <c r="P453" s="67"/>
      <c r="Q453" s="67"/>
      <c r="R453" s="67"/>
      <c r="S453" s="67"/>
      <c r="T453" s="68"/>
      <c r="AT453" s="17" t="s">
        <v>194</v>
      </c>
      <c r="AU453" s="17" t="s">
        <v>98</v>
      </c>
    </row>
    <row r="454" spans="2:65" s="12" customFormat="1" ht="10.199999999999999">
      <c r="B454" s="214"/>
      <c r="C454" s="215"/>
      <c r="D454" s="210" t="s">
        <v>196</v>
      </c>
      <c r="E454" s="216" t="s">
        <v>1</v>
      </c>
      <c r="F454" s="217" t="s">
        <v>2660</v>
      </c>
      <c r="G454" s="215"/>
      <c r="H454" s="216" t="s">
        <v>1</v>
      </c>
      <c r="I454" s="218"/>
      <c r="J454" s="215"/>
      <c r="K454" s="215"/>
      <c r="L454" s="219"/>
      <c r="M454" s="220"/>
      <c r="N454" s="221"/>
      <c r="O454" s="221"/>
      <c r="P454" s="221"/>
      <c r="Q454" s="221"/>
      <c r="R454" s="221"/>
      <c r="S454" s="221"/>
      <c r="T454" s="222"/>
      <c r="AT454" s="223" t="s">
        <v>196</v>
      </c>
      <c r="AU454" s="223" t="s">
        <v>98</v>
      </c>
      <c r="AV454" s="12" t="s">
        <v>23</v>
      </c>
      <c r="AW454" s="12" t="s">
        <v>48</v>
      </c>
      <c r="AX454" s="12" t="s">
        <v>91</v>
      </c>
      <c r="AY454" s="223" t="s">
        <v>183</v>
      </c>
    </row>
    <row r="455" spans="2:65" s="13" customFormat="1" ht="10.199999999999999">
      <c r="B455" s="224"/>
      <c r="C455" s="225"/>
      <c r="D455" s="210" t="s">
        <v>196</v>
      </c>
      <c r="E455" s="226" t="s">
        <v>1</v>
      </c>
      <c r="F455" s="227" t="s">
        <v>23</v>
      </c>
      <c r="G455" s="225"/>
      <c r="H455" s="228">
        <v>1</v>
      </c>
      <c r="I455" s="229"/>
      <c r="J455" s="225"/>
      <c r="K455" s="225"/>
      <c r="L455" s="230"/>
      <c r="M455" s="231"/>
      <c r="N455" s="232"/>
      <c r="O455" s="232"/>
      <c r="P455" s="232"/>
      <c r="Q455" s="232"/>
      <c r="R455" s="232"/>
      <c r="S455" s="232"/>
      <c r="T455" s="233"/>
      <c r="AT455" s="234" t="s">
        <v>196</v>
      </c>
      <c r="AU455" s="234" t="s">
        <v>98</v>
      </c>
      <c r="AV455" s="13" t="s">
        <v>98</v>
      </c>
      <c r="AW455" s="13" t="s">
        <v>48</v>
      </c>
      <c r="AX455" s="13" t="s">
        <v>23</v>
      </c>
      <c r="AY455" s="234" t="s">
        <v>183</v>
      </c>
    </row>
    <row r="456" spans="2:65" s="1" customFormat="1" ht="16.5" customHeight="1">
      <c r="B456" s="35"/>
      <c r="C456" s="197" t="s">
        <v>501</v>
      </c>
      <c r="D456" s="197" t="s">
        <v>186</v>
      </c>
      <c r="E456" s="198" t="s">
        <v>2698</v>
      </c>
      <c r="F456" s="199" t="s">
        <v>2699</v>
      </c>
      <c r="G456" s="200" t="s">
        <v>205</v>
      </c>
      <c r="H456" s="201">
        <v>2</v>
      </c>
      <c r="I456" s="202"/>
      <c r="J456" s="203">
        <f>ROUND(I456*H456,2)</f>
        <v>0</v>
      </c>
      <c r="K456" s="199" t="s">
        <v>190</v>
      </c>
      <c r="L456" s="39"/>
      <c r="M456" s="204" t="s">
        <v>1</v>
      </c>
      <c r="N456" s="205" t="s">
        <v>56</v>
      </c>
      <c r="O456" s="67"/>
      <c r="P456" s="206">
        <f>O456*H456</f>
        <v>0</v>
      </c>
      <c r="Q456" s="206">
        <v>2.1167600000000002</v>
      </c>
      <c r="R456" s="206">
        <f>Q456*H456</f>
        <v>4.2335200000000004</v>
      </c>
      <c r="S456" s="206">
        <v>0</v>
      </c>
      <c r="T456" s="207">
        <f>S456*H456</f>
        <v>0</v>
      </c>
      <c r="AR456" s="208" t="s">
        <v>122</v>
      </c>
      <c r="AT456" s="208" t="s">
        <v>186</v>
      </c>
      <c r="AU456" s="208" t="s">
        <v>98</v>
      </c>
      <c r="AY456" s="17" t="s">
        <v>183</v>
      </c>
      <c r="BE456" s="209">
        <f>IF(N456="základní",J456,0)</f>
        <v>0</v>
      </c>
      <c r="BF456" s="209">
        <f>IF(N456="snížená",J456,0)</f>
        <v>0</v>
      </c>
      <c r="BG456" s="209">
        <f>IF(N456="zákl. přenesená",J456,0)</f>
        <v>0</v>
      </c>
      <c r="BH456" s="209">
        <f>IF(N456="sníž. přenesená",J456,0)</f>
        <v>0</v>
      </c>
      <c r="BI456" s="209">
        <f>IF(N456="nulová",J456,0)</f>
        <v>0</v>
      </c>
      <c r="BJ456" s="17" t="s">
        <v>23</v>
      </c>
      <c r="BK456" s="209">
        <f>ROUND(I456*H456,2)</f>
        <v>0</v>
      </c>
      <c r="BL456" s="17" t="s">
        <v>122</v>
      </c>
      <c r="BM456" s="208" t="s">
        <v>2700</v>
      </c>
    </row>
    <row r="457" spans="2:65" s="1" customFormat="1" ht="10.199999999999999">
      <c r="B457" s="35"/>
      <c r="C457" s="36"/>
      <c r="D457" s="210" t="s">
        <v>192</v>
      </c>
      <c r="E457" s="36"/>
      <c r="F457" s="211" t="s">
        <v>2701</v>
      </c>
      <c r="G457" s="36"/>
      <c r="H457" s="36"/>
      <c r="I457" s="118"/>
      <c r="J457" s="36"/>
      <c r="K457" s="36"/>
      <c r="L457" s="39"/>
      <c r="M457" s="212"/>
      <c r="N457" s="67"/>
      <c r="O457" s="67"/>
      <c r="P457" s="67"/>
      <c r="Q457" s="67"/>
      <c r="R457" s="67"/>
      <c r="S457" s="67"/>
      <c r="T457" s="68"/>
      <c r="AT457" s="17" t="s">
        <v>192</v>
      </c>
      <c r="AU457" s="17" t="s">
        <v>98</v>
      </c>
    </row>
    <row r="458" spans="2:65" s="1" customFormat="1" ht="54">
      <c r="B458" s="35"/>
      <c r="C458" s="36"/>
      <c r="D458" s="210" t="s">
        <v>194</v>
      </c>
      <c r="E458" s="36"/>
      <c r="F458" s="213" t="s">
        <v>962</v>
      </c>
      <c r="G458" s="36"/>
      <c r="H458" s="36"/>
      <c r="I458" s="118"/>
      <c r="J458" s="36"/>
      <c r="K458" s="36"/>
      <c r="L458" s="39"/>
      <c r="M458" s="212"/>
      <c r="N458" s="67"/>
      <c r="O458" s="67"/>
      <c r="P458" s="67"/>
      <c r="Q458" s="67"/>
      <c r="R458" s="67"/>
      <c r="S458" s="67"/>
      <c r="T458" s="68"/>
      <c r="AT458" s="17" t="s">
        <v>194</v>
      </c>
      <c r="AU458" s="17" t="s">
        <v>98</v>
      </c>
    </row>
    <row r="459" spans="2:65" s="1" customFormat="1" ht="18">
      <c r="B459" s="35"/>
      <c r="C459" s="36"/>
      <c r="D459" s="210" t="s">
        <v>400</v>
      </c>
      <c r="E459" s="36"/>
      <c r="F459" s="213" t="s">
        <v>2702</v>
      </c>
      <c r="G459" s="36"/>
      <c r="H459" s="36"/>
      <c r="I459" s="118"/>
      <c r="J459" s="36"/>
      <c r="K459" s="36"/>
      <c r="L459" s="39"/>
      <c r="M459" s="212"/>
      <c r="N459" s="67"/>
      <c r="O459" s="67"/>
      <c r="P459" s="67"/>
      <c r="Q459" s="67"/>
      <c r="R459" s="67"/>
      <c r="S459" s="67"/>
      <c r="T459" s="68"/>
      <c r="AT459" s="17" t="s">
        <v>400</v>
      </c>
      <c r="AU459" s="17" t="s">
        <v>98</v>
      </c>
    </row>
    <row r="460" spans="2:65" s="12" customFormat="1" ht="10.199999999999999">
      <c r="B460" s="214"/>
      <c r="C460" s="215"/>
      <c r="D460" s="210" t="s">
        <v>196</v>
      </c>
      <c r="E460" s="216" t="s">
        <v>1</v>
      </c>
      <c r="F460" s="217" t="s">
        <v>2603</v>
      </c>
      <c r="G460" s="215"/>
      <c r="H460" s="216" t="s">
        <v>1</v>
      </c>
      <c r="I460" s="218"/>
      <c r="J460" s="215"/>
      <c r="K460" s="215"/>
      <c r="L460" s="219"/>
      <c r="M460" s="220"/>
      <c r="N460" s="221"/>
      <c r="O460" s="221"/>
      <c r="P460" s="221"/>
      <c r="Q460" s="221"/>
      <c r="R460" s="221"/>
      <c r="S460" s="221"/>
      <c r="T460" s="222"/>
      <c r="AT460" s="223" t="s">
        <v>196</v>
      </c>
      <c r="AU460" s="223" t="s">
        <v>98</v>
      </c>
      <c r="AV460" s="12" t="s">
        <v>23</v>
      </c>
      <c r="AW460" s="12" t="s">
        <v>48</v>
      </c>
      <c r="AX460" s="12" t="s">
        <v>91</v>
      </c>
      <c r="AY460" s="223" t="s">
        <v>183</v>
      </c>
    </row>
    <row r="461" spans="2:65" s="13" customFormat="1" ht="10.199999999999999">
      <c r="B461" s="224"/>
      <c r="C461" s="225"/>
      <c r="D461" s="210" t="s">
        <v>196</v>
      </c>
      <c r="E461" s="226" t="s">
        <v>1</v>
      </c>
      <c r="F461" s="227" t="s">
        <v>98</v>
      </c>
      <c r="G461" s="225"/>
      <c r="H461" s="228">
        <v>2</v>
      </c>
      <c r="I461" s="229"/>
      <c r="J461" s="225"/>
      <c r="K461" s="225"/>
      <c r="L461" s="230"/>
      <c r="M461" s="231"/>
      <c r="N461" s="232"/>
      <c r="O461" s="232"/>
      <c r="P461" s="232"/>
      <c r="Q461" s="232"/>
      <c r="R461" s="232"/>
      <c r="S461" s="232"/>
      <c r="T461" s="233"/>
      <c r="AT461" s="234" t="s">
        <v>196</v>
      </c>
      <c r="AU461" s="234" t="s">
        <v>98</v>
      </c>
      <c r="AV461" s="13" t="s">
        <v>98</v>
      </c>
      <c r="AW461" s="13" t="s">
        <v>48</v>
      </c>
      <c r="AX461" s="13" t="s">
        <v>23</v>
      </c>
      <c r="AY461" s="234" t="s">
        <v>183</v>
      </c>
    </row>
    <row r="462" spans="2:65" s="1" customFormat="1" ht="16.5" customHeight="1">
      <c r="B462" s="35"/>
      <c r="C462" s="197" t="s">
        <v>507</v>
      </c>
      <c r="D462" s="197" t="s">
        <v>186</v>
      </c>
      <c r="E462" s="198" t="s">
        <v>2703</v>
      </c>
      <c r="F462" s="199" t="s">
        <v>2704</v>
      </c>
      <c r="G462" s="200" t="s">
        <v>205</v>
      </c>
      <c r="H462" s="201">
        <v>4</v>
      </c>
      <c r="I462" s="202"/>
      <c r="J462" s="203">
        <f>ROUND(I462*H462,2)</f>
        <v>0</v>
      </c>
      <c r="K462" s="199" t="s">
        <v>190</v>
      </c>
      <c r="L462" s="39"/>
      <c r="M462" s="204" t="s">
        <v>1</v>
      </c>
      <c r="N462" s="205" t="s">
        <v>56</v>
      </c>
      <c r="O462" s="67"/>
      <c r="P462" s="206">
        <f>O462*H462</f>
        <v>0</v>
      </c>
      <c r="Q462" s="206">
        <v>2.2568899999999998</v>
      </c>
      <c r="R462" s="206">
        <f>Q462*H462</f>
        <v>9.0275599999999994</v>
      </c>
      <c r="S462" s="206">
        <v>0</v>
      </c>
      <c r="T462" s="207">
        <f>S462*H462</f>
        <v>0</v>
      </c>
      <c r="AR462" s="208" t="s">
        <v>122</v>
      </c>
      <c r="AT462" s="208" t="s">
        <v>186</v>
      </c>
      <c r="AU462" s="208" t="s">
        <v>98</v>
      </c>
      <c r="AY462" s="17" t="s">
        <v>183</v>
      </c>
      <c r="BE462" s="209">
        <f>IF(N462="základní",J462,0)</f>
        <v>0</v>
      </c>
      <c r="BF462" s="209">
        <f>IF(N462="snížená",J462,0)</f>
        <v>0</v>
      </c>
      <c r="BG462" s="209">
        <f>IF(N462="zákl. přenesená",J462,0)</f>
        <v>0</v>
      </c>
      <c r="BH462" s="209">
        <f>IF(N462="sníž. přenesená",J462,0)</f>
        <v>0</v>
      </c>
      <c r="BI462" s="209">
        <f>IF(N462="nulová",J462,0)</f>
        <v>0</v>
      </c>
      <c r="BJ462" s="17" t="s">
        <v>23</v>
      </c>
      <c r="BK462" s="209">
        <f>ROUND(I462*H462,2)</f>
        <v>0</v>
      </c>
      <c r="BL462" s="17" t="s">
        <v>122</v>
      </c>
      <c r="BM462" s="208" t="s">
        <v>2705</v>
      </c>
    </row>
    <row r="463" spans="2:65" s="1" customFormat="1" ht="10.199999999999999">
      <c r="B463" s="35"/>
      <c r="C463" s="36"/>
      <c r="D463" s="210" t="s">
        <v>192</v>
      </c>
      <c r="E463" s="36"/>
      <c r="F463" s="211" t="s">
        <v>2706</v>
      </c>
      <c r="G463" s="36"/>
      <c r="H463" s="36"/>
      <c r="I463" s="118"/>
      <c r="J463" s="36"/>
      <c r="K463" s="36"/>
      <c r="L463" s="39"/>
      <c r="M463" s="212"/>
      <c r="N463" s="67"/>
      <c r="O463" s="67"/>
      <c r="P463" s="67"/>
      <c r="Q463" s="67"/>
      <c r="R463" s="67"/>
      <c r="S463" s="67"/>
      <c r="T463" s="68"/>
      <c r="AT463" s="17" t="s">
        <v>192</v>
      </c>
      <c r="AU463" s="17" t="s">
        <v>98</v>
      </c>
    </row>
    <row r="464" spans="2:65" s="1" customFormat="1" ht="54">
      <c r="B464" s="35"/>
      <c r="C464" s="36"/>
      <c r="D464" s="210" t="s">
        <v>194</v>
      </c>
      <c r="E464" s="36"/>
      <c r="F464" s="213" t="s">
        <v>962</v>
      </c>
      <c r="G464" s="36"/>
      <c r="H464" s="36"/>
      <c r="I464" s="118"/>
      <c r="J464" s="36"/>
      <c r="K464" s="36"/>
      <c r="L464" s="39"/>
      <c r="M464" s="212"/>
      <c r="N464" s="67"/>
      <c r="O464" s="67"/>
      <c r="P464" s="67"/>
      <c r="Q464" s="67"/>
      <c r="R464" s="67"/>
      <c r="S464" s="67"/>
      <c r="T464" s="68"/>
      <c r="AT464" s="17" t="s">
        <v>194</v>
      </c>
      <c r="AU464" s="17" t="s">
        <v>98</v>
      </c>
    </row>
    <row r="465" spans="2:65" s="12" customFormat="1" ht="10.199999999999999">
      <c r="B465" s="214"/>
      <c r="C465" s="215"/>
      <c r="D465" s="210" t="s">
        <v>196</v>
      </c>
      <c r="E465" s="216" t="s">
        <v>1</v>
      </c>
      <c r="F465" s="217" t="s">
        <v>2603</v>
      </c>
      <c r="G465" s="215"/>
      <c r="H465" s="216" t="s">
        <v>1</v>
      </c>
      <c r="I465" s="218"/>
      <c r="J465" s="215"/>
      <c r="K465" s="215"/>
      <c r="L465" s="219"/>
      <c r="M465" s="220"/>
      <c r="N465" s="221"/>
      <c r="O465" s="221"/>
      <c r="P465" s="221"/>
      <c r="Q465" s="221"/>
      <c r="R465" s="221"/>
      <c r="S465" s="221"/>
      <c r="T465" s="222"/>
      <c r="AT465" s="223" t="s">
        <v>196</v>
      </c>
      <c r="AU465" s="223" t="s">
        <v>98</v>
      </c>
      <c r="AV465" s="12" t="s">
        <v>23</v>
      </c>
      <c r="AW465" s="12" t="s">
        <v>48</v>
      </c>
      <c r="AX465" s="12" t="s">
        <v>91</v>
      </c>
      <c r="AY465" s="223" t="s">
        <v>183</v>
      </c>
    </row>
    <row r="466" spans="2:65" s="13" customFormat="1" ht="10.199999999999999">
      <c r="B466" s="224"/>
      <c r="C466" s="225"/>
      <c r="D466" s="210" t="s">
        <v>196</v>
      </c>
      <c r="E466" s="226" t="s">
        <v>1</v>
      </c>
      <c r="F466" s="227" t="s">
        <v>122</v>
      </c>
      <c r="G466" s="225"/>
      <c r="H466" s="228">
        <v>4</v>
      </c>
      <c r="I466" s="229"/>
      <c r="J466" s="225"/>
      <c r="K466" s="225"/>
      <c r="L466" s="230"/>
      <c r="M466" s="231"/>
      <c r="N466" s="232"/>
      <c r="O466" s="232"/>
      <c r="P466" s="232"/>
      <c r="Q466" s="232"/>
      <c r="R466" s="232"/>
      <c r="S466" s="232"/>
      <c r="T466" s="233"/>
      <c r="AT466" s="234" t="s">
        <v>196</v>
      </c>
      <c r="AU466" s="234" t="s">
        <v>98</v>
      </c>
      <c r="AV466" s="13" t="s">
        <v>98</v>
      </c>
      <c r="AW466" s="13" t="s">
        <v>48</v>
      </c>
      <c r="AX466" s="13" t="s">
        <v>23</v>
      </c>
      <c r="AY466" s="234" t="s">
        <v>183</v>
      </c>
    </row>
    <row r="467" spans="2:65" s="1" customFormat="1" ht="16.5" customHeight="1">
      <c r="B467" s="35"/>
      <c r="C467" s="246" t="s">
        <v>514</v>
      </c>
      <c r="D467" s="246" t="s">
        <v>347</v>
      </c>
      <c r="E467" s="247" t="s">
        <v>2707</v>
      </c>
      <c r="F467" s="248" t="s">
        <v>2708</v>
      </c>
      <c r="G467" s="249" t="s">
        <v>205</v>
      </c>
      <c r="H467" s="250">
        <v>5.05</v>
      </c>
      <c r="I467" s="251"/>
      <c r="J467" s="252">
        <f>ROUND(I467*H467,2)</f>
        <v>0</v>
      </c>
      <c r="K467" s="248" t="s">
        <v>190</v>
      </c>
      <c r="L467" s="253"/>
      <c r="M467" s="254" t="s">
        <v>1</v>
      </c>
      <c r="N467" s="255" t="s">
        <v>56</v>
      </c>
      <c r="O467" s="67"/>
      <c r="P467" s="206">
        <f>O467*H467</f>
        <v>0</v>
      </c>
      <c r="Q467" s="206">
        <v>0.25</v>
      </c>
      <c r="R467" s="206">
        <f>Q467*H467</f>
        <v>1.2625</v>
      </c>
      <c r="S467" s="206">
        <v>0</v>
      </c>
      <c r="T467" s="207">
        <f>S467*H467</f>
        <v>0</v>
      </c>
      <c r="AR467" s="208" t="s">
        <v>232</v>
      </c>
      <c r="AT467" s="208" t="s">
        <v>347</v>
      </c>
      <c r="AU467" s="208" t="s">
        <v>98</v>
      </c>
      <c r="AY467" s="17" t="s">
        <v>183</v>
      </c>
      <c r="BE467" s="209">
        <f>IF(N467="základní",J467,0)</f>
        <v>0</v>
      </c>
      <c r="BF467" s="209">
        <f>IF(N467="snížená",J467,0)</f>
        <v>0</v>
      </c>
      <c r="BG467" s="209">
        <f>IF(N467="zákl. přenesená",J467,0)</f>
        <v>0</v>
      </c>
      <c r="BH467" s="209">
        <f>IF(N467="sníž. přenesená",J467,0)</f>
        <v>0</v>
      </c>
      <c r="BI467" s="209">
        <f>IF(N467="nulová",J467,0)</f>
        <v>0</v>
      </c>
      <c r="BJ467" s="17" t="s">
        <v>23</v>
      </c>
      <c r="BK467" s="209">
        <f>ROUND(I467*H467,2)</f>
        <v>0</v>
      </c>
      <c r="BL467" s="17" t="s">
        <v>122</v>
      </c>
      <c r="BM467" s="208" t="s">
        <v>2709</v>
      </c>
    </row>
    <row r="468" spans="2:65" s="1" customFormat="1" ht="10.199999999999999">
      <c r="B468" s="35"/>
      <c r="C468" s="36"/>
      <c r="D468" s="210" t="s">
        <v>192</v>
      </c>
      <c r="E468" s="36"/>
      <c r="F468" s="211" t="s">
        <v>2710</v>
      </c>
      <c r="G468" s="36"/>
      <c r="H468" s="36"/>
      <c r="I468" s="118"/>
      <c r="J468" s="36"/>
      <c r="K468" s="36"/>
      <c r="L468" s="39"/>
      <c r="M468" s="212"/>
      <c r="N468" s="67"/>
      <c r="O468" s="67"/>
      <c r="P468" s="67"/>
      <c r="Q468" s="67"/>
      <c r="R468" s="67"/>
      <c r="S468" s="67"/>
      <c r="T468" s="68"/>
      <c r="AT468" s="17" t="s">
        <v>192</v>
      </c>
      <c r="AU468" s="17" t="s">
        <v>98</v>
      </c>
    </row>
    <row r="469" spans="2:65" s="12" customFormat="1" ht="10.199999999999999">
      <c r="B469" s="214"/>
      <c r="C469" s="215"/>
      <c r="D469" s="210" t="s">
        <v>196</v>
      </c>
      <c r="E469" s="216" t="s">
        <v>1</v>
      </c>
      <c r="F469" s="217" t="s">
        <v>2640</v>
      </c>
      <c r="G469" s="215"/>
      <c r="H469" s="216" t="s">
        <v>1</v>
      </c>
      <c r="I469" s="218"/>
      <c r="J469" s="215"/>
      <c r="K469" s="215"/>
      <c r="L469" s="219"/>
      <c r="M469" s="220"/>
      <c r="N469" s="221"/>
      <c r="O469" s="221"/>
      <c r="P469" s="221"/>
      <c r="Q469" s="221"/>
      <c r="R469" s="221"/>
      <c r="S469" s="221"/>
      <c r="T469" s="222"/>
      <c r="AT469" s="223" t="s">
        <v>196</v>
      </c>
      <c r="AU469" s="223" t="s">
        <v>98</v>
      </c>
      <c r="AV469" s="12" t="s">
        <v>23</v>
      </c>
      <c r="AW469" s="12" t="s">
        <v>48</v>
      </c>
      <c r="AX469" s="12" t="s">
        <v>91</v>
      </c>
      <c r="AY469" s="223" t="s">
        <v>183</v>
      </c>
    </row>
    <row r="470" spans="2:65" s="13" customFormat="1" ht="10.199999999999999">
      <c r="B470" s="224"/>
      <c r="C470" s="225"/>
      <c r="D470" s="210" t="s">
        <v>196</v>
      </c>
      <c r="E470" s="226" t="s">
        <v>1</v>
      </c>
      <c r="F470" s="227" t="s">
        <v>1591</v>
      </c>
      <c r="G470" s="225"/>
      <c r="H470" s="228">
        <v>5</v>
      </c>
      <c r="I470" s="229"/>
      <c r="J470" s="225"/>
      <c r="K470" s="225"/>
      <c r="L470" s="230"/>
      <c r="M470" s="231"/>
      <c r="N470" s="232"/>
      <c r="O470" s="232"/>
      <c r="P470" s="232"/>
      <c r="Q470" s="232"/>
      <c r="R470" s="232"/>
      <c r="S470" s="232"/>
      <c r="T470" s="233"/>
      <c r="AT470" s="234" t="s">
        <v>196</v>
      </c>
      <c r="AU470" s="234" t="s">
        <v>98</v>
      </c>
      <c r="AV470" s="13" t="s">
        <v>98</v>
      </c>
      <c r="AW470" s="13" t="s">
        <v>48</v>
      </c>
      <c r="AX470" s="13" t="s">
        <v>23</v>
      </c>
      <c r="AY470" s="234" t="s">
        <v>183</v>
      </c>
    </row>
    <row r="471" spans="2:65" s="13" customFormat="1" ht="10.199999999999999">
      <c r="B471" s="224"/>
      <c r="C471" s="225"/>
      <c r="D471" s="210" t="s">
        <v>196</v>
      </c>
      <c r="E471" s="225"/>
      <c r="F471" s="227" t="s">
        <v>2711</v>
      </c>
      <c r="G471" s="225"/>
      <c r="H471" s="228">
        <v>5.05</v>
      </c>
      <c r="I471" s="229"/>
      <c r="J471" s="225"/>
      <c r="K471" s="225"/>
      <c r="L471" s="230"/>
      <c r="M471" s="231"/>
      <c r="N471" s="232"/>
      <c r="O471" s="232"/>
      <c r="P471" s="232"/>
      <c r="Q471" s="232"/>
      <c r="R471" s="232"/>
      <c r="S471" s="232"/>
      <c r="T471" s="233"/>
      <c r="AT471" s="234" t="s">
        <v>196</v>
      </c>
      <c r="AU471" s="234" t="s">
        <v>98</v>
      </c>
      <c r="AV471" s="13" t="s">
        <v>98</v>
      </c>
      <c r="AW471" s="13" t="s">
        <v>4</v>
      </c>
      <c r="AX471" s="13" t="s">
        <v>23</v>
      </c>
      <c r="AY471" s="234" t="s">
        <v>183</v>
      </c>
    </row>
    <row r="472" spans="2:65" s="1" customFormat="1" ht="16.5" customHeight="1">
      <c r="B472" s="35"/>
      <c r="C472" s="246" t="s">
        <v>519</v>
      </c>
      <c r="D472" s="246" t="s">
        <v>347</v>
      </c>
      <c r="E472" s="247" t="s">
        <v>2712</v>
      </c>
      <c r="F472" s="248" t="s">
        <v>2713</v>
      </c>
      <c r="G472" s="249" t="s">
        <v>205</v>
      </c>
      <c r="H472" s="250">
        <v>3.03</v>
      </c>
      <c r="I472" s="251"/>
      <c r="J472" s="252">
        <f>ROUND(I472*H472,2)</f>
        <v>0</v>
      </c>
      <c r="K472" s="248" t="s">
        <v>190</v>
      </c>
      <c r="L472" s="253"/>
      <c r="M472" s="254" t="s">
        <v>1</v>
      </c>
      <c r="N472" s="255" t="s">
        <v>56</v>
      </c>
      <c r="O472" s="67"/>
      <c r="P472" s="206">
        <f>O472*H472</f>
        <v>0</v>
      </c>
      <c r="Q472" s="206">
        <v>0.5</v>
      </c>
      <c r="R472" s="206">
        <f>Q472*H472</f>
        <v>1.5149999999999999</v>
      </c>
      <c r="S472" s="206">
        <v>0</v>
      </c>
      <c r="T472" s="207">
        <f>S472*H472</f>
        <v>0</v>
      </c>
      <c r="AR472" s="208" t="s">
        <v>232</v>
      </c>
      <c r="AT472" s="208" t="s">
        <v>347</v>
      </c>
      <c r="AU472" s="208" t="s">
        <v>98</v>
      </c>
      <c r="AY472" s="17" t="s">
        <v>183</v>
      </c>
      <c r="BE472" s="209">
        <f>IF(N472="základní",J472,0)</f>
        <v>0</v>
      </c>
      <c r="BF472" s="209">
        <f>IF(N472="snížená",J472,0)</f>
        <v>0</v>
      </c>
      <c r="BG472" s="209">
        <f>IF(N472="zákl. přenesená",J472,0)</f>
        <v>0</v>
      </c>
      <c r="BH472" s="209">
        <f>IF(N472="sníž. přenesená",J472,0)</f>
        <v>0</v>
      </c>
      <c r="BI472" s="209">
        <f>IF(N472="nulová",J472,0)</f>
        <v>0</v>
      </c>
      <c r="BJ472" s="17" t="s">
        <v>23</v>
      </c>
      <c r="BK472" s="209">
        <f>ROUND(I472*H472,2)</f>
        <v>0</v>
      </c>
      <c r="BL472" s="17" t="s">
        <v>122</v>
      </c>
      <c r="BM472" s="208" t="s">
        <v>2714</v>
      </c>
    </row>
    <row r="473" spans="2:65" s="1" customFormat="1" ht="10.199999999999999">
      <c r="B473" s="35"/>
      <c r="C473" s="36"/>
      <c r="D473" s="210" t="s">
        <v>192</v>
      </c>
      <c r="E473" s="36"/>
      <c r="F473" s="211" t="s">
        <v>2715</v>
      </c>
      <c r="G473" s="36"/>
      <c r="H473" s="36"/>
      <c r="I473" s="118"/>
      <c r="J473" s="36"/>
      <c r="K473" s="36"/>
      <c r="L473" s="39"/>
      <c r="M473" s="212"/>
      <c r="N473" s="67"/>
      <c r="O473" s="67"/>
      <c r="P473" s="67"/>
      <c r="Q473" s="67"/>
      <c r="R473" s="67"/>
      <c r="S473" s="67"/>
      <c r="T473" s="68"/>
      <c r="AT473" s="17" t="s">
        <v>192</v>
      </c>
      <c r="AU473" s="17" t="s">
        <v>98</v>
      </c>
    </row>
    <row r="474" spans="2:65" s="12" customFormat="1" ht="10.199999999999999">
      <c r="B474" s="214"/>
      <c r="C474" s="215"/>
      <c r="D474" s="210" t="s">
        <v>196</v>
      </c>
      <c r="E474" s="216" t="s">
        <v>1</v>
      </c>
      <c r="F474" s="217" t="s">
        <v>2640</v>
      </c>
      <c r="G474" s="215"/>
      <c r="H474" s="216" t="s">
        <v>1</v>
      </c>
      <c r="I474" s="218"/>
      <c r="J474" s="215"/>
      <c r="K474" s="215"/>
      <c r="L474" s="219"/>
      <c r="M474" s="220"/>
      <c r="N474" s="221"/>
      <c r="O474" s="221"/>
      <c r="P474" s="221"/>
      <c r="Q474" s="221"/>
      <c r="R474" s="221"/>
      <c r="S474" s="221"/>
      <c r="T474" s="222"/>
      <c r="AT474" s="223" t="s">
        <v>196</v>
      </c>
      <c r="AU474" s="223" t="s">
        <v>98</v>
      </c>
      <c r="AV474" s="12" t="s">
        <v>23</v>
      </c>
      <c r="AW474" s="12" t="s">
        <v>48</v>
      </c>
      <c r="AX474" s="12" t="s">
        <v>91</v>
      </c>
      <c r="AY474" s="223" t="s">
        <v>183</v>
      </c>
    </row>
    <row r="475" spans="2:65" s="13" customFormat="1" ht="10.199999999999999">
      <c r="B475" s="224"/>
      <c r="C475" s="225"/>
      <c r="D475" s="210" t="s">
        <v>196</v>
      </c>
      <c r="E475" s="226" t="s">
        <v>1</v>
      </c>
      <c r="F475" s="227" t="s">
        <v>113</v>
      </c>
      <c r="G475" s="225"/>
      <c r="H475" s="228">
        <v>3</v>
      </c>
      <c r="I475" s="229"/>
      <c r="J475" s="225"/>
      <c r="K475" s="225"/>
      <c r="L475" s="230"/>
      <c r="M475" s="231"/>
      <c r="N475" s="232"/>
      <c r="O475" s="232"/>
      <c r="P475" s="232"/>
      <c r="Q475" s="232"/>
      <c r="R475" s="232"/>
      <c r="S475" s="232"/>
      <c r="T475" s="233"/>
      <c r="AT475" s="234" t="s">
        <v>196</v>
      </c>
      <c r="AU475" s="234" t="s">
        <v>98</v>
      </c>
      <c r="AV475" s="13" t="s">
        <v>98</v>
      </c>
      <c r="AW475" s="13" t="s">
        <v>48</v>
      </c>
      <c r="AX475" s="13" t="s">
        <v>23</v>
      </c>
      <c r="AY475" s="234" t="s">
        <v>183</v>
      </c>
    </row>
    <row r="476" spans="2:65" s="13" customFormat="1" ht="10.199999999999999">
      <c r="B476" s="224"/>
      <c r="C476" s="225"/>
      <c r="D476" s="210" t="s">
        <v>196</v>
      </c>
      <c r="E476" s="225"/>
      <c r="F476" s="227" t="s">
        <v>2716</v>
      </c>
      <c r="G476" s="225"/>
      <c r="H476" s="228">
        <v>3.03</v>
      </c>
      <c r="I476" s="229"/>
      <c r="J476" s="225"/>
      <c r="K476" s="225"/>
      <c r="L476" s="230"/>
      <c r="M476" s="231"/>
      <c r="N476" s="232"/>
      <c r="O476" s="232"/>
      <c r="P476" s="232"/>
      <c r="Q476" s="232"/>
      <c r="R476" s="232"/>
      <c r="S476" s="232"/>
      <c r="T476" s="233"/>
      <c r="AT476" s="234" t="s">
        <v>196</v>
      </c>
      <c r="AU476" s="234" t="s">
        <v>98</v>
      </c>
      <c r="AV476" s="13" t="s">
        <v>98</v>
      </c>
      <c r="AW476" s="13" t="s">
        <v>4</v>
      </c>
      <c r="AX476" s="13" t="s">
        <v>23</v>
      </c>
      <c r="AY476" s="234" t="s">
        <v>183</v>
      </c>
    </row>
    <row r="477" spans="2:65" s="1" customFormat="1" ht="16.5" customHeight="1">
      <c r="B477" s="35"/>
      <c r="C477" s="246" t="s">
        <v>526</v>
      </c>
      <c r="D477" s="246" t="s">
        <v>347</v>
      </c>
      <c r="E477" s="247" t="s">
        <v>2717</v>
      </c>
      <c r="F477" s="248" t="s">
        <v>2718</v>
      </c>
      <c r="G477" s="249" t="s">
        <v>205</v>
      </c>
      <c r="H477" s="250">
        <v>2.02</v>
      </c>
      <c r="I477" s="251"/>
      <c r="J477" s="252">
        <f>ROUND(I477*H477,2)</f>
        <v>0</v>
      </c>
      <c r="K477" s="248" t="s">
        <v>190</v>
      </c>
      <c r="L477" s="253"/>
      <c r="M477" s="254" t="s">
        <v>1</v>
      </c>
      <c r="N477" s="255" t="s">
        <v>56</v>
      </c>
      <c r="O477" s="67"/>
      <c r="P477" s="206">
        <f>O477*H477</f>
        <v>0</v>
      </c>
      <c r="Q477" s="206">
        <v>1</v>
      </c>
      <c r="R477" s="206">
        <f>Q477*H477</f>
        <v>2.02</v>
      </c>
      <c r="S477" s="206">
        <v>0</v>
      </c>
      <c r="T477" s="207">
        <f>S477*H477</f>
        <v>0</v>
      </c>
      <c r="AR477" s="208" t="s">
        <v>232</v>
      </c>
      <c r="AT477" s="208" t="s">
        <v>347</v>
      </c>
      <c r="AU477" s="208" t="s">
        <v>98</v>
      </c>
      <c r="AY477" s="17" t="s">
        <v>183</v>
      </c>
      <c r="BE477" s="209">
        <f>IF(N477="základní",J477,0)</f>
        <v>0</v>
      </c>
      <c r="BF477" s="209">
        <f>IF(N477="snížená",J477,0)</f>
        <v>0</v>
      </c>
      <c r="BG477" s="209">
        <f>IF(N477="zákl. přenesená",J477,0)</f>
        <v>0</v>
      </c>
      <c r="BH477" s="209">
        <f>IF(N477="sníž. přenesená",J477,0)</f>
        <v>0</v>
      </c>
      <c r="BI477" s="209">
        <f>IF(N477="nulová",J477,0)</f>
        <v>0</v>
      </c>
      <c r="BJ477" s="17" t="s">
        <v>23</v>
      </c>
      <c r="BK477" s="209">
        <f>ROUND(I477*H477,2)</f>
        <v>0</v>
      </c>
      <c r="BL477" s="17" t="s">
        <v>122</v>
      </c>
      <c r="BM477" s="208" t="s">
        <v>2719</v>
      </c>
    </row>
    <row r="478" spans="2:65" s="1" customFormat="1" ht="10.199999999999999">
      <c r="B478" s="35"/>
      <c r="C478" s="36"/>
      <c r="D478" s="210" t="s">
        <v>192</v>
      </c>
      <c r="E478" s="36"/>
      <c r="F478" s="211" t="s">
        <v>2720</v>
      </c>
      <c r="G478" s="36"/>
      <c r="H478" s="36"/>
      <c r="I478" s="118"/>
      <c r="J478" s="36"/>
      <c r="K478" s="36"/>
      <c r="L478" s="39"/>
      <c r="M478" s="212"/>
      <c r="N478" s="67"/>
      <c r="O478" s="67"/>
      <c r="P478" s="67"/>
      <c r="Q478" s="67"/>
      <c r="R478" s="67"/>
      <c r="S478" s="67"/>
      <c r="T478" s="68"/>
      <c r="AT478" s="17" t="s">
        <v>192</v>
      </c>
      <c r="AU478" s="17" t="s">
        <v>98</v>
      </c>
    </row>
    <row r="479" spans="2:65" s="12" customFormat="1" ht="10.199999999999999">
      <c r="B479" s="214"/>
      <c r="C479" s="215"/>
      <c r="D479" s="210" t="s">
        <v>196</v>
      </c>
      <c r="E479" s="216" t="s">
        <v>1</v>
      </c>
      <c r="F479" s="217" t="s">
        <v>2640</v>
      </c>
      <c r="G479" s="215"/>
      <c r="H479" s="216" t="s">
        <v>1</v>
      </c>
      <c r="I479" s="218"/>
      <c r="J479" s="215"/>
      <c r="K479" s="215"/>
      <c r="L479" s="219"/>
      <c r="M479" s="220"/>
      <c r="N479" s="221"/>
      <c r="O479" s="221"/>
      <c r="P479" s="221"/>
      <c r="Q479" s="221"/>
      <c r="R479" s="221"/>
      <c r="S479" s="221"/>
      <c r="T479" s="222"/>
      <c r="AT479" s="223" t="s">
        <v>196</v>
      </c>
      <c r="AU479" s="223" t="s">
        <v>98</v>
      </c>
      <c r="AV479" s="12" t="s">
        <v>23</v>
      </c>
      <c r="AW479" s="12" t="s">
        <v>48</v>
      </c>
      <c r="AX479" s="12" t="s">
        <v>91</v>
      </c>
      <c r="AY479" s="223" t="s">
        <v>183</v>
      </c>
    </row>
    <row r="480" spans="2:65" s="13" customFormat="1" ht="10.199999999999999">
      <c r="B480" s="224"/>
      <c r="C480" s="225"/>
      <c r="D480" s="210" t="s">
        <v>196</v>
      </c>
      <c r="E480" s="226" t="s">
        <v>1</v>
      </c>
      <c r="F480" s="227" t="s">
        <v>2007</v>
      </c>
      <c r="G480" s="225"/>
      <c r="H480" s="228">
        <v>2</v>
      </c>
      <c r="I480" s="229"/>
      <c r="J480" s="225"/>
      <c r="K480" s="225"/>
      <c r="L480" s="230"/>
      <c r="M480" s="231"/>
      <c r="N480" s="232"/>
      <c r="O480" s="232"/>
      <c r="P480" s="232"/>
      <c r="Q480" s="232"/>
      <c r="R480" s="232"/>
      <c r="S480" s="232"/>
      <c r="T480" s="233"/>
      <c r="AT480" s="234" t="s">
        <v>196</v>
      </c>
      <c r="AU480" s="234" t="s">
        <v>98</v>
      </c>
      <c r="AV480" s="13" t="s">
        <v>98</v>
      </c>
      <c r="AW480" s="13" t="s">
        <v>48</v>
      </c>
      <c r="AX480" s="13" t="s">
        <v>23</v>
      </c>
      <c r="AY480" s="234" t="s">
        <v>183</v>
      </c>
    </row>
    <row r="481" spans="2:65" s="13" customFormat="1" ht="10.199999999999999">
      <c r="B481" s="224"/>
      <c r="C481" s="225"/>
      <c r="D481" s="210" t="s">
        <v>196</v>
      </c>
      <c r="E481" s="225"/>
      <c r="F481" s="227" t="s">
        <v>2721</v>
      </c>
      <c r="G481" s="225"/>
      <c r="H481" s="228">
        <v>2.02</v>
      </c>
      <c r="I481" s="229"/>
      <c r="J481" s="225"/>
      <c r="K481" s="225"/>
      <c r="L481" s="230"/>
      <c r="M481" s="231"/>
      <c r="N481" s="232"/>
      <c r="O481" s="232"/>
      <c r="P481" s="232"/>
      <c r="Q481" s="232"/>
      <c r="R481" s="232"/>
      <c r="S481" s="232"/>
      <c r="T481" s="233"/>
      <c r="AT481" s="234" t="s">
        <v>196</v>
      </c>
      <c r="AU481" s="234" t="s">
        <v>98</v>
      </c>
      <c r="AV481" s="13" t="s">
        <v>98</v>
      </c>
      <c r="AW481" s="13" t="s">
        <v>4</v>
      </c>
      <c r="AX481" s="13" t="s">
        <v>23</v>
      </c>
      <c r="AY481" s="234" t="s">
        <v>183</v>
      </c>
    </row>
    <row r="482" spans="2:65" s="1" customFormat="1" ht="16.5" customHeight="1">
      <c r="B482" s="35"/>
      <c r="C482" s="246" t="s">
        <v>534</v>
      </c>
      <c r="D482" s="246" t="s">
        <v>347</v>
      </c>
      <c r="E482" s="247" t="s">
        <v>2722</v>
      </c>
      <c r="F482" s="248" t="s">
        <v>2723</v>
      </c>
      <c r="G482" s="249" t="s">
        <v>205</v>
      </c>
      <c r="H482" s="250">
        <v>6.06</v>
      </c>
      <c r="I482" s="251"/>
      <c r="J482" s="252">
        <f>ROUND(I482*H482,2)</f>
        <v>0</v>
      </c>
      <c r="K482" s="248" t="s">
        <v>1</v>
      </c>
      <c r="L482" s="253"/>
      <c r="M482" s="254" t="s">
        <v>1</v>
      </c>
      <c r="N482" s="255" t="s">
        <v>56</v>
      </c>
      <c r="O482" s="67"/>
      <c r="P482" s="206">
        <f>O482*H482</f>
        <v>0</v>
      </c>
      <c r="Q482" s="206">
        <v>0.58499999999999996</v>
      </c>
      <c r="R482" s="206">
        <f>Q482*H482</f>
        <v>3.5450999999999997</v>
      </c>
      <c r="S482" s="206">
        <v>0</v>
      </c>
      <c r="T482" s="207">
        <f>S482*H482</f>
        <v>0</v>
      </c>
      <c r="AR482" s="208" t="s">
        <v>232</v>
      </c>
      <c r="AT482" s="208" t="s">
        <v>347</v>
      </c>
      <c r="AU482" s="208" t="s">
        <v>98</v>
      </c>
      <c r="AY482" s="17" t="s">
        <v>183</v>
      </c>
      <c r="BE482" s="209">
        <f>IF(N482="základní",J482,0)</f>
        <v>0</v>
      </c>
      <c r="BF482" s="209">
        <f>IF(N482="snížená",J482,0)</f>
        <v>0</v>
      </c>
      <c r="BG482" s="209">
        <f>IF(N482="zákl. přenesená",J482,0)</f>
        <v>0</v>
      </c>
      <c r="BH482" s="209">
        <f>IF(N482="sníž. přenesená",J482,0)</f>
        <v>0</v>
      </c>
      <c r="BI482" s="209">
        <f>IF(N482="nulová",J482,0)</f>
        <v>0</v>
      </c>
      <c r="BJ482" s="17" t="s">
        <v>23</v>
      </c>
      <c r="BK482" s="209">
        <f>ROUND(I482*H482,2)</f>
        <v>0</v>
      </c>
      <c r="BL482" s="17" t="s">
        <v>122</v>
      </c>
      <c r="BM482" s="208" t="s">
        <v>2724</v>
      </c>
    </row>
    <row r="483" spans="2:65" s="1" customFormat="1" ht="10.199999999999999">
      <c r="B483" s="35"/>
      <c r="C483" s="36"/>
      <c r="D483" s="210" t="s">
        <v>192</v>
      </c>
      <c r="E483" s="36"/>
      <c r="F483" s="211" t="s">
        <v>2723</v>
      </c>
      <c r="G483" s="36"/>
      <c r="H483" s="36"/>
      <c r="I483" s="118"/>
      <c r="J483" s="36"/>
      <c r="K483" s="36"/>
      <c r="L483" s="39"/>
      <c r="M483" s="212"/>
      <c r="N483" s="67"/>
      <c r="O483" s="67"/>
      <c r="P483" s="67"/>
      <c r="Q483" s="67"/>
      <c r="R483" s="67"/>
      <c r="S483" s="67"/>
      <c r="T483" s="68"/>
      <c r="AT483" s="17" t="s">
        <v>192</v>
      </c>
      <c r="AU483" s="17" t="s">
        <v>98</v>
      </c>
    </row>
    <row r="484" spans="2:65" s="12" customFormat="1" ht="10.199999999999999">
      <c r="B484" s="214"/>
      <c r="C484" s="215"/>
      <c r="D484" s="210" t="s">
        <v>196</v>
      </c>
      <c r="E484" s="216" t="s">
        <v>1</v>
      </c>
      <c r="F484" s="217" t="s">
        <v>2640</v>
      </c>
      <c r="G484" s="215"/>
      <c r="H484" s="216" t="s">
        <v>1</v>
      </c>
      <c r="I484" s="218"/>
      <c r="J484" s="215"/>
      <c r="K484" s="215"/>
      <c r="L484" s="219"/>
      <c r="M484" s="220"/>
      <c r="N484" s="221"/>
      <c r="O484" s="221"/>
      <c r="P484" s="221"/>
      <c r="Q484" s="221"/>
      <c r="R484" s="221"/>
      <c r="S484" s="221"/>
      <c r="T484" s="222"/>
      <c r="AT484" s="223" t="s">
        <v>196</v>
      </c>
      <c r="AU484" s="223" t="s">
        <v>98</v>
      </c>
      <c r="AV484" s="12" t="s">
        <v>23</v>
      </c>
      <c r="AW484" s="12" t="s">
        <v>48</v>
      </c>
      <c r="AX484" s="12" t="s">
        <v>91</v>
      </c>
      <c r="AY484" s="223" t="s">
        <v>183</v>
      </c>
    </row>
    <row r="485" spans="2:65" s="13" customFormat="1" ht="10.199999999999999">
      <c r="B485" s="224"/>
      <c r="C485" s="225"/>
      <c r="D485" s="210" t="s">
        <v>196</v>
      </c>
      <c r="E485" s="226" t="s">
        <v>1</v>
      </c>
      <c r="F485" s="227" t="s">
        <v>2725</v>
      </c>
      <c r="G485" s="225"/>
      <c r="H485" s="228">
        <v>6</v>
      </c>
      <c r="I485" s="229"/>
      <c r="J485" s="225"/>
      <c r="K485" s="225"/>
      <c r="L485" s="230"/>
      <c r="M485" s="231"/>
      <c r="N485" s="232"/>
      <c r="O485" s="232"/>
      <c r="P485" s="232"/>
      <c r="Q485" s="232"/>
      <c r="R485" s="232"/>
      <c r="S485" s="232"/>
      <c r="T485" s="233"/>
      <c r="AT485" s="234" t="s">
        <v>196</v>
      </c>
      <c r="AU485" s="234" t="s">
        <v>98</v>
      </c>
      <c r="AV485" s="13" t="s">
        <v>98</v>
      </c>
      <c r="AW485" s="13" t="s">
        <v>48</v>
      </c>
      <c r="AX485" s="13" t="s">
        <v>23</v>
      </c>
      <c r="AY485" s="234" t="s">
        <v>183</v>
      </c>
    </row>
    <row r="486" spans="2:65" s="13" customFormat="1" ht="10.199999999999999">
      <c r="B486" s="224"/>
      <c r="C486" s="225"/>
      <c r="D486" s="210" t="s">
        <v>196</v>
      </c>
      <c r="E486" s="225"/>
      <c r="F486" s="227" t="s">
        <v>2726</v>
      </c>
      <c r="G486" s="225"/>
      <c r="H486" s="228">
        <v>6.06</v>
      </c>
      <c r="I486" s="229"/>
      <c r="J486" s="225"/>
      <c r="K486" s="225"/>
      <c r="L486" s="230"/>
      <c r="M486" s="231"/>
      <c r="N486" s="232"/>
      <c r="O486" s="232"/>
      <c r="P486" s="232"/>
      <c r="Q486" s="232"/>
      <c r="R486" s="232"/>
      <c r="S486" s="232"/>
      <c r="T486" s="233"/>
      <c r="AT486" s="234" t="s">
        <v>196</v>
      </c>
      <c r="AU486" s="234" t="s">
        <v>98</v>
      </c>
      <c r="AV486" s="13" t="s">
        <v>98</v>
      </c>
      <c r="AW486" s="13" t="s">
        <v>4</v>
      </c>
      <c r="AX486" s="13" t="s">
        <v>23</v>
      </c>
      <c r="AY486" s="234" t="s">
        <v>183</v>
      </c>
    </row>
    <row r="487" spans="2:65" s="1" customFormat="1" ht="16.5" customHeight="1">
      <c r="B487" s="35"/>
      <c r="C487" s="246" t="s">
        <v>541</v>
      </c>
      <c r="D487" s="246" t="s">
        <v>347</v>
      </c>
      <c r="E487" s="247" t="s">
        <v>2727</v>
      </c>
      <c r="F487" s="248" t="s">
        <v>2728</v>
      </c>
      <c r="G487" s="249" t="s">
        <v>205</v>
      </c>
      <c r="H487" s="250">
        <v>1.01</v>
      </c>
      <c r="I487" s="251"/>
      <c r="J487" s="252">
        <f>ROUND(I487*H487,2)</f>
        <v>0</v>
      </c>
      <c r="K487" s="248" t="s">
        <v>190</v>
      </c>
      <c r="L487" s="253"/>
      <c r="M487" s="254" t="s">
        <v>1</v>
      </c>
      <c r="N487" s="255" t="s">
        <v>56</v>
      </c>
      <c r="O487" s="67"/>
      <c r="P487" s="206">
        <f>O487*H487</f>
        <v>0</v>
      </c>
      <c r="Q487" s="206">
        <v>0.44900000000000001</v>
      </c>
      <c r="R487" s="206">
        <f>Q487*H487</f>
        <v>0.45349</v>
      </c>
      <c r="S487" s="206">
        <v>0</v>
      </c>
      <c r="T487" s="207">
        <f>S487*H487</f>
        <v>0</v>
      </c>
      <c r="AR487" s="208" t="s">
        <v>232</v>
      </c>
      <c r="AT487" s="208" t="s">
        <v>347</v>
      </c>
      <c r="AU487" s="208" t="s">
        <v>98</v>
      </c>
      <c r="AY487" s="17" t="s">
        <v>183</v>
      </c>
      <c r="BE487" s="209">
        <f>IF(N487="základní",J487,0)</f>
        <v>0</v>
      </c>
      <c r="BF487" s="209">
        <f>IF(N487="snížená",J487,0)</f>
        <v>0</v>
      </c>
      <c r="BG487" s="209">
        <f>IF(N487="zákl. přenesená",J487,0)</f>
        <v>0</v>
      </c>
      <c r="BH487" s="209">
        <f>IF(N487="sníž. přenesená",J487,0)</f>
        <v>0</v>
      </c>
      <c r="BI487" s="209">
        <f>IF(N487="nulová",J487,0)</f>
        <v>0</v>
      </c>
      <c r="BJ487" s="17" t="s">
        <v>23</v>
      </c>
      <c r="BK487" s="209">
        <f>ROUND(I487*H487,2)</f>
        <v>0</v>
      </c>
      <c r="BL487" s="17" t="s">
        <v>122</v>
      </c>
      <c r="BM487" s="208" t="s">
        <v>2729</v>
      </c>
    </row>
    <row r="488" spans="2:65" s="1" customFormat="1" ht="10.199999999999999">
      <c r="B488" s="35"/>
      <c r="C488" s="36"/>
      <c r="D488" s="210" t="s">
        <v>192</v>
      </c>
      <c r="E488" s="36"/>
      <c r="F488" s="211" t="s">
        <v>2730</v>
      </c>
      <c r="G488" s="36"/>
      <c r="H488" s="36"/>
      <c r="I488" s="118"/>
      <c r="J488" s="36"/>
      <c r="K488" s="36"/>
      <c r="L488" s="39"/>
      <c r="M488" s="212"/>
      <c r="N488" s="67"/>
      <c r="O488" s="67"/>
      <c r="P488" s="67"/>
      <c r="Q488" s="67"/>
      <c r="R488" s="67"/>
      <c r="S488" s="67"/>
      <c r="T488" s="68"/>
      <c r="AT488" s="17" t="s">
        <v>192</v>
      </c>
      <c r="AU488" s="17" t="s">
        <v>98</v>
      </c>
    </row>
    <row r="489" spans="2:65" s="12" customFormat="1" ht="10.199999999999999">
      <c r="B489" s="214"/>
      <c r="C489" s="215"/>
      <c r="D489" s="210" t="s">
        <v>196</v>
      </c>
      <c r="E489" s="216" t="s">
        <v>1</v>
      </c>
      <c r="F489" s="217" t="s">
        <v>2640</v>
      </c>
      <c r="G489" s="215"/>
      <c r="H489" s="216" t="s">
        <v>1</v>
      </c>
      <c r="I489" s="218"/>
      <c r="J489" s="215"/>
      <c r="K489" s="215"/>
      <c r="L489" s="219"/>
      <c r="M489" s="220"/>
      <c r="N489" s="221"/>
      <c r="O489" s="221"/>
      <c r="P489" s="221"/>
      <c r="Q489" s="221"/>
      <c r="R489" s="221"/>
      <c r="S489" s="221"/>
      <c r="T489" s="222"/>
      <c r="AT489" s="223" t="s">
        <v>196</v>
      </c>
      <c r="AU489" s="223" t="s">
        <v>98</v>
      </c>
      <c r="AV489" s="12" t="s">
        <v>23</v>
      </c>
      <c r="AW489" s="12" t="s">
        <v>48</v>
      </c>
      <c r="AX489" s="12" t="s">
        <v>91</v>
      </c>
      <c r="AY489" s="223" t="s">
        <v>183</v>
      </c>
    </row>
    <row r="490" spans="2:65" s="13" customFormat="1" ht="10.199999999999999">
      <c r="B490" s="224"/>
      <c r="C490" s="225"/>
      <c r="D490" s="210" t="s">
        <v>196</v>
      </c>
      <c r="E490" s="226" t="s">
        <v>1</v>
      </c>
      <c r="F490" s="227" t="s">
        <v>23</v>
      </c>
      <c r="G490" s="225"/>
      <c r="H490" s="228">
        <v>1</v>
      </c>
      <c r="I490" s="229"/>
      <c r="J490" s="225"/>
      <c r="K490" s="225"/>
      <c r="L490" s="230"/>
      <c r="M490" s="231"/>
      <c r="N490" s="232"/>
      <c r="O490" s="232"/>
      <c r="P490" s="232"/>
      <c r="Q490" s="232"/>
      <c r="R490" s="232"/>
      <c r="S490" s="232"/>
      <c r="T490" s="233"/>
      <c r="AT490" s="234" t="s">
        <v>196</v>
      </c>
      <c r="AU490" s="234" t="s">
        <v>98</v>
      </c>
      <c r="AV490" s="13" t="s">
        <v>98</v>
      </c>
      <c r="AW490" s="13" t="s">
        <v>48</v>
      </c>
      <c r="AX490" s="13" t="s">
        <v>23</v>
      </c>
      <c r="AY490" s="234" t="s">
        <v>183</v>
      </c>
    </row>
    <row r="491" spans="2:65" s="13" customFormat="1" ht="10.199999999999999">
      <c r="B491" s="224"/>
      <c r="C491" s="225"/>
      <c r="D491" s="210" t="s">
        <v>196</v>
      </c>
      <c r="E491" s="225"/>
      <c r="F491" s="227" t="s">
        <v>2731</v>
      </c>
      <c r="G491" s="225"/>
      <c r="H491" s="228">
        <v>1.01</v>
      </c>
      <c r="I491" s="229"/>
      <c r="J491" s="225"/>
      <c r="K491" s="225"/>
      <c r="L491" s="230"/>
      <c r="M491" s="231"/>
      <c r="N491" s="232"/>
      <c r="O491" s="232"/>
      <c r="P491" s="232"/>
      <c r="Q491" s="232"/>
      <c r="R491" s="232"/>
      <c r="S491" s="232"/>
      <c r="T491" s="233"/>
      <c r="AT491" s="234" t="s">
        <v>196</v>
      </c>
      <c r="AU491" s="234" t="s">
        <v>98</v>
      </c>
      <c r="AV491" s="13" t="s">
        <v>98</v>
      </c>
      <c r="AW491" s="13" t="s">
        <v>4</v>
      </c>
      <c r="AX491" s="13" t="s">
        <v>23</v>
      </c>
      <c r="AY491" s="234" t="s">
        <v>183</v>
      </c>
    </row>
    <row r="492" spans="2:65" s="1" customFormat="1" ht="16.5" customHeight="1">
      <c r="B492" s="35"/>
      <c r="C492" s="197" t="s">
        <v>547</v>
      </c>
      <c r="D492" s="197" t="s">
        <v>186</v>
      </c>
      <c r="E492" s="198" t="s">
        <v>2732</v>
      </c>
      <c r="F492" s="199" t="s">
        <v>2733</v>
      </c>
      <c r="G492" s="200" t="s">
        <v>205</v>
      </c>
      <c r="H492" s="201">
        <v>7</v>
      </c>
      <c r="I492" s="202"/>
      <c r="J492" s="203">
        <f>ROUND(I492*H492,2)</f>
        <v>0</v>
      </c>
      <c r="K492" s="199" t="s">
        <v>190</v>
      </c>
      <c r="L492" s="39"/>
      <c r="M492" s="204" t="s">
        <v>1</v>
      </c>
      <c r="N492" s="205" t="s">
        <v>56</v>
      </c>
      <c r="O492" s="67"/>
      <c r="P492" s="206">
        <f>O492*H492</f>
        <v>0</v>
      </c>
      <c r="Q492" s="206">
        <v>7.0200000000000002E-3</v>
      </c>
      <c r="R492" s="206">
        <f>Q492*H492</f>
        <v>4.9140000000000003E-2</v>
      </c>
      <c r="S492" s="206">
        <v>0</v>
      </c>
      <c r="T492" s="207">
        <f>S492*H492</f>
        <v>0</v>
      </c>
      <c r="AR492" s="208" t="s">
        <v>122</v>
      </c>
      <c r="AT492" s="208" t="s">
        <v>186</v>
      </c>
      <c r="AU492" s="208" t="s">
        <v>98</v>
      </c>
      <c r="AY492" s="17" t="s">
        <v>183</v>
      </c>
      <c r="BE492" s="209">
        <f>IF(N492="základní",J492,0)</f>
        <v>0</v>
      </c>
      <c r="BF492" s="209">
        <f>IF(N492="snížená",J492,0)</f>
        <v>0</v>
      </c>
      <c r="BG492" s="209">
        <f>IF(N492="zákl. přenesená",J492,0)</f>
        <v>0</v>
      </c>
      <c r="BH492" s="209">
        <f>IF(N492="sníž. přenesená",J492,0)</f>
        <v>0</v>
      </c>
      <c r="BI492" s="209">
        <f>IF(N492="nulová",J492,0)</f>
        <v>0</v>
      </c>
      <c r="BJ492" s="17" t="s">
        <v>23</v>
      </c>
      <c r="BK492" s="209">
        <f>ROUND(I492*H492,2)</f>
        <v>0</v>
      </c>
      <c r="BL492" s="17" t="s">
        <v>122</v>
      </c>
      <c r="BM492" s="208" t="s">
        <v>2734</v>
      </c>
    </row>
    <row r="493" spans="2:65" s="1" customFormat="1" ht="10.199999999999999">
      <c r="B493" s="35"/>
      <c r="C493" s="36"/>
      <c r="D493" s="210" t="s">
        <v>192</v>
      </c>
      <c r="E493" s="36"/>
      <c r="F493" s="211" t="s">
        <v>2735</v>
      </c>
      <c r="G493" s="36"/>
      <c r="H493" s="36"/>
      <c r="I493" s="118"/>
      <c r="J493" s="36"/>
      <c r="K493" s="36"/>
      <c r="L493" s="39"/>
      <c r="M493" s="212"/>
      <c r="N493" s="67"/>
      <c r="O493" s="67"/>
      <c r="P493" s="67"/>
      <c r="Q493" s="67"/>
      <c r="R493" s="67"/>
      <c r="S493" s="67"/>
      <c r="T493" s="68"/>
      <c r="AT493" s="17" t="s">
        <v>192</v>
      </c>
      <c r="AU493" s="17" t="s">
        <v>98</v>
      </c>
    </row>
    <row r="494" spans="2:65" s="1" customFormat="1" ht="27">
      <c r="B494" s="35"/>
      <c r="C494" s="36"/>
      <c r="D494" s="210" t="s">
        <v>194</v>
      </c>
      <c r="E494" s="36"/>
      <c r="F494" s="213" t="s">
        <v>2736</v>
      </c>
      <c r="G494" s="36"/>
      <c r="H494" s="36"/>
      <c r="I494" s="118"/>
      <c r="J494" s="36"/>
      <c r="K494" s="36"/>
      <c r="L494" s="39"/>
      <c r="M494" s="212"/>
      <c r="N494" s="67"/>
      <c r="O494" s="67"/>
      <c r="P494" s="67"/>
      <c r="Q494" s="67"/>
      <c r="R494" s="67"/>
      <c r="S494" s="67"/>
      <c r="T494" s="68"/>
      <c r="AT494" s="17" t="s">
        <v>194</v>
      </c>
      <c r="AU494" s="17" t="s">
        <v>98</v>
      </c>
    </row>
    <row r="495" spans="2:65" s="12" customFormat="1" ht="10.199999999999999">
      <c r="B495" s="214"/>
      <c r="C495" s="215"/>
      <c r="D495" s="210" t="s">
        <v>196</v>
      </c>
      <c r="E495" s="216" t="s">
        <v>1</v>
      </c>
      <c r="F495" s="217" t="s">
        <v>2603</v>
      </c>
      <c r="G495" s="215"/>
      <c r="H495" s="216" t="s">
        <v>1</v>
      </c>
      <c r="I495" s="218"/>
      <c r="J495" s="215"/>
      <c r="K495" s="215"/>
      <c r="L495" s="219"/>
      <c r="M495" s="220"/>
      <c r="N495" s="221"/>
      <c r="O495" s="221"/>
      <c r="P495" s="221"/>
      <c r="Q495" s="221"/>
      <c r="R495" s="221"/>
      <c r="S495" s="221"/>
      <c r="T495" s="222"/>
      <c r="AT495" s="223" t="s">
        <v>196</v>
      </c>
      <c r="AU495" s="223" t="s">
        <v>98</v>
      </c>
      <c r="AV495" s="12" t="s">
        <v>23</v>
      </c>
      <c r="AW495" s="12" t="s">
        <v>48</v>
      </c>
      <c r="AX495" s="12" t="s">
        <v>91</v>
      </c>
      <c r="AY495" s="223" t="s">
        <v>183</v>
      </c>
    </row>
    <row r="496" spans="2:65" s="13" customFormat="1" ht="10.199999999999999">
      <c r="B496" s="224"/>
      <c r="C496" s="225"/>
      <c r="D496" s="210" t="s">
        <v>196</v>
      </c>
      <c r="E496" s="226" t="s">
        <v>1</v>
      </c>
      <c r="F496" s="227" t="s">
        <v>225</v>
      </c>
      <c r="G496" s="225"/>
      <c r="H496" s="228">
        <v>7</v>
      </c>
      <c r="I496" s="229"/>
      <c r="J496" s="225"/>
      <c r="K496" s="225"/>
      <c r="L496" s="230"/>
      <c r="M496" s="231"/>
      <c r="N496" s="232"/>
      <c r="O496" s="232"/>
      <c r="P496" s="232"/>
      <c r="Q496" s="232"/>
      <c r="R496" s="232"/>
      <c r="S496" s="232"/>
      <c r="T496" s="233"/>
      <c r="AT496" s="234" t="s">
        <v>196</v>
      </c>
      <c r="AU496" s="234" t="s">
        <v>98</v>
      </c>
      <c r="AV496" s="13" t="s">
        <v>98</v>
      </c>
      <c r="AW496" s="13" t="s">
        <v>48</v>
      </c>
      <c r="AX496" s="13" t="s">
        <v>23</v>
      </c>
      <c r="AY496" s="234" t="s">
        <v>183</v>
      </c>
    </row>
    <row r="497" spans="2:65" s="1" customFormat="1" ht="16.5" customHeight="1">
      <c r="B497" s="35"/>
      <c r="C497" s="246" t="s">
        <v>554</v>
      </c>
      <c r="D497" s="246" t="s">
        <v>347</v>
      </c>
      <c r="E497" s="247" t="s">
        <v>2737</v>
      </c>
      <c r="F497" s="248" t="s">
        <v>2738</v>
      </c>
      <c r="G497" s="249" t="s">
        <v>205</v>
      </c>
      <c r="H497" s="250">
        <v>7</v>
      </c>
      <c r="I497" s="251"/>
      <c r="J497" s="252">
        <f>ROUND(I497*H497,2)</f>
        <v>0</v>
      </c>
      <c r="K497" s="248" t="s">
        <v>1</v>
      </c>
      <c r="L497" s="253"/>
      <c r="M497" s="254" t="s">
        <v>1</v>
      </c>
      <c r="N497" s="255" t="s">
        <v>56</v>
      </c>
      <c r="O497" s="67"/>
      <c r="P497" s="206">
        <f>O497*H497</f>
        <v>0</v>
      </c>
      <c r="Q497" s="206">
        <v>0.16500000000000001</v>
      </c>
      <c r="R497" s="206">
        <f>Q497*H497</f>
        <v>1.155</v>
      </c>
      <c r="S497" s="206">
        <v>0</v>
      </c>
      <c r="T497" s="207">
        <f>S497*H497</f>
        <v>0</v>
      </c>
      <c r="AR497" s="208" t="s">
        <v>232</v>
      </c>
      <c r="AT497" s="208" t="s">
        <v>347</v>
      </c>
      <c r="AU497" s="208" t="s">
        <v>98</v>
      </c>
      <c r="AY497" s="17" t="s">
        <v>183</v>
      </c>
      <c r="BE497" s="209">
        <f>IF(N497="základní",J497,0)</f>
        <v>0</v>
      </c>
      <c r="BF497" s="209">
        <f>IF(N497="snížená",J497,0)</f>
        <v>0</v>
      </c>
      <c r="BG497" s="209">
        <f>IF(N497="zákl. přenesená",J497,0)</f>
        <v>0</v>
      </c>
      <c r="BH497" s="209">
        <f>IF(N497="sníž. přenesená",J497,0)</f>
        <v>0</v>
      </c>
      <c r="BI497" s="209">
        <f>IF(N497="nulová",J497,0)</f>
        <v>0</v>
      </c>
      <c r="BJ497" s="17" t="s">
        <v>23</v>
      </c>
      <c r="BK497" s="209">
        <f>ROUND(I497*H497,2)</f>
        <v>0</v>
      </c>
      <c r="BL497" s="17" t="s">
        <v>122</v>
      </c>
      <c r="BM497" s="208" t="s">
        <v>2739</v>
      </c>
    </row>
    <row r="498" spans="2:65" s="1" customFormat="1" ht="10.199999999999999">
      <c r="B498" s="35"/>
      <c r="C498" s="36"/>
      <c r="D498" s="210" t="s">
        <v>192</v>
      </c>
      <c r="E498" s="36"/>
      <c r="F498" s="211" t="s">
        <v>2738</v>
      </c>
      <c r="G498" s="36"/>
      <c r="H498" s="36"/>
      <c r="I498" s="118"/>
      <c r="J498" s="36"/>
      <c r="K498" s="36"/>
      <c r="L498" s="39"/>
      <c r="M498" s="212"/>
      <c r="N498" s="67"/>
      <c r="O498" s="67"/>
      <c r="P498" s="67"/>
      <c r="Q498" s="67"/>
      <c r="R498" s="67"/>
      <c r="S498" s="67"/>
      <c r="T498" s="68"/>
      <c r="AT498" s="17" t="s">
        <v>192</v>
      </c>
      <c r="AU498" s="17" t="s">
        <v>98</v>
      </c>
    </row>
    <row r="499" spans="2:65" s="12" customFormat="1" ht="10.199999999999999">
      <c r="B499" s="214"/>
      <c r="C499" s="215"/>
      <c r="D499" s="210" t="s">
        <v>196</v>
      </c>
      <c r="E499" s="216" t="s">
        <v>1</v>
      </c>
      <c r="F499" s="217" t="s">
        <v>2640</v>
      </c>
      <c r="G499" s="215"/>
      <c r="H499" s="216" t="s">
        <v>1</v>
      </c>
      <c r="I499" s="218"/>
      <c r="J499" s="215"/>
      <c r="K499" s="215"/>
      <c r="L499" s="219"/>
      <c r="M499" s="220"/>
      <c r="N499" s="221"/>
      <c r="O499" s="221"/>
      <c r="P499" s="221"/>
      <c r="Q499" s="221"/>
      <c r="R499" s="221"/>
      <c r="S499" s="221"/>
      <c r="T499" s="222"/>
      <c r="AT499" s="223" t="s">
        <v>196</v>
      </c>
      <c r="AU499" s="223" t="s">
        <v>98</v>
      </c>
      <c r="AV499" s="12" t="s">
        <v>23</v>
      </c>
      <c r="AW499" s="12" t="s">
        <v>48</v>
      </c>
      <c r="AX499" s="12" t="s">
        <v>91</v>
      </c>
      <c r="AY499" s="223" t="s">
        <v>183</v>
      </c>
    </row>
    <row r="500" spans="2:65" s="13" customFormat="1" ht="10.199999999999999">
      <c r="B500" s="224"/>
      <c r="C500" s="225"/>
      <c r="D500" s="210" t="s">
        <v>196</v>
      </c>
      <c r="E500" s="226" t="s">
        <v>1</v>
      </c>
      <c r="F500" s="227" t="s">
        <v>225</v>
      </c>
      <c r="G500" s="225"/>
      <c r="H500" s="228">
        <v>7</v>
      </c>
      <c r="I500" s="229"/>
      <c r="J500" s="225"/>
      <c r="K500" s="225"/>
      <c r="L500" s="230"/>
      <c r="M500" s="231"/>
      <c r="N500" s="232"/>
      <c r="O500" s="232"/>
      <c r="P500" s="232"/>
      <c r="Q500" s="232"/>
      <c r="R500" s="232"/>
      <c r="S500" s="232"/>
      <c r="T500" s="233"/>
      <c r="AT500" s="234" t="s">
        <v>196</v>
      </c>
      <c r="AU500" s="234" t="s">
        <v>98</v>
      </c>
      <c r="AV500" s="13" t="s">
        <v>98</v>
      </c>
      <c r="AW500" s="13" t="s">
        <v>48</v>
      </c>
      <c r="AX500" s="13" t="s">
        <v>23</v>
      </c>
      <c r="AY500" s="234" t="s">
        <v>183</v>
      </c>
    </row>
    <row r="501" spans="2:65" s="1" customFormat="1" ht="16.5" customHeight="1">
      <c r="B501" s="35"/>
      <c r="C501" s="197" t="s">
        <v>563</v>
      </c>
      <c r="D501" s="197" t="s">
        <v>186</v>
      </c>
      <c r="E501" s="198" t="s">
        <v>2740</v>
      </c>
      <c r="F501" s="199" t="s">
        <v>2741</v>
      </c>
      <c r="G501" s="200" t="s">
        <v>205</v>
      </c>
      <c r="H501" s="201">
        <v>3</v>
      </c>
      <c r="I501" s="202"/>
      <c r="J501" s="203">
        <f>ROUND(I501*H501,2)</f>
        <v>0</v>
      </c>
      <c r="K501" s="199" t="s">
        <v>190</v>
      </c>
      <c r="L501" s="39"/>
      <c r="M501" s="204" t="s">
        <v>1</v>
      </c>
      <c r="N501" s="205" t="s">
        <v>56</v>
      </c>
      <c r="O501" s="67"/>
      <c r="P501" s="206">
        <f>O501*H501</f>
        <v>0</v>
      </c>
      <c r="Q501" s="206">
        <v>1.56E-3</v>
      </c>
      <c r="R501" s="206">
        <f>Q501*H501</f>
        <v>4.6800000000000001E-3</v>
      </c>
      <c r="S501" s="206">
        <v>0</v>
      </c>
      <c r="T501" s="207">
        <f>S501*H501</f>
        <v>0</v>
      </c>
      <c r="AR501" s="208" t="s">
        <v>122</v>
      </c>
      <c r="AT501" s="208" t="s">
        <v>186</v>
      </c>
      <c r="AU501" s="208" t="s">
        <v>98</v>
      </c>
      <c r="AY501" s="17" t="s">
        <v>183</v>
      </c>
      <c r="BE501" s="209">
        <f>IF(N501="základní",J501,0)</f>
        <v>0</v>
      </c>
      <c r="BF501" s="209">
        <f>IF(N501="snížená",J501,0)</f>
        <v>0</v>
      </c>
      <c r="BG501" s="209">
        <f>IF(N501="zákl. přenesená",J501,0)</f>
        <v>0</v>
      </c>
      <c r="BH501" s="209">
        <f>IF(N501="sníž. přenesená",J501,0)</f>
        <v>0</v>
      </c>
      <c r="BI501" s="209">
        <f>IF(N501="nulová",J501,0)</f>
        <v>0</v>
      </c>
      <c r="BJ501" s="17" t="s">
        <v>23</v>
      </c>
      <c r="BK501" s="209">
        <f>ROUND(I501*H501,2)</f>
        <v>0</v>
      </c>
      <c r="BL501" s="17" t="s">
        <v>122</v>
      </c>
      <c r="BM501" s="208" t="s">
        <v>2742</v>
      </c>
    </row>
    <row r="502" spans="2:65" s="1" customFormat="1" ht="10.199999999999999">
      <c r="B502" s="35"/>
      <c r="C502" s="36"/>
      <c r="D502" s="210" t="s">
        <v>192</v>
      </c>
      <c r="E502" s="36"/>
      <c r="F502" s="211" t="s">
        <v>2743</v>
      </c>
      <c r="G502" s="36"/>
      <c r="H502" s="36"/>
      <c r="I502" s="118"/>
      <c r="J502" s="36"/>
      <c r="K502" s="36"/>
      <c r="L502" s="39"/>
      <c r="M502" s="212"/>
      <c r="N502" s="67"/>
      <c r="O502" s="67"/>
      <c r="P502" s="67"/>
      <c r="Q502" s="67"/>
      <c r="R502" s="67"/>
      <c r="S502" s="67"/>
      <c r="T502" s="68"/>
      <c r="AT502" s="17" t="s">
        <v>192</v>
      </c>
      <c r="AU502" s="17" t="s">
        <v>98</v>
      </c>
    </row>
    <row r="503" spans="2:65" s="1" customFormat="1" ht="18">
      <c r="B503" s="35"/>
      <c r="C503" s="36"/>
      <c r="D503" s="210" t="s">
        <v>194</v>
      </c>
      <c r="E503" s="36"/>
      <c r="F503" s="213" t="s">
        <v>2744</v>
      </c>
      <c r="G503" s="36"/>
      <c r="H503" s="36"/>
      <c r="I503" s="118"/>
      <c r="J503" s="36"/>
      <c r="K503" s="36"/>
      <c r="L503" s="39"/>
      <c r="M503" s="212"/>
      <c r="N503" s="67"/>
      <c r="O503" s="67"/>
      <c r="P503" s="67"/>
      <c r="Q503" s="67"/>
      <c r="R503" s="67"/>
      <c r="S503" s="67"/>
      <c r="T503" s="68"/>
      <c r="AT503" s="17" t="s">
        <v>194</v>
      </c>
      <c r="AU503" s="17" t="s">
        <v>98</v>
      </c>
    </row>
    <row r="504" spans="2:65" s="12" customFormat="1" ht="10.199999999999999">
      <c r="B504" s="214"/>
      <c r="C504" s="215"/>
      <c r="D504" s="210" t="s">
        <v>196</v>
      </c>
      <c r="E504" s="216" t="s">
        <v>1</v>
      </c>
      <c r="F504" s="217" t="s">
        <v>2745</v>
      </c>
      <c r="G504" s="215"/>
      <c r="H504" s="216" t="s">
        <v>1</v>
      </c>
      <c r="I504" s="218"/>
      <c r="J504" s="215"/>
      <c r="K504" s="215"/>
      <c r="L504" s="219"/>
      <c r="M504" s="220"/>
      <c r="N504" s="221"/>
      <c r="O504" s="221"/>
      <c r="P504" s="221"/>
      <c r="Q504" s="221"/>
      <c r="R504" s="221"/>
      <c r="S504" s="221"/>
      <c r="T504" s="222"/>
      <c r="AT504" s="223" t="s">
        <v>196</v>
      </c>
      <c r="AU504" s="223" t="s">
        <v>98</v>
      </c>
      <c r="AV504" s="12" t="s">
        <v>23</v>
      </c>
      <c r="AW504" s="12" t="s">
        <v>48</v>
      </c>
      <c r="AX504" s="12" t="s">
        <v>91</v>
      </c>
      <c r="AY504" s="223" t="s">
        <v>183</v>
      </c>
    </row>
    <row r="505" spans="2:65" s="13" customFormat="1" ht="10.199999999999999">
      <c r="B505" s="224"/>
      <c r="C505" s="225"/>
      <c r="D505" s="210" t="s">
        <v>196</v>
      </c>
      <c r="E505" s="226" t="s">
        <v>1</v>
      </c>
      <c r="F505" s="227" t="s">
        <v>113</v>
      </c>
      <c r="G505" s="225"/>
      <c r="H505" s="228">
        <v>3</v>
      </c>
      <c r="I505" s="229"/>
      <c r="J505" s="225"/>
      <c r="K505" s="225"/>
      <c r="L505" s="230"/>
      <c r="M505" s="231"/>
      <c r="N505" s="232"/>
      <c r="O505" s="232"/>
      <c r="P505" s="232"/>
      <c r="Q505" s="232"/>
      <c r="R505" s="232"/>
      <c r="S505" s="232"/>
      <c r="T505" s="233"/>
      <c r="AT505" s="234" t="s">
        <v>196</v>
      </c>
      <c r="AU505" s="234" t="s">
        <v>98</v>
      </c>
      <c r="AV505" s="13" t="s">
        <v>98</v>
      </c>
      <c r="AW505" s="13" t="s">
        <v>48</v>
      </c>
      <c r="AX505" s="13" t="s">
        <v>23</v>
      </c>
      <c r="AY505" s="234" t="s">
        <v>183</v>
      </c>
    </row>
    <row r="506" spans="2:65" s="1" customFormat="1" ht="16.5" customHeight="1">
      <c r="B506" s="35"/>
      <c r="C506" s="197" t="s">
        <v>568</v>
      </c>
      <c r="D506" s="197" t="s">
        <v>186</v>
      </c>
      <c r="E506" s="198" t="s">
        <v>2746</v>
      </c>
      <c r="F506" s="199" t="s">
        <v>2747</v>
      </c>
      <c r="G506" s="200" t="s">
        <v>711</v>
      </c>
      <c r="H506" s="201">
        <v>53.13</v>
      </c>
      <c r="I506" s="202"/>
      <c r="J506" s="203">
        <f>ROUND(I506*H506,2)</f>
        <v>0</v>
      </c>
      <c r="K506" s="199" t="s">
        <v>190</v>
      </c>
      <c r="L506" s="39"/>
      <c r="M506" s="204" t="s">
        <v>1</v>
      </c>
      <c r="N506" s="205" t="s">
        <v>56</v>
      </c>
      <c r="O506" s="67"/>
      <c r="P506" s="206">
        <f>O506*H506</f>
        <v>0</v>
      </c>
      <c r="Q506" s="206">
        <v>0</v>
      </c>
      <c r="R506" s="206">
        <f>Q506*H506</f>
        <v>0</v>
      </c>
      <c r="S506" s="206">
        <v>0</v>
      </c>
      <c r="T506" s="207">
        <f>S506*H506</f>
        <v>0</v>
      </c>
      <c r="AR506" s="208" t="s">
        <v>122</v>
      </c>
      <c r="AT506" s="208" t="s">
        <v>186</v>
      </c>
      <c r="AU506" s="208" t="s">
        <v>98</v>
      </c>
      <c r="AY506" s="17" t="s">
        <v>183</v>
      </c>
      <c r="BE506" s="209">
        <f>IF(N506="základní",J506,0)</f>
        <v>0</v>
      </c>
      <c r="BF506" s="209">
        <f>IF(N506="snížená",J506,0)</f>
        <v>0</v>
      </c>
      <c r="BG506" s="209">
        <f>IF(N506="zákl. přenesená",J506,0)</f>
        <v>0</v>
      </c>
      <c r="BH506" s="209">
        <f>IF(N506="sníž. přenesená",J506,0)</f>
        <v>0</v>
      </c>
      <c r="BI506" s="209">
        <f>IF(N506="nulová",J506,0)</f>
        <v>0</v>
      </c>
      <c r="BJ506" s="17" t="s">
        <v>23</v>
      </c>
      <c r="BK506" s="209">
        <f>ROUND(I506*H506,2)</f>
        <v>0</v>
      </c>
      <c r="BL506" s="17" t="s">
        <v>122</v>
      </c>
      <c r="BM506" s="208" t="s">
        <v>2748</v>
      </c>
    </row>
    <row r="507" spans="2:65" s="1" customFormat="1" ht="10.199999999999999">
      <c r="B507" s="35"/>
      <c r="C507" s="36"/>
      <c r="D507" s="210" t="s">
        <v>192</v>
      </c>
      <c r="E507" s="36"/>
      <c r="F507" s="211" t="s">
        <v>2749</v>
      </c>
      <c r="G507" s="36"/>
      <c r="H507" s="36"/>
      <c r="I507" s="118"/>
      <c r="J507" s="36"/>
      <c r="K507" s="36"/>
      <c r="L507" s="39"/>
      <c r="M507" s="212"/>
      <c r="N507" s="67"/>
      <c r="O507" s="67"/>
      <c r="P507" s="67"/>
      <c r="Q507" s="67"/>
      <c r="R507" s="67"/>
      <c r="S507" s="67"/>
      <c r="T507" s="68"/>
      <c r="AT507" s="17" t="s">
        <v>192</v>
      </c>
      <c r="AU507" s="17" t="s">
        <v>98</v>
      </c>
    </row>
    <row r="508" spans="2:65" s="1" customFormat="1" ht="45">
      <c r="B508" s="35"/>
      <c r="C508" s="36"/>
      <c r="D508" s="210" t="s">
        <v>194</v>
      </c>
      <c r="E508" s="36"/>
      <c r="F508" s="213" t="s">
        <v>1178</v>
      </c>
      <c r="G508" s="36"/>
      <c r="H508" s="36"/>
      <c r="I508" s="118"/>
      <c r="J508" s="36"/>
      <c r="K508" s="36"/>
      <c r="L508" s="39"/>
      <c r="M508" s="212"/>
      <c r="N508" s="67"/>
      <c r="O508" s="67"/>
      <c r="P508" s="67"/>
      <c r="Q508" s="67"/>
      <c r="R508" s="67"/>
      <c r="S508" s="67"/>
      <c r="T508" s="68"/>
      <c r="AT508" s="17" t="s">
        <v>194</v>
      </c>
      <c r="AU508" s="17" t="s">
        <v>98</v>
      </c>
    </row>
    <row r="509" spans="2:65" s="12" customFormat="1" ht="10.199999999999999">
      <c r="B509" s="214"/>
      <c r="C509" s="215"/>
      <c r="D509" s="210" t="s">
        <v>196</v>
      </c>
      <c r="E509" s="216" t="s">
        <v>1</v>
      </c>
      <c r="F509" s="217" t="s">
        <v>2596</v>
      </c>
      <c r="G509" s="215"/>
      <c r="H509" s="216" t="s">
        <v>1</v>
      </c>
      <c r="I509" s="218"/>
      <c r="J509" s="215"/>
      <c r="K509" s="215"/>
      <c r="L509" s="219"/>
      <c r="M509" s="220"/>
      <c r="N509" s="221"/>
      <c r="O509" s="221"/>
      <c r="P509" s="221"/>
      <c r="Q509" s="221"/>
      <c r="R509" s="221"/>
      <c r="S509" s="221"/>
      <c r="T509" s="222"/>
      <c r="AT509" s="223" t="s">
        <v>196</v>
      </c>
      <c r="AU509" s="223" t="s">
        <v>98</v>
      </c>
      <c r="AV509" s="12" t="s">
        <v>23</v>
      </c>
      <c r="AW509" s="12" t="s">
        <v>48</v>
      </c>
      <c r="AX509" s="12" t="s">
        <v>91</v>
      </c>
      <c r="AY509" s="223" t="s">
        <v>183</v>
      </c>
    </row>
    <row r="510" spans="2:65" s="13" customFormat="1" ht="10.199999999999999">
      <c r="B510" s="224"/>
      <c r="C510" s="225"/>
      <c r="D510" s="210" t="s">
        <v>196</v>
      </c>
      <c r="E510" s="226" t="s">
        <v>1</v>
      </c>
      <c r="F510" s="227" t="s">
        <v>2750</v>
      </c>
      <c r="G510" s="225"/>
      <c r="H510" s="228">
        <v>53.13</v>
      </c>
      <c r="I510" s="229"/>
      <c r="J510" s="225"/>
      <c r="K510" s="225"/>
      <c r="L510" s="230"/>
      <c r="M510" s="231"/>
      <c r="N510" s="232"/>
      <c r="O510" s="232"/>
      <c r="P510" s="232"/>
      <c r="Q510" s="232"/>
      <c r="R510" s="232"/>
      <c r="S510" s="232"/>
      <c r="T510" s="233"/>
      <c r="AT510" s="234" t="s">
        <v>196</v>
      </c>
      <c r="AU510" s="234" t="s">
        <v>98</v>
      </c>
      <c r="AV510" s="13" t="s">
        <v>98</v>
      </c>
      <c r="AW510" s="13" t="s">
        <v>48</v>
      </c>
      <c r="AX510" s="13" t="s">
        <v>91</v>
      </c>
      <c r="AY510" s="234" t="s">
        <v>183</v>
      </c>
    </row>
    <row r="511" spans="2:65" s="15" customFormat="1" ht="10.199999999999999">
      <c r="B511" s="259"/>
      <c r="C511" s="260"/>
      <c r="D511" s="210" t="s">
        <v>196</v>
      </c>
      <c r="E511" s="261" t="s">
        <v>1</v>
      </c>
      <c r="F511" s="262" t="s">
        <v>1547</v>
      </c>
      <c r="G511" s="260"/>
      <c r="H511" s="263">
        <v>53.13</v>
      </c>
      <c r="I511" s="264"/>
      <c r="J511" s="260"/>
      <c r="K511" s="260"/>
      <c r="L511" s="265"/>
      <c r="M511" s="266"/>
      <c r="N511" s="267"/>
      <c r="O511" s="267"/>
      <c r="P511" s="267"/>
      <c r="Q511" s="267"/>
      <c r="R511" s="267"/>
      <c r="S511" s="267"/>
      <c r="T511" s="268"/>
      <c r="AT511" s="269" t="s">
        <v>196</v>
      </c>
      <c r="AU511" s="269" t="s">
        <v>98</v>
      </c>
      <c r="AV511" s="15" t="s">
        <v>122</v>
      </c>
      <c r="AW511" s="15" t="s">
        <v>48</v>
      </c>
      <c r="AX511" s="15" t="s">
        <v>23</v>
      </c>
      <c r="AY511" s="269" t="s">
        <v>183</v>
      </c>
    </row>
    <row r="512" spans="2:65" s="1" customFormat="1" ht="16.5" customHeight="1">
      <c r="B512" s="35"/>
      <c r="C512" s="197" t="s">
        <v>575</v>
      </c>
      <c r="D512" s="197" t="s">
        <v>186</v>
      </c>
      <c r="E512" s="198" t="s">
        <v>2751</v>
      </c>
      <c r="F512" s="199" t="s">
        <v>2752</v>
      </c>
      <c r="G512" s="200" t="s">
        <v>711</v>
      </c>
      <c r="H512" s="201">
        <v>87</v>
      </c>
      <c r="I512" s="202"/>
      <c r="J512" s="203">
        <f>ROUND(I512*H512,2)</f>
        <v>0</v>
      </c>
      <c r="K512" s="199" t="s">
        <v>190</v>
      </c>
      <c r="L512" s="39"/>
      <c r="M512" s="204" t="s">
        <v>1</v>
      </c>
      <c r="N512" s="205" t="s">
        <v>56</v>
      </c>
      <c r="O512" s="67"/>
      <c r="P512" s="206">
        <f>O512*H512</f>
        <v>0</v>
      </c>
      <c r="Q512" s="206">
        <v>0</v>
      </c>
      <c r="R512" s="206">
        <f>Q512*H512</f>
        <v>0</v>
      </c>
      <c r="S512" s="206">
        <v>0</v>
      </c>
      <c r="T512" s="207">
        <f>S512*H512</f>
        <v>0</v>
      </c>
      <c r="AR512" s="208" t="s">
        <v>122</v>
      </c>
      <c r="AT512" s="208" t="s">
        <v>186</v>
      </c>
      <c r="AU512" s="208" t="s">
        <v>98</v>
      </c>
      <c r="AY512" s="17" t="s">
        <v>183</v>
      </c>
      <c r="BE512" s="209">
        <f>IF(N512="základní",J512,0)</f>
        <v>0</v>
      </c>
      <c r="BF512" s="209">
        <f>IF(N512="snížená",J512,0)</f>
        <v>0</v>
      </c>
      <c r="BG512" s="209">
        <f>IF(N512="zákl. přenesená",J512,0)</f>
        <v>0</v>
      </c>
      <c r="BH512" s="209">
        <f>IF(N512="sníž. přenesená",J512,0)</f>
        <v>0</v>
      </c>
      <c r="BI512" s="209">
        <f>IF(N512="nulová",J512,0)</f>
        <v>0</v>
      </c>
      <c r="BJ512" s="17" t="s">
        <v>23</v>
      </c>
      <c r="BK512" s="209">
        <f>ROUND(I512*H512,2)</f>
        <v>0</v>
      </c>
      <c r="BL512" s="17" t="s">
        <v>122</v>
      </c>
      <c r="BM512" s="208" t="s">
        <v>2753</v>
      </c>
    </row>
    <row r="513" spans="2:65" s="1" customFormat="1" ht="10.199999999999999">
      <c r="B513" s="35"/>
      <c r="C513" s="36"/>
      <c r="D513" s="210" t="s">
        <v>192</v>
      </c>
      <c r="E513" s="36"/>
      <c r="F513" s="211" t="s">
        <v>2754</v>
      </c>
      <c r="G513" s="36"/>
      <c r="H513" s="36"/>
      <c r="I513" s="118"/>
      <c r="J513" s="36"/>
      <c r="K513" s="36"/>
      <c r="L513" s="39"/>
      <c r="M513" s="212"/>
      <c r="N513" s="67"/>
      <c r="O513" s="67"/>
      <c r="P513" s="67"/>
      <c r="Q513" s="67"/>
      <c r="R513" s="67"/>
      <c r="S513" s="67"/>
      <c r="T513" s="68"/>
      <c r="AT513" s="17" t="s">
        <v>192</v>
      </c>
      <c r="AU513" s="17" t="s">
        <v>98</v>
      </c>
    </row>
    <row r="514" spans="2:65" s="1" customFormat="1" ht="45">
      <c r="B514" s="35"/>
      <c r="C514" s="36"/>
      <c r="D514" s="210" t="s">
        <v>194</v>
      </c>
      <c r="E514" s="36"/>
      <c r="F514" s="213" t="s">
        <v>1178</v>
      </c>
      <c r="G514" s="36"/>
      <c r="H514" s="36"/>
      <c r="I514" s="118"/>
      <c r="J514" s="36"/>
      <c r="K514" s="36"/>
      <c r="L514" s="39"/>
      <c r="M514" s="212"/>
      <c r="N514" s="67"/>
      <c r="O514" s="67"/>
      <c r="P514" s="67"/>
      <c r="Q514" s="67"/>
      <c r="R514" s="67"/>
      <c r="S514" s="67"/>
      <c r="T514" s="68"/>
      <c r="AT514" s="17" t="s">
        <v>194</v>
      </c>
      <c r="AU514" s="17" t="s">
        <v>98</v>
      </c>
    </row>
    <row r="515" spans="2:65" s="12" customFormat="1" ht="10.199999999999999">
      <c r="B515" s="214"/>
      <c r="C515" s="215"/>
      <c r="D515" s="210" t="s">
        <v>196</v>
      </c>
      <c r="E515" s="216" t="s">
        <v>1</v>
      </c>
      <c r="F515" s="217" t="s">
        <v>2596</v>
      </c>
      <c r="G515" s="215"/>
      <c r="H515" s="216" t="s">
        <v>1</v>
      </c>
      <c r="I515" s="218"/>
      <c r="J515" s="215"/>
      <c r="K515" s="215"/>
      <c r="L515" s="219"/>
      <c r="M515" s="220"/>
      <c r="N515" s="221"/>
      <c r="O515" s="221"/>
      <c r="P515" s="221"/>
      <c r="Q515" s="221"/>
      <c r="R515" s="221"/>
      <c r="S515" s="221"/>
      <c r="T515" s="222"/>
      <c r="AT515" s="223" t="s">
        <v>196</v>
      </c>
      <c r="AU515" s="223" t="s">
        <v>98</v>
      </c>
      <c r="AV515" s="12" t="s">
        <v>23</v>
      </c>
      <c r="AW515" s="12" t="s">
        <v>48</v>
      </c>
      <c r="AX515" s="12" t="s">
        <v>91</v>
      </c>
      <c r="AY515" s="223" t="s">
        <v>183</v>
      </c>
    </row>
    <row r="516" spans="2:65" s="13" customFormat="1" ht="10.199999999999999">
      <c r="B516" s="224"/>
      <c r="C516" s="225"/>
      <c r="D516" s="210" t="s">
        <v>196</v>
      </c>
      <c r="E516" s="226" t="s">
        <v>1</v>
      </c>
      <c r="F516" s="227" t="s">
        <v>789</v>
      </c>
      <c r="G516" s="225"/>
      <c r="H516" s="228">
        <v>87</v>
      </c>
      <c r="I516" s="229"/>
      <c r="J516" s="225"/>
      <c r="K516" s="225"/>
      <c r="L516" s="230"/>
      <c r="M516" s="231"/>
      <c r="N516" s="232"/>
      <c r="O516" s="232"/>
      <c r="P516" s="232"/>
      <c r="Q516" s="232"/>
      <c r="R516" s="232"/>
      <c r="S516" s="232"/>
      <c r="T516" s="233"/>
      <c r="AT516" s="234" t="s">
        <v>196</v>
      </c>
      <c r="AU516" s="234" t="s">
        <v>98</v>
      </c>
      <c r="AV516" s="13" t="s">
        <v>98</v>
      </c>
      <c r="AW516" s="13" t="s">
        <v>48</v>
      </c>
      <c r="AX516" s="13" t="s">
        <v>23</v>
      </c>
      <c r="AY516" s="234" t="s">
        <v>183</v>
      </c>
    </row>
    <row r="517" spans="2:65" s="1" customFormat="1" ht="16.5" customHeight="1">
      <c r="B517" s="35"/>
      <c r="C517" s="197" t="s">
        <v>581</v>
      </c>
      <c r="D517" s="197" t="s">
        <v>186</v>
      </c>
      <c r="E517" s="198" t="s">
        <v>2755</v>
      </c>
      <c r="F517" s="199" t="s">
        <v>2756</v>
      </c>
      <c r="G517" s="200" t="s">
        <v>711</v>
      </c>
      <c r="H517" s="201">
        <v>7</v>
      </c>
      <c r="I517" s="202"/>
      <c r="J517" s="203">
        <f>ROUND(I517*H517,2)</f>
        <v>0</v>
      </c>
      <c r="K517" s="199" t="s">
        <v>190</v>
      </c>
      <c r="L517" s="39"/>
      <c r="M517" s="204" t="s">
        <v>1</v>
      </c>
      <c r="N517" s="205" t="s">
        <v>56</v>
      </c>
      <c r="O517" s="67"/>
      <c r="P517" s="206">
        <f>O517*H517</f>
        <v>0</v>
      </c>
      <c r="Q517" s="206">
        <v>3.1700000000000001E-3</v>
      </c>
      <c r="R517" s="206">
        <f>Q517*H517</f>
        <v>2.2190000000000001E-2</v>
      </c>
      <c r="S517" s="206">
        <v>0</v>
      </c>
      <c r="T517" s="207">
        <f>S517*H517</f>
        <v>0</v>
      </c>
      <c r="AR517" s="208" t="s">
        <v>122</v>
      </c>
      <c r="AT517" s="208" t="s">
        <v>186</v>
      </c>
      <c r="AU517" s="208" t="s">
        <v>98</v>
      </c>
      <c r="AY517" s="17" t="s">
        <v>183</v>
      </c>
      <c r="BE517" s="209">
        <f>IF(N517="základní",J517,0)</f>
        <v>0</v>
      </c>
      <c r="BF517" s="209">
        <f>IF(N517="snížená",J517,0)</f>
        <v>0</v>
      </c>
      <c r="BG517" s="209">
        <f>IF(N517="zákl. přenesená",J517,0)</f>
        <v>0</v>
      </c>
      <c r="BH517" s="209">
        <f>IF(N517="sníž. přenesená",J517,0)</f>
        <v>0</v>
      </c>
      <c r="BI517" s="209">
        <f>IF(N517="nulová",J517,0)</f>
        <v>0</v>
      </c>
      <c r="BJ517" s="17" t="s">
        <v>23</v>
      </c>
      <c r="BK517" s="209">
        <f>ROUND(I517*H517,2)</f>
        <v>0</v>
      </c>
      <c r="BL517" s="17" t="s">
        <v>122</v>
      </c>
      <c r="BM517" s="208" t="s">
        <v>2757</v>
      </c>
    </row>
    <row r="518" spans="2:65" s="1" customFormat="1" ht="17.399999999999999">
      <c r="B518" s="35"/>
      <c r="C518" s="36"/>
      <c r="D518" s="210" t="s">
        <v>192</v>
      </c>
      <c r="E518" s="36"/>
      <c r="F518" s="211" t="s">
        <v>2758</v>
      </c>
      <c r="G518" s="36"/>
      <c r="H518" s="36"/>
      <c r="I518" s="118"/>
      <c r="J518" s="36"/>
      <c r="K518" s="36"/>
      <c r="L518" s="39"/>
      <c r="M518" s="212"/>
      <c r="N518" s="67"/>
      <c r="O518" s="67"/>
      <c r="P518" s="67"/>
      <c r="Q518" s="67"/>
      <c r="R518" s="67"/>
      <c r="S518" s="67"/>
      <c r="T518" s="68"/>
      <c r="AT518" s="17" t="s">
        <v>192</v>
      </c>
      <c r="AU518" s="17" t="s">
        <v>98</v>
      </c>
    </row>
    <row r="519" spans="2:65" s="12" customFormat="1" ht="10.199999999999999">
      <c r="B519" s="214"/>
      <c r="C519" s="215"/>
      <c r="D519" s="210" t="s">
        <v>196</v>
      </c>
      <c r="E519" s="216" t="s">
        <v>1</v>
      </c>
      <c r="F519" s="217" t="s">
        <v>2745</v>
      </c>
      <c r="G519" s="215"/>
      <c r="H519" s="216" t="s">
        <v>1</v>
      </c>
      <c r="I519" s="218"/>
      <c r="J519" s="215"/>
      <c r="K519" s="215"/>
      <c r="L519" s="219"/>
      <c r="M519" s="220"/>
      <c r="N519" s="221"/>
      <c r="O519" s="221"/>
      <c r="P519" s="221"/>
      <c r="Q519" s="221"/>
      <c r="R519" s="221"/>
      <c r="S519" s="221"/>
      <c r="T519" s="222"/>
      <c r="AT519" s="223" t="s">
        <v>196</v>
      </c>
      <c r="AU519" s="223" t="s">
        <v>98</v>
      </c>
      <c r="AV519" s="12" t="s">
        <v>23</v>
      </c>
      <c r="AW519" s="12" t="s">
        <v>48</v>
      </c>
      <c r="AX519" s="12" t="s">
        <v>91</v>
      </c>
      <c r="AY519" s="223" t="s">
        <v>183</v>
      </c>
    </row>
    <row r="520" spans="2:65" s="13" customFormat="1" ht="10.199999999999999">
      <c r="B520" s="224"/>
      <c r="C520" s="225"/>
      <c r="D520" s="210" t="s">
        <v>196</v>
      </c>
      <c r="E520" s="226" t="s">
        <v>1</v>
      </c>
      <c r="F520" s="227" t="s">
        <v>2759</v>
      </c>
      <c r="G520" s="225"/>
      <c r="H520" s="228">
        <v>7</v>
      </c>
      <c r="I520" s="229"/>
      <c r="J520" s="225"/>
      <c r="K520" s="225"/>
      <c r="L520" s="230"/>
      <c r="M520" s="231"/>
      <c r="N520" s="232"/>
      <c r="O520" s="232"/>
      <c r="P520" s="232"/>
      <c r="Q520" s="232"/>
      <c r="R520" s="232"/>
      <c r="S520" s="232"/>
      <c r="T520" s="233"/>
      <c r="AT520" s="234" t="s">
        <v>196</v>
      </c>
      <c r="AU520" s="234" t="s">
        <v>98</v>
      </c>
      <c r="AV520" s="13" t="s">
        <v>98</v>
      </c>
      <c r="AW520" s="13" t="s">
        <v>48</v>
      </c>
      <c r="AX520" s="13" t="s">
        <v>23</v>
      </c>
      <c r="AY520" s="234" t="s">
        <v>183</v>
      </c>
    </row>
    <row r="521" spans="2:65" s="11" customFormat="1" ht="22.8" customHeight="1">
      <c r="B521" s="181"/>
      <c r="C521" s="182"/>
      <c r="D521" s="183" t="s">
        <v>90</v>
      </c>
      <c r="E521" s="195" t="s">
        <v>846</v>
      </c>
      <c r="F521" s="195" t="s">
        <v>2760</v>
      </c>
      <c r="G521" s="182"/>
      <c r="H521" s="182"/>
      <c r="I521" s="185"/>
      <c r="J521" s="196">
        <f>BK521</f>
        <v>0</v>
      </c>
      <c r="K521" s="182"/>
      <c r="L521" s="187"/>
      <c r="M521" s="188"/>
      <c r="N521" s="189"/>
      <c r="O521" s="189"/>
      <c r="P521" s="190">
        <f>SUM(P522:P537)</f>
        <v>0</v>
      </c>
      <c r="Q521" s="189"/>
      <c r="R521" s="190">
        <f>SUM(R522:R537)</f>
        <v>29.664400000000001</v>
      </c>
      <c r="S521" s="189"/>
      <c r="T521" s="191">
        <f>SUM(T522:T537)</f>
        <v>0</v>
      </c>
      <c r="AR521" s="192" t="s">
        <v>23</v>
      </c>
      <c r="AT521" s="193" t="s">
        <v>90</v>
      </c>
      <c r="AU521" s="193" t="s">
        <v>23</v>
      </c>
      <c r="AY521" s="192" t="s">
        <v>183</v>
      </c>
      <c r="BK521" s="194">
        <f>SUM(BK522:BK537)</f>
        <v>0</v>
      </c>
    </row>
    <row r="522" spans="2:65" s="1" customFormat="1" ht="16.5" customHeight="1">
      <c r="B522" s="35"/>
      <c r="C522" s="197" t="s">
        <v>589</v>
      </c>
      <c r="D522" s="197" t="s">
        <v>186</v>
      </c>
      <c r="E522" s="198" t="s">
        <v>2761</v>
      </c>
      <c r="F522" s="199" t="s">
        <v>2762</v>
      </c>
      <c r="G522" s="200" t="s">
        <v>2281</v>
      </c>
      <c r="H522" s="201">
        <v>1</v>
      </c>
      <c r="I522" s="202"/>
      <c r="J522" s="203">
        <f>ROUND(I522*H522,2)</f>
        <v>0</v>
      </c>
      <c r="K522" s="199" t="s">
        <v>1</v>
      </c>
      <c r="L522" s="39"/>
      <c r="M522" s="204" t="s">
        <v>1</v>
      </c>
      <c r="N522" s="205" t="s">
        <v>56</v>
      </c>
      <c r="O522" s="67"/>
      <c r="P522" s="206">
        <f>O522*H522</f>
        <v>0</v>
      </c>
      <c r="Q522" s="206">
        <v>0</v>
      </c>
      <c r="R522" s="206">
        <f>Q522*H522</f>
        <v>0</v>
      </c>
      <c r="S522" s="206">
        <v>0</v>
      </c>
      <c r="T522" s="207">
        <f>S522*H522</f>
        <v>0</v>
      </c>
      <c r="AR522" s="208" t="s">
        <v>122</v>
      </c>
      <c r="AT522" s="208" t="s">
        <v>186</v>
      </c>
      <c r="AU522" s="208" t="s">
        <v>98</v>
      </c>
      <c r="AY522" s="17" t="s">
        <v>183</v>
      </c>
      <c r="BE522" s="209">
        <f>IF(N522="základní",J522,0)</f>
        <v>0</v>
      </c>
      <c r="BF522" s="209">
        <f>IF(N522="snížená",J522,0)</f>
        <v>0</v>
      </c>
      <c r="BG522" s="209">
        <f>IF(N522="zákl. přenesená",J522,0)</f>
        <v>0</v>
      </c>
      <c r="BH522" s="209">
        <f>IF(N522="sníž. přenesená",J522,0)</f>
        <v>0</v>
      </c>
      <c r="BI522" s="209">
        <f>IF(N522="nulová",J522,0)</f>
        <v>0</v>
      </c>
      <c r="BJ522" s="17" t="s">
        <v>23</v>
      </c>
      <c r="BK522" s="209">
        <f>ROUND(I522*H522,2)</f>
        <v>0</v>
      </c>
      <c r="BL522" s="17" t="s">
        <v>122</v>
      </c>
      <c r="BM522" s="208" t="s">
        <v>2763</v>
      </c>
    </row>
    <row r="523" spans="2:65" s="1" customFormat="1" ht="10.199999999999999">
      <c r="B523" s="35"/>
      <c r="C523" s="36"/>
      <c r="D523" s="210" t="s">
        <v>192</v>
      </c>
      <c r="E523" s="36"/>
      <c r="F523" s="211" t="s">
        <v>2762</v>
      </c>
      <c r="G523" s="36"/>
      <c r="H523" s="36"/>
      <c r="I523" s="118"/>
      <c r="J523" s="36"/>
      <c r="K523" s="36"/>
      <c r="L523" s="39"/>
      <c r="M523" s="212"/>
      <c r="N523" s="67"/>
      <c r="O523" s="67"/>
      <c r="P523" s="67"/>
      <c r="Q523" s="67"/>
      <c r="R523" s="67"/>
      <c r="S523" s="67"/>
      <c r="T523" s="68"/>
      <c r="AT523" s="17" t="s">
        <v>192</v>
      </c>
      <c r="AU523" s="17" t="s">
        <v>98</v>
      </c>
    </row>
    <row r="524" spans="2:65" s="12" customFormat="1" ht="10.199999999999999">
      <c r="B524" s="214"/>
      <c r="C524" s="215"/>
      <c r="D524" s="210" t="s">
        <v>196</v>
      </c>
      <c r="E524" s="216" t="s">
        <v>1</v>
      </c>
      <c r="F524" s="217" t="s">
        <v>2596</v>
      </c>
      <c r="G524" s="215"/>
      <c r="H524" s="216" t="s">
        <v>1</v>
      </c>
      <c r="I524" s="218"/>
      <c r="J524" s="215"/>
      <c r="K524" s="215"/>
      <c r="L524" s="219"/>
      <c r="M524" s="220"/>
      <c r="N524" s="221"/>
      <c r="O524" s="221"/>
      <c r="P524" s="221"/>
      <c r="Q524" s="221"/>
      <c r="R524" s="221"/>
      <c r="S524" s="221"/>
      <c r="T524" s="222"/>
      <c r="AT524" s="223" t="s">
        <v>196</v>
      </c>
      <c r="AU524" s="223" t="s">
        <v>98</v>
      </c>
      <c r="AV524" s="12" t="s">
        <v>23</v>
      </c>
      <c r="AW524" s="12" t="s">
        <v>48</v>
      </c>
      <c r="AX524" s="12" t="s">
        <v>91</v>
      </c>
      <c r="AY524" s="223" t="s">
        <v>183</v>
      </c>
    </row>
    <row r="525" spans="2:65" s="13" customFormat="1" ht="10.199999999999999">
      <c r="B525" s="224"/>
      <c r="C525" s="225"/>
      <c r="D525" s="210" t="s">
        <v>196</v>
      </c>
      <c r="E525" s="226" t="s">
        <v>1</v>
      </c>
      <c r="F525" s="227" t="s">
        <v>23</v>
      </c>
      <c r="G525" s="225"/>
      <c r="H525" s="228">
        <v>1</v>
      </c>
      <c r="I525" s="229"/>
      <c r="J525" s="225"/>
      <c r="K525" s="225"/>
      <c r="L525" s="230"/>
      <c r="M525" s="231"/>
      <c r="N525" s="232"/>
      <c r="O525" s="232"/>
      <c r="P525" s="232"/>
      <c r="Q525" s="232"/>
      <c r="R525" s="232"/>
      <c r="S525" s="232"/>
      <c r="T525" s="233"/>
      <c r="AT525" s="234" t="s">
        <v>196</v>
      </c>
      <c r="AU525" s="234" t="s">
        <v>98</v>
      </c>
      <c r="AV525" s="13" t="s">
        <v>98</v>
      </c>
      <c r="AW525" s="13" t="s">
        <v>48</v>
      </c>
      <c r="AX525" s="13" t="s">
        <v>23</v>
      </c>
      <c r="AY525" s="234" t="s">
        <v>183</v>
      </c>
    </row>
    <row r="526" spans="2:65" s="1" customFormat="1" ht="16.5" customHeight="1">
      <c r="B526" s="35"/>
      <c r="C526" s="197" t="s">
        <v>596</v>
      </c>
      <c r="D526" s="197" t="s">
        <v>186</v>
      </c>
      <c r="E526" s="198" t="s">
        <v>2764</v>
      </c>
      <c r="F526" s="199" t="s">
        <v>2765</v>
      </c>
      <c r="G526" s="200" t="s">
        <v>711</v>
      </c>
      <c r="H526" s="201">
        <v>12</v>
      </c>
      <c r="I526" s="202"/>
      <c r="J526" s="203">
        <f>ROUND(I526*H526,2)</f>
        <v>0</v>
      </c>
      <c r="K526" s="199" t="s">
        <v>1</v>
      </c>
      <c r="L526" s="39"/>
      <c r="M526" s="204" t="s">
        <v>1</v>
      </c>
      <c r="N526" s="205" t="s">
        <v>56</v>
      </c>
      <c r="O526" s="67"/>
      <c r="P526" s="206">
        <f>O526*H526</f>
        <v>0</v>
      </c>
      <c r="Q526" s="206">
        <v>0.1062</v>
      </c>
      <c r="R526" s="206">
        <f>Q526*H526</f>
        <v>1.2744</v>
      </c>
      <c r="S526" s="206">
        <v>0</v>
      </c>
      <c r="T526" s="207">
        <f>S526*H526</f>
        <v>0</v>
      </c>
      <c r="AR526" s="208" t="s">
        <v>122</v>
      </c>
      <c r="AT526" s="208" t="s">
        <v>186</v>
      </c>
      <c r="AU526" s="208" t="s">
        <v>98</v>
      </c>
      <c r="AY526" s="17" t="s">
        <v>183</v>
      </c>
      <c r="BE526" s="209">
        <f>IF(N526="základní",J526,0)</f>
        <v>0</v>
      </c>
      <c r="BF526" s="209">
        <f>IF(N526="snížená",J526,0)</f>
        <v>0</v>
      </c>
      <c r="BG526" s="209">
        <f>IF(N526="zákl. přenesená",J526,0)</f>
        <v>0</v>
      </c>
      <c r="BH526" s="209">
        <f>IF(N526="sníž. přenesená",J526,0)</f>
        <v>0</v>
      </c>
      <c r="BI526" s="209">
        <f>IF(N526="nulová",J526,0)</f>
        <v>0</v>
      </c>
      <c r="BJ526" s="17" t="s">
        <v>23</v>
      </c>
      <c r="BK526" s="209">
        <f>ROUND(I526*H526,2)</f>
        <v>0</v>
      </c>
      <c r="BL526" s="17" t="s">
        <v>122</v>
      </c>
      <c r="BM526" s="208" t="s">
        <v>2766</v>
      </c>
    </row>
    <row r="527" spans="2:65" s="1" customFormat="1" ht="10.199999999999999">
      <c r="B527" s="35"/>
      <c r="C527" s="36"/>
      <c r="D527" s="210" t="s">
        <v>192</v>
      </c>
      <c r="E527" s="36"/>
      <c r="F527" s="211" t="s">
        <v>2765</v>
      </c>
      <c r="G527" s="36"/>
      <c r="H527" s="36"/>
      <c r="I527" s="118"/>
      <c r="J527" s="36"/>
      <c r="K527" s="36"/>
      <c r="L527" s="39"/>
      <c r="M527" s="212"/>
      <c r="N527" s="67"/>
      <c r="O527" s="67"/>
      <c r="P527" s="67"/>
      <c r="Q527" s="67"/>
      <c r="R527" s="67"/>
      <c r="S527" s="67"/>
      <c r="T527" s="68"/>
      <c r="AT527" s="17" t="s">
        <v>192</v>
      </c>
      <c r="AU527" s="17" t="s">
        <v>98</v>
      </c>
    </row>
    <row r="528" spans="2:65" s="12" customFormat="1" ht="10.199999999999999">
      <c r="B528" s="214"/>
      <c r="C528" s="215"/>
      <c r="D528" s="210" t="s">
        <v>196</v>
      </c>
      <c r="E528" s="216" t="s">
        <v>1</v>
      </c>
      <c r="F528" s="217" t="s">
        <v>1863</v>
      </c>
      <c r="G528" s="215"/>
      <c r="H528" s="216" t="s">
        <v>1</v>
      </c>
      <c r="I528" s="218"/>
      <c r="J528" s="215"/>
      <c r="K528" s="215"/>
      <c r="L528" s="219"/>
      <c r="M528" s="220"/>
      <c r="N528" s="221"/>
      <c r="O528" s="221"/>
      <c r="P528" s="221"/>
      <c r="Q528" s="221"/>
      <c r="R528" s="221"/>
      <c r="S528" s="221"/>
      <c r="T528" s="222"/>
      <c r="AT528" s="223" t="s">
        <v>196</v>
      </c>
      <c r="AU528" s="223" t="s">
        <v>98</v>
      </c>
      <c r="AV528" s="12" t="s">
        <v>23</v>
      </c>
      <c r="AW528" s="12" t="s">
        <v>48</v>
      </c>
      <c r="AX528" s="12" t="s">
        <v>91</v>
      </c>
      <c r="AY528" s="223" t="s">
        <v>183</v>
      </c>
    </row>
    <row r="529" spans="2:65" s="13" customFormat="1" ht="10.199999999999999">
      <c r="B529" s="224"/>
      <c r="C529" s="225"/>
      <c r="D529" s="210" t="s">
        <v>196</v>
      </c>
      <c r="E529" s="226" t="s">
        <v>1</v>
      </c>
      <c r="F529" s="227" t="s">
        <v>1825</v>
      </c>
      <c r="G529" s="225"/>
      <c r="H529" s="228">
        <v>12</v>
      </c>
      <c r="I529" s="229"/>
      <c r="J529" s="225"/>
      <c r="K529" s="225"/>
      <c r="L529" s="230"/>
      <c r="M529" s="231"/>
      <c r="N529" s="232"/>
      <c r="O529" s="232"/>
      <c r="P529" s="232"/>
      <c r="Q529" s="232"/>
      <c r="R529" s="232"/>
      <c r="S529" s="232"/>
      <c r="T529" s="233"/>
      <c r="AT529" s="234" t="s">
        <v>196</v>
      </c>
      <c r="AU529" s="234" t="s">
        <v>98</v>
      </c>
      <c r="AV529" s="13" t="s">
        <v>98</v>
      </c>
      <c r="AW529" s="13" t="s">
        <v>48</v>
      </c>
      <c r="AX529" s="13" t="s">
        <v>23</v>
      </c>
      <c r="AY529" s="234" t="s">
        <v>183</v>
      </c>
    </row>
    <row r="530" spans="2:65" s="1" customFormat="1" ht="16.5" customHeight="1">
      <c r="B530" s="35"/>
      <c r="C530" s="197" t="s">
        <v>600</v>
      </c>
      <c r="D530" s="197" t="s">
        <v>186</v>
      </c>
      <c r="E530" s="198" t="s">
        <v>2767</v>
      </c>
      <c r="F530" s="199" t="s">
        <v>2768</v>
      </c>
      <c r="G530" s="200" t="s">
        <v>711</v>
      </c>
      <c r="H530" s="201">
        <v>60</v>
      </c>
      <c r="I530" s="202"/>
      <c r="J530" s="203">
        <f>ROUND(I530*H530,2)</f>
        <v>0</v>
      </c>
      <c r="K530" s="199" t="s">
        <v>1</v>
      </c>
      <c r="L530" s="39"/>
      <c r="M530" s="204" t="s">
        <v>1</v>
      </c>
      <c r="N530" s="205" t="s">
        <v>56</v>
      </c>
      <c r="O530" s="67"/>
      <c r="P530" s="206">
        <f>O530*H530</f>
        <v>0</v>
      </c>
      <c r="Q530" s="206">
        <v>0.188</v>
      </c>
      <c r="R530" s="206">
        <f>Q530*H530</f>
        <v>11.28</v>
      </c>
      <c r="S530" s="206">
        <v>0</v>
      </c>
      <c r="T530" s="207">
        <f>S530*H530</f>
        <v>0</v>
      </c>
      <c r="AR530" s="208" t="s">
        <v>122</v>
      </c>
      <c r="AT530" s="208" t="s">
        <v>186</v>
      </c>
      <c r="AU530" s="208" t="s">
        <v>98</v>
      </c>
      <c r="AY530" s="17" t="s">
        <v>183</v>
      </c>
      <c r="BE530" s="209">
        <f>IF(N530="základní",J530,0)</f>
        <v>0</v>
      </c>
      <c r="BF530" s="209">
        <f>IF(N530="snížená",J530,0)</f>
        <v>0</v>
      </c>
      <c r="BG530" s="209">
        <f>IF(N530="zákl. přenesená",J530,0)</f>
        <v>0</v>
      </c>
      <c r="BH530" s="209">
        <f>IF(N530="sníž. přenesená",J530,0)</f>
        <v>0</v>
      </c>
      <c r="BI530" s="209">
        <f>IF(N530="nulová",J530,0)</f>
        <v>0</v>
      </c>
      <c r="BJ530" s="17" t="s">
        <v>23</v>
      </c>
      <c r="BK530" s="209">
        <f>ROUND(I530*H530,2)</f>
        <v>0</v>
      </c>
      <c r="BL530" s="17" t="s">
        <v>122</v>
      </c>
      <c r="BM530" s="208" t="s">
        <v>2769</v>
      </c>
    </row>
    <row r="531" spans="2:65" s="1" customFormat="1" ht="10.199999999999999">
      <c r="B531" s="35"/>
      <c r="C531" s="36"/>
      <c r="D531" s="210" t="s">
        <v>192</v>
      </c>
      <c r="E531" s="36"/>
      <c r="F531" s="211" t="s">
        <v>2768</v>
      </c>
      <c r="G531" s="36"/>
      <c r="H531" s="36"/>
      <c r="I531" s="118"/>
      <c r="J531" s="36"/>
      <c r="K531" s="36"/>
      <c r="L531" s="39"/>
      <c r="M531" s="212"/>
      <c r="N531" s="67"/>
      <c r="O531" s="67"/>
      <c r="P531" s="67"/>
      <c r="Q531" s="67"/>
      <c r="R531" s="67"/>
      <c r="S531" s="67"/>
      <c r="T531" s="68"/>
      <c r="AT531" s="17" t="s">
        <v>192</v>
      </c>
      <c r="AU531" s="17" t="s">
        <v>98</v>
      </c>
    </row>
    <row r="532" spans="2:65" s="12" customFormat="1" ht="10.199999999999999">
      <c r="B532" s="214"/>
      <c r="C532" s="215"/>
      <c r="D532" s="210" t="s">
        <v>196</v>
      </c>
      <c r="E532" s="216" t="s">
        <v>1</v>
      </c>
      <c r="F532" s="217" t="s">
        <v>1863</v>
      </c>
      <c r="G532" s="215"/>
      <c r="H532" s="216" t="s">
        <v>1</v>
      </c>
      <c r="I532" s="218"/>
      <c r="J532" s="215"/>
      <c r="K532" s="215"/>
      <c r="L532" s="219"/>
      <c r="M532" s="220"/>
      <c r="N532" s="221"/>
      <c r="O532" s="221"/>
      <c r="P532" s="221"/>
      <c r="Q532" s="221"/>
      <c r="R532" s="221"/>
      <c r="S532" s="221"/>
      <c r="T532" s="222"/>
      <c r="AT532" s="223" t="s">
        <v>196</v>
      </c>
      <c r="AU532" s="223" t="s">
        <v>98</v>
      </c>
      <c r="AV532" s="12" t="s">
        <v>23</v>
      </c>
      <c r="AW532" s="12" t="s">
        <v>48</v>
      </c>
      <c r="AX532" s="12" t="s">
        <v>91</v>
      </c>
      <c r="AY532" s="223" t="s">
        <v>183</v>
      </c>
    </row>
    <row r="533" spans="2:65" s="13" customFormat="1" ht="10.199999999999999">
      <c r="B533" s="224"/>
      <c r="C533" s="225"/>
      <c r="D533" s="210" t="s">
        <v>196</v>
      </c>
      <c r="E533" s="226" t="s">
        <v>1</v>
      </c>
      <c r="F533" s="227" t="s">
        <v>596</v>
      </c>
      <c r="G533" s="225"/>
      <c r="H533" s="228">
        <v>60</v>
      </c>
      <c r="I533" s="229"/>
      <c r="J533" s="225"/>
      <c r="K533" s="225"/>
      <c r="L533" s="230"/>
      <c r="M533" s="231"/>
      <c r="N533" s="232"/>
      <c r="O533" s="232"/>
      <c r="P533" s="232"/>
      <c r="Q533" s="232"/>
      <c r="R533" s="232"/>
      <c r="S533" s="232"/>
      <c r="T533" s="233"/>
      <c r="AT533" s="234" t="s">
        <v>196</v>
      </c>
      <c r="AU533" s="234" t="s">
        <v>98</v>
      </c>
      <c r="AV533" s="13" t="s">
        <v>98</v>
      </c>
      <c r="AW533" s="13" t="s">
        <v>48</v>
      </c>
      <c r="AX533" s="13" t="s">
        <v>23</v>
      </c>
      <c r="AY533" s="234" t="s">
        <v>183</v>
      </c>
    </row>
    <row r="534" spans="2:65" s="1" customFormat="1" ht="16.5" customHeight="1">
      <c r="B534" s="35"/>
      <c r="C534" s="197" t="s">
        <v>606</v>
      </c>
      <c r="D534" s="197" t="s">
        <v>186</v>
      </c>
      <c r="E534" s="198" t="s">
        <v>2770</v>
      </c>
      <c r="F534" s="199" t="s">
        <v>2771</v>
      </c>
      <c r="G534" s="200" t="s">
        <v>711</v>
      </c>
      <c r="H534" s="201">
        <v>58</v>
      </c>
      <c r="I534" s="202"/>
      <c r="J534" s="203">
        <f>ROUND(I534*H534,2)</f>
        <v>0</v>
      </c>
      <c r="K534" s="199" t="s">
        <v>1</v>
      </c>
      <c r="L534" s="39"/>
      <c r="M534" s="204" t="s">
        <v>1</v>
      </c>
      <c r="N534" s="205" t="s">
        <v>56</v>
      </c>
      <c r="O534" s="67"/>
      <c r="P534" s="206">
        <f>O534*H534</f>
        <v>0</v>
      </c>
      <c r="Q534" s="206">
        <v>0.29499999999999998</v>
      </c>
      <c r="R534" s="206">
        <f>Q534*H534</f>
        <v>17.11</v>
      </c>
      <c r="S534" s="206">
        <v>0</v>
      </c>
      <c r="T534" s="207">
        <f>S534*H534</f>
        <v>0</v>
      </c>
      <c r="AR534" s="208" t="s">
        <v>122</v>
      </c>
      <c r="AT534" s="208" t="s">
        <v>186</v>
      </c>
      <c r="AU534" s="208" t="s">
        <v>98</v>
      </c>
      <c r="AY534" s="17" t="s">
        <v>183</v>
      </c>
      <c r="BE534" s="209">
        <f>IF(N534="základní",J534,0)</f>
        <v>0</v>
      </c>
      <c r="BF534" s="209">
        <f>IF(N534="snížená",J534,0)</f>
        <v>0</v>
      </c>
      <c r="BG534" s="209">
        <f>IF(N534="zákl. přenesená",J534,0)</f>
        <v>0</v>
      </c>
      <c r="BH534" s="209">
        <f>IF(N534="sníž. přenesená",J534,0)</f>
        <v>0</v>
      </c>
      <c r="BI534" s="209">
        <f>IF(N534="nulová",J534,0)</f>
        <v>0</v>
      </c>
      <c r="BJ534" s="17" t="s">
        <v>23</v>
      </c>
      <c r="BK534" s="209">
        <f>ROUND(I534*H534,2)</f>
        <v>0</v>
      </c>
      <c r="BL534" s="17" t="s">
        <v>122</v>
      </c>
      <c r="BM534" s="208" t="s">
        <v>2772</v>
      </c>
    </row>
    <row r="535" spans="2:65" s="1" customFormat="1" ht="10.199999999999999">
      <c r="B535" s="35"/>
      <c r="C535" s="36"/>
      <c r="D535" s="210" t="s">
        <v>192</v>
      </c>
      <c r="E535" s="36"/>
      <c r="F535" s="211" t="s">
        <v>2771</v>
      </c>
      <c r="G535" s="36"/>
      <c r="H535" s="36"/>
      <c r="I535" s="118"/>
      <c r="J535" s="36"/>
      <c r="K535" s="36"/>
      <c r="L535" s="39"/>
      <c r="M535" s="212"/>
      <c r="N535" s="67"/>
      <c r="O535" s="67"/>
      <c r="P535" s="67"/>
      <c r="Q535" s="67"/>
      <c r="R535" s="67"/>
      <c r="S535" s="67"/>
      <c r="T535" s="68"/>
      <c r="AT535" s="17" t="s">
        <v>192</v>
      </c>
      <c r="AU535" s="17" t="s">
        <v>98</v>
      </c>
    </row>
    <row r="536" spans="2:65" s="12" customFormat="1" ht="10.199999999999999">
      <c r="B536" s="214"/>
      <c r="C536" s="215"/>
      <c r="D536" s="210" t="s">
        <v>196</v>
      </c>
      <c r="E536" s="216" t="s">
        <v>1</v>
      </c>
      <c r="F536" s="217" t="s">
        <v>1863</v>
      </c>
      <c r="G536" s="215"/>
      <c r="H536" s="216" t="s">
        <v>1</v>
      </c>
      <c r="I536" s="218"/>
      <c r="J536" s="215"/>
      <c r="K536" s="215"/>
      <c r="L536" s="219"/>
      <c r="M536" s="220"/>
      <c r="N536" s="221"/>
      <c r="O536" s="221"/>
      <c r="P536" s="221"/>
      <c r="Q536" s="221"/>
      <c r="R536" s="221"/>
      <c r="S536" s="221"/>
      <c r="T536" s="222"/>
      <c r="AT536" s="223" t="s">
        <v>196</v>
      </c>
      <c r="AU536" s="223" t="s">
        <v>98</v>
      </c>
      <c r="AV536" s="12" t="s">
        <v>23</v>
      </c>
      <c r="AW536" s="12" t="s">
        <v>48</v>
      </c>
      <c r="AX536" s="12" t="s">
        <v>91</v>
      </c>
      <c r="AY536" s="223" t="s">
        <v>183</v>
      </c>
    </row>
    <row r="537" spans="2:65" s="13" customFormat="1" ht="10.199999999999999">
      <c r="B537" s="224"/>
      <c r="C537" s="225"/>
      <c r="D537" s="210" t="s">
        <v>196</v>
      </c>
      <c r="E537" s="226" t="s">
        <v>1</v>
      </c>
      <c r="F537" s="227" t="s">
        <v>581</v>
      </c>
      <c r="G537" s="225"/>
      <c r="H537" s="228">
        <v>58</v>
      </c>
      <c r="I537" s="229"/>
      <c r="J537" s="225"/>
      <c r="K537" s="225"/>
      <c r="L537" s="230"/>
      <c r="M537" s="231"/>
      <c r="N537" s="232"/>
      <c r="O537" s="232"/>
      <c r="P537" s="232"/>
      <c r="Q537" s="232"/>
      <c r="R537" s="232"/>
      <c r="S537" s="232"/>
      <c r="T537" s="233"/>
      <c r="AT537" s="234" t="s">
        <v>196</v>
      </c>
      <c r="AU537" s="234" t="s">
        <v>98</v>
      </c>
      <c r="AV537" s="13" t="s">
        <v>98</v>
      </c>
      <c r="AW537" s="13" t="s">
        <v>48</v>
      </c>
      <c r="AX537" s="13" t="s">
        <v>23</v>
      </c>
      <c r="AY537" s="234" t="s">
        <v>183</v>
      </c>
    </row>
    <row r="538" spans="2:65" s="11" customFormat="1" ht="22.8" customHeight="1">
      <c r="B538" s="181"/>
      <c r="C538" s="182"/>
      <c r="D538" s="183" t="s">
        <v>90</v>
      </c>
      <c r="E538" s="195" t="s">
        <v>2306</v>
      </c>
      <c r="F538" s="195" t="s">
        <v>2307</v>
      </c>
      <c r="G538" s="182"/>
      <c r="H538" s="182"/>
      <c r="I538" s="185"/>
      <c r="J538" s="196">
        <f>BK538</f>
        <v>0</v>
      </c>
      <c r="K538" s="182"/>
      <c r="L538" s="187"/>
      <c r="M538" s="188"/>
      <c r="N538" s="189"/>
      <c r="O538" s="189"/>
      <c r="P538" s="190">
        <f>SUM(P539:P544)</f>
        <v>0</v>
      </c>
      <c r="Q538" s="189"/>
      <c r="R538" s="190">
        <f>SUM(R539:R544)</f>
        <v>0</v>
      </c>
      <c r="S538" s="189"/>
      <c r="T538" s="191">
        <f>SUM(T539:T544)</f>
        <v>0</v>
      </c>
      <c r="AR538" s="192" t="s">
        <v>23</v>
      </c>
      <c r="AT538" s="193" t="s">
        <v>90</v>
      </c>
      <c r="AU538" s="193" t="s">
        <v>23</v>
      </c>
      <c r="AY538" s="192" t="s">
        <v>183</v>
      </c>
      <c r="BK538" s="194">
        <f>SUM(BK539:BK544)</f>
        <v>0</v>
      </c>
    </row>
    <row r="539" spans="2:65" s="1" customFormat="1" ht="16.5" customHeight="1">
      <c r="B539" s="35"/>
      <c r="C539" s="197" t="s">
        <v>612</v>
      </c>
      <c r="D539" s="197" t="s">
        <v>186</v>
      </c>
      <c r="E539" s="198" t="s">
        <v>1180</v>
      </c>
      <c r="F539" s="199" t="s">
        <v>1181</v>
      </c>
      <c r="G539" s="200" t="s">
        <v>313</v>
      </c>
      <c r="H539" s="201">
        <v>67.963999999999999</v>
      </c>
      <c r="I539" s="202"/>
      <c r="J539" s="203">
        <f>ROUND(I539*H539,2)</f>
        <v>0</v>
      </c>
      <c r="K539" s="199" t="s">
        <v>190</v>
      </c>
      <c r="L539" s="39"/>
      <c r="M539" s="204" t="s">
        <v>1</v>
      </c>
      <c r="N539" s="205" t="s">
        <v>56</v>
      </c>
      <c r="O539" s="67"/>
      <c r="P539" s="206">
        <f>O539*H539</f>
        <v>0</v>
      </c>
      <c r="Q539" s="206">
        <v>0</v>
      </c>
      <c r="R539" s="206">
        <f>Q539*H539</f>
        <v>0</v>
      </c>
      <c r="S539" s="206">
        <v>0</v>
      </c>
      <c r="T539" s="207">
        <f>S539*H539</f>
        <v>0</v>
      </c>
      <c r="AR539" s="208" t="s">
        <v>122</v>
      </c>
      <c r="AT539" s="208" t="s">
        <v>186</v>
      </c>
      <c r="AU539" s="208" t="s">
        <v>98</v>
      </c>
      <c r="AY539" s="17" t="s">
        <v>183</v>
      </c>
      <c r="BE539" s="209">
        <f>IF(N539="základní",J539,0)</f>
        <v>0</v>
      </c>
      <c r="BF539" s="209">
        <f>IF(N539="snížená",J539,0)</f>
        <v>0</v>
      </c>
      <c r="BG539" s="209">
        <f>IF(N539="zákl. přenesená",J539,0)</f>
        <v>0</v>
      </c>
      <c r="BH539" s="209">
        <f>IF(N539="sníž. přenesená",J539,0)</f>
        <v>0</v>
      </c>
      <c r="BI539" s="209">
        <f>IF(N539="nulová",J539,0)</f>
        <v>0</v>
      </c>
      <c r="BJ539" s="17" t="s">
        <v>23</v>
      </c>
      <c r="BK539" s="209">
        <f>ROUND(I539*H539,2)</f>
        <v>0</v>
      </c>
      <c r="BL539" s="17" t="s">
        <v>122</v>
      </c>
      <c r="BM539" s="208" t="s">
        <v>2773</v>
      </c>
    </row>
    <row r="540" spans="2:65" s="1" customFormat="1" ht="17.399999999999999">
      <c r="B540" s="35"/>
      <c r="C540" s="36"/>
      <c r="D540" s="210" t="s">
        <v>192</v>
      </c>
      <c r="E540" s="36"/>
      <c r="F540" s="211" t="s">
        <v>1183</v>
      </c>
      <c r="G540" s="36"/>
      <c r="H540" s="36"/>
      <c r="I540" s="118"/>
      <c r="J540" s="36"/>
      <c r="K540" s="36"/>
      <c r="L540" s="39"/>
      <c r="M540" s="212"/>
      <c r="N540" s="67"/>
      <c r="O540" s="67"/>
      <c r="P540" s="67"/>
      <c r="Q540" s="67"/>
      <c r="R540" s="67"/>
      <c r="S540" s="67"/>
      <c r="T540" s="68"/>
      <c r="AT540" s="17" t="s">
        <v>192</v>
      </c>
      <c r="AU540" s="17" t="s">
        <v>98</v>
      </c>
    </row>
    <row r="541" spans="2:65" s="1" customFormat="1" ht="27">
      <c r="B541" s="35"/>
      <c r="C541" s="36"/>
      <c r="D541" s="210" t="s">
        <v>194</v>
      </c>
      <c r="E541" s="36"/>
      <c r="F541" s="213" t="s">
        <v>1080</v>
      </c>
      <c r="G541" s="36"/>
      <c r="H541" s="36"/>
      <c r="I541" s="118"/>
      <c r="J541" s="36"/>
      <c r="K541" s="36"/>
      <c r="L541" s="39"/>
      <c r="M541" s="212"/>
      <c r="N541" s="67"/>
      <c r="O541" s="67"/>
      <c r="P541" s="67"/>
      <c r="Q541" s="67"/>
      <c r="R541" s="67"/>
      <c r="S541" s="67"/>
      <c r="T541" s="68"/>
      <c r="AT541" s="17" t="s">
        <v>194</v>
      </c>
      <c r="AU541" s="17" t="s">
        <v>98</v>
      </c>
    </row>
    <row r="542" spans="2:65" s="1" customFormat="1" ht="16.5" customHeight="1">
      <c r="B542" s="35"/>
      <c r="C542" s="197" t="s">
        <v>618</v>
      </c>
      <c r="D542" s="197" t="s">
        <v>186</v>
      </c>
      <c r="E542" s="198" t="s">
        <v>2453</v>
      </c>
      <c r="F542" s="199" t="s">
        <v>2454</v>
      </c>
      <c r="G542" s="200" t="s">
        <v>313</v>
      </c>
      <c r="H542" s="201">
        <v>67.963999999999999</v>
      </c>
      <c r="I542" s="202"/>
      <c r="J542" s="203">
        <f>ROUND(I542*H542,2)</f>
        <v>0</v>
      </c>
      <c r="K542" s="199" t="s">
        <v>190</v>
      </c>
      <c r="L542" s="39"/>
      <c r="M542" s="204" t="s">
        <v>1</v>
      </c>
      <c r="N542" s="205" t="s">
        <v>56</v>
      </c>
      <c r="O542" s="67"/>
      <c r="P542" s="206">
        <f>O542*H542</f>
        <v>0</v>
      </c>
      <c r="Q542" s="206">
        <v>0</v>
      </c>
      <c r="R542" s="206">
        <f>Q542*H542</f>
        <v>0</v>
      </c>
      <c r="S542" s="206">
        <v>0</v>
      </c>
      <c r="T542" s="207">
        <f>S542*H542</f>
        <v>0</v>
      </c>
      <c r="AR542" s="208" t="s">
        <v>122</v>
      </c>
      <c r="AT542" s="208" t="s">
        <v>186</v>
      </c>
      <c r="AU542" s="208" t="s">
        <v>98</v>
      </c>
      <c r="AY542" s="17" t="s">
        <v>183</v>
      </c>
      <c r="BE542" s="209">
        <f>IF(N542="základní",J542,0)</f>
        <v>0</v>
      </c>
      <c r="BF542" s="209">
        <f>IF(N542="snížená",J542,0)</f>
        <v>0</v>
      </c>
      <c r="BG542" s="209">
        <f>IF(N542="zákl. přenesená",J542,0)</f>
        <v>0</v>
      </c>
      <c r="BH542" s="209">
        <f>IF(N542="sníž. přenesená",J542,0)</f>
        <v>0</v>
      </c>
      <c r="BI542" s="209">
        <f>IF(N542="nulová",J542,0)</f>
        <v>0</v>
      </c>
      <c r="BJ542" s="17" t="s">
        <v>23</v>
      </c>
      <c r="BK542" s="209">
        <f>ROUND(I542*H542,2)</f>
        <v>0</v>
      </c>
      <c r="BL542" s="17" t="s">
        <v>122</v>
      </c>
      <c r="BM542" s="208" t="s">
        <v>2774</v>
      </c>
    </row>
    <row r="543" spans="2:65" s="1" customFormat="1" ht="17.399999999999999">
      <c r="B543" s="35"/>
      <c r="C543" s="36"/>
      <c r="D543" s="210" t="s">
        <v>192</v>
      </c>
      <c r="E543" s="36"/>
      <c r="F543" s="211" t="s">
        <v>2456</v>
      </c>
      <c r="G543" s="36"/>
      <c r="H543" s="36"/>
      <c r="I543" s="118"/>
      <c r="J543" s="36"/>
      <c r="K543" s="36"/>
      <c r="L543" s="39"/>
      <c r="M543" s="212"/>
      <c r="N543" s="67"/>
      <c r="O543" s="67"/>
      <c r="P543" s="67"/>
      <c r="Q543" s="67"/>
      <c r="R543" s="67"/>
      <c r="S543" s="67"/>
      <c r="T543" s="68"/>
      <c r="AT543" s="17" t="s">
        <v>192</v>
      </c>
      <c r="AU543" s="17" t="s">
        <v>98</v>
      </c>
    </row>
    <row r="544" spans="2:65" s="1" customFormat="1" ht="27">
      <c r="B544" s="35"/>
      <c r="C544" s="36"/>
      <c r="D544" s="210" t="s">
        <v>194</v>
      </c>
      <c r="E544" s="36"/>
      <c r="F544" s="213" t="s">
        <v>1080</v>
      </c>
      <c r="G544" s="36"/>
      <c r="H544" s="36"/>
      <c r="I544" s="118"/>
      <c r="J544" s="36"/>
      <c r="K544" s="36"/>
      <c r="L544" s="39"/>
      <c r="M544" s="212"/>
      <c r="N544" s="67"/>
      <c r="O544" s="67"/>
      <c r="P544" s="67"/>
      <c r="Q544" s="67"/>
      <c r="R544" s="67"/>
      <c r="S544" s="67"/>
      <c r="T544" s="68"/>
      <c r="AT544" s="17" t="s">
        <v>194</v>
      </c>
      <c r="AU544" s="17" t="s">
        <v>98</v>
      </c>
    </row>
    <row r="545" spans="2:65" s="11" customFormat="1" ht="25.9" customHeight="1">
      <c r="B545" s="181"/>
      <c r="C545" s="182"/>
      <c r="D545" s="183" t="s">
        <v>90</v>
      </c>
      <c r="E545" s="184" t="s">
        <v>2775</v>
      </c>
      <c r="F545" s="184" t="s">
        <v>2776</v>
      </c>
      <c r="G545" s="182"/>
      <c r="H545" s="182"/>
      <c r="I545" s="185"/>
      <c r="J545" s="186">
        <f>BK545</f>
        <v>0</v>
      </c>
      <c r="K545" s="182"/>
      <c r="L545" s="187"/>
      <c r="M545" s="188"/>
      <c r="N545" s="189"/>
      <c r="O545" s="189"/>
      <c r="P545" s="190">
        <f>P546</f>
        <v>0</v>
      </c>
      <c r="Q545" s="189"/>
      <c r="R545" s="190">
        <f>R546</f>
        <v>0</v>
      </c>
      <c r="S545" s="189"/>
      <c r="T545" s="191">
        <f>T546</f>
        <v>0</v>
      </c>
      <c r="AR545" s="192" t="s">
        <v>98</v>
      </c>
      <c r="AT545" s="193" t="s">
        <v>90</v>
      </c>
      <c r="AU545" s="193" t="s">
        <v>91</v>
      </c>
      <c r="AY545" s="192" t="s">
        <v>183</v>
      </c>
      <c r="BK545" s="194">
        <f>BK546</f>
        <v>0</v>
      </c>
    </row>
    <row r="546" spans="2:65" s="11" customFormat="1" ht="22.8" customHeight="1">
      <c r="B546" s="181"/>
      <c r="C546" s="182"/>
      <c r="D546" s="183" t="s">
        <v>90</v>
      </c>
      <c r="E546" s="195" t="s">
        <v>2777</v>
      </c>
      <c r="F546" s="195" t="s">
        <v>2778</v>
      </c>
      <c r="G546" s="182"/>
      <c r="H546" s="182"/>
      <c r="I546" s="185"/>
      <c r="J546" s="196">
        <f>BK546</f>
        <v>0</v>
      </c>
      <c r="K546" s="182"/>
      <c r="L546" s="187"/>
      <c r="M546" s="188"/>
      <c r="N546" s="189"/>
      <c r="O546" s="189"/>
      <c r="P546" s="190">
        <f>SUM(P547:P551)</f>
        <v>0</v>
      </c>
      <c r="Q546" s="189"/>
      <c r="R546" s="190">
        <f>SUM(R547:R551)</f>
        <v>0</v>
      </c>
      <c r="S546" s="189"/>
      <c r="T546" s="191">
        <f>SUM(T547:T551)</f>
        <v>0</v>
      </c>
      <c r="AR546" s="192" t="s">
        <v>98</v>
      </c>
      <c r="AT546" s="193" t="s">
        <v>90</v>
      </c>
      <c r="AU546" s="193" t="s">
        <v>23</v>
      </c>
      <c r="AY546" s="192" t="s">
        <v>183</v>
      </c>
      <c r="BK546" s="194">
        <f>SUM(BK547:BK551)</f>
        <v>0</v>
      </c>
    </row>
    <row r="547" spans="2:65" s="1" customFormat="1" ht="16.5" customHeight="1">
      <c r="B547" s="35"/>
      <c r="C547" s="197" t="s">
        <v>625</v>
      </c>
      <c r="D547" s="197" t="s">
        <v>186</v>
      </c>
      <c r="E547" s="198" t="s">
        <v>2779</v>
      </c>
      <c r="F547" s="199" t="s">
        <v>2780</v>
      </c>
      <c r="G547" s="200" t="s">
        <v>189</v>
      </c>
      <c r="H547" s="201">
        <v>4.2389999999999999</v>
      </c>
      <c r="I547" s="202"/>
      <c r="J547" s="203">
        <f>ROUND(I547*H547,2)</f>
        <v>0</v>
      </c>
      <c r="K547" s="199" t="s">
        <v>1</v>
      </c>
      <c r="L547" s="39"/>
      <c r="M547" s="204" t="s">
        <v>1</v>
      </c>
      <c r="N547" s="205" t="s">
        <v>56</v>
      </c>
      <c r="O547" s="67"/>
      <c r="P547" s="206">
        <f>O547*H547</f>
        <v>0</v>
      </c>
      <c r="Q547" s="206">
        <v>0</v>
      </c>
      <c r="R547" s="206">
        <f>Q547*H547</f>
        <v>0</v>
      </c>
      <c r="S547" s="206">
        <v>0</v>
      </c>
      <c r="T547" s="207">
        <f>S547*H547</f>
        <v>0</v>
      </c>
      <c r="AR547" s="208" t="s">
        <v>288</v>
      </c>
      <c r="AT547" s="208" t="s">
        <v>186</v>
      </c>
      <c r="AU547" s="208" t="s">
        <v>98</v>
      </c>
      <c r="AY547" s="17" t="s">
        <v>183</v>
      </c>
      <c r="BE547" s="209">
        <f>IF(N547="základní",J547,0)</f>
        <v>0</v>
      </c>
      <c r="BF547" s="209">
        <f>IF(N547="snížená",J547,0)</f>
        <v>0</v>
      </c>
      <c r="BG547" s="209">
        <f>IF(N547="zákl. přenesená",J547,0)</f>
        <v>0</v>
      </c>
      <c r="BH547" s="209">
        <f>IF(N547="sníž. přenesená",J547,0)</f>
        <v>0</v>
      </c>
      <c r="BI547" s="209">
        <f>IF(N547="nulová",J547,0)</f>
        <v>0</v>
      </c>
      <c r="BJ547" s="17" t="s">
        <v>23</v>
      </c>
      <c r="BK547" s="209">
        <f>ROUND(I547*H547,2)</f>
        <v>0</v>
      </c>
      <c r="BL547" s="17" t="s">
        <v>288</v>
      </c>
      <c r="BM547" s="208" t="s">
        <v>2781</v>
      </c>
    </row>
    <row r="548" spans="2:65" s="1" customFormat="1" ht="10.199999999999999">
      <c r="B548" s="35"/>
      <c r="C548" s="36"/>
      <c r="D548" s="210" t="s">
        <v>192</v>
      </c>
      <c r="E548" s="36"/>
      <c r="F548" s="211" t="s">
        <v>2780</v>
      </c>
      <c r="G548" s="36"/>
      <c r="H548" s="36"/>
      <c r="I548" s="118"/>
      <c r="J548" s="36"/>
      <c r="K548" s="36"/>
      <c r="L548" s="39"/>
      <c r="M548" s="212"/>
      <c r="N548" s="67"/>
      <c r="O548" s="67"/>
      <c r="P548" s="67"/>
      <c r="Q548" s="67"/>
      <c r="R548" s="67"/>
      <c r="S548" s="67"/>
      <c r="T548" s="68"/>
      <c r="AT548" s="17" t="s">
        <v>192</v>
      </c>
      <c r="AU548" s="17" t="s">
        <v>98</v>
      </c>
    </row>
    <row r="549" spans="2:65" s="12" customFormat="1" ht="10.199999999999999">
      <c r="B549" s="214"/>
      <c r="C549" s="215"/>
      <c r="D549" s="210" t="s">
        <v>196</v>
      </c>
      <c r="E549" s="216" t="s">
        <v>1</v>
      </c>
      <c r="F549" s="217" t="s">
        <v>2782</v>
      </c>
      <c r="G549" s="215"/>
      <c r="H549" s="216" t="s">
        <v>1</v>
      </c>
      <c r="I549" s="218"/>
      <c r="J549" s="215"/>
      <c r="K549" s="215"/>
      <c r="L549" s="219"/>
      <c r="M549" s="220"/>
      <c r="N549" s="221"/>
      <c r="O549" s="221"/>
      <c r="P549" s="221"/>
      <c r="Q549" s="221"/>
      <c r="R549" s="221"/>
      <c r="S549" s="221"/>
      <c r="T549" s="222"/>
      <c r="AT549" s="223" t="s">
        <v>196</v>
      </c>
      <c r="AU549" s="223" t="s">
        <v>98</v>
      </c>
      <c r="AV549" s="12" t="s">
        <v>23</v>
      </c>
      <c r="AW549" s="12" t="s">
        <v>48</v>
      </c>
      <c r="AX549" s="12" t="s">
        <v>91</v>
      </c>
      <c r="AY549" s="223" t="s">
        <v>183</v>
      </c>
    </row>
    <row r="550" spans="2:65" s="13" customFormat="1" ht="10.199999999999999">
      <c r="B550" s="224"/>
      <c r="C550" s="225"/>
      <c r="D550" s="210" t="s">
        <v>196</v>
      </c>
      <c r="E550" s="226" t="s">
        <v>1</v>
      </c>
      <c r="F550" s="227" t="s">
        <v>2783</v>
      </c>
      <c r="G550" s="225"/>
      <c r="H550" s="228">
        <v>4.2389999999999999</v>
      </c>
      <c r="I550" s="229"/>
      <c r="J550" s="225"/>
      <c r="K550" s="225"/>
      <c r="L550" s="230"/>
      <c r="M550" s="231"/>
      <c r="N550" s="232"/>
      <c r="O550" s="232"/>
      <c r="P550" s="232"/>
      <c r="Q550" s="232"/>
      <c r="R550" s="232"/>
      <c r="S550" s="232"/>
      <c r="T550" s="233"/>
      <c r="AT550" s="234" t="s">
        <v>196</v>
      </c>
      <c r="AU550" s="234" t="s">
        <v>98</v>
      </c>
      <c r="AV550" s="13" t="s">
        <v>98</v>
      </c>
      <c r="AW550" s="13" t="s">
        <v>48</v>
      </c>
      <c r="AX550" s="13" t="s">
        <v>91</v>
      </c>
      <c r="AY550" s="234" t="s">
        <v>183</v>
      </c>
    </row>
    <row r="551" spans="2:65" s="15" customFormat="1" ht="10.199999999999999">
      <c r="B551" s="259"/>
      <c r="C551" s="260"/>
      <c r="D551" s="210" t="s">
        <v>196</v>
      </c>
      <c r="E551" s="261" t="s">
        <v>1</v>
      </c>
      <c r="F551" s="262" t="s">
        <v>1547</v>
      </c>
      <c r="G551" s="260"/>
      <c r="H551" s="263">
        <v>4.2389999999999999</v>
      </c>
      <c r="I551" s="264"/>
      <c r="J551" s="260"/>
      <c r="K551" s="260"/>
      <c r="L551" s="265"/>
      <c r="M551" s="273"/>
      <c r="N551" s="274"/>
      <c r="O551" s="274"/>
      <c r="P551" s="274"/>
      <c r="Q551" s="274"/>
      <c r="R551" s="274"/>
      <c r="S551" s="274"/>
      <c r="T551" s="275"/>
      <c r="AT551" s="269" t="s">
        <v>196</v>
      </c>
      <c r="AU551" s="269" t="s">
        <v>98</v>
      </c>
      <c r="AV551" s="15" t="s">
        <v>122</v>
      </c>
      <c r="AW551" s="15" t="s">
        <v>48</v>
      </c>
      <c r="AX551" s="15" t="s">
        <v>23</v>
      </c>
      <c r="AY551" s="269" t="s">
        <v>183</v>
      </c>
    </row>
    <row r="552" spans="2:65" s="1" customFormat="1" ht="7" customHeight="1">
      <c r="B552" s="50"/>
      <c r="C552" s="51"/>
      <c r="D552" s="51"/>
      <c r="E552" s="51"/>
      <c r="F552" s="51"/>
      <c r="G552" s="51"/>
      <c r="H552" s="51"/>
      <c r="I552" s="149"/>
      <c r="J552" s="51"/>
      <c r="K552" s="51"/>
      <c r="L552" s="39"/>
    </row>
  </sheetData>
  <sheetProtection algorithmName="SHA-512" hashValue="/MwERI8FNwWWYbmien5YqcP4kKdpRdlz8jDHnh0NZRQEPIkq+A+f5Pe1G6vGCse7qdojk0qfkl3ohhFSMd0A6g==" saltValue="bx0pa164JvLwPx3G2RI52eDc288T2hEzWj4si83SFPnnW+sJ1NGbTytKtTbhjqCX701OiSUpPPp8zH7KdAuHEw==" spinCount="100000" sheet="1" objects="1" scenarios="1" formatColumns="0" formatRows="0" autoFilter="0"/>
  <autoFilter ref="C129:K551"/>
  <mergeCells count="12">
    <mergeCell ref="E122:H122"/>
    <mergeCell ref="L2:V2"/>
    <mergeCell ref="E85:H85"/>
    <mergeCell ref="E87:H87"/>
    <mergeCell ref="E89:H89"/>
    <mergeCell ref="E118:H118"/>
    <mergeCell ref="E120:H120"/>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674"/>
  <sheetViews>
    <sheetView showGridLines="0" workbookViewId="0"/>
  </sheetViews>
  <sheetFormatPr defaultRowHeight="14.4"/>
  <cols>
    <col min="1" max="1" width="8.33203125" customWidth="1"/>
    <col min="2" max="2" width="1.6640625" customWidth="1"/>
    <col min="3" max="3" width="4.1328125" customWidth="1"/>
    <col min="4" max="4" width="4.33203125" customWidth="1"/>
    <col min="5" max="5" width="17.1328125" customWidth="1"/>
    <col min="6" max="6" width="100.796875" customWidth="1"/>
    <col min="7" max="7" width="7" customWidth="1"/>
    <col min="8" max="8" width="11.46484375" customWidth="1"/>
    <col min="9" max="9" width="20.1328125" style="111" customWidth="1"/>
    <col min="10" max="11" width="20.1328125" customWidth="1"/>
    <col min="12" max="12" width="9.33203125" customWidth="1"/>
    <col min="13" max="13" width="10.796875" hidden="1" customWidth="1"/>
    <col min="14" max="14" width="9.33203125" hidden="1"/>
    <col min="15" max="20" width="14.13281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7" customHeight="1">
      <c r="L2" s="289"/>
      <c r="M2" s="289"/>
      <c r="N2" s="289"/>
      <c r="O2" s="289"/>
      <c r="P2" s="289"/>
      <c r="Q2" s="289"/>
      <c r="R2" s="289"/>
      <c r="S2" s="289"/>
      <c r="T2" s="289"/>
      <c r="U2" s="289"/>
      <c r="V2" s="289"/>
      <c r="AT2" s="17" t="s">
        <v>121</v>
      </c>
    </row>
    <row r="3" spans="2:46" ht="7" customHeight="1">
      <c r="B3" s="112"/>
      <c r="C3" s="113"/>
      <c r="D3" s="113"/>
      <c r="E3" s="113"/>
      <c r="F3" s="113"/>
      <c r="G3" s="113"/>
      <c r="H3" s="113"/>
      <c r="I3" s="114"/>
      <c r="J3" s="113"/>
      <c r="K3" s="113"/>
      <c r="L3" s="20"/>
      <c r="AT3" s="17" t="s">
        <v>98</v>
      </c>
    </row>
    <row r="4" spans="2:46" ht="25" customHeight="1">
      <c r="B4" s="20"/>
      <c r="D4" s="115" t="s">
        <v>146</v>
      </c>
      <c r="L4" s="20"/>
      <c r="M4" s="116" t="s">
        <v>10</v>
      </c>
      <c r="AT4" s="17" t="s">
        <v>4</v>
      </c>
    </row>
    <row r="5" spans="2:46" ht="7" customHeight="1">
      <c r="B5" s="20"/>
      <c r="L5" s="20"/>
    </row>
    <row r="6" spans="2:46" ht="12" customHeight="1">
      <c r="B6" s="20"/>
      <c r="D6" s="117" t="s">
        <v>16</v>
      </c>
      <c r="L6" s="20"/>
    </row>
    <row r="7" spans="2:46" ht="16.5" customHeight="1">
      <c r="B7" s="20"/>
      <c r="E7" s="323" t="str">
        <f>'Rekapitulace stavby'!K6</f>
        <v>Šternberk - lokalita Příkopy</v>
      </c>
      <c r="F7" s="324"/>
      <c r="G7" s="324"/>
      <c r="H7" s="324"/>
      <c r="L7" s="20"/>
    </row>
    <row r="8" spans="2:46" ht="12" customHeight="1">
      <c r="B8" s="20"/>
      <c r="D8" s="117" t="s">
        <v>147</v>
      </c>
      <c r="L8" s="20"/>
    </row>
    <row r="9" spans="2:46" s="1" customFormat="1" ht="16.5" customHeight="1">
      <c r="B9" s="39"/>
      <c r="E9" s="323" t="s">
        <v>2457</v>
      </c>
      <c r="F9" s="325"/>
      <c r="G9" s="325"/>
      <c r="H9" s="325"/>
      <c r="I9" s="118"/>
      <c r="L9" s="39"/>
    </row>
    <row r="10" spans="2:46" s="1" customFormat="1" ht="12" customHeight="1">
      <c r="B10" s="39"/>
      <c r="D10" s="117" t="s">
        <v>149</v>
      </c>
      <c r="I10" s="118"/>
      <c r="L10" s="39"/>
    </row>
    <row r="11" spans="2:46" s="1" customFormat="1" ht="37" customHeight="1">
      <c r="B11" s="39"/>
      <c r="E11" s="326" t="s">
        <v>2784</v>
      </c>
      <c r="F11" s="325"/>
      <c r="G11" s="325"/>
      <c r="H11" s="325"/>
      <c r="I11" s="118"/>
      <c r="L11" s="39"/>
    </row>
    <row r="12" spans="2:46" s="1" customFormat="1" ht="10.199999999999999">
      <c r="B12" s="39"/>
      <c r="I12" s="118"/>
      <c r="L12" s="39"/>
    </row>
    <row r="13" spans="2:46" s="1" customFormat="1" ht="12" customHeight="1">
      <c r="B13" s="39"/>
      <c r="D13" s="117" t="s">
        <v>19</v>
      </c>
      <c r="F13" s="106" t="s">
        <v>1</v>
      </c>
      <c r="I13" s="119" t="s">
        <v>21</v>
      </c>
      <c r="J13" s="106" t="s">
        <v>1</v>
      </c>
      <c r="L13" s="39"/>
    </row>
    <row r="14" spans="2:46" s="1" customFormat="1" ht="12" customHeight="1">
      <c r="B14" s="39"/>
      <c r="D14" s="117" t="s">
        <v>24</v>
      </c>
      <c r="F14" s="106" t="s">
        <v>25</v>
      </c>
      <c r="I14" s="119" t="s">
        <v>26</v>
      </c>
      <c r="J14" s="120" t="str">
        <f>'Rekapitulace stavby'!AN8</f>
        <v>23. 4. 2017</v>
      </c>
      <c r="L14" s="39"/>
    </row>
    <row r="15" spans="2:46" s="1" customFormat="1" ht="10.8" customHeight="1">
      <c r="B15" s="39"/>
      <c r="I15" s="118"/>
      <c r="L15" s="39"/>
    </row>
    <row r="16" spans="2:46" s="1" customFormat="1" ht="12" customHeight="1">
      <c r="B16" s="39"/>
      <c r="D16" s="117" t="s">
        <v>34</v>
      </c>
      <c r="I16" s="119" t="s">
        <v>35</v>
      </c>
      <c r="J16" s="106" t="s">
        <v>36</v>
      </c>
      <c r="L16" s="39"/>
    </row>
    <row r="17" spans="2:12" s="1" customFormat="1" ht="18" customHeight="1">
      <c r="B17" s="39"/>
      <c r="E17" s="106" t="s">
        <v>37</v>
      </c>
      <c r="I17" s="119" t="s">
        <v>38</v>
      </c>
      <c r="J17" s="106" t="s">
        <v>39</v>
      </c>
      <c r="L17" s="39"/>
    </row>
    <row r="18" spans="2:12" s="1" customFormat="1" ht="7" customHeight="1">
      <c r="B18" s="39"/>
      <c r="I18" s="118"/>
      <c r="L18" s="39"/>
    </row>
    <row r="19" spans="2:12" s="1" customFormat="1" ht="12" customHeight="1">
      <c r="B19" s="39"/>
      <c r="D19" s="117" t="s">
        <v>40</v>
      </c>
      <c r="I19" s="119" t="s">
        <v>35</v>
      </c>
      <c r="J19" s="30" t="str">
        <f>'Rekapitulace stavby'!AN13</f>
        <v>Vyplň údaj</v>
      </c>
      <c r="L19" s="39"/>
    </row>
    <row r="20" spans="2:12" s="1" customFormat="1" ht="18" customHeight="1">
      <c r="B20" s="39"/>
      <c r="E20" s="327" t="str">
        <f>'Rekapitulace stavby'!E14</f>
        <v>Vyplň údaj</v>
      </c>
      <c r="F20" s="328"/>
      <c r="G20" s="328"/>
      <c r="H20" s="328"/>
      <c r="I20" s="119" t="s">
        <v>38</v>
      </c>
      <c r="J20" s="30" t="str">
        <f>'Rekapitulace stavby'!AN14</f>
        <v>Vyplň údaj</v>
      </c>
      <c r="L20" s="39"/>
    </row>
    <row r="21" spans="2:12" s="1" customFormat="1" ht="7" customHeight="1">
      <c r="B21" s="39"/>
      <c r="I21" s="118"/>
      <c r="L21" s="39"/>
    </row>
    <row r="22" spans="2:12" s="1" customFormat="1" ht="12" customHeight="1">
      <c r="B22" s="39"/>
      <c r="D22" s="117" t="s">
        <v>42</v>
      </c>
      <c r="I22" s="119" t="s">
        <v>35</v>
      </c>
      <c r="J22" s="106" t="s">
        <v>43</v>
      </c>
      <c r="L22" s="39"/>
    </row>
    <row r="23" spans="2:12" s="1" customFormat="1" ht="18" customHeight="1">
      <c r="B23" s="39"/>
      <c r="E23" s="106" t="s">
        <v>44</v>
      </c>
      <c r="I23" s="119" t="s">
        <v>38</v>
      </c>
      <c r="J23" s="106" t="s">
        <v>45</v>
      </c>
      <c r="L23" s="39"/>
    </row>
    <row r="24" spans="2:12" s="1" customFormat="1" ht="7" customHeight="1">
      <c r="B24" s="39"/>
      <c r="I24" s="118"/>
      <c r="L24" s="39"/>
    </row>
    <row r="25" spans="2:12" s="1" customFormat="1" ht="12" customHeight="1">
      <c r="B25" s="39"/>
      <c r="D25" s="117" t="s">
        <v>46</v>
      </c>
      <c r="I25" s="119" t="s">
        <v>35</v>
      </c>
      <c r="J25" s="106" t="s">
        <v>1</v>
      </c>
      <c r="L25" s="39"/>
    </row>
    <row r="26" spans="2:12" s="1" customFormat="1" ht="18" customHeight="1">
      <c r="B26" s="39"/>
      <c r="E26" s="106" t="s">
        <v>2459</v>
      </c>
      <c r="I26" s="119" t="s">
        <v>38</v>
      </c>
      <c r="J26" s="106" t="s">
        <v>1</v>
      </c>
      <c r="L26" s="39"/>
    </row>
    <row r="27" spans="2:12" s="1" customFormat="1" ht="7" customHeight="1">
      <c r="B27" s="39"/>
      <c r="I27" s="118"/>
      <c r="L27" s="39"/>
    </row>
    <row r="28" spans="2:12" s="1" customFormat="1" ht="12" customHeight="1">
      <c r="B28" s="39"/>
      <c r="D28" s="117" t="s">
        <v>49</v>
      </c>
      <c r="I28" s="118"/>
      <c r="L28" s="39"/>
    </row>
    <row r="29" spans="2:12" s="7" customFormat="1" ht="51" customHeight="1">
      <c r="B29" s="121"/>
      <c r="E29" s="329" t="s">
        <v>50</v>
      </c>
      <c r="F29" s="329"/>
      <c r="G29" s="329"/>
      <c r="H29" s="329"/>
      <c r="I29" s="122"/>
      <c r="L29" s="121"/>
    </row>
    <row r="30" spans="2:12" s="1" customFormat="1" ht="7" customHeight="1">
      <c r="B30" s="39"/>
      <c r="I30" s="118"/>
      <c r="L30" s="39"/>
    </row>
    <row r="31" spans="2:12" s="1" customFormat="1" ht="7" customHeight="1">
      <c r="B31" s="39"/>
      <c r="D31" s="63"/>
      <c r="E31" s="63"/>
      <c r="F31" s="63"/>
      <c r="G31" s="63"/>
      <c r="H31" s="63"/>
      <c r="I31" s="123"/>
      <c r="J31" s="63"/>
      <c r="K31" s="63"/>
      <c r="L31" s="39"/>
    </row>
    <row r="32" spans="2:12" s="1" customFormat="1" ht="25.45" customHeight="1">
      <c r="B32" s="39"/>
      <c r="D32" s="124" t="s">
        <v>51</v>
      </c>
      <c r="I32" s="118"/>
      <c r="J32" s="125">
        <f>ROUND(J132, 2)</f>
        <v>0</v>
      </c>
      <c r="L32" s="39"/>
    </row>
    <row r="33" spans="2:12" s="1" customFormat="1" ht="7" customHeight="1">
      <c r="B33" s="39"/>
      <c r="D33" s="63"/>
      <c r="E33" s="63"/>
      <c r="F33" s="63"/>
      <c r="G33" s="63"/>
      <c r="H33" s="63"/>
      <c r="I33" s="123"/>
      <c r="J33" s="63"/>
      <c r="K33" s="63"/>
      <c r="L33" s="39"/>
    </row>
    <row r="34" spans="2:12" s="1" customFormat="1" ht="14.4" customHeight="1">
      <c r="B34" s="39"/>
      <c r="F34" s="126" t="s">
        <v>53</v>
      </c>
      <c r="I34" s="127" t="s">
        <v>52</v>
      </c>
      <c r="J34" s="126" t="s">
        <v>54</v>
      </c>
      <c r="L34" s="39"/>
    </row>
    <row r="35" spans="2:12" s="1" customFormat="1" ht="14.4" customHeight="1">
      <c r="B35" s="39"/>
      <c r="D35" s="128" t="s">
        <v>55</v>
      </c>
      <c r="E35" s="117" t="s">
        <v>56</v>
      </c>
      <c r="F35" s="129">
        <f>ROUND((SUM(BE132:BE673)),  2)</f>
        <v>0</v>
      </c>
      <c r="I35" s="130">
        <v>0.21</v>
      </c>
      <c r="J35" s="129">
        <f>ROUND(((SUM(BE132:BE673))*I35),  2)</f>
        <v>0</v>
      </c>
      <c r="L35" s="39"/>
    </row>
    <row r="36" spans="2:12" s="1" customFormat="1" ht="14.4" customHeight="1">
      <c r="B36" s="39"/>
      <c r="E36" s="117" t="s">
        <v>57</v>
      </c>
      <c r="F36" s="129">
        <f>ROUND((SUM(BF132:BF673)),  2)</f>
        <v>0</v>
      </c>
      <c r="I36" s="130">
        <v>0.15</v>
      </c>
      <c r="J36" s="129">
        <f>ROUND(((SUM(BF132:BF673))*I36),  2)</f>
        <v>0</v>
      </c>
      <c r="L36" s="39"/>
    </row>
    <row r="37" spans="2:12" s="1" customFormat="1" ht="14.4" hidden="1" customHeight="1">
      <c r="B37" s="39"/>
      <c r="E37" s="117" t="s">
        <v>58</v>
      </c>
      <c r="F37" s="129">
        <f>ROUND((SUM(BG132:BG673)),  2)</f>
        <v>0</v>
      </c>
      <c r="I37" s="130">
        <v>0.21</v>
      </c>
      <c r="J37" s="129">
        <f>0</f>
        <v>0</v>
      </c>
      <c r="L37" s="39"/>
    </row>
    <row r="38" spans="2:12" s="1" customFormat="1" ht="14.4" hidden="1" customHeight="1">
      <c r="B38" s="39"/>
      <c r="E38" s="117" t="s">
        <v>59</v>
      </c>
      <c r="F38" s="129">
        <f>ROUND((SUM(BH132:BH673)),  2)</f>
        <v>0</v>
      </c>
      <c r="I38" s="130">
        <v>0.15</v>
      </c>
      <c r="J38" s="129">
        <f>0</f>
        <v>0</v>
      </c>
      <c r="L38" s="39"/>
    </row>
    <row r="39" spans="2:12" s="1" customFormat="1" ht="14.4" hidden="1" customHeight="1">
      <c r="B39" s="39"/>
      <c r="E39" s="117" t="s">
        <v>60</v>
      </c>
      <c r="F39" s="129">
        <f>ROUND((SUM(BI132:BI673)),  2)</f>
        <v>0</v>
      </c>
      <c r="I39" s="130">
        <v>0</v>
      </c>
      <c r="J39" s="129">
        <f>0</f>
        <v>0</v>
      </c>
      <c r="L39" s="39"/>
    </row>
    <row r="40" spans="2:12" s="1" customFormat="1" ht="7" customHeight="1">
      <c r="B40" s="39"/>
      <c r="I40" s="118"/>
      <c r="L40" s="39"/>
    </row>
    <row r="41" spans="2:12" s="1" customFormat="1" ht="25.45" customHeight="1">
      <c r="B41" s="39"/>
      <c r="C41" s="131"/>
      <c r="D41" s="132" t="s">
        <v>61</v>
      </c>
      <c r="E41" s="133"/>
      <c r="F41" s="133"/>
      <c r="G41" s="134" t="s">
        <v>62</v>
      </c>
      <c r="H41" s="135" t="s">
        <v>63</v>
      </c>
      <c r="I41" s="136"/>
      <c r="J41" s="137">
        <f>SUM(J32:J39)</f>
        <v>0</v>
      </c>
      <c r="K41" s="138"/>
      <c r="L41" s="39"/>
    </row>
    <row r="42" spans="2:12" s="1" customFormat="1" ht="14.4" customHeight="1">
      <c r="B42" s="39"/>
      <c r="I42" s="118"/>
      <c r="L42" s="39"/>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9"/>
      <c r="D50" s="139" t="s">
        <v>64</v>
      </c>
      <c r="E50" s="140"/>
      <c r="F50" s="140"/>
      <c r="G50" s="139" t="s">
        <v>65</v>
      </c>
      <c r="H50" s="140"/>
      <c r="I50" s="141"/>
      <c r="J50" s="140"/>
      <c r="K50" s="140"/>
      <c r="L50" s="39"/>
    </row>
    <row r="51" spans="2:12" ht="10.199999999999999">
      <c r="B51" s="20"/>
      <c r="L51" s="20"/>
    </row>
    <row r="52" spans="2:12" ht="10.199999999999999">
      <c r="B52" s="20"/>
      <c r="L52" s="20"/>
    </row>
    <row r="53" spans="2:12" ht="10.199999999999999">
      <c r="B53" s="20"/>
      <c r="L53" s="20"/>
    </row>
    <row r="54" spans="2:12" ht="10.199999999999999">
      <c r="B54" s="20"/>
      <c r="L54" s="20"/>
    </row>
    <row r="55" spans="2:12" ht="10.199999999999999">
      <c r="B55" s="20"/>
      <c r="L55" s="20"/>
    </row>
    <row r="56" spans="2:12" ht="10.199999999999999">
      <c r="B56" s="20"/>
      <c r="L56" s="20"/>
    </row>
    <row r="57" spans="2:12" ht="10.199999999999999">
      <c r="B57" s="20"/>
      <c r="L57" s="20"/>
    </row>
    <row r="58" spans="2:12" ht="10.199999999999999">
      <c r="B58" s="20"/>
      <c r="L58" s="20"/>
    </row>
    <row r="59" spans="2:12" ht="10.199999999999999">
      <c r="B59" s="20"/>
      <c r="L59" s="20"/>
    </row>
    <row r="60" spans="2:12" ht="10.199999999999999">
      <c r="B60" s="20"/>
      <c r="L60" s="20"/>
    </row>
    <row r="61" spans="2:12" s="1" customFormat="1" ht="12.3">
      <c r="B61" s="39"/>
      <c r="D61" s="142" t="s">
        <v>66</v>
      </c>
      <c r="E61" s="143"/>
      <c r="F61" s="144" t="s">
        <v>67</v>
      </c>
      <c r="G61" s="142" t="s">
        <v>66</v>
      </c>
      <c r="H61" s="143"/>
      <c r="I61" s="145"/>
      <c r="J61" s="146" t="s">
        <v>67</v>
      </c>
      <c r="K61" s="143"/>
      <c r="L61" s="39"/>
    </row>
    <row r="62" spans="2:12" ht="10.199999999999999">
      <c r="B62" s="20"/>
      <c r="L62" s="20"/>
    </row>
    <row r="63" spans="2:12" ht="10.199999999999999">
      <c r="B63" s="20"/>
      <c r="L63" s="20"/>
    </row>
    <row r="64" spans="2:12" ht="10.199999999999999">
      <c r="B64" s="20"/>
      <c r="L64" s="20"/>
    </row>
    <row r="65" spans="2:12" s="1" customFormat="1" ht="12.3">
      <c r="B65" s="39"/>
      <c r="D65" s="139" t="s">
        <v>68</v>
      </c>
      <c r="E65" s="140"/>
      <c r="F65" s="140"/>
      <c r="G65" s="139" t="s">
        <v>69</v>
      </c>
      <c r="H65" s="140"/>
      <c r="I65" s="141"/>
      <c r="J65" s="140"/>
      <c r="K65" s="140"/>
      <c r="L65" s="39"/>
    </row>
    <row r="66" spans="2:12" ht="10.199999999999999">
      <c r="B66" s="20"/>
      <c r="L66" s="20"/>
    </row>
    <row r="67" spans="2:12" ht="10.199999999999999">
      <c r="B67" s="20"/>
      <c r="L67" s="20"/>
    </row>
    <row r="68" spans="2:12" ht="10.199999999999999">
      <c r="B68" s="20"/>
      <c r="L68" s="20"/>
    </row>
    <row r="69" spans="2:12" ht="10.199999999999999">
      <c r="B69" s="20"/>
      <c r="L69" s="20"/>
    </row>
    <row r="70" spans="2:12" ht="10.199999999999999">
      <c r="B70" s="20"/>
      <c r="L70" s="20"/>
    </row>
    <row r="71" spans="2:12" ht="10.199999999999999">
      <c r="B71" s="20"/>
      <c r="L71" s="20"/>
    </row>
    <row r="72" spans="2:12" ht="10.199999999999999">
      <c r="B72" s="20"/>
      <c r="L72" s="20"/>
    </row>
    <row r="73" spans="2:12" ht="10.199999999999999">
      <c r="B73" s="20"/>
      <c r="L73" s="20"/>
    </row>
    <row r="74" spans="2:12" ht="10.199999999999999">
      <c r="B74" s="20"/>
      <c r="L74" s="20"/>
    </row>
    <row r="75" spans="2:12" ht="10.199999999999999">
      <c r="B75" s="20"/>
      <c r="L75" s="20"/>
    </row>
    <row r="76" spans="2:12" s="1" customFormat="1" ht="12.3">
      <c r="B76" s="39"/>
      <c r="D76" s="142" t="s">
        <v>66</v>
      </c>
      <c r="E76" s="143"/>
      <c r="F76" s="144" t="s">
        <v>67</v>
      </c>
      <c r="G76" s="142" t="s">
        <v>66</v>
      </c>
      <c r="H76" s="143"/>
      <c r="I76" s="145"/>
      <c r="J76" s="146" t="s">
        <v>67</v>
      </c>
      <c r="K76" s="143"/>
      <c r="L76" s="39"/>
    </row>
    <row r="77" spans="2:12" s="1" customFormat="1" ht="14.4" customHeight="1">
      <c r="B77" s="147"/>
      <c r="C77" s="148"/>
      <c r="D77" s="148"/>
      <c r="E77" s="148"/>
      <c r="F77" s="148"/>
      <c r="G77" s="148"/>
      <c r="H77" s="148"/>
      <c r="I77" s="149"/>
      <c r="J77" s="148"/>
      <c r="K77" s="148"/>
      <c r="L77" s="39"/>
    </row>
    <row r="81" spans="2:12" s="1" customFormat="1" ht="7" customHeight="1">
      <c r="B81" s="150"/>
      <c r="C81" s="151"/>
      <c r="D81" s="151"/>
      <c r="E81" s="151"/>
      <c r="F81" s="151"/>
      <c r="G81" s="151"/>
      <c r="H81" s="151"/>
      <c r="I81" s="152"/>
      <c r="J81" s="151"/>
      <c r="K81" s="151"/>
      <c r="L81" s="39"/>
    </row>
    <row r="82" spans="2:12" s="1" customFormat="1" ht="25" customHeight="1">
      <c r="B82" s="35"/>
      <c r="C82" s="23" t="s">
        <v>152</v>
      </c>
      <c r="D82" s="36"/>
      <c r="E82" s="36"/>
      <c r="F82" s="36"/>
      <c r="G82" s="36"/>
      <c r="H82" s="36"/>
      <c r="I82" s="118"/>
      <c r="J82" s="36"/>
      <c r="K82" s="36"/>
      <c r="L82" s="39"/>
    </row>
    <row r="83" spans="2:12" s="1" customFormat="1" ht="7" customHeight="1">
      <c r="B83" s="35"/>
      <c r="C83" s="36"/>
      <c r="D83" s="36"/>
      <c r="E83" s="36"/>
      <c r="F83" s="36"/>
      <c r="G83" s="36"/>
      <c r="H83" s="36"/>
      <c r="I83" s="118"/>
      <c r="J83" s="36"/>
      <c r="K83" s="36"/>
      <c r="L83" s="39"/>
    </row>
    <row r="84" spans="2:12" s="1" customFormat="1" ht="12" customHeight="1">
      <c r="B84" s="35"/>
      <c r="C84" s="29" t="s">
        <v>16</v>
      </c>
      <c r="D84" s="36"/>
      <c r="E84" s="36"/>
      <c r="F84" s="36"/>
      <c r="G84" s="36"/>
      <c r="H84" s="36"/>
      <c r="I84" s="118"/>
      <c r="J84" s="36"/>
      <c r="K84" s="36"/>
      <c r="L84" s="39"/>
    </row>
    <row r="85" spans="2:12" s="1" customFormat="1" ht="16.5" customHeight="1">
      <c r="B85" s="35"/>
      <c r="C85" s="36"/>
      <c r="D85" s="36"/>
      <c r="E85" s="330" t="str">
        <f>E7</f>
        <v>Šternberk - lokalita Příkopy</v>
      </c>
      <c r="F85" s="331"/>
      <c r="G85" s="331"/>
      <c r="H85" s="331"/>
      <c r="I85" s="118"/>
      <c r="J85" s="36"/>
      <c r="K85" s="36"/>
      <c r="L85" s="39"/>
    </row>
    <row r="86" spans="2:12" ht="12" customHeight="1">
      <c r="B86" s="21"/>
      <c r="C86" s="29" t="s">
        <v>147</v>
      </c>
      <c r="D86" s="22"/>
      <c r="E86" s="22"/>
      <c r="F86" s="22"/>
      <c r="G86" s="22"/>
      <c r="H86" s="22"/>
      <c r="J86" s="22"/>
      <c r="K86" s="22"/>
      <c r="L86" s="20"/>
    </row>
    <row r="87" spans="2:12" s="1" customFormat="1" ht="16.5" customHeight="1">
      <c r="B87" s="35"/>
      <c r="C87" s="36"/>
      <c r="D87" s="36"/>
      <c r="E87" s="330" t="s">
        <v>2457</v>
      </c>
      <c r="F87" s="332"/>
      <c r="G87" s="332"/>
      <c r="H87" s="332"/>
      <c r="I87" s="118"/>
      <c r="J87" s="36"/>
      <c r="K87" s="36"/>
      <c r="L87" s="39"/>
    </row>
    <row r="88" spans="2:12" s="1" customFormat="1" ht="12" customHeight="1">
      <c r="B88" s="35"/>
      <c r="C88" s="29" t="s">
        <v>149</v>
      </c>
      <c r="D88" s="36"/>
      <c r="E88" s="36"/>
      <c r="F88" s="36"/>
      <c r="G88" s="36"/>
      <c r="H88" s="36"/>
      <c r="I88" s="118"/>
      <c r="J88" s="36"/>
      <c r="K88" s="36"/>
      <c r="L88" s="39"/>
    </row>
    <row r="89" spans="2:12" s="1" customFormat="1" ht="16.5" customHeight="1">
      <c r="B89" s="35"/>
      <c r="C89" s="36"/>
      <c r="D89" s="36"/>
      <c r="E89" s="298" t="str">
        <f>E11</f>
        <v>3-2 - SO 302.1 -Kanalizační přípojky</v>
      </c>
      <c r="F89" s="332"/>
      <c r="G89" s="332"/>
      <c r="H89" s="332"/>
      <c r="I89" s="118"/>
      <c r="J89" s="36"/>
      <c r="K89" s="36"/>
      <c r="L89" s="39"/>
    </row>
    <row r="90" spans="2:12" s="1" customFormat="1" ht="7" customHeight="1">
      <c r="B90" s="35"/>
      <c r="C90" s="36"/>
      <c r="D90" s="36"/>
      <c r="E90" s="36"/>
      <c r="F90" s="36"/>
      <c r="G90" s="36"/>
      <c r="H90" s="36"/>
      <c r="I90" s="118"/>
      <c r="J90" s="36"/>
      <c r="K90" s="36"/>
      <c r="L90" s="39"/>
    </row>
    <row r="91" spans="2:12" s="1" customFormat="1" ht="12" customHeight="1">
      <c r="B91" s="35"/>
      <c r="C91" s="29" t="s">
        <v>24</v>
      </c>
      <c r="D91" s="36"/>
      <c r="E91" s="36"/>
      <c r="F91" s="27" t="str">
        <f>F14</f>
        <v>Šternberk</v>
      </c>
      <c r="G91" s="36"/>
      <c r="H91" s="36"/>
      <c r="I91" s="119" t="s">
        <v>26</v>
      </c>
      <c r="J91" s="62" t="str">
        <f>IF(J14="","",J14)</f>
        <v>23. 4. 2017</v>
      </c>
      <c r="K91" s="36"/>
      <c r="L91" s="39"/>
    </row>
    <row r="92" spans="2:12" s="1" customFormat="1" ht="7" customHeight="1">
      <c r="B92" s="35"/>
      <c r="C92" s="36"/>
      <c r="D92" s="36"/>
      <c r="E92" s="36"/>
      <c r="F92" s="36"/>
      <c r="G92" s="36"/>
      <c r="H92" s="36"/>
      <c r="I92" s="118"/>
      <c r="J92" s="36"/>
      <c r="K92" s="36"/>
      <c r="L92" s="39"/>
    </row>
    <row r="93" spans="2:12" s="1" customFormat="1" ht="15.15" customHeight="1">
      <c r="B93" s="35"/>
      <c r="C93" s="29" t="s">
        <v>34</v>
      </c>
      <c r="D93" s="36"/>
      <c r="E93" s="36"/>
      <c r="F93" s="27" t="str">
        <f>E17</f>
        <v>Město Šternberk</v>
      </c>
      <c r="G93" s="36"/>
      <c r="H93" s="36"/>
      <c r="I93" s="119" t="s">
        <v>42</v>
      </c>
      <c r="J93" s="33" t="str">
        <f>E23</f>
        <v>ing. Petr Doležel</v>
      </c>
      <c r="K93" s="36"/>
      <c r="L93" s="39"/>
    </row>
    <row r="94" spans="2:12" s="1" customFormat="1" ht="15.15" customHeight="1">
      <c r="B94" s="35"/>
      <c r="C94" s="29" t="s">
        <v>40</v>
      </c>
      <c r="D94" s="36"/>
      <c r="E94" s="36"/>
      <c r="F94" s="27" t="str">
        <f>IF(E20="","",E20)</f>
        <v>Vyplň údaj</v>
      </c>
      <c r="G94" s="36"/>
      <c r="H94" s="36"/>
      <c r="I94" s="119" t="s">
        <v>46</v>
      </c>
      <c r="J94" s="33" t="str">
        <f>E26</f>
        <v>Kucek</v>
      </c>
      <c r="K94" s="36"/>
      <c r="L94" s="39"/>
    </row>
    <row r="95" spans="2:12" s="1" customFormat="1" ht="10.3" customHeight="1">
      <c r="B95" s="35"/>
      <c r="C95" s="36"/>
      <c r="D95" s="36"/>
      <c r="E95" s="36"/>
      <c r="F95" s="36"/>
      <c r="G95" s="36"/>
      <c r="H95" s="36"/>
      <c r="I95" s="118"/>
      <c r="J95" s="36"/>
      <c r="K95" s="36"/>
      <c r="L95" s="39"/>
    </row>
    <row r="96" spans="2:12" s="1" customFormat="1" ht="29.25" customHeight="1">
      <c r="B96" s="35"/>
      <c r="C96" s="153" t="s">
        <v>153</v>
      </c>
      <c r="D96" s="154"/>
      <c r="E96" s="154"/>
      <c r="F96" s="154"/>
      <c r="G96" s="154"/>
      <c r="H96" s="154"/>
      <c r="I96" s="155"/>
      <c r="J96" s="156" t="s">
        <v>154</v>
      </c>
      <c r="K96" s="154"/>
      <c r="L96" s="39"/>
    </row>
    <row r="97" spans="2:47" s="1" customFormat="1" ht="10.3" customHeight="1">
      <c r="B97" s="35"/>
      <c r="C97" s="36"/>
      <c r="D97" s="36"/>
      <c r="E97" s="36"/>
      <c r="F97" s="36"/>
      <c r="G97" s="36"/>
      <c r="H97" s="36"/>
      <c r="I97" s="118"/>
      <c r="J97" s="36"/>
      <c r="K97" s="36"/>
      <c r="L97" s="39"/>
    </row>
    <row r="98" spans="2:47" s="1" customFormat="1" ht="22.8" customHeight="1">
      <c r="B98" s="35"/>
      <c r="C98" s="157" t="s">
        <v>155</v>
      </c>
      <c r="D98" s="36"/>
      <c r="E98" s="36"/>
      <c r="F98" s="36"/>
      <c r="G98" s="36"/>
      <c r="H98" s="36"/>
      <c r="I98" s="118"/>
      <c r="J98" s="80">
        <f>J132</f>
        <v>0</v>
      </c>
      <c r="K98" s="36"/>
      <c r="L98" s="39"/>
      <c r="AU98" s="17" t="s">
        <v>156</v>
      </c>
    </row>
    <row r="99" spans="2:47" s="8" customFormat="1" ht="25" customHeight="1">
      <c r="B99" s="158"/>
      <c r="C99" s="159"/>
      <c r="D99" s="160" t="s">
        <v>157</v>
      </c>
      <c r="E99" s="161"/>
      <c r="F99" s="161"/>
      <c r="G99" s="161"/>
      <c r="H99" s="161"/>
      <c r="I99" s="162"/>
      <c r="J99" s="163">
        <f>J133</f>
        <v>0</v>
      </c>
      <c r="K99" s="159"/>
      <c r="L99" s="164"/>
    </row>
    <row r="100" spans="2:47" s="9" customFormat="1" ht="19.899999999999999" customHeight="1">
      <c r="B100" s="165"/>
      <c r="C100" s="100"/>
      <c r="D100" s="166" t="s">
        <v>1672</v>
      </c>
      <c r="E100" s="167"/>
      <c r="F100" s="167"/>
      <c r="G100" s="167"/>
      <c r="H100" s="167"/>
      <c r="I100" s="168"/>
      <c r="J100" s="169">
        <f>J134</f>
        <v>0</v>
      </c>
      <c r="K100" s="100"/>
      <c r="L100" s="170"/>
    </row>
    <row r="101" spans="2:47" s="9" customFormat="1" ht="19.899999999999999" customHeight="1">
      <c r="B101" s="165"/>
      <c r="C101" s="100"/>
      <c r="D101" s="166" t="s">
        <v>160</v>
      </c>
      <c r="E101" s="167"/>
      <c r="F101" s="167"/>
      <c r="G101" s="167"/>
      <c r="H101" s="167"/>
      <c r="I101" s="168"/>
      <c r="J101" s="169">
        <f>J386</f>
        <v>0</v>
      </c>
      <c r="K101" s="100"/>
      <c r="L101" s="170"/>
    </row>
    <row r="102" spans="2:47" s="9" customFormat="1" ht="19.899999999999999" customHeight="1">
      <c r="B102" s="165"/>
      <c r="C102" s="100"/>
      <c r="D102" s="166" t="s">
        <v>2460</v>
      </c>
      <c r="E102" s="167"/>
      <c r="F102" s="167"/>
      <c r="G102" s="167"/>
      <c r="H102" s="167"/>
      <c r="I102" s="168"/>
      <c r="J102" s="169">
        <f>J393</f>
        <v>0</v>
      </c>
      <c r="K102" s="100"/>
      <c r="L102" s="170"/>
    </row>
    <row r="103" spans="2:47" s="9" customFormat="1" ht="19.899999999999999" customHeight="1">
      <c r="B103" s="165"/>
      <c r="C103" s="100"/>
      <c r="D103" s="166" t="s">
        <v>2461</v>
      </c>
      <c r="E103" s="167"/>
      <c r="F103" s="167"/>
      <c r="G103" s="167"/>
      <c r="H103" s="167"/>
      <c r="I103" s="168"/>
      <c r="J103" s="169">
        <f>J424</f>
        <v>0</v>
      </c>
      <c r="K103" s="100"/>
      <c r="L103" s="170"/>
    </row>
    <row r="104" spans="2:47" s="9" customFormat="1" ht="19.899999999999999" customHeight="1">
      <c r="B104" s="165"/>
      <c r="C104" s="100"/>
      <c r="D104" s="166" t="s">
        <v>2785</v>
      </c>
      <c r="E104" s="167"/>
      <c r="F104" s="167"/>
      <c r="G104" s="167"/>
      <c r="H104" s="167"/>
      <c r="I104" s="168"/>
      <c r="J104" s="169">
        <f>J430</f>
        <v>0</v>
      </c>
      <c r="K104" s="100"/>
      <c r="L104" s="170"/>
    </row>
    <row r="105" spans="2:47" s="9" customFormat="1" ht="19.899999999999999" customHeight="1">
      <c r="B105" s="165"/>
      <c r="C105" s="100"/>
      <c r="D105" s="166" t="s">
        <v>2786</v>
      </c>
      <c r="E105" s="167"/>
      <c r="F105" s="167"/>
      <c r="G105" s="167"/>
      <c r="H105" s="167"/>
      <c r="I105" s="168"/>
      <c r="J105" s="169">
        <f>J536</f>
        <v>0</v>
      </c>
      <c r="K105" s="100"/>
      <c r="L105" s="170"/>
    </row>
    <row r="106" spans="2:47" s="9" customFormat="1" ht="19.899999999999999" customHeight="1">
      <c r="B106" s="165"/>
      <c r="C106" s="100"/>
      <c r="D106" s="166" t="s">
        <v>1674</v>
      </c>
      <c r="E106" s="167"/>
      <c r="F106" s="167"/>
      <c r="G106" s="167"/>
      <c r="H106" s="167"/>
      <c r="I106" s="168"/>
      <c r="J106" s="169">
        <f>J618</f>
        <v>0</v>
      </c>
      <c r="K106" s="100"/>
      <c r="L106" s="170"/>
    </row>
    <row r="107" spans="2:47" s="9" customFormat="1" ht="19.899999999999999" customHeight="1">
      <c r="B107" s="165"/>
      <c r="C107" s="100"/>
      <c r="D107" s="166" t="s">
        <v>1680</v>
      </c>
      <c r="E107" s="167"/>
      <c r="F107" s="167"/>
      <c r="G107" s="167"/>
      <c r="H107" s="167"/>
      <c r="I107" s="168"/>
      <c r="J107" s="169">
        <f>J652</f>
        <v>0</v>
      </c>
      <c r="K107" s="100"/>
      <c r="L107" s="170"/>
    </row>
    <row r="108" spans="2:47" s="8" customFormat="1" ht="25" customHeight="1">
      <c r="B108" s="158"/>
      <c r="C108" s="159"/>
      <c r="D108" s="160" t="s">
        <v>2463</v>
      </c>
      <c r="E108" s="161"/>
      <c r="F108" s="161"/>
      <c r="G108" s="161"/>
      <c r="H108" s="161"/>
      <c r="I108" s="162"/>
      <c r="J108" s="163">
        <f>J659</f>
        <v>0</v>
      </c>
      <c r="K108" s="159"/>
      <c r="L108" s="164"/>
    </row>
    <row r="109" spans="2:47" s="9" customFormat="1" ht="19.899999999999999" customHeight="1">
      <c r="B109" s="165"/>
      <c r="C109" s="100"/>
      <c r="D109" s="166" t="s">
        <v>2787</v>
      </c>
      <c r="E109" s="167"/>
      <c r="F109" s="167"/>
      <c r="G109" s="167"/>
      <c r="H109" s="167"/>
      <c r="I109" s="168"/>
      <c r="J109" s="169">
        <f>J660</f>
        <v>0</v>
      </c>
      <c r="K109" s="100"/>
      <c r="L109" s="170"/>
    </row>
    <row r="110" spans="2:47" s="9" customFormat="1" ht="19.899999999999999" customHeight="1">
      <c r="B110" s="165"/>
      <c r="C110" s="100"/>
      <c r="D110" s="166" t="s">
        <v>2464</v>
      </c>
      <c r="E110" s="167"/>
      <c r="F110" s="167"/>
      <c r="G110" s="167"/>
      <c r="H110" s="167"/>
      <c r="I110" s="168"/>
      <c r="J110" s="169">
        <f>J668</f>
        <v>0</v>
      </c>
      <c r="K110" s="100"/>
      <c r="L110" s="170"/>
    </row>
    <row r="111" spans="2:47" s="1" customFormat="1" ht="21.85" customHeight="1">
      <c r="B111" s="35"/>
      <c r="C111" s="36"/>
      <c r="D111" s="36"/>
      <c r="E111" s="36"/>
      <c r="F111" s="36"/>
      <c r="G111" s="36"/>
      <c r="H111" s="36"/>
      <c r="I111" s="118"/>
      <c r="J111" s="36"/>
      <c r="K111" s="36"/>
      <c r="L111" s="39"/>
    </row>
    <row r="112" spans="2:47" s="1" customFormat="1" ht="7" customHeight="1">
      <c r="B112" s="50"/>
      <c r="C112" s="51"/>
      <c r="D112" s="51"/>
      <c r="E112" s="51"/>
      <c r="F112" s="51"/>
      <c r="G112" s="51"/>
      <c r="H112" s="51"/>
      <c r="I112" s="149"/>
      <c r="J112" s="51"/>
      <c r="K112" s="51"/>
      <c r="L112" s="39"/>
    </row>
    <row r="116" spans="2:12" s="1" customFormat="1" ht="7" customHeight="1">
      <c r="B116" s="52"/>
      <c r="C116" s="53"/>
      <c r="D116" s="53"/>
      <c r="E116" s="53"/>
      <c r="F116" s="53"/>
      <c r="G116" s="53"/>
      <c r="H116" s="53"/>
      <c r="I116" s="152"/>
      <c r="J116" s="53"/>
      <c r="K116" s="53"/>
      <c r="L116" s="39"/>
    </row>
    <row r="117" spans="2:12" s="1" customFormat="1" ht="25" customHeight="1">
      <c r="B117" s="35"/>
      <c r="C117" s="23" t="s">
        <v>168</v>
      </c>
      <c r="D117" s="36"/>
      <c r="E117" s="36"/>
      <c r="F117" s="36"/>
      <c r="G117" s="36"/>
      <c r="H117" s="36"/>
      <c r="I117" s="118"/>
      <c r="J117" s="36"/>
      <c r="K117" s="36"/>
      <c r="L117" s="39"/>
    </row>
    <row r="118" spans="2:12" s="1" customFormat="1" ht="7" customHeight="1">
      <c r="B118" s="35"/>
      <c r="C118" s="36"/>
      <c r="D118" s="36"/>
      <c r="E118" s="36"/>
      <c r="F118" s="36"/>
      <c r="G118" s="36"/>
      <c r="H118" s="36"/>
      <c r="I118" s="118"/>
      <c r="J118" s="36"/>
      <c r="K118" s="36"/>
      <c r="L118" s="39"/>
    </row>
    <row r="119" spans="2:12" s="1" customFormat="1" ht="12" customHeight="1">
      <c r="B119" s="35"/>
      <c r="C119" s="29" t="s">
        <v>16</v>
      </c>
      <c r="D119" s="36"/>
      <c r="E119" s="36"/>
      <c r="F119" s="36"/>
      <c r="G119" s="36"/>
      <c r="H119" s="36"/>
      <c r="I119" s="118"/>
      <c r="J119" s="36"/>
      <c r="K119" s="36"/>
      <c r="L119" s="39"/>
    </row>
    <row r="120" spans="2:12" s="1" customFormat="1" ht="16.5" customHeight="1">
      <c r="B120" s="35"/>
      <c r="C120" s="36"/>
      <c r="D120" s="36"/>
      <c r="E120" s="330" t="str">
        <f>E7</f>
        <v>Šternberk - lokalita Příkopy</v>
      </c>
      <c r="F120" s="331"/>
      <c r="G120" s="331"/>
      <c r="H120" s="331"/>
      <c r="I120" s="118"/>
      <c r="J120" s="36"/>
      <c r="K120" s="36"/>
      <c r="L120" s="39"/>
    </row>
    <row r="121" spans="2:12" ht="12" customHeight="1">
      <c r="B121" s="21"/>
      <c r="C121" s="29" t="s">
        <v>147</v>
      </c>
      <c r="D121" s="22"/>
      <c r="E121" s="22"/>
      <c r="F121" s="22"/>
      <c r="G121" s="22"/>
      <c r="H121" s="22"/>
      <c r="J121" s="22"/>
      <c r="K121" s="22"/>
      <c r="L121" s="20"/>
    </row>
    <row r="122" spans="2:12" s="1" customFormat="1" ht="16.5" customHeight="1">
      <c r="B122" s="35"/>
      <c r="C122" s="36"/>
      <c r="D122" s="36"/>
      <c r="E122" s="330" t="s">
        <v>2457</v>
      </c>
      <c r="F122" s="332"/>
      <c r="G122" s="332"/>
      <c r="H122" s="332"/>
      <c r="I122" s="118"/>
      <c r="J122" s="36"/>
      <c r="K122" s="36"/>
      <c r="L122" s="39"/>
    </row>
    <row r="123" spans="2:12" s="1" customFormat="1" ht="12" customHeight="1">
      <c r="B123" s="35"/>
      <c r="C123" s="29" t="s">
        <v>149</v>
      </c>
      <c r="D123" s="36"/>
      <c r="E123" s="36"/>
      <c r="F123" s="36"/>
      <c r="G123" s="36"/>
      <c r="H123" s="36"/>
      <c r="I123" s="118"/>
      <c r="J123" s="36"/>
      <c r="K123" s="36"/>
      <c r="L123" s="39"/>
    </row>
    <row r="124" spans="2:12" s="1" customFormat="1" ht="16.5" customHeight="1">
      <c r="B124" s="35"/>
      <c r="C124" s="36"/>
      <c r="D124" s="36"/>
      <c r="E124" s="298" t="str">
        <f>E11</f>
        <v>3-2 - SO 302.1 -Kanalizační přípojky</v>
      </c>
      <c r="F124" s="332"/>
      <c r="G124" s="332"/>
      <c r="H124" s="332"/>
      <c r="I124" s="118"/>
      <c r="J124" s="36"/>
      <c r="K124" s="36"/>
      <c r="L124" s="39"/>
    </row>
    <row r="125" spans="2:12" s="1" customFormat="1" ht="7" customHeight="1">
      <c r="B125" s="35"/>
      <c r="C125" s="36"/>
      <c r="D125" s="36"/>
      <c r="E125" s="36"/>
      <c r="F125" s="36"/>
      <c r="G125" s="36"/>
      <c r="H125" s="36"/>
      <c r="I125" s="118"/>
      <c r="J125" s="36"/>
      <c r="K125" s="36"/>
      <c r="L125" s="39"/>
    </row>
    <row r="126" spans="2:12" s="1" customFormat="1" ht="12" customHeight="1">
      <c r="B126" s="35"/>
      <c r="C126" s="29" t="s">
        <v>24</v>
      </c>
      <c r="D126" s="36"/>
      <c r="E126" s="36"/>
      <c r="F126" s="27" t="str">
        <f>F14</f>
        <v>Šternberk</v>
      </c>
      <c r="G126" s="36"/>
      <c r="H126" s="36"/>
      <c r="I126" s="119" t="s">
        <v>26</v>
      </c>
      <c r="J126" s="62" t="str">
        <f>IF(J14="","",J14)</f>
        <v>23. 4. 2017</v>
      </c>
      <c r="K126" s="36"/>
      <c r="L126" s="39"/>
    </row>
    <row r="127" spans="2:12" s="1" customFormat="1" ht="7" customHeight="1">
      <c r="B127" s="35"/>
      <c r="C127" s="36"/>
      <c r="D127" s="36"/>
      <c r="E127" s="36"/>
      <c r="F127" s="36"/>
      <c r="G127" s="36"/>
      <c r="H127" s="36"/>
      <c r="I127" s="118"/>
      <c r="J127" s="36"/>
      <c r="K127" s="36"/>
      <c r="L127" s="39"/>
    </row>
    <row r="128" spans="2:12" s="1" customFormat="1" ht="15.15" customHeight="1">
      <c r="B128" s="35"/>
      <c r="C128" s="29" t="s">
        <v>34</v>
      </c>
      <c r="D128" s="36"/>
      <c r="E128" s="36"/>
      <c r="F128" s="27" t="str">
        <f>E17</f>
        <v>Město Šternberk</v>
      </c>
      <c r="G128" s="36"/>
      <c r="H128" s="36"/>
      <c r="I128" s="119" t="s">
        <v>42</v>
      </c>
      <c r="J128" s="33" t="str">
        <f>E23</f>
        <v>ing. Petr Doležel</v>
      </c>
      <c r="K128" s="36"/>
      <c r="L128" s="39"/>
    </row>
    <row r="129" spans="2:65" s="1" customFormat="1" ht="15.15" customHeight="1">
      <c r="B129" s="35"/>
      <c r="C129" s="29" t="s">
        <v>40</v>
      </c>
      <c r="D129" s="36"/>
      <c r="E129" s="36"/>
      <c r="F129" s="27" t="str">
        <f>IF(E20="","",E20)</f>
        <v>Vyplň údaj</v>
      </c>
      <c r="G129" s="36"/>
      <c r="H129" s="36"/>
      <c r="I129" s="119" t="s">
        <v>46</v>
      </c>
      <c r="J129" s="33" t="str">
        <f>E26</f>
        <v>Kucek</v>
      </c>
      <c r="K129" s="36"/>
      <c r="L129" s="39"/>
    </row>
    <row r="130" spans="2:65" s="1" customFormat="1" ht="10.3" customHeight="1">
      <c r="B130" s="35"/>
      <c r="C130" s="36"/>
      <c r="D130" s="36"/>
      <c r="E130" s="36"/>
      <c r="F130" s="36"/>
      <c r="G130" s="36"/>
      <c r="H130" s="36"/>
      <c r="I130" s="118"/>
      <c r="J130" s="36"/>
      <c r="K130" s="36"/>
      <c r="L130" s="39"/>
    </row>
    <row r="131" spans="2:65" s="10" customFormat="1" ht="29.25" customHeight="1">
      <c r="B131" s="171"/>
      <c r="C131" s="172" t="s">
        <v>169</v>
      </c>
      <c r="D131" s="173" t="s">
        <v>76</v>
      </c>
      <c r="E131" s="173" t="s">
        <v>72</v>
      </c>
      <c r="F131" s="173" t="s">
        <v>73</v>
      </c>
      <c r="G131" s="173" t="s">
        <v>170</v>
      </c>
      <c r="H131" s="173" t="s">
        <v>171</v>
      </c>
      <c r="I131" s="174" t="s">
        <v>172</v>
      </c>
      <c r="J131" s="173" t="s">
        <v>154</v>
      </c>
      <c r="K131" s="175" t="s">
        <v>173</v>
      </c>
      <c r="L131" s="176"/>
      <c r="M131" s="71" t="s">
        <v>1</v>
      </c>
      <c r="N131" s="72" t="s">
        <v>55</v>
      </c>
      <c r="O131" s="72" t="s">
        <v>174</v>
      </c>
      <c r="P131" s="72" t="s">
        <v>175</v>
      </c>
      <c r="Q131" s="72" t="s">
        <v>176</v>
      </c>
      <c r="R131" s="72" t="s">
        <v>177</v>
      </c>
      <c r="S131" s="72" t="s">
        <v>178</v>
      </c>
      <c r="T131" s="73" t="s">
        <v>179</v>
      </c>
    </row>
    <row r="132" spans="2:65" s="1" customFormat="1" ht="22.8" customHeight="1">
      <c r="B132" s="35"/>
      <c r="C132" s="78" t="s">
        <v>180</v>
      </c>
      <c r="D132" s="36"/>
      <c r="E132" s="36"/>
      <c r="F132" s="36"/>
      <c r="G132" s="36"/>
      <c r="H132" s="36"/>
      <c r="I132" s="118"/>
      <c r="J132" s="177">
        <f>BK132</f>
        <v>0</v>
      </c>
      <c r="K132" s="36"/>
      <c r="L132" s="39"/>
      <c r="M132" s="74"/>
      <c r="N132" s="75"/>
      <c r="O132" s="75"/>
      <c r="P132" s="178">
        <f>P133+P659</f>
        <v>0</v>
      </c>
      <c r="Q132" s="75"/>
      <c r="R132" s="178">
        <f>R133+R659</f>
        <v>27.807807279999999</v>
      </c>
      <c r="S132" s="75"/>
      <c r="T132" s="179">
        <f>T133+T659</f>
        <v>0</v>
      </c>
      <c r="AT132" s="17" t="s">
        <v>90</v>
      </c>
      <c r="AU132" s="17" t="s">
        <v>156</v>
      </c>
      <c r="BK132" s="180">
        <f>BK133+BK659</f>
        <v>0</v>
      </c>
    </row>
    <row r="133" spans="2:65" s="11" customFormat="1" ht="25.9" customHeight="1">
      <c r="B133" s="181"/>
      <c r="C133" s="182"/>
      <c r="D133" s="183" t="s">
        <v>90</v>
      </c>
      <c r="E133" s="184" t="s">
        <v>181</v>
      </c>
      <c r="F133" s="184" t="s">
        <v>182</v>
      </c>
      <c r="G133" s="182"/>
      <c r="H133" s="182"/>
      <c r="I133" s="185"/>
      <c r="J133" s="186">
        <f>BK133</f>
        <v>0</v>
      </c>
      <c r="K133" s="182"/>
      <c r="L133" s="187"/>
      <c r="M133" s="188"/>
      <c r="N133" s="189"/>
      <c r="O133" s="189"/>
      <c r="P133" s="190">
        <f>P134+P386+P393+P424+P430+P536+P618+P652</f>
        <v>0</v>
      </c>
      <c r="Q133" s="189"/>
      <c r="R133" s="190">
        <f>R134+R386+R393+R424+R430+R536+R618+R652</f>
        <v>27.800307279999998</v>
      </c>
      <c r="S133" s="189"/>
      <c r="T133" s="191">
        <f>T134+T386+T393+T424+T430+T536+T618+T652</f>
        <v>0</v>
      </c>
      <c r="AR133" s="192" t="s">
        <v>23</v>
      </c>
      <c r="AT133" s="193" t="s">
        <v>90</v>
      </c>
      <c r="AU133" s="193" t="s">
        <v>91</v>
      </c>
      <c r="AY133" s="192" t="s">
        <v>183</v>
      </c>
      <c r="BK133" s="194">
        <f>BK134+BK386+BK393+BK424+BK430+BK536+BK618+BK652</f>
        <v>0</v>
      </c>
    </row>
    <row r="134" spans="2:65" s="11" customFormat="1" ht="22.8" customHeight="1">
      <c r="B134" s="181"/>
      <c r="C134" s="182"/>
      <c r="D134" s="183" t="s">
        <v>90</v>
      </c>
      <c r="E134" s="195" t="s">
        <v>23</v>
      </c>
      <c r="F134" s="195" t="s">
        <v>1681</v>
      </c>
      <c r="G134" s="182"/>
      <c r="H134" s="182"/>
      <c r="I134" s="185"/>
      <c r="J134" s="196">
        <f>BK134</f>
        <v>0</v>
      </c>
      <c r="K134" s="182"/>
      <c r="L134" s="187"/>
      <c r="M134" s="188"/>
      <c r="N134" s="189"/>
      <c r="O134" s="189"/>
      <c r="P134" s="190">
        <f>SUM(P135:P385)</f>
        <v>0</v>
      </c>
      <c r="Q134" s="189"/>
      <c r="R134" s="190">
        <f>SUM(R135:R385)</f>
        <v>0.46989843000000003</v>
      </c>
      <c r="S134" s="189"/>
      <c r="T134" s="191">
        <f>SUM(T135:T385)</f>
        <v>0</v>
      </c>
      <c r="AR134" s="192" t="s">
        <v>23</v>
      </c>
      <c r="AT134" s="193" t="s">
        <v>90</v>
      </c>
      <c r="AU134" s="193" t="s">
        <v>23</v>
      </c>
      <c r="AY134" s="192" t="s">
        <v>183</v>
      </c>
      <c r="BK134" s="194">
        <f>SUM(BK135:BK385)</f>
        <v>0</v>
      </c>
    </row>
    <row r="135" spans="2:65" s="1" customFormat="1" ht="16.5" customHeight="1">
      <c r="B135" s="35"/>
      <c r="C135" s="197" t="s">
        <v>23</v>
      </c>
      <c r="D135" s="197" t="s">
        <v>186</v>
      </c>
      <c r="E135" s="198" t="s">
        <v>1689</v>
      </c>
      <c r="F135" s="199" t="s">
        <v>1690</v>
      </c>
      <c r="G135" s="200" t="s">
        <v>711</v>
      </c>
      <c r="H135" s="201">
        <v>6</v>
      </c>
      <c r="I135" s="202"/>
      <c r="J135" s="203">
        <f>ROUND(I135*H135,2)</f>
        <v>0</v>
      </c>
      <c r="K135" s="199" t="s">
        <v>190</v>
      </c>
      <c r="L135" s="39"/>
      <c r="M135" s="204" t="s">
        <v>1</v>
      </c>
      <c r="N135" s="205" t="s">
        <v>56</v>
      </c>
      <c r="O135" s="67"/>
      <c r="P135" s="206">
        <f>O135*H135</f>
        <v>0</v>
      </c>
      <c r="Q135" s="206">
        <v>8.6800000000000002E-3</v>
      </c>
      <c r="R135" s="206">
        <f>Q135*H135</f>
        <v>5.2080000000000001E-2</v>
      </c>
      <c r="S135" s="206">
        <v>0</v>
      </c>
      <c r="T135" s="207">
        <f>S135*H135</f>
        <v>0</v>
      </c>
      <c r="AR135" s="208" t="s">
        <v>122</v>
      </c>
      <c r="AT135" s="208" t="s">
        <v>186</v>
      </c>
      <c r="AU135" s="208" t="s">
        <v>98</v>
      </c>
      <c r="AY135" s="17" t="s">
        <v>183</v>
      </c>
      <c r="BE135" s="209">
        <f>IF(N135="základní",J135,0)</f>
        <v>0</v>
      </c>
      <c r="BF135" s="209">
        <f>IF(N135="snížená",J135,0)</f>
        <v>0</v>
      </c>
      <c r="BG135" s="209">
        <f>IF(N135="zákl. přenesená",J135,0)</f>
        <v>0</v>
      </c>
      <c r="BH135" s="209">
        <f>IF(N135="sníž. přenesená",J135,0)</f>
        <v>0</v>
      </c>
      <c r="BI135" s="209">
        <f>IF(N135="nulová",J135,0)</f>
        <v>0</v>
      </c>
      <c r="BJ135" s="17" t="s">
        <v>23</v>
      </c>
      <c r="BK135" s="209">
        <f>ROUND(I135*H135,2)</f>
        <v>0</v>
      </c>
      <c r="BL135" s="17" t="s">
        <v>122</v>
      </c>
      <c r="BM135" s="208" t="s">
        <v>2788</v>
      </c>
    </row>
    <row r="136" spans="2:65" s="1" customFormat="1" ht="26.1">
      <c r="B136" s="35"/>
      <c r="C136" s="36"/>
      <c r="D136" s="210" t="s">
        <v>192</v>
      </c>
      <c r="E136" s="36"/>
      <c r="F136" s="211" t="s">
        <v>1692</v>
      </c>
      <c r="G136" s="36"/>
      <c r="H136" s="36"/>
      <c r="I136" s="118"/>
      <c r="J136" s="36"/>
      <c r="K136" s="36"/>
      <c r="L136" s="39"/>
      <c r="M136" s="212"/>
      <c r="N136" s="67"/>
      <c r="O136" s="67"/>
      <c r="P136" s="67"/>
      <c r="Q136" s="67"/>
      <c r="R136" s="67"/>
      <c r="S136" s="67"/>
      <c r="T136" s="68"/>
      <c r="AT136" s="17" t="s">
        <v>192</v>
      </c>
      <c r="AU136" s="17" t="s">
        <v>98</v>
      </c>
    </row>
    <row r="137" spans="2:65" s="1" customFormat="1" ht="45">
      <c r="B137" s="35"/>
      <c r="C137" s="36"/>
      <c r="D137" s="210" t="s">
        <v>194</v>
      </c>
      <c r="E137" s="36"/>
      <c r="F137" s="213" t="s">
        <v>1686</v>
      </c>
      <c r="G137" s="36"/>
      <c r="H137" s="36"/>
      <c r="I137" s="118"/>
      <c r="J137" s="36"/>
      <c r="K137" s="36"/>
      <c r="L137" s="39"/>
      <c r="M137" s="212"/>
      <c r="N137" s="67"/>
      <c r="O137" s="67"/>
      <c r="P137" s="67"/>
      <c r="Q137" s="67"/>
      <c r="R137" s="67"/>
      <c r="S137" s="67"/>
      <c r="T137" s="68"/>
      <c r="AT137" s="17" t="s">
        <v>194</v>
      </c>
      <c r="AU137" s="17" t="s">
        <v>98</v>
      </c>
    </row>
    <row r="138" spans="2:65" s="12" customFormat="1" ht="10.199999999999999">
      <c r="B138" s="214"/>
      <c r="C138" s="215"/>
      <c r="D138" s="210" t="s">
        <v>196</v>
      </c>
      <c r="E138" s="216" t="s">
        <v>1</v>
      </c>
      <c r="F138" s="217" t="s">
        <v>2789</v>
      </c>
      <c r="G138" s="215"/>
      <c r="H138" s="216" t="s">
        <v>1</v>
      </c>
      <c r="I138" s="218"/>
      <c r="J138" s="215"/>
      <c r="K138" s="215"/>
      <c r="L138" s="219"/>
      <c r="M138" s="220"/>
      <c r="N138" s="221"/>
      <c r="O138" s="221"/>
      <c r="P138" s="221"/>
      <c r="Q138" s="221"/>
      <c r="R138" s="221"/>
      <c r="S138" s="221"/>
      <c r="T138" s="222"/>
      <c r="AT138" s="223" t="s">
        <v>196</v>
      </c>
      <c r="AU138" s="223" t="s">
        <v>98</v>
      </c>
      <c r="AV138" s="12" t="s">
        <v>23</v>
      </c>
      <c r="AW138" s="12" t="s">
        <v>48</v>
      </c>
      <c r="AX138" s="12" t="s">
        <v>91</v>
      </c>
      <c r="AY138" s="223" t="s">
        <v>183</v>
      </c>
    </row>
    <row r="139" spans="2:65" s="13" customFormat="1" ht="10.199999999999999">
      <c r="B139" s="224"/>
      <c r="C139" s="225"/>
      <c r="D139" s="210" t="s">
        <v>196</v>
      </c>
      <c r="E139" s="226" t="s">
        <v>1</v>
      </c>
      <c r="F139" s="227" t="s">
        <v>2790</v>
      </c>
      <c r="G139" s="225"/>
      <c r="H139" s="228">
        <v>6</v>
      </c>
      <c r="I139" s="229"/>
      <c r="J139" s="225"/>
      <c r="K139" s="225"/>
      <c r="L139" s="230"/>
      <c r="M139" s="231"/>
      <c r="N139" s="232"/>
      <c r="O139" s="232"/>
      <c r="P139" s="232"/>
      <c r="Q139" s="232"/>
      <c r="R139" s="232"/>
      <c r="S139" s="232"/>
      <c r="T139" s="233"/>
      <c r="AT139" s="234" t="s">
        <v>196</v>
      </c>
      <c r="AU139" s="234" t="s">
        <v>98</v>
      </c>
      <c r="AV139" s="13" t="s">
        <v>98</v>
      </c>
      <c r="AW139" s="13" t="s">
        <v>48</v>
      </c>
      <c r="AX139" s="13" t="s">
        <v>91</v>
      </c>
      <c r="AY139" s="234" t="s">
        <v>183</v>
      </c>
    </row>
    <row r="140" spans="2:65" s="15" customFormat="1" ht="10.199999999999999">
      <c r="B140" s="259"/>
      <c r="C140" s="260"/>
      <c r="D140" s="210" t="s">
        <v>196</v>
      </c>
      <c r="E140" s="261" t="s">
        <v>1</v>
      </c>
      <c r="F140" s="262" t="s">
        <v>1547</v>
      </c>
      <c r="G140" s="260"/>
      <c r="H140" s="263">
        <v>6</v>
      </c>
      <c r="I140" s="264"/>
      <c r="J140" s="260"/>
      <c r="K140" s="260"/>
      <c r="L140" s="265"/>
      <c r="M140" s="266"/>
      <c r="N140" s="267"/>
      <c r="O140" s="267"/>
      <c r="P140" s="267"/>
      <c r="Q140" s="267"/>
      <c r="R140" s="267"/>
      <c r="S140" s="267"/>
      <c r="T140" s="268"/>
      <c r="AT140" s="269" t="s">
        <v>196</v>
      </c>
      <c r="AU140" s="269" t="s">
        <v>98</v>
      </c>
      <c r="AV140" s="15" t="s">
        <v>122</v>
      </c>
      <c r="AW140" s="15" t="s">
        <v>48</v>
      </c>
      <c r="AX140" s="15" t="s">
        <v>23</v>
      </c>
      <c r="AY140" s="269" t="s">
        <v>183</v>
      </c>
    </row>
    <row r="141" spans="2:65" s="1" customFormat="1" ht="16.5" customHeight="1">
      <c r="B141" s="35"/>
      <c r="C141" s="197" t="s">
        <v>98</v>
      </c>
      <c r="D141" s="197" t="s">
        <v>186</v>
      </c>
      <c r="E141" s="198" t="s">
        <v>1682</v>
      </c>
      <c r="F141" s="199" t="s">
        <v>1683</v>
      </c>
      <c r="G141" s="200" t="s">
        <v>711</v>
      </c>
      <c r="H141" s="201">
        <v>3.6</v>
      </c>
      <c r="I141" s="202"/>
      <c r="J141" s="203">
        <f>ROUND(I141*H141,2)</f>
        <v>0</v>
      </c>
      <c r="K141" s="199" t="s">
        <v>190</v>
      </c>
      <c r="L141" s="39"/>
      <c r="M141" s="204" t="s">
        <v>1</v>
      </c>
      <c r="N141" s="205" t="s">
        <v>56</v>
      </c>
      <c r="O141" s="67"/>
      <c r="P141" s="206">
        <f>O141*H141</f>
        <v>0</v>
      </c>
      <c r="Q141" s="206">
        <v>3.6900000000000002E-2</v>
      </c>
      <c r="R141" s="206">
        <f>Q141*H141</f>
        <v>0.13284000000000001</v>
      </c>
      <c r="S141" s="206">
        <v>0</v>
      </c>
      <c r="T141" s="207">
        <f>S141*H141</f>
        <v>0</v>
      </c>
      <c r="AR141" s="208" t="s">
        <v>122</v>
      </c>
      <c r="AT141" s="208" t="s">
        <v>186</v>
      </c>
      <c r="AU141" s="208" t="s">
        <v>98</v>
      </c>
      <c r="AY141" s="17" t="s">
        <v>183</v>
      </c>
      <c r="BE141" s="209">
        <f>IF(N141="základní",J141,0)</f>
        <v>0</v>
      </c>
      <c r="BF141" s="209">
        <f>IF(N141="snížená",J141,0)</f>
        <v>0</v>
      </c>
      <c r="BG141" s="209">
        <f>IF(N141="zákl. přenesená",J141,0)</f>
        <v>0</v>
      </c>
      <c r="BH141" s="209">
        <f>IF(N141="sníž. přenesená",J141,0)</f>
        <v>0</v>
      </c>
      <c r="BI141" s="209">
        <f>IF(N141="nulová",J141,0)</f>
        <v>0</v>
      </c>
      <c r="BJ141" s="17" t="s">
        <v>23</v>
      </c>
      <c r="BK141" s="209">
        <f>ROUND(I141*H141,2)</f>
        <v>0</v>
      </c>
      <c r="BL141" s="17" t="s">
        <v>122</v>
      </c>
      <c r="BM141" s="208" t="s">
        <v>2791</v>
      </c>
    </row>
    <row r="142" spans="2:65" s="1" customFormat="1" ht="26.1">
      <c r="B142" s="35"/>
      <c r="C142" s="36"/>
      <c r="D142" s="210" t="s">
        <v>192</v>
      </c>
      <c r="E142" s="36"/>
      <c r="F142" s="211" t="s">
        <v>1685</v>
      </c>
      <c r="G142" s="36"/>
      <c r="H142" s="36"/>
      <c r="I142" s="118"/>
      <c r="J142" s="36"/>
      <c r="K142" s="36"/>
      <c r="L142" s="39"/>
      <c r="M142" s="212"/>
      <c r="N142" s="67"/>
      <c r="O142" s="67"/>
      <c r="P142" s="67"/>
      <c r="Q142" s="67"/>
      <c r="R142" s="67"/>
      <c r="S142" s="67"/>
      <c r="T142" s="68"/>
      <c r="AT142" s="17" t="s">
        <v>192</v>
      </c>
      <c r="AU142" s="17" t="s">
        <v>98</v>
      </c>
    </row>
    <row r="143" spans="2:65" s="1" customFormat="1" ht="45">
      <c r="B143" s="35"/>
      <c r="C143" s="36"/>
      <c r="D143" s="210" t="s">
        <v>194</v>
      </c>
      <c r="E143" s="36"/>
      <c r="F143" s="213" t="s">
        <v>1686</v>
      </c>
      <c r="G143" s="36"/>
      <c r="H143" s="36"/>
      <c r="I143" s="118"/>
      <c r="J143" s="36"/>
      <c r="K143" s="36"/>
      <c r="L143" s="39"/>
      <c r="M143" s="212"/>
      <c r="N143" s="67"/>
      <c r="O143" s="67"/>
      <c r="P143" s="67"/>
      <c r="Q143" s="67"/>
      <c r="R143" s="67"/>
      <c r="S143" s="67"/>
      <c r="T143" s="68"/>
      <c r="AT143" s="17" t="s">
        <v>194</v>
      </c>
      <c r="AU143" s="17" t="s">
        <v>98</v>
      </c>
    </row>
    <row r="144" spans="2:65" s="12" customFormat="1" ht="10.199999999999999">
      <c r="B144" s="214"/>
      <c r="C144" s="215"/>
      <c r="D144" s="210" t="s">
        <v>196</v>
      </c>
      <c r="E144" s="216" t="s">
        <v>1</v>
      </c>
      <c r="F144" s="217" t="s">
        <v>2789</v>
      </c>
      <c r="G144" s="215"/>
      <c r="H144" s="216" t="s">
        <v>1</v>
      </c>
      <c r="I144" s="218"/>
      <c r="J144" s="215"/>
      <c r="K144" s="215"/>
      <c r="L144" s="219"/>
      <c r="M144" s="220"/>
      <c r="N144" s="221"/>
      <c r="O144" s="221"/>
      <c r="P144" s="221"/>
      <c r="Q144" s="221"/>
      <c r="R144" s="221"/>
      <c r="S144" s="221"/>
      <c r="T144" s="222"/>
      <c r="AT144" s="223" t="s">
        <v>196</v>
      </c>
      <c r="AU144" s="223" t="s">
        <v>98</v>
      </c>
      <c r="AV144" s="12" t="s">
        <v>23</v>
      </c>
      <c r="AW144" s="12" t="s">
        <v>48</v>
      </c>
      <c r="AX144" s="12" t="s">
        <v>91</v>
      </c>
      <c r="AY144" s="223" t="s">
        <v>183</v>
      </c>
    </row>
    <row r="145" spans="2:65" s="13" customFormat="1" ht="10.199999999999999">
      <c r="B145" s="224"/>
      <c r="C145" s="225"/>
      <c r="D145" s="210" t="s">
        <v>196</v>
      </c>
      <c r="E145" s="226" t="s">
        <v>1</v>
      </c>
      <c r="F145" s="227" t="s">
        <v>2792</v>
      </c>
      <c r="G145" s="225"/>
      <c r="H145" s="228">
        <v>3.6</v>
      </c>
      <c r="I145" s="229"/>
      <c r="J145" s="225"/>
      <c r="K145" s="225"/>
      <c r="L145" s="230"/>
      <c r="M145" s="231"/>
      <c r="N145" s="232"/>
      <c r="O145" s="232"/>
      <c r="P145" s="232"/>
      <c r="Q145" s="232"/>
      <c r="R145" s="232"/>
      <c r="S145" s="232"/>
      <c r="T145" s="233"/>
      <c r="AT145" s="234" t="s">
        <v>196</v>
      </c>
      <c r="AU145" s="234" t="s">
        <v>98</v>
      </c>
      <c r="AV145" s="13" t="s">
        <v>98</v>
      </c>
      <c r="AW145" s="13" t="s">
        <v>48</v>
      </c>
      <c r="AX145" s="13" t="s">
        <v>91</v>
      </c>
      <c r="AY145" s="234" t="s">
        <v>183</v>
      </c>
    </row>
    <row r="146" spans="2:65" s="15" customFormat="1" ht="10.199999999999999">
      <c r="B146" s="259"/>
      <c r="C146" s="260"/>
      <c r="D146" s="210" t="s">
        <v>196</v>
      </c>
      <c r="E146" s="261" t="s">
        <v>1</v>
      </c>
      <c r="F146" s="262" t="s">
        <v>1547</v>
      </c>
      <c r="G146" s="260"/>
      <c r="H146" s="263">
        <v>3.6</v>
      </c>
      <c r="I146" s="264"/>
      <c r="J146" s="260"/>
      <c r="K146" s="260"/>
      <c r="L146" s="265"/>
      <c r="M146" s="266"/>
      <c r="N146" s="267"/>
      <c r="O146" s="267"/>
      <c r="P146" s="267"/>
      <c r="Q146" s="267"/>
      <c r="R146" s="267"/>
      <c r="S146" s="267"/>
      <c r="T146" s="268"/>
      <c r="AT146" s="269" t="s">
        <v>196</v>
      </c>
      <c r="AU146" s="269" t="s">
        <v>98</v>
      </c>
      <c r="AV146" s="15" t="s">
        <v>122</v>
      </c>
      <c r="AW146" s="15" t="s">
        <v>48</v>
      </c>
      <c r="AX146" s="15" t="s">
        <v>23</v>
      </c>
      <c r="AY146" s="269" t="s">
        <v>183</v>
      </c>
    </row>
    <row r="147" spans="2:65" s="1" customFormat="1" ht="16.5" customHeight="1">
      <c r="B147" s="35"/>
      <c r="C147" s="197" t="s">
        <v>113</v>
      </c>
      <c r="D147" s="197" t="s">
        <v>186</v>
      </c>
      <c r="E147" s="198" t="s">
        <v>1704</v>
      </c>
      <c r="F147" s="199" t="s">
        <v>1705</v>
      </c>
      <c r="G147" s="200" t="s">
        <v>248</v>
      </c>
      <c r="H147" s="201">
        <v>15.96</v>
      </c>
      <c r="I147" s="202"/>
      <c r="J147" s="203">
        <f>ROUND(I147*H147,2)</f>
        <v>0</v>
      </c>
      <c r="K147" s="199" t="s">
        <v>190</v>
      </c>
      <c r="L147" s="39"/>
      <c r="M147" s="204" t="s">
        <v>1</v>
      </c>
      <c r="N147" s="205" t="s">
        <v>56</v>
      </c>
      <c r="O147" s="67"/>
      <c r="P147" s="206">
        <f>O147*H147</f>
        <v>0</v>
      </c>
      <c r="Q147" s="206">
        <v>0</v>
      </c>
      <c r="R147" s="206">
        <f>Q147*H147</f>
        <v>0</v>
      </c>
      <c r="S147" s="206">
        <v>0</v>
      </c>
      <c r="T147" s="207">
        <f>S147*H147</f>
        <v>0</v>
      </c>
      <c r="AR147" s="208" t="s">
        <v>122</v>
      </c>
      <c r="AT147" s="208" t="s">
        <v>186</v>
      </c>
      <c r="AU147" s="208" t="s">
        <v>98</v>
      </c>
      <c r="AY147" s="17" t="s">
        <v>183</v>
      </c>
      <c r="BE147" s="209">
        <f>IF(N147="základní",J147,0)</f>
        <v>0</v>
      </c>
      <c r="BF147" s="209">
        <f>IF(N147="snížená",J147,0)</f>
        <v>0</v>
      </c>
      <c r="BG147" s="209">
        <f>IF(N147="zákl. přenesená",J147,0)</f>
        <v>0</v>
      </c>
      <c r="BH147" s="209">
        <f>IF(N147="sníž. přenesená",J147,0)</f>
        <v>0</v>
      </c>
      <c r="BI147" s="209">
        <f>IF(N147="nulová",J147,0)</f>
        <v>0</v>
      </c>
      <c r="BJ147" s="17" t="s">
        <v>23</v>
      </c>
      <c r="BK147" s="209">
        <f>ROUND(I147*H147,2)</f>
        <v>0</v>
      </c>
      <c r="BL147" s="17" t="s">
        <v>122</v>
      </c>
      <c r="BM147" s="208" t="s">
        <v>2793</v>
      </c>
    </row>
    <row r="148" spans="2:65" s="1" customFormat="1" ht="10.199999999999999">
      <c r="B148" s="35"/>
      <c r="C148" s="36"/>
      <c r="D148" s="210" t="s">
        <v>192</v>
      </c>
      <c r="E148" s="36"/>
      <c r="F148" s="211" t="s">
        <v>1707</v>
      </c>
      <c r="G148" s="36"/>
      <c r="H148" s="36"/>
      <c r="I148" s="118"/>
      <c r="J148" s="36"/>
      <c r="K148" s="36"/>
      <c r="L148" s="39"/>
      <c r="M148" s="212"/>
      <c r="N148" s="67"/>
      <c r="O148" s="67"/>
      <c r="P148" s="67"/>
      <c r="Q148" s="67"/>
      <c r="R148" s="67"/>
      <c r="S148" s="67"/>
      <c r="T148" s="68"/>
      <c r="AT148" s="17" t="s">
        <v>192</v>
      </c>
      <c r="AU148" s="17" t="s">
        <v>98</v>
      </c>
    </row>
    <row r="149" spans="2:65" s="1" customFormat="1" ht="171">
      <c r="B149" s="35"/>
      <c r="C149" s="36"/>
      <c r="D149" s="210" t="s">
        <v>194</v>
      </c>
      <c r="E149" s="36"/>
      <c r="F149" s="213" t="s">
        <v>1708</v>
      </c>
      <c r="G149" s="36"/>
      <c r="H149" s="36"/>
      <c r="I149" s="118"/>
      <c r="J149" s="36"/>
      <c r="K149" s="36"/>
      <c r="L149" s="39"/>
      <c r="M149" s="212"/>
      <c r="N149" s="67"/>
      <c r="O149" s="67"/>
      <c r="P149" s="67"/>
      <c r="Q149" s="67"/>
      <c r="R149" s="67"/>
      <c r="S149" s="67"/>
      <c r="T149" s="68"/>
      <c r="AT149" s="17" t="s">
        <v>194</v>
      </c>
      <c r="AU149" s="17" t="s">
        <v>98</v>
      </c>
    </row>
    <row r="150" spans="2:65" s="12" customFormat="1" ht="10.199999999999999">
      <c r="B150" s="214"/>
      <c r="C150" s="215"/>
      <c r="D150" s="210" t="s">
        <v>196</v>
      </c>
      <c r="E150" s="216" t="s">
        <v>1</v>
      </c>
      <c r="F150" s="217" t="s">
        <v>2481</v>
      </c>
      <c r="G150" s="215"/>
      <c r="H150" s="216" t="s">
        <v>1</v>
      </c>
      <c r="I150" s="218"/>
      <c r="J150" s="215"/>
      <c r="K150" s="215"/>
      <c r="L150" s="219"/>
      <c r="M150" s="220"/>
      <c r="N150" s="221"/>
      <c r="O150" s="221"/>
      <c r="P150" s="221"/>
      <c r="Q150" s="221"/>
      <c r="R150" s="221"/>
      <c r="S150" s="221"/>
      <c r="T150" s="222"/>
      <c r="AT150" s="223" t="s">
        <v>196</v>
      </c>
      <c r="AU150" s="223" t="s">
        <v>98</v>
      </c>
      <c r="AV150" s="12" t="s">
        <v>23</v>
      </c>
      <c r="AW150" s="12" t="s">
        <v>48</v>
      </c>
      <c r="AX150" s="12" t="s">
        <v>91</v>
      </c>
      <c r="AY150" s="223" t="s">
        <v>183</v>
      </c>
    </row>
    <row r="151" spans="2:65" s="13" customFormat="1" ht="10.199999999999999">
      <c r="B151" s="224"/>
      <c r="C151" s="225"/>
      <c r="D151" s="210" t="s">
        <v>196</v>
      </c>
      <c r="E151" s="226" t="s">
        <v>1</v>
      </c>
      <c r="F151" s="227" t="s">
        <v>2794</v>
      </c>
      <c r="G151" s="225"/>
      <c r="H151" s="228">
        <v>5.4</v>
      </c>
      <c r="I151" s="229"/>
      <c r="J151" s="225"/>
      <c r="K151" s="225"/>
      <c r="L151" s="230"/>
      <c r="M151" s="231"/>
      <c r="N151" s="232"/>
      <c r="O151" s="232"/>
      <c r="P151" s="232"/>
      <c r="Q151" s="232"/>
      <c r="R151" s="232"/>
      <c r="S151" s="232"/>
      <c r="T151" s="233"/>
      <c r="AT151" s="234" t="s">
        <v>196</v>
      </c>
      <c r="AU151" s="234" t="s">
        <v>98</v>
      </c>
      <c r="AV151" s="13" t="s">
        <v>98</v>
      </c>
      <c r="AW151" s="13" t="s">
        <v>48</v>
      </c>
      <c r="AX151" s="13" t="s">
        <v>91</v>
      </c>
      <c r="AY151" s="234" t="s">
        <v>183</v>
      </c>
    </row>
    <row r="152" spans="2:65" s="12" customFormat="1" ht="10.199999999999999">
      <c r="B152" s="214"/>
      <c r="C152" s="215"/>
      <c r="D152" s="210" t="s">
        <v>196</v>
      </c>
      <c r="E152" s="216" t="s">
        <v>1</v>
      </c>
      <c r="F152" s="217" t="s">
        <v>2483</v>
      </c>
      <c r="G152" s="215"/>
      <c r="H152" s="216" t="s">
        <v>1</v>
      </c>
      <c r="I152" s="218"/>
      <c r="J152" s="215"/>
      <c r="K152" s="215"/>
      <c r="L152" s="219"/>
      <c r="M152" s="220"/>
      <c r="N152" s="221"/>
      <c r="O152" s="221"/>
      <c r="P152" s="221"/>
      <c r="Q152" s="221"/>
      <c r="R152" s="221"/>
      <c r="S152" s="221"/>
      <c r="T152" s="222"/>
      <c r="AT152" s="223" t="s">
        <v>196</v>
      </c>
      <c r="AU152" s="223" t="s">
        <v>98</v>
      </c>
      <c r="AV152" s="12" t="s">
        <v>23</v>
      </c>
      <c r="AW152" s="12" t="s">
        <v>48</v>
      </c>
      <c r="AX152" s="12" t="s">
        <v>91</v>
      </c>
      <c r="AY152" s="223" t="s">
        <v>183</v>
      </c>
    </row>
    <row r="153" spans="2:65" s="13" customFormat="1" ht="10.199999999999999">
      <c r="B153" s="224"/>
      <c r="C153" s="225"/>
      <c r="D153" s="210" t="s">
        <v>196</v>
      </c>
      <c r="E153" s="226" t="s">
        <v>1</v>
      </c>
      <c r="F153" s="227" t="s">
        <v>2795</v>
      </c>
      <c r="G153" s="225"/>
      <c r="H153" s="228">
        <v>10.56</v>
      </c>
      <c r="I153" s="229"/>
      <c r="J153" s="225"/>
      <c r="K153" s="225"/>
      <c r="L153" s="230"/>
      <c r="M153" s="231"/>
      <c r="N153" s="232"/>
      <c r="O153" s="232"/>
      <c r="P153" s="232"/>
      <c r="Q153" s="232"/>
      <c r="R153" s="232"/>
      <c r="S153" s="232"/>
      <c r="T153" s="233"/>
      <c r="AT153" s="234" t="s">
        <v>196</v>
      </c>
      <c r="AU153" s="234" t="s">
        <v>98</v>
      </c>
      <c r="AV153" s="13" t="s">
        <v>98</v>
      </c>
      <c r="AW153" s="13" t="s">
        <v>48</v>
      </c>
      <c r="AX153" s="13" t="s">
        <v>91</v>
      </c>
      <c r="AY153" s="234" t="s">
        <v>183</v>
      </c>
    </row>
    <row r="154" spans="2:65" s="15" customFormat="1" ht="10.199999999999999">
      <c r="B154" s="259"/>
      <c r="C154" s="260"/>
      <c r="D154" s="210" t="s">
        <v>196</v>
      </c>
      <c r="E154" s="261" t="s">
        <v>1</v>
      </c>
      <c r="F154" s="262" t="s">
        <v>1547</v>
      </c>
      <c r="G154" s="260"/>
      <c r="H154" s="263">
        <v>15.96</v>
      </c>
      <c r="I154" s="264"/>
      <c r="J154" s="260"/>
      <c r="K154" s="260"/>
      <c r="L154" s="265"/>
      <c r="M154" s="266"/>
      <c r="N154" s="267"/>
      <c r="O154" s="267"/>
      <c r="P154" s="267"/>
      <c r="Q154" s="267"/>
      <c r="R154" s="267"/>
      <c r="S154" s="267"/>
      <c r="T154" s="268"/>
      <c r="AT154" s="269" t="s">
        <v>196</v>
      </c>
      <c r="AU154" s="269" t="s">
        <v>98</v>
      </c>
      <c r="AV154" s="15" t="s">
        <v>122</v>
      </c>
      <c r="AW154" s="15" t="s">
        <v>48</v>
      </c>
      <c r="AX154" s="15" t="s">
        <v>23</v>
      </c>
      <c r="AY154" s="269" t="s">
        <v>183</v>
      </c>
    </row>
    <row r="155" spans="2:65" s="1" customFormat="1" ht="16.5" customHeight="1">
      <c r="B155" s="35"/>
      <c r="C155" s="197" t="s">
        <v>122</v>
      </c>
      <c r="D155" s="197" t="s">
        <v>186</v>
      </c>
      <c r="E155" s="198" t="s">
        <v>2498</v>
      </c>
      <c r="F155" s="199" t="s">
        <v>2499</v>
      </c>
      <c r="G155" s="200" t="s">
        <v>248</v>
      </c>
      <c r="H155" s="201">
        <v>203.99199999999999</v>
      </c>
      <c r="I155" s="202"/>
      <c r="J155" s="203">
        <f>ROUND(I155*H155,2)</f>
        <v>0</v>
      </c>
      <c r="K155" s="199" t="s">
        <v>190</v>
      </c>
      <c r="L155" s="39"/>
      <c r="M155" s="204" t="s">
        <v>1</v>
      </c>
      <c r="N155" s="205" t="s">
        <v>56</v>
      </c>
      <c r="O155" s="67"/>
      <c r="P155" s="206">
        <f>O155*H155</f>
        <v>0</v>
      </c>
      <c r="Q155" s="206">
        <v>0</v>
      </c>
      <c r="R155" s="206">
        <f>Q155*H155</f>
        <v>0</v>
      </c>
      <c r="S155" s="206">
        <v>0</v>
      </c>
      <c r="T155" s="207">
        <f>S155*H155</f>
        <v>0</v>
      </c>
      <c r="AR155" s="208" t="s">
        <v>122</v>
      </c>
      <c r="AT155" s="208" t="s">
        <v>186</v>
      </c>
      <c r="AU155" s="208" t="s">
        <v>98</v>
      </c>
      <c r="AY155" s="17" t="s">
        <v>183</v>
      </c>
      <c r="BE155" s="209">
        <f>IF(N155="základní",J155,0)</f>
        <v>0</v>
      </c>
      <c r="BF155" s="209">
        <f>IF(N155="snížená",J155,0)</f>
        <v>0</v>
      </c>
      <c r="BG155" s="209">
        <f>IF(N155="zákl. přenesená",J155,0)</f>
        <v>0</v>
      </c>
      <c r="BH155" s="209">
        <f>IF(N155="sníž. přenesená",J155,0)</f>
        <v>0</v>
      </c>
      <c r="BI155" s="209">
        <f>IF(N155="nulová",J155,0)</f>
        <v>0</v>
      </c>
      <c r="BJ155" s="17" t="s">
        <v>23</v>
      </c>
      <c r="BK155" s="209">
        <f>ROUND(I155*H155,2)</f>
        <v>0</v>
      </c>
      <c r="BL155" s="17" t="s">
        <v>122</v>
      </c>
      <c r="BM155" s="208" t="s">
        <v>1825</v>
      </c>
    </row>
    <row r="156" spans="2:65" s="1" customFormat="1" ht="17.399999999999999">
      <c r="B156" s="35"/>
      <c r="C156" s="36"/>
      <c r="D156" s="210" t="s">
        <v>192</v>
      </c>
      <c r="E156" s="36"/>
      <c r="F156" s="211" t="s">
        <v>2500</v>
      </c>
      <c r="G156" s="36"/>
      <c r="H156" s="36"/>
      <c r="I156" s="118"/>
      <c r="J156" s="36"/>
      <c r="K156" s="36"/>
      <c r="L156" s="39"/>
      <c r="M156" s="212"/>
      <c r="N156" s="67"/>
      <c r="O156" s="67"/>
      <c r="P156" s="67"/>
      <c r="Q156" s="67"/>
      <c r="R156" s="67"/>
      <c r="S156" s="67"/>
      <c r="T156" s="68"/>
      <c r="AT156" s="17" t="s">
        <v>192</v>
      </c>
      <c r="AU156" s="17" t="s">
        <v>98</v>
      </c>
    </row>
    <row r="157" spans="2:65" s="1" customFormat="1" ht="99">
      <c r="B157" s="35"/>
      <c r="C157" s="36"/>
      <c r="D157" s="210" t="s">
        <v>194</v>
      </c>
      <c r="E157" s="36"/>
      <c r="F157" s="213" t="s">
        <v>281</v>
      </c>
      <c r="G157" s="36"/>
      <c r="H157" s="36"/>
      <c r="I157" s="118"/>
      <c r="J157" s="36"/>
      <c r="K157" s="36"/>
      <c r="L157" s="39"/>
      <c r="M157" s="212"/>
      <c r="N157" s="67"/>
      <c r="O157" s="67"/>
      <c r="P157" s="67"/>
      <c r="Q157" s="67"/>
      <c r="R157" s="67"/>
      <c r="S157" s="67"/>
      <c r="T157" s="68"/>
      <c r="AT157" s="17" t="s">
        <v>194</v>
      </c>
      <c r="AU157" s="17" t="s">
        <v>98</v>
      </c>
    </row>
    <row r="158" spans="2:65" s="12" customFormat="1" ht="10.199999999999999">
      <c r="B158" s="214"/>
      <c r="C158" s="215"/>
      <c r="D158" s="210" t="s">
        <v>196</v>
      </c>
      <c r="E158" s="216" t="s">
        <v>1</v>
      </c>
      <c r="F158" s="217" t="s">
        <v>2796</v>
      </c>
      <c r="G158" s="215"/>
      <c r="H158" s="216" t="s">
        <v>1</v>
      </c>
      <c r="I158" s="218"/>
      <c r="J158" s="215"/>
      <c r="K158" s="215"/>
      <c r="L158" s="219"/>
      <c r="M158" s="220"/>
      <c r="N158" s="221"/>
      <c r="O158" s="221"/>
      <c r="P158" s="221"/>
      <c r="Q158" s="221"/>
      <c r="R158" s="221"/>
      <c r="S158" s="221"/>
      <c r="T158" s="222"/>
      <c r="AT158" s="223" t="s">
        <v>196</v>
      </c>
      <c r="AU158" s="223" t="s">
        <v>98</v>
      </c>
      <c r="AV158" s="12" t="s">
        <v>23</v>
      </c>
      <c r="AW158" s="12" t="s">
        <v>48</v>
      </c>
      <c r="AX158" s="12" t="s">
        <v>91</v>
      </c>
      <c r="AY158" s="223" t="s">
        <v>183</v>
      </c>
    </row>
    <row r="159" spans="2:65" s="12" customFormat="1" ht="10.199999999999999">
      <c r="B159" s="214"/>
      <c r="C159" s="215"/>
      <c r="D159" s="210" t="s">
        <v>196</v>
      </c>
      <c r="E159" s="216" t="s">
        <v>1</v>
      </c>
      <c r="F159" s="217" t="s">
        <v>2797</v>
      </c>
      <c r="G159" s="215"/>
      <c r="H159" s="216" t="s">
        <v>1</v>
      </c>
      <c r="I159" s="218"/>
      <c r="J159" s="215"/>
      <c r="K159" s="215"/>
      <c r="L159" s="219"/>
      <c r="M159" s="220"/>
      <c r="N159" s="221"/>
      <c r="O159" s="221"/>
      <c r="P159" s="221"/>
      <c r="Q159" s="221"/>
      <c r="R159" s="221"/>
      <c r="S159" s="221"/>
      <c r="T159" s="222"/>
      <c r="AT159" s="223" t="s">
        <v>196</v>
      </c>
      <c r="AU159" s="223" t="s">
        <v>98</v>
      </c>
      <c r="AV159" s="12" t="s">
        <v>23</v>
      </c>
      <c r="AW159" s="12" t="s">
        <v>48</v>
      </c>
      <c r="AX159" s="12" t="s">
        <v>91</v>
      </c>
      <c r="AY159" s="223" t="s">
        <v>183</v>
      </c>
    </row>
    <row r="160" spans="2:65" s="13" customFormat="1" ht="10.199999999999999">
      <c r="B160" s="224"/>
      <c r="C160" s="225"/>
      <c r="D160" s="210" t="s">
        <v>196</v>
      </c>
      <c r="E160" s="226" t="s">
        <v>1</v>
      </c>
      <c r="F160" s="227" t="s">
        <v>2798</v>
      </c>
      <c r="G160" s="225"/>
      <c r="H160" s="228">
        <v>17.594999999999999</v>
      </c>
      <c r="I160" s="229"/>
      <c r="J160" s="225"/>
      <c r="K160" s="225"/>
      <c r="L160" s="230"/>
      <c r="M160" s="231"/>
      <c r="N160" s="232"/>
      <c r="O160" s="232"/>
      <c r="P160" s="232"/>
      <c r="Q160" s="232"/>
      <c r="R160" s="232"/>
      <c r="S160" s="232"/>
      <c r="T160" s="233"/>
      <c r="AT160" s="234" t="s">
        <v>196</v>
      </c>
      <c r="AU160" s="234" t="s">
        <v>98</v>
      </c>
      <c r="AV160" s="13" t="s">
        <v>98</v>
      </c>
      <c r="AW160" s="13" t="s">
        <v>48</v>
      </c>
      <c r="AX160" s="13" t="s">
        <v>91</v>
      </c>
      <c r="AY160" s="234" t="s">
        <v>183</v>
      </c>
    </row>
    <row r="161" spans="2:51" s="12" customFormat="1" ht="10.199999999999999">
      <c r="B161" s="214"/>
      <c r="C161" s="215"/>
      <c r="D161" s="210" t="s">
        <v>196</v>
      </c>
      <c r="E161" s="216" t="s">
        <v>1</v>
      </c>
      <c r="F161" s="217" t="s">
        <v>2799</v>
      </c>
      <c r="G161" s="215"/>
      <c r="H161" s="216" t="s">
        <v>1</v>
      </c>
      <c r="I161" s="218"/>
      <c r="J161" s="215"/>
      <c r="K161" s="215"/>
      <c r="L161" s="219"/>
      <c r="M161" s="220"/>
      <c r="N161" s="221"/>
      <c r="O161" s="221"/>
      <c r="P161" s="221"/>
      <c r="Q161" s="221"/>
      <c r="R161" s="221"/>
      <c r="S161" s="221"/>
      <c r="T161" s="222"/>
      <c r="AT161" s="223" t="s">
        <v>196</v>
      </c>
      <c r="AU161" s="223" t="s">
        <v>98</v>
      </c>
      <c r="AV161" s="12" t="s">
        <v>23</v>
      </c>
      <c r="AW161" s="12" t="s">
        <v>48</v>
      </c>
      <c r="AX161" s="12" t="s">
        <v>91</v>
      </c>
      <c r="AY161" s="223" t="s">
        <v>183</v>
      </c>
    </row>
    <row r="162" spans="2:51" s="13" customFormat="1" ht="10.199999999999999">
      <c r="B162" s="224"/>
      <c r="C162" s="225"/>
      <c r="D162" s="210" t="s">
        <v>196</v>
      </c>
      <c r="E162" s="226" t="s">
        <v>1</v>
      </c>
      <c r="F162" s="227" t="s">
        <v>2800</v>
      </c>
      <c r="G162" s="225"/>
      <c r="H162" s="228">
        <v>15.673999999999999</v>
      </c>
      <c r="I162" s="229"/>
      <c r="J162" s="225"/>
      <c r="K162" s="225"/>
      <c r="L162" s="230"/>
      <c r="M162" s="231"/>
      <c r="N162" s="232"/>
      <c r="O162" s="232"/>
      <c r="P162" s="232"/>
      <c r="Q162" s="232"/>
      <c r="R162" s="232"/>
      <c r="S162" s="232"/>
      <c r="T162" s="233"/>
      <c r="AT162" s="234" t="s">
        <v>196</v>
      </c>
      <c r="AU162" s="234" t="s">
        <v>98</v>
      </c>
      <c r="AV162" s="13" t="s">
        <v>98</v>
      </c>
      <c r="AW162" s="13" t="s">
        <v>48</v>
      </c>
      <c r="AX162" s="13" t="s">
        <v>91</v>
      </c>
      <c r="AY162" s="234" t="s">
        <v>183</v>
      </c>
    </row>
    <row r="163" spans="2:51" s="12" customFormat="1" ht="10.199999999999999">
      <c r="B163" s="214"/>
      <c r="C163" s="215"/>
      <c r="D163" s="210" t="s">
        <v>196</v>
      </c>
      <c r="E163" s="216" t="s">
        <v>1</v>
      </c>
      <c r="F163" s="217" t="s">
        <v>2801</v>
      </c>
      <c r="G163" s="215"/>
      <c r="H163" s="216" t="s">
        <v>1</v>
      </c>
      <c r="I163" s="218"/>
      <c r="J163" s="215"/>
      <c r="K163" s="215"/>
      <c r="L163" s="219"/>
      <c r="M163" s="220"/>
      <c r="N163" s="221"/>
      <c r="O163" s="221"/>
      <c r="P163" s="221"/>
      <c r="Q163" s="221"/>
      <c r="R163" s="221"/>
      <c r="S163" s="221"/>
      <c r="T163" s="222"/>
      <c r="AT163" s="223" t="s">
        <v>196</v>
      </c>
      <c r="AU163" s="223" t="s">
        <v>98</v>
      </c>
      <c r="AV163" s="12" t="s">
        <v>23</v>
      </c>
      <c r="AW163" s="12" t="s">
        <v>48</v>
      </c>
      <c r="AX163" s="12" t="s">
        <v>91</v>
      </c>
      <c r="AY163" s="223" t="s">
        <v>183</v>
      </c>
    </row>
    <row r="164" spans="2:51" s="13" customFormat="1" ht="10.199999999999999">
      <c r="B164" s="224"/>
      <c r="C164" s="225"/>
      <c r="D164" s="210" t="s">
        <v>196</v>
      </c>
      <c r="E164" s="226" t="s">
        <v>1</v>
      </c>
      <c r="F164" s="227" t="s">
        <v>2802</v>
      </c>
      <c r="G164" s="225"/>
      <c r="H164" s="228">
        <v>27.238</v>
      </c>
      <c r="I164" s="229"/>
      <c r="J164" s="225"/>
      <c r="K164" s="225"/>
      <c r="L164" s="230"/>
      <c r="M164" s="231"/>
      <c r="N164" s="232"/>
      <c r="O164" s="232"/>
      <c r="P164" s="232"/>
      <c r="Q164" s="232"/>
      <c r="R164" s="232"/>
      <c r="S164" s="232"/>
      <c r="T164" s="233"/>
      <c r="AT164" s="234" t="s">
        <v>196</v>
      </c>
      <c r="AU164" s="234" t="s">
        <v>98</v>
      </c>
      <c r="AV164" s="13" t="s">
        <v>98</v>
      </c>
      <c r="AW164" s="13" t="s">
        <v>48</v>
      </c>
      <c r="AX164" s="13" t="s">
        <v>91</v>
      </c>
      <c r="AY164" s="234" t="s">
        <v>183</v>
      </c>
    </row>
    <row r="165" spans="2:51" s="12" customFormat="1" ht="10.199999999999999">
      <c r="B165" s="214"/>
      <c r="C165" s="215"/>
      <c r="D165" s="210" t="s">
        <v>196</v>
      </c>
      <c r="E165" s="216" t="s">
        <v>1</v>
      </c>
      <c r="F165" s="217" t="s">
        <v>2803</v>
      </c>
      <c r="G165" s="215"/>
      <c r="H165" s="216" t="s">
        <v>1</v>
      </c>
      <c r="I165" s="218"/>
      <c r="J165" s="215"/>
      <c r="K165" s="215"/>
      <c r="L165" s="219"/>
      <c r="M165" s="220"/>
      <c r="N165" s="221"/>
      <c r="O165" s="221"/>
      <c r="P165" s="221"/>
      <c r="Q165" s="221"/>
      <c r="R165" s="221"/>
      <c r="S165" s="221"/>
      <c r="T165" s="222"/>
      <c r="AT165" s="223" t="s">
        <v>196</v>
      </c>
      <c r="AU165" s="223" t="s">
        <v>98</v>
      </c>
      <c r="AV165" s="12" t="s">
        <v>23</v>
      </c>
      <c r="AW165" s="12" t="s">
        <v>48</v>
      </c>
      <c r="AX165" s="12" t="s">
        <v>91</v>
      </c>
      <c r="AY165" s="223" t="s">
        <v>183</v>
      </c>
    </row>
    <row r="166" spans="2:51" s="13" customFormat="1" ht="10.199999999999999">
      <c r="B166" s="224"/>
      <c r="C166" s="225"/>
      <c r="D166" s="210" t="s">
        <v>196</v>
      </c>
      <c r="E166" s="226" t="s">
        <v>1</v>
      </c>
      <c r="F166" s="227" t="s">
        <v>2804</v>
      </c>
      <c r="G166" s="225"/>
      <c r="H166" s="228">
        <v>31.777000000000001</v>
      </c>
      <c r="I166" s="229"/>
      <c r="J166" s="225"/>
      <c r="K166" s="225"/>
      <c r="L166" s="230"/>
      <c r="M166" s="231"/>
      <c r="N166" s="232"/>
      <c r="O166" s="232"/>
      <c r="P166" s="232"/>
      <c r="Q166" s="232"/>
      <c r="R166" s="232"/>
      <c r="S166" s="232"/>
      <c r="T166" s="233"/>
      <c r="AT166" s="234" t="s">
        <v>196</v>
      </c>
      <c r="AU166" s="234" t="s">
        <v>98</v>
      </c>
      <c r="AV166" s="13" t="s">
        <v>98</v>
      </c>
      <c r="AW166" s="13" t="s">
        <v>48</v>
      </c>
      <c r="AX166" s="13" t="s">
        <v>91</v>
      </c>
      <c r="AY166" s="234" t="s">
        <v>183</v>
      </c>
    </row>
    <row r="167" spans="2:51" s="12" customFormat="1" ht="10.199999999999999">
      <c r="B167" s="214"/>
      <c r="C167" s="215"/>
      <c r="D167" s="210" t="s">
        <v>196</v>
      </c>
      <c r="E167" s="216" t="s">
        <v>1</v>
      </c>
      <c r="F167" s="217" t="s">
        <v>2805</v>
      </c>
      <c r="G167" s="215"/>
      <c r="H167" s="216" t="s">
        <v>1</v>
      </c>
      <c r="I167" s="218"/>
      <c r="J167" s="215"/>
      <c r="K167" s="215"/>
      <c r="L167" s="219"/>
      <c r="M167" s="220"/>
      <c r="N167" s="221"/>
      <c r="O167" s="221"/>
      <c r="P167" s="221"/>
      <c r="Q167" s="221"/>
      <c r="R167" s="221"/>
      <c r="S167" s="221"/>
      <c r="T167" s="222"/>
      <c r="AT167" s="223" t="s">
        <v>196</v>
      </c>
      <c r="AU167" s="223" t="s">
        <v>98</v>
      </c>
      <c r="AV167" s="12" t="s">
        <v>23</v>
      </c>
      <c r="AW167" s="12" t="s">
        <v>48</v>
      </c>
      <c r="AX167" s="12" t="s">
        <v>91</v>
      </c>
      <c r="AY167" s="223" t="s">
        <v>183</v>
      </c>
    </row>
    <row r="168" spans="2:51" s="13" customFormat="1" ht="10.199999999999999">
      <c r="B168" s="224"/>
      <c r="C168" s="225"/>
      <c r="D168" s="210" t="s">
        <v>196</v>
      </c>
      <c r="E168" s="226" t="s">
        <v>1</v>
      </c>
      <c r="F168" s="227" t="s">
        <v>2806</v>
      </c>
      <c r="G168" s="225"/>
      <c r="H168" s="228">
        <v>8.8699999999999992</v>
      </c>
      <c r="I168" s="229"/>
      <c r="J168" s="225"/>
      <c r="K168" s="225"/>
      <c r="L168" s="230"/>
      <c r="M168" s="231"/>
      <c r="N168" s="232"/>
      <c r="O168" s="232"/>
      <c r="P168" s="232"/>
      <c r="Q168" s="232"/>
      <c r="R168" s="232"/>
      <c r="S168" s="232"/>
      <c r="T168" s="233"/>
      <c r="AT168" s="234" t="s">
        <v>196</v>
      </c>
      <c r="AU168" s="234" t="s">
        <v>98</v>
      </c>
      <c r="AV168" s="13" t="s">
        <v>98</v>
      </c>
      <c r="AW168" s="13" t="s">
        <v>48</v>
      </c>
      <c r="AX168" s="13" t="s">
        <v>91</v>
      </c>
      <c r="AY168" s="234" t="s">
        <v>183</v>
      </c>
    </row>
    <row r="169" spans="2:51" s="12" customFormat="1" ht="10.199999999999999">
      <c r="B169" s="214"/>
      <c r="C169" s="215"/>
      <c r="D169" s="210" t="s">
        <v>196</v>
      </c>
      <c r="E169" s="216" t="s">
        <v>1</v>
      </c>
      <c r="F169" s="217" t="s">
        <v>2807</v>
      </c>
      <c r="G169" s="215"/>
      <c r="H169" s="216" t="s">
        <v>1</v>
      </c>
      <c r="I169" s="218"/>
      <c r="J169" s="215"/>
      <c r="K169" s="215"/>
      <c r="L169" s="219"/>
      <c r="M169" s="220"/>
      <c r="N169" s="221"/>
      <c r="O169" s="221"/>
      <c r="P169" s="221"/>
      <c r="Q169" s="221"/>
      <c r="R169" s="221"/>
      <c r="S169" s="221"/>
      <c r="T169" s="222"/>
      <c r="AT169" s="223" t="s">
        <v>196</v>
      </c>
      <c r="AU169" s="223" t="s">
        <v>98</v>
      </c>
      <c r="AV169" s="12" t="s">
        <v>23</v>
      </c>
      <c r="AW169" s="12" t="s">
        <v>48</v>
      </c>
      <c r="AX169" s="12" t="s">
        <v>91</v>
      </c>
      <c r="AY169" s="223" t="s">
        <v>183</v>
      </c>
    </row>
    <row r="170" spans="2:51" s="13" customFormat="1" ht="10.199999999999999">
      <c r="B170" s="224"/>
      <c r="C170" s="225"/>
      <c r="D170" s="210" t="s">
        <v>196</v>
      </c>
      <c r="E170" s="226" t="s">
        <v>1</v>
      </c>
      <c r="F170" s="227" t="s">
        <v>2808</v>
      </c>
      <c r="G170" s="225"/>
      <c r="H170" s="228">
        <v>27.038</v>
      </c>
      <c r="I170" s="229"/>
      <c r="J170" s="225"/>
      <c r="K170" s="225"/>
      <c r="L170" s="230"/>
      <c r="M170" s="231"/>
      <c r="N170" s="232"/>
      <c r="O170" s="232"/>
      <c r="P170" s="232"/>
      <c r="Q170" s="232"/>
      <c r="R170" s="232"/>
      <c r="S170" s="232"/>
      <c r="T170" s="233"/>
      <c r="AT170" s="234" t="s">
        <v>196</v>
      </c>
      <c r="AU170" s="234" t="s">
        <v>98</v>
      </c>
      <c r="AV170" s="13" t="s">
        <v>98</v>
      </c>
      <c r="AW170" s="13" t="s">
        <v>48</v>
      </c>
      <c r="AX170" s="13" t="s">
        <v>91</v>
      </c>
      <c r="AY170" s="234" t="s">
        <v>183</v>
      </c>
    </row>
    <row r="171" spans="2:51" s="12" customFormat="1" ht="10.199999999999999">
      <c r="B171" s="214"/>
      <c r="C171" s="215"/>
      <c r="D171" s="210" t="s">
        <v>196</v>
      </c>
      <c r="E171" s="216" t="s">
        <v>1</v>
      </c>
      <c r="F171" s="217" t="s">
        <v>2809</v>
      </c>
      <c r="G171" s="215"/>
      <c r="H171" s="216" t="s">
        <v>1</v>
      </c>
      <c r="I171" s="218"/>
      <c r="J171" s="215"/>
      <c r="K171" s="215"/>
      <c r="L171" s="219"/>
      <c r="M171" s="220"/>
      <c r="N171" s="221"/>
      <c r="O171" s="221"/>
      <c r="P171" s="221"/>
      <c r="Q171" s="221"/>
      <c r="R171" s="221"/>
      <c r="S171" s="221"/>
      <c r="T171" s="222"/>
      <c r="AT171" s="223" t="s">
        <v>196</v>
      </c>
      <c r="AU171" s="223" t="s">
        <v>98</v>
      </c>
      <c r="AV171" s="12" t="s">
        <v>23</v>
      </c>
      <c r="AW171" s="12" t="s">
        <v>48</v>
      </c>
      <c r="AX171" s="12" t="s">
        <v>91</v>
      </c>
      <c r="AY171" s="223" t="s">
        <v>183</v>
      </c>
    </row>
    <row r="172" spans="2:51" s="13" customFormat="1" ht="10.199999999999999">
      <c r="B172" s="224"/>
      <c r="C172" s="225"/>
      <c r="D172" s="210" t="s">
        <v>196</v>
      </c>
      <c r="E172" s="226" t="s">
        <v>1</v>
      </c>
      <c r="F172" s="227" t="s">
        <v>2810</v>
      </c>
      <c r="G172" s="225"/>
      <c r="H172" s="228">
        <v>12.96</v>
      </c>
      <c r="I172" s="229"/>
      <c r="J172" s="225"/>
      <c r="K172" s="225"/>
      <c r="L172" s="230"/>
      <c r="M172" s="231"/>
      <c r="N172" s="232"/>
      <c r="O172" s="232"/>
      <c r="P172" s="232"/>
      <c r="Q172" s="232"/>
      <c r="R172" s="232"/>
      <c r="S172" s="232"/>
      <c r="T172" s="233"/>
      <c r="AT172" s="234" t="s">
        <v>196</v>
      </c>
      <c r="AU172" s="234" t="s">
        <v>98</v>
      </c>
      <c r="AV172" s="13" t="s">
        <v>98</v>
      </c>
      <c r="AW172" s="13" t="s">
        <v>48</v>
      </c>
      <c r="AX172" s="13" t="s">
        <v>91</v>
      </c>
      <c r="AY172" s="234" t="s">
        <v>183</v>
      </c>
    </row>
    <row r="173" spans="2:51" s="12" customFormat="1" ht="10.199999999999999">
      <c r="B173" s="214"/>
      <c r="C173" s="215"/>
      <c r="D173" s="210" t="s">
        <v>196</v>
      </c>
      <c r="E173" s="216" t="s">
        <v>1</v>
      </c>
      <c r="F173" s="217" t="s">
        <v>2811</v>
      </c>
      <c r="G173" s="215"/>
      <c r="H173" s="216" t="s">
        <v>1</v>
      </c>
      <c r="I173" s="218"/>
      <c r="J173" s="215"/>
      <c r="K173" s="215"/>
      <c r="L173" s="219"/>
      <c r="M173" s="220"/>
      <c r="N173" s="221"/>
      <c r="O173" s="221"/>
      <c r="P173" s="221"/>
      <c r="Q173" s="221"/>
      <c r="R173" s="221"/>
      <c r="S173" s="221"/>
      <c r="T173" s="222"/>
      <c r="AT173" s="223" t="s">
        <v>196</v>
      </c>
      <c r="AU173" s="223" t="s">
        <v>98</v>
      </c>
      <c r="AV173" s="12" t="s">
        <v>23</v>
      </c>
      <c r="AW173" s="12" t="s">
        <v>48</v>
      </c>
      <c r="AX173" s="12" t="s">
        <v>91</v>
      </c>
      <c r="AY173" s="223" t="s">
        <v>183</v>
      </c>
    </row>
    <row r="174" spans="2:51" s="13" customFormat="1" ht="10.199999999999999">
      <c r="B174" s="224"/>
      <c r="C174" s="225"/>
      <c r="D174" s="210" t="s">
        <v>196</v>
      </c>
      <c r="E174" s="226" t="s">
        <v>1</v>
      </c>
      <c r="F174" s="227" t="s">
        <v>2812</v>
      </c>
      <c r="G174" s="225"/>
      <c r="H174" s="228">
        <v>10.82</v>
      </c>
      <c r="I174" s="229"/>
      <c r="J174" s="225"/>
      <c r="K174" s="225"/>
      <c r="L174" s="230"/>
      <c r="M174" s="231"/>
      <c r="N174" s="232"/>
      <c r="O174" s="232"/>
      <c r="P174" s="232"/>
      <c r="Q174" s="232"/>
      <c r="R174" s="232"/>
      <c r="S174" s="232"/>
      <c r="T174" s="233"/>
      <c r="AT174" s="234" t="s">
        <v>196</v>
      </c>
      <c r="AU174" s="234" t="s">
        <v>98</v>
      </c>
      <c r="AV174" s="13" t="s">
        <v>98</v>
      </c>
      <c r="AW174" s="13" t="s">
        <v>48</v>
      </c>
      <c r="AX174" s="13" t="s">
        <v>91</v>
      </c>
      <c r="AY174" s="234" t="s">
        <v>183</v>
      </c>
    </row>
    <row r="175" spans="2:51" s="12" customFormat="1" ht="10.199999999999999">
      <c r="B175" s="214"/>
      <c r="C175" s="215"/>
      <c r="D175" s="210" t="s">
        <v>196</v>
      </c>
      <c r="E175" s="216" t="s">
        <v>1</v>
      </c>
      <c r="F175" s="217" t="s">
        <v>2813</v>
      </c>
      <c r="G175" s="215"/>
      <c r="H175" s="216" t="s">
        <v>1</v>
      </c>
      <c r="I175" s="218"/>
      <c r="J175" s="215"/>
      <c r="K175" s="215"/>
      <c r="L175" s="219"/>
      <c r="M175" s="220"/>
      <c r="N175" s="221"/>
      <c r="O175" s="221"/>
      <c r="P175" s="221"/>
      <c r="Q175" s="221"/>
      <c r="R175" s="221"/>
      <c r="S175" s="221"/>
      <c r="T175" s="222"/>
      <c r="AT175" s="223" t="s">
        <v>196</v>
      </c>
      <c r="AU175" s="223" t="s">
        <v>98</v>
      </c>
      <c r="AV175" s="12" t="s">
        <v>23</v>
      </c>
      <c r="AW175" s="12" t="s">
        <v>48</v>
      </c>
      <c r="AX175" s="12" t="s">
        <v>91</v>
      </c>
      <c r="AY175" s="223" t="s">
        <v>183</v>
      </c>
    </row>
    <row r="176" spans="2:51" s="13" customFormat="1" ht="10.199999999999999">
      <c r="B176" s="224"/>
      <c r="C176" s="225"/>
      <c r="D176" s="210" t="s">
        <v>196</v>
      </c>
      <c r="E176" s="226" t="s">
        <v>1</v>
      </c>
      <c r="F176" s="227" t="s">
        <v>2814</v>
      </c>
      <c r="G176" s="225"/>
      <c r="H176" s="228">
        <v>17.748000000000001</v>
      </c>
      <c r="I176" s="229"/>
      <c r="J176" s="225"/>
      <c r="K176" s="225"/>
      <c r="L176" s="230"/>
      <c r="M176" s="231"/>
      <c r="N176" s="232"/>
      <c r="O176" s="232"/>
      <c r="P176" s="232"/>
      <c r="Q176" s="232"/>
      <c r="R176" s="232"/>
      <c r="S176" s="232"/>
      <c r="T176" s="233"/>
      <c r="AT176" s="234" t="s">
        <v>196</v>
      </c>
      <c r="AU176" s="234" t="s">
        <v>98</v>
      </c>
      <c r="AV176" s="13" t="s">
        <v>98</v>
      </c>
      <c r="AW176" s="13" t="s">
        <v>48</v>
      </c>
      <c r="AX176" s="13" t="s">
        <v>91</v>
      </c>
      <c r="AY176" s="234" t="s">
        <v>183</v>
      </c>
    </row>
    <row r="177" spans="2:51" s="12" customFormat="1" ht="10.199999999999999">
      <c r="B177" s="214"/>
      <c r="C177" s="215"/>
      <c r="D177" s="210" t="s">
        <v>196</v>
      </c>
      <c r="E177" s="216" t="s">
        <v>1</v>
      </c>
      <c r="F177" s="217" t="s">
        <v>2815</v>
      </c>
      <c r="G177" s="215"/>
      <c r="H177" s="216" t="s">
        <v>1</v>
      </c>
      <c r="I177" s="218"/>
      <c r="J177" s="215"/>
      <c r="K177" s="215"/>
      <c r="L177" s="219"/>
      <c r="M177" s="220"/>
      <c r="N177" s="221"/>
      <c r="O177" s="221"/>
      <c r="P177" s="221"/>
      <c r="Q177" s="221"/>
      <c r="R177" s="221"/>
      <c r="S177" s="221"/>
      <c r="T177" s="222"/>
      <c r="AT177" s="223" t="s">
        <v>196</v>
      </c>
      <c r="AU177" s="223" t="s">
        <v>98</v>
      </c>
      <c r="AV177" s="12" t="s">
        <v>23</v>
      </c>
      <c r="AW177" s="12" t="s">
        <v>48</v>
      </c>
      <c r="AX177" s="12" t="s">
        <v>91</v>
      </c>
      <c r="AY177" s="223" t="s">
        <v>183</v>
      </c>
    </row>
    <row r="178" spans="2:51" s="13" customFormat="1" ht="10.199999999999999">
      <c r="B178" s="224"/>
      <c r="C178" s="225"/>
      <c r="D178" s="210" t="s">
        <v>196</v>
      </c>
      <c r="E178" s="226" t="s">
        <v>1</v>
      </c>
      <c r="F178" s="227" t="s">
        <v>2816</v>
      </c>
      <c r="G178" s="225"/>
      <c r="H178" s="228">
        <v>10.788</v>
      </c>
      <c r="I178" s="229"/>
      <c r="J178" s="225"/>
      <c r="K178" s="225"/>
      <c r="L178" s="230"/>
      <c r="M178" s="231"/>
      <c r="N178" s="232"/>
      <c r="O178" s="232"/>
      <c r="P178" s="232"/>
      <c r="Q178" s="232"/>
      <c r="R178" s="232"/>
      <c r="S178" s="232"/>
      <c r="T178" s="233"/>
      <c r="AT178" s="234" t="s">
        <v>196</v>
      </c>
      <c r="AU178" s="234" t="s">
        <v>98</v>
      </c>
      <c r="AV178" s="13" t="s">
        <v>98</v>
      </c>
      <c r="AW178" s="13" t="s">
        <v>48</v>
      </c>
      <c r="AX178" s="13" t="s">
        <v>91</v>
      </c>
      <c r="AY178" s="234" t="s">
        <v>183</v>
      </c>
    </row>
    <row r="179" spans="2:51" s="12" customFormat="1" ht="10.199999999999999">
      <c r="B179" s="214"/>
      <c r="C179" s="215"/>
      <c r="D179" s="210" t="s">
        <v>196</v>
      </c>
      <c r="E179" s="216" t="s">
        <v>1</v>
      </c>
      <c r="F179" s="217" t="s">
        <v>2817</v>
      </c>
      <c r="G179" s="215"/>
      <c r="H179" s="216" t="s">
        <v>1</v>
      </c>
      <c r="I179" s="218"/>
      <c r="J179" s="215"/>
      <c r="K179" s="215"/>
      <c r="L179" s="219"/>
      <c r="M179" s="220"/>
      <c r="N179" s="221"/>
      <c r="O179" s="221"/>
      <c r="P179" s="221"/>
      <c r="Q179" s="221"/>
      <c r="R179" s="221"/>
      <c r="S179" s="221"/>
      <c r="T179" s="222"/>
      <c r="AT179" s="223" t="s">
        <v>196</v>
      </c>
      <c r="AU179" s="223" t="s">
        <v>98</v>
      </c>
      <c r="AV179" s="12" t="s">
        <v>23</v>
      </c>
      <c r="AW179" s="12" t="s">
        <v>48</v>
      </c>
      <c r="AX179" s="12" t="s">
        <v>91</v>
      </c>
      <c r="AY179" s="223" t="s">
        <v>183</v>
      </c>
    </row>
    <row r="180" spans="2:51" s="13" customFormat="1" ht="10.199999999999999">
      <c r="B180" s="224"/>
      <c r="C180" s="225"/>
      <c r="D180" s="210" t="s">
        <v>196</v>
      </c>
      <c r="E180" s="226" t="s">
        <v>1</v>
      </c>
      <c r="F180" s="227" t="s">
        <v>2818</v>
      </c>
      <c r="G180" s="225"/>
      <c r="H180" s="228">
        <v>8.8130000000000006</v>
      </c>
      <c r="I180" s="229"/>
      <c r="J180" s="225"/>
      <c r="K180" s="225"/>
      <c r="L180" s="230"/>
      <c r="M180" s="231"/>
      <c r="N180" s="232"/>
      <c r="O180" s="232"/>
      <c r="P180" s="232"/>
      <c r="Q180" s="232"/>
      <c r="R180" s="232"/>
      <c r="S180" s="232"/>
      <c r="T180" s="233"/>
      <c r="AT180" s="234" t="s">
        <v>196</v>
      </c>
      <c r="AU180" s="234" t="s">
        <v>98</v>
      </c>
      <c r="AV180" s="13" t="s">
        <v>98</v>
      </c>
      <c r="AW180" s="13" t="s">
        <v>48</v>
      </c>
      <c r="AX180" s="13" t="s">
        <v>91</v>
      </c>
      <c r="AY180" s="234" t="s">
        <v>183</v>
      </c>
    </row>
    <row r="181" spans="2:51" s="12" customFormat="1" ht="10.199999999999999">
      <c r="B181" s="214"/>
      <c r="C181" s="215"/>
      <c r="D181" s="210" t="s">
        <v>196</v>
      </c>
      <c r="E181" s="216" t="s">
        <v>1</v>
      </c>
      <c r="F181" s="217" t="s">
        <v>2819</v>
      </c>
      <c r="G181" s="215"/>
      <c r="H181" s="216" t="s">
        <v>1</v>
      </c>
      <c r="I181" s="218"/>
      <c r="J181" s="215"/>
      <c r="K181" s="215"/>
      <c r="L181" s="219"/>
      <c r="M181" s="220"/>
      <c r="N181" s="221"/>
      <c r="O181" s="221"/>
      <c r="P181" s="221"/>
      <c r="Q181" s="221"/>
      <c r="R181" s="221"/>
      <c r="S181" s="221"/>
      <c r="T181" s="222"/>
      <c r="AT181" s="223" t="s">
        <v>196</v>
      </c>
      <c r="AU181" s="223" t="s">
        <v>98</v>
      </c>
      <c r="AV181" s="12" t="s">
        <v>23</v>
      </c>
      <c r="AW181" s="12" t="s">
        <v>48</v>
      </c>
      <c r="AX181" s="12" t="s">
        <v>91</v>
      </c>
      <c r="AY181" s="223" t="s">
        <v>183</v>
      </c>
    </row>
    <row r="182" spans="2:51" s="13" customFormat="1" ht="10.199999999999999">
      <c r="B182" s="224"/>
      <c r="C182" s="225"/>
      <c r="D182" s="210" t="s">
        <v>196</v>
      </c>
      <c r="E182" s="226" t="s">
        <v>1</v>
      </c>
      <c r="F182" s="227" t="s">
        <v>2820</v>
      </c>
      <c r="G182" s="225"/>
      <c r="H182" s="228">
        <v>2.99</v>
      </c>
      <c r="I182" s="229"/>
      <c r="J182" s="225"/>
      <c r="K182" s="225"/>
      <c r="L182" s="230"/>
      <c r="M182" s="231"/>
      <c r="N182" s="232"/>
      <c r="O182" s="232"/>
      <c r="P182" s="232"/>
      <c r="Q182" s="232"/>
      <c r="R182" s="232"/>
      <c r="S182" s="232"/>
      <c r="T182" s="233"/>
      <c r="AT182" s="234" t="s">
        <v>196</v>
      </c>
      <c r="AU182" s="234" t="s">
        <v>98</v>
      </c>
      <c r="AV182" s="13" t="s">
        <v>98</v>
      </c>
      <c r="AW182" s="13" t="s">
        <v>48</v>
      </c>
      <c r="AX182" s="13" t="s">
        <v>91</v>
      </c>
      <c r="AY182" s="234" t="s">
        <v>183</v>
      </c>
    </row>
    <row r="183" spans="2:51" s="12" customFormat="1" ht="10.199999999999999">
      <c r="B183" s="214"/>
      <c r="C183" s="215"/>
      <c r="D183" s="210" t="s">
        <v>196</v>
      </c>
      <c r="E183" s="216" t="s">
        <v>1</v>
      </c>
      <c r="F183" s="217" t="s">
        <v>2821</v>
      </c>
      <c r="G183" s="215"/>
      <c r="H183" s="216" t="s">
        <v>1</v>
      </c>
      <c r="I183" s="218"/>
      <c r="J183" s="215"/>
      <c r="K183" s="215"/>
      <c r="L183" s="219"/>
      <c r="M183" s="220"/>
      <c r="N183" s="221"/>
      <c r="O183" s="221"/>
      <c r="P183" s="221"/>
      <c r="Q183" s="221"/>
      <c r="R183" s="221"/>
      <c r="S183" s="221"/>
      <c r="T183" s="222"/>
      <c r="AT183" s="223" t="s">
        <v>196</v>
      </c>
      <c r="AU183" s="223" t="s">
        <v>98</v>
      </c>
      <c r="AV183" s="12" t="s">
        <v>23</v>
      </c>
      <c r="AW183" s="12" t="s">
        <v>48</v>
      </c>
      <c r="AX183" s="12" t="s">
        <v>91</v>
      </c>
      <c r="AY183" s="223" t="s">
        <v>183</v>
      </c>
    </row>
    <row r="184" spans="2:51" s="13" customFormat="1" ht="10.199999999999999">
      <c r="B184" s="224"/>
      <c r="C184" s="225"/>
      <c r="D184" s="210" t="s">
        <v>196</v>
      </c>
      <c r="E184" s="226" t="s">
        <v>1</v>
      </c>
      <c r="F184" s="227" t="s">
        <v>2822</v>
      </c>
      <c r="G184" s="225"/>
      <c r="H184" s="228">
        <v>1.8</v>
      </c>
      <c r="I184" s="229"/>
      <c r="J184" s="225"/>
      <c r="K184" s="225"/>
      <c r="L184" s="230"/>
      <c r="M184" s="231"/>
      <c r="N184" s="232"/>
      <c r="O184" s="232"/>
      <c r="P184" s="232"/>
      <c r="Q184" s="232"/>
      <c r="R184" s="232"/>
      <c r="S184" s="232"/>
      <c r="T184" s="233"/>
      <c r="AT184" s="234" t="s">
        <v>196</v>
      </c>
      <c r="AU184" s="234" t="s">
        <v>98</v>
      </c>
      <c r="AV184" s="13" t="s">
        <v>98</v>
      </c>
      <c r="AW184" s="13" t="s">
        <v>48</v>
      </c>
      <c r="AX184" s="13" t="s">
        <v>91</v>
      </c>
      <c r="AY184" s="234" t="s">
        <v>183</v>
      </c>
    </row>
    <row r="185" spans="2:51" s="12" customFormat="1" ht="10.199999999999999">
      <c r="B185" s="214"/>
      <c r="C185" s="215"/>
      <c r="D185" s="210" t="s">
        <v>196</v>
      </c>
      <c r="E185" s="216" t="s">
        <v>1</v>
      </c>
      <c r="F185" s="217" t="s">
        <v>2823</v>
      </c>
      <c r="G185" s="215"/>
      <c r="H185" s="216" t="s">
        <v>1</v>
      </c>
      <c r="I185" s="218"/>
      <c r="J185" s="215"/>
      <c r="K185" s="215"/>
      <c r="L185" s="219"/>
      <c r="M185" s="220"/>
      <c r="N185" s="221"/>
      <c r="O185" s="221"/>
      <c r="P185" s="221"/>
      <c r="Q185" s="221"/>
      <c r="R185" s="221"/>
      <c r="S185" s="221"/>
      <c r="T185" s="222"/>
      <c r="AT185" s="223" t="s">
        <v>196</v>
      </c>
      <c r="AU185" s="223" t="s">
        <v>98</v>
      </c>
      <c r="AV185" s="12" t="s">
        <v>23</v>
      </c>
      <c r="AW185" s="12" t="s">
        <v>48</v>
      </c>
      <c r="AX185" s="12" t="s">
        <v>91</v>
      </c>
      <c r="AY185" s="223" t="s">
        <v>183</v>
      </c>
    </row>
    <row r="186" spans="2:51" s="13" customFormat="1" ht="10.199999999999999">
      <c r="B186" s="224"/>
      <c r="C186" s="225"/>
      <c r="D186" s="210" t="s">
        <v>196</v>
      </c>
      <c r="E186" s="226" t="s">
        <v>1</v>
      </c>
      <c r="F186" s="227" t="s">
        <v>2822</v>
      </c>
      <c r="G186" s="225"/>
      <c r="H186" s="228">
        <v>1.8</v>
      </c>
      <c r="I186" s="229"/>
      <c r="J186" s="225"/>
      <c r="K186" s="225"/>
      <c r="L186" s="230"/>
      <c r="M186" s="231"/>
      <c r="N186" s="232"/>
      <c r="O186" s="232"/>
      <c r="P186" s="232"/>
      <c r="Q186" s="232"/>
      <c r="R186" s="232"/>
      <c r="S186" s="232"/>
      <c r="T186" s="233"/>
      <c r="AT186" s="234" t="s">
        <v>196</v>
      </c>
      <c r="AU186" s="234" t="s">
        <v>98</v>
      </c>
      <c r="AV186" s="13" t="s">
        <v>98</v>
      </c>
      <c r="AW186" s="13" t="s">
        <v>48</v>
      </c>
      <c r="AX186" s="13" t="s">
        <v>91</v>
      </c>
      <c r="AY186" s="234" t="s">
        <v>183</v>
      </c>
    </row>
    <row r="187" spans="2:51" s="12" customFormat="1" ht="10.199999999999999">
      <c r="B187" s="214"/>
      <c r="C187" s="215"/>
      <c r="D187" s="210" t="s">
        <v>196</v>
      </c>
      <c r="E187" s="216" t="s">
        <v>1</v>
      </c>
      <c r="F187" s="217" t="s">
        <v>2824</v>
      </c>
      <c r="G187" s="215"/>
      <c r="H187" s="216" t="s">
        <v>1</v>
      </c>
      <c r="I187" s="218"/>
      <c r="J187" s="215"/>
      <c r="K187" s="215"/>
      <c r="L187" s="219"/>
      <c r="M187" s="220"/>
      <c r="N187" s="221"/>
      <c r="O187" s="221"/>
      <c r="P187" s="221"/>
      <c r="Q187" s="221"/>
      <c r="R187" s="221"/>
      <c r="S187" s="221"/>
      <c r="T187" s="222"/>
      <c r="AT187" s="223" t="s">
        <v>196</v>
      </c>
      <c r="AU187" s="223" t="s">
        <v>98</v>
      </c>
      <c r="AV187" s="12" t="s">
        <v>23</v>
      </c>
      <c r="AW187" s="12" t="s">
        <v>48</v>
      </c>
      <c r="AX187" s="12" t="s">
        <v>91</v>
      </c>
      <c r="AY187" s="223" t="s">
        <v>183</v>
      </c>
    </row>
    <row r="188" spans="2:51" s="13" customFormat="1" ht="10.199999999999999">
      <c r="B188" s="224"/>
      <c r="C188" s="225"/>
      <c r="D188" s="210" t="s">
        <v>196</v>
      </c>
      <c r="E188" s="226" t="s">
        <v>1</v>
      </c>
      <c r="F188" s="227" t="s">
        <v>2825</v>
      </c>
      <c r="G188" s="225"/>
      <c r="H188" s="228">
        <v>1.8</v>
      </c>
      <c r="I188" s="229"/>
      <c r="J188" s="225"/>
      <c r="K188" s="225"/>
      <c r="L188" s="230"/>
      <c r="M188" s="231"/>
      <c r="N188" s="232"/>
      <c r="O188" s="232"/>
      <c r="P188" s="232"/>
      <c r="Q188" s="232"/>
      <c r="R188" s="232"/>
      <c r="S188" s="232"/>
      <c r="T188" s="233"/>
      <c r="AT188" s="234" t="s">
        <v>196</v>
      </c>
      <c r="AU188" s="234" t="s">
        <v>98</v>
      </c>
      <c r="AV188" s="13" t="s">
        <v>98</v>
      </c>
      <c r="AW188" s="13" t="s">
        <v>48</v>
      </c>
      <c r="AX188" s="13" t="s">
        <v>91</v>
      </c>
      <c r="AY188" s="234" t="s">
        <v>183</v>
      </c>
    </row>
    <row r="189" spans="2:51" s="12" customFormat="1" ht="10.199999999999999">
      <c r="B189" s="214"/>
      <c r="C189" s="215"/>
      <c r="D189" s="210" t="s">
        <v>196</v>
      </c>
      <c r="E189" s="216" t="s">
        <v>1</v>
      </c>
      <c r="F189" s="217" t="s">
        <v>2517</v>
      </c>
      <c r="G189" s="215"/>
      <c r="H189" s="216" t="s">
        <v>1</v>
      </c>
      <c r="I189" s="218"/>
      <c r="J189" s="215"/>
      <c r="K189" s="215"/>
      <c r="L189" s="219"/>
      <c r="M189" s="220"/>
      <c r="N189" s="221"/>
      <c r="O189" s="221"/>
      <c r="P189" s="221"/>
      <c r="Q189" s="221"/>
      <c r="R189" s="221"/>
      <c r="S189" s="221"/>
      <c r="T189" s="222"/>
      <c r="AT189" s="223" t="s">
        <v>196</v>
      </c>
      <c r="AU189" s="223" t="s">
        <v>98</v>
      </c>
      <c r="AV189" s="12" t="s">
        <v>23</v>
      </c>
      <c r="AW189" s="12" t="s">
        <v>48</v>
      </c>
      <c r="AX189" s="12" t="s">
        <v>91</v>
      </c>
      <c r="AY189" s="223" t="s">
        <v>183</v>
      </c>
    </row>
    <row r="190" spans="2:51" s="13" customFormat="1" ht="10.199999999999999">
      <c r="B190" s="224"/>
      <c r="C190" s="225"/>
      <c r="D190" s="210" t="s">
        <v>196</v>
      </c>
      <c r="E190" s="226" t="s">
        <v>1</v>
      </c>
      <c r="F190" s="227" t="s">
        <v>2826</v>
      </c>
      <c r="G190" s="225"/>
      <c r="H190" s="228">
        <v>0.67500000000000004</v>
      </c>
      <c r="I190" s="229"/>
      <c r="J190" s="225"/>
      <c r="K190" s="225"/>
      <c r="L190" s="230"/>
      <c r="M190" s="231"/>
      <c r="N190" s="232"/>
      <c r="O190" s="232"/>
      <c r="P190" s="232"/>
      <c r="Q190" s="232"/>
      <c r="R190" s="232"/>
      <c r="S190" s="232"/>
      <c r="T190" s="233"/>
      <c r="AT190" s="234" t="s">
        <v>196</v>
      </c>
      <c r="AU190" s="234" t="s">
        <v>98</v>
      </c>
      <c r="AV190" s="13" t="s">
        <v>98</v>
      </c>
      <c r="AW190" s="13" t="s">
        <v>48</v>
      </c>
      <c r="AX190" s="13" t="s">
        <v>91</v>
      </c>
      <c r="AY190" s="234" t="s">
        <v>183</v>
      </c>
    </row>
    <row r="191" spans="2:51" s="12" customFormat="1" ht="10.199999999999999">
      <c r="B191" s="214"/>
      <c r="C191" s="215"/>
      <c r="D191" s="210" t="s">
        <v>196</v>
      </c>
      <c r="E191" s="216" t="s">
        <v>1</v>
      </c>
      <c r="F191" s="217" t="s">
        <v>2517</v>
      </c>
      <c r="G191" s="215"/>
      <c r="H191" s="216" t="s">
        <v>1</v>
      </c>
      <c r="I191" s="218"/>
      <c r="J191" s="215"/>
      <c r="K191" s="215"/>
      <c r="L191" s="219"/>
      <c r="M191" s="220"/>
      <c r="N191" s="221"/>
      <c r="O191" s="221"/>
      <c r="P191" s="221"/>
      <c r="Q191" s="221"/>
      <c r="R191" s="221"/>
      <c r="S191" s="221"/>
      <c r="T191" s="222"/>
      <c r="AT191" s="223" t="s">
        <v>196</v>
      </c>
      <c r="AU191" s="223" t="s">
        <v>98</v>
      </c>
      <c r="AV191" s="12" t="s">
        <v>23</v>
      </c>
      <c r="AW191" s="12" t="s">
        <v>48</v>
      </c>
      <c r="AX191" s="12" t="s">
        <v>91</v>
      </c>
      <c r="AY191" s="223" t="s">
        <v>183</v>
      </c>
    </row>
    <row r="192" spans="2:51" s="13" customFormat="1" ht="10.199999999999999">
      <c r="B192" s="224"/>
      <c r="C192" s="225"/>
      <c r="D192" s="210" t="s">
        <v>196</v>
      </c>
      <c r="E192" s="226" t="s">
        <v>1</v>
      </c>
      <c r="F192" s="227" t="s">
        <v>2827</v>
      </c>
      <c r="G192" s="225"/>
      <c r="H192" s="228">
        <v>5.6059999999999999</v>
      </c>
      <c r="I192" s="229"/>
      <c r="J192" s="225"/>
      <c r="K192" s="225"/>
      <c r="L192" s="230"/>
      <c r="M192" s="231"/>
      <c r="N192" s="232"/>
      <c r="O192" s="232"/>
      <c r="P192" s="232"/>
      <c r="Q192" s="232"/>
      <c r="R192" s="232"/>
      <c r="S192" s="232"/>
      <c r="T192" s="233"/>
      <c r="AT192" s="234" t="s">
        <v>196</v>
      </c>
      <c r="AU192" s="234" t="s">
        <v>98</v>
      </c>
      <c r="AV192" s="13" t="s">
        <v>98</v>
      </c>
      <c r="AW192" s="13" t="s">
        <v>48</v>
      </c>
      <c r="AX192" s="13" t="s">
        <v>91</v>
      </c>
      <c r="AY192" s="234" t="s">
        <v>183</v>
      </c>
    </row>
    <row r="193" spans="2:65" s="15" customFormat="1" ht="10.199999999999999">
      <c r="B193" s="259"/>
      <c r="C193" s="260"/>
      <c r="D193" s="210" t="s">
        <v>196</v>
      </c>
      <c r="E193" s="261" t="s">
        <v>1</v>
      </c>
      <c r="F193" s="262" t="s">
        <v>1547</v>
      </c>
      <c r="G193" s="260"/>
      <c r="H193" s="263">
        <v>203.99199999999999</v>
      </c>
      <c r="I193" s="264"/>
      <c r="J193" s="260"/>
      <c r="K193" s="260"/>
      <c r="L193" s="265"/>
      <c r="M193" s="266"/>
      <c r="N193" s="267"/>
      <c r="O193" s="267"/>
      <c r="P193" s="267"/>
      <c r="Q193" s="267"/>
      <c r="R193" s="267"/>
      <c r="S193" s="267"/>
      <c r="T193" s="268"/>
      <c r="AT193" s="269" t="s">
        <v>196</v>
      </c>
      <c r="AU193" s="269" t="s">
        <v>98</v>
      </c>
      <c r="AV193" s="15" t="s">
        <v>122</v>
      </c>
      <c r="AW193" s="15" t="s">
        <v>48</v>
      </c>
      <c r="AX193" s="15" t="s">
        <v>23</v>
      </c>
      <c r="AY193" s="269" t="s">
        <v>183</v>
      </c>
    </row>
    <row r="194" spans="2:65" s="1" customFormat="1" ht="16.5" customHeight="1">
      <c r="B194" s="35"/>
      <c r="C194" s="197" t="s">
        <v>128</v>
      </c>
      <c r="D194" s="197" t="s">
        <v>186</v>
      </c>
      <c r="E194" s="198" t="s">
        <v>2521</v>
      </c>
      <c r="F194" s="199" t="s">
        <v>2522</v>
      </c>
      <c r="G194" s="200" t="s">
        <v>248</v>
      </c>
      <c r="H194" s="201">
        <v>61.198</v>
      </c>
      <c r="I194" s="202"/>
      <c r="J194" s="203">
        <f>ROUND(I194*H194,2)</f>
        <v>0</v>
      </c>
      <c r="K194" s="199" t="s">
        <v>190</v>
      </c>
      <c r="L194" s="39"/>
      <c r="M194" s="204" t="s">
        <v>1</v>
      </c>
      <c r="N194" s="205" t="s">
        <v>56</v>
      </c>
      <c r="O194" s="67"/>
      <c r="P194" s="206">
        <f>O194*H194</f>
        <v>0</v>
      </c>
      <c r="Q194" s="206">
        <v>0</v>
      </c>
      <c r="R194" s="206">
        <f>Q194*H194</f>
        <v>0</v>
      </c>
      <c r="S194" s="206">
        <v>0</v>
      </c>
      <c r="T194" s="207">
        <f>S194*H194</f>
        <v>0</v>
      </c>
      <c r="AR194" s="208" t="s">
        <v>122</v>
      </c>
      <c r="AT194" s="208" t="s">
        <v>186</v>
      </c>
      <c r="AU194" s="208" t="s">
        <v>98</v>
      </c>
      <c r="AY194" s="17" t="s">
        <v>183</v>
      </c>
      <c r="BE194" s="209">
        <f>IF(N194="základní",J194,0)</f>
        <v>0</v>
      </c>
      <c r="BF194" s="209">
        <f>IF(N194="snížená",J194,0)</f>
        <v>0</v>
      </c>
      <c r="BG194" s="209">
        <f>IF(N194="zákl. přenesená",J194,0)</f>
        <v>0</v>
      </c>
      <c r="BH194" s="209">
        <f>IF(N194="sníž. přenesená",J194,0)</f>
        <v>0</v>
      </c>
      <c r="BI194" s="209">
        <f>IF(N194="nulová",J194,0)</f>
        <v>0</v>
      </c>
      <c r="BJ194" s="17" t="s">
        <v>23</v>
      </c>
      <c r="BK194" s="209">
        <f>ROUND(I194*H194,2)</f>
        <v>0</v>
      </c>
      <c r="BL194" s="17" t="s">
        <v>122</v>
      </c>
      <c r="BM194" s="208" t="s">
        <v>2828</v>
      </c>
    </row>
    <row r="195" spans="2:65" s="1" customFormat="1" ht="17.399999999999999">
      <c r="B195" s="35"/>
      <c r="C195" s="36"/>
      <c r="D195" s="210" t="s">
        <v>192</v>
      </c>
      <c r="E195" s="36"/>
      <c r="F195" s="211" t="s">
        <v>2524</v>
      </c>
      <c r="G195" s="36"/>
      <c r="H195" s="36"/>
      <c r="I195" s="118"/>
      <c r="J195" s="36"/>
      <c r="K195" s="36"/>
      <c r="L195" s="39"/>
      <c r="M195" s="212"/>
      <c r="N195" s="67"/>
      <c r="O195" s="67"/>
      <c r="P195" s="67"/>
      <c r="Q195" s="67"/>
      <c r="R195" s="67"/>
      <c r="S195" s="67"/>
      <c r="T195" s="68"/>
      <c r="AT195" s="17" t="s">
        <v>192</v>
      </c>
      <c r="AU195" s="17" t="s">
        <v>98</v>
      </c>
    </row>
    <row r="196" spans="2:65" s="1" customFormat="1" ht="99">
      <c r="B196" s="35"/>
      <c r="C196" s="36"/>
      <c r="D196" s="210" t="s">
        <v>194</v>
      </c>
      <c r="E196" s="36"/>
      <c r="F196" s="213" t="s">
        <v>281</v>
      </c>
      <c r="G196" s="36"/>
      <c r="H196" s="36"/>
      <c r="I196" s="118"/>
      <c r="J196" s="36"/>
      <c r="K196" s="36"/>
      <c r="L196" s="39"/>
      <c r="M196" s="212"/>
      <c r="N196" s="67"/>
      <c r="O196" s="67"/>
      <c r="P196" s="67"/>
      <c r="Q196" s="67"/>
      <c r="R196" s="67"/>
      <c r="S196" s="67"/>
      <c r="T196" s="68"/>
      <c r="AT196" s="17" t="s">
        <v>194</v>
      </c>
      <c r="AU196" s="17" t="s">
        <v>98</v>
      </c>
    </row>
    <row r="197" spans="2:65" s="12" customFormat="1" ht="10.199999999999999">
      <c r="B197" s="214"/>
      <c r="C197" s="215"/>
      <c r="D197" s="210" t="s">
        <v>196</v>
      </c>
      <c r="E197" s="216" t="s">
        <v>1</v>
      </c>
      <c r="F197" s="217" t="s">
        <v>1782</v>
      </c>
      <c r="G197" s="215"/>
      <c r="H197" s="216" t="s">
        <v>1</v>
      </c>
      <c r="I197" s="218"/>
      <c r="J197" s="215"/>
      <c r="K197" s="215"/>
      <c r="L197" s="219"/>
      <c r="M197" s="220"/>
      <c r="N197" s="221"/>
      <c r="O197" s="221"/>
      <c r="P197" s="221"/>
      <c r="Q197" s="221"/>
      <c r="R197" s="221"/>
      <c r="S197" s="221"/>
      <c r="T197" s="222"/>
      <c r="AT197" s="223" t="s">
        <v>196</v>
      </c>
      <c r="AU197" s="223" t="s">
        <v>98</v>
      </c>
      <c r="AV197" s="12" t="s">
        <v>23</v>
      </c>
      <c r="AW197" s="12" t="s">
        <v>48</v>
      </c>
      <c r="AX197" s="12" t="s">
        <v>91</v>
      </c>
      <c r="AY197" s="223" t="s">
        <v>183</v>
      </c>
    </row>
    <row r="198" spans="2:65" s="13" customFormat="1" ht="10.199999999999999">
      <c r="B198" s="224"/>
      <c r="C198" s="225"/>
      <c r="D198" s="210" t="s">
        <v>196</v>
      </c>
      <c r="E198" s="226" t="s">
        <v>1</v>
      </c>
      <c r="F198" s="227" t="s">
        <v>2829</v>
      </c>
      <c r="G198" s="225"/>
      <c r="H198" s="228">
        <v>61.198</v>
      </c>
      <c r="I198" s="229"/>
      <c r="J198" s="225"/>
      <c r="K198" s="225"/>
      <c r="L198" s="230"/>
      <c r="M198" s="231"/>
      <c r="N198" s="232"/>
      <c r="O198" s="232"/>
      <c r="P198" s="232"/>
      <c r="Q198" s="232"/>
      <c r="R198" s="232"/>
      <c r="S198" s="232"/>
      <c r="T198" s="233"/>
      <c r="AT198" s="234" t="s">
        <v>196</v>
      </c>
      <c r="AU198" s="234" t="s">
        <v>98</v>
      </c>
      <c r="AV198" s="13" t="s">
        <v>98</v>
      </c>
      <c r="AW198" s="13" t="s">
        <v>48</v>
      </c>
      <c r="AX198" s="13" t="s">
        <v>91</v>
      </c>
      <c r="AY198" s="234" t="s">
        <v>183</v>
      </c>
    </row>
    <row r="199" spans="2:65" s="15" customFormat="1" ht="10.199999999999999">
      <c r="B199" s="259"/>
      <c r="C199" s="260"/>
      <c r="D199" s="210" t="s">
        <v>196</v>
      </c>
      <c r="E199" s="261" t="s">
        <v>1</v>
      </c>
      <c r="F199" s="262" t="s">
        <v>1547</v>
      </c>
      <c r="G199" s="260"/>
      <c r="H199" s="263">
        <v>61.198</v>
      </c>
      <c r="I199" s="264"/>
      <c r="J199" s="260"/>
      <c r="K199" s="260"/>
      <c r="L199" s="265"/>
      <c r="M199" s="266"/>
      <c r="N199" s="267"/>
      <c r="O199" s="267"/>
      <c r="P199" s="267"/>
      <c r="Q199" s="267"/>
      <c r="R199" s="267"/>
      <c r="S199" s="267"/>
      <c r="T199" s="268"/>
      <c r="AT199" s="269" t="s">
        <v>196</v>
      </c>
      <c r="AU199" s="269" t="s">
        <v>98</v>
      </c>
      <c r="AV199" s="15" t="s">
        <v>122</v>
      </c>
      <c r="AW199" s="15" t="s">
        <v>48</v>
      </c>
      <c r="AX199" s="15" t="s">
        <v>23</v>
      </c>
      <c r="AY199" s="269" t="s">
        <v>183</v>
      </c>
    </row>
    <row r="200" spans="2:65" s="1" customFormat="1" ht="16.5" customHeight="1">
      <c r="B200" s="35"/>
      <c r="C200" s="197" t="s">
        <v>135</v>
      </c>
      <c r="D200" s="197" t="s">
        <v>186</v>
      </c>
      <c r="E200" s="198" t="s">
        <v>1784</v>
      </c>
      <c r="F200" s="199" t="s">
        <v>1785</v>
      </c>
      <c r="G200" s="200" t="s">
        <v>189</v>
      </c>
      <c r="H200" s="201">
        <v>183.62200000000001</v>
      </c>
      <c r="I200" s="202"/>
      <c r="J200" s="203">
        <f>ROUND(I200*H200,2)</f>
        <v>0</v>
      </c>
      <c r="K200" s="199" t="s">
        <v>190</v>
      </c>
      <c r="L200" s="39"/>
      <c r="M200" s="204" t="s">
        <v>1</v>
      </c>
      <c r="N200" s="205" t="s">
        <v>56</v>
      </c>
      <c r="O200" s="67"/>
      <c r="P200" s="206">
        <f>O200*H200</f>
        <v>0</v>
      </c>
      <c r="Q200" s="206">
        <v>8.4000000000000003E-4</v>
      </c>
      <c r="R200" s="206">
        <f>Q200*H200</f>
        <v>0.15424248000000002</v>
      </c>
      <c r="S200" s="206">
        <v>0</v>
      </c>
      <c r="T200" s="207">
        <f>S200*H200</f>
        <v>0</v>
      </c>
      <c r="AR200" s="208" t="s">
        <v>122</v>
      </c>
      <c r="AT200" s="208" t="s">
        <v>186</v>
      </c>
      <c r="AU200" s="208" t="s">
        <v>98</v>
      </c>
      <c r="AY200" s="17" t="s">
        <v>183</v>
      </c>
      <c r="BE200" s="209">
        <f>IF(N200="základní",J200,0)</f>
        <v>0</v>
      </c>
      <c r="BF200" s="209">
        <f>IF(N200="snížená",J200,0)</f>
        <v>0</v>
      </c>
      <c r="BG200" s="209">
        <f>IF(N200="zákl. přenesená",J200,0)</f>
        <v>0</v>
      </c>
      <c r="BH200" s="209">
        <f>IF(N200="sníž. přenesená",J200,0)</f>
        <v>0</v>
      </c>
      <c r="BI200" s="209">
        <f>IF(N200="nulová",J200,0)</f>
        <v>0</v>
      </c>
      <c r="BJ200" s="17" t="s">
        <v>23</v>
      </c>
      <c r="BK200" s="209">
        <f>ROUND(I200*H200,2)</f>
        <v>0</v>
      </c>
      <c r="BL200" s="17" t="s">
        <v>122</v>
      </c>
      <c r="BM200" s="208" t="s">
        <v>1835</v>
      </c>
    </row>
    <row r="201" spans="2:65" s="1" customFormat="1" ht="10.199999999999999">
      <c r="B201" s="35"/>
      <c r="C201" s="36"/>
      <c r="D201" s="210" t="s">
        <v>192</v>
      </c>
      <c r="E201" s="36"/>
      <c r="F201" s="211" t="s">
        <v>1787</v>
      </c>
      <c r="G201" s="36"/>
      <c r="H201" s="36"/>
      <c r="I201" s="118"/>
      <c r="J201" s="36"/>
      <c r="K201" s="36"/>
      <c r="L201" s="39"/>
      <c r="M201" s="212"/>
      <c r="N201" s="67"/>
      <c r="O201" s="67"/>
      <c r="P201" s="67"/>
      <c r="Q201" s="67"/>
      <c r="R201" s="67"/>
      <c r="S201" s="67"/>
      <c r="T201" s="68"/>
      <c r="AT201" s="17" t="s">
        <v>192</v>
      </c>
      <c r="AU201" s="17" t="s">
        <v>98</v>
      </c>
    </row>
    <row r="202" spans="2:65" s="1" customFormat="1" ht="72">
      <c r="B202" s="35"/>
      <c r="C202" s="36"/>
      <c r="D202" s="210" t="s">
        <v>194</v>
      </c>
      <c r="E202" s="36"/>
      <c r="F202" s="213" t="s">
        <v>1788</v>
      </c>
      <c r="G202" s="36"/>
      <c r="H202" s="36"/>
      <c r="I202" s="118"/>
      <c r="J202" s="36"/>
      <c r="K202" s="36"/>
      <c r="L202" s="39"/>
      <c r="M202" s="212"/>
      <c r="N202" s="67"/>
      <c r="O202" s="67"/>
      <c r="P202" s="67"/>
      <c r="Q202" s="67"/>
      <c r="R202" s="67"/>
      <c r="S202" s="67"/>
      <c r="T202" s="68"/>
      <c r="AT202" s="17" t="s">
        <v>194</v>
      </c>
      <c r="AU202" s="17" t="s">
        <v>98</v>
      </c>
    </row>
    <row r="203" spans="2:65" s="12" customFormat="1" ht="10.199999999999999">
      <c r="B203" s="214"/>
      <c r="C203" s="215"/>
      <c r="D203" s="210" t="s">
        <v>196</v>
      </c>
      <c r="E203" s="216" t="s">
        <v>1</v>
      </c>
      <c r="F203" s="217" t="s">
        <v>2796</v>
      </c>
      <c r="G203" s="215"/>
      <c r="H203" s="216" t="s">
        <v>1</v>
      </c>
      <c r="I203" s="218"/>
      <c r="J203" s="215"/>
      <c r="K203" s="215"/>
      <c r="L203" s="219"/>
      <c r="M203" s="220"/>
      <c r="N203" s="221"/>
      <c r="O203" s="221"/>
      <c r="P203" s="221"/>
      <c r="Q203" s="221"/>
      <c r="R203" s="221"/>
      <c r="S203" s="221"/>
      <c r="T203" s="222"/>
      <c r="AT203" s="223" t="s">
        <v>196</v>
      </c>
      <c r="AU203" s="223" t="s">
        <v>98</v>
      </c>
      <c r="AV203" s="12" t="s">
        <v>23</v>
      </c>
      <c r="AW203" s="12" t="s">
        <v>48</v>
      </c>
      <c r="AX203" s="12" t="s">
        <v>91</v>
      </c>
      <c r="AY203" s="223" t="s">
        <v>183</v>
      </c>
    </row>
    <row r="204" spans="2:65" s="12" customFormat="1" ht="10.199999999999999">
      <c r="B204" s="214"/>
      <c r="C204" s="215"/>
      <c r="D204" s="210" t="s">
        <v>196</v>
      </c>
      <c r="E204" s="216" t="s">
        <v>1</v>
      </c>
      <c r="F204" s="217" t="s">
        <v>2805</v>
      </c>
      <c r="G204" s="215"/>
      <c r="H204" s="216" t="s">
        <v>1</v>
      </c>
      <c r="I204" s="218"/>
      <c r="J204" s="215"/>
      <c r="K204" s="215"/>
      <c r="L204" s="219"/>
      <c r="M204" s="220"/>
      <c r="N204" s="221"/>
      <c r="O204" s="221"/>
      <c r="P204" s="221"/>
      <c r="Q204" s="221"/>
      <c r="R204" s="221"/>
      <c r="S204" s="221"/>
      <c r="T204" s="222"/>
      <c r="AT204" s="223" t="s">
        <v>196</v>
      </c>
      <c r="AU204" s="223" t="s">
        <v>98</v>
      </c>
      <c r="AV204" s="12" t="s">
        <v>23</v>
      </c>
      <c r="AW204" s="12" t="s">
        <v>48</v>
      </c>
      <c r="AX204" s="12" t="s">
        <v>91</v>
      </c>
      <c r="AY204" s="223" t="s">
        <v>183</v>
      </c>
    </row>
    <row r="205" spans="2:65" s="13" customFormat="1" ht="10.199999999999999">
      <c r="B205" s="224"/>
      <c r="C205" s="225"/>
      <c r="D205" s="210" t="s">
        <v>196</v>
      </c>
      <c r="E205" s="226" t="s">
        <v>1</v>
      </c>
      <c r="F205" s="227" t="s">
        <v>2830</v>
      </c>
      <c r="G205" s="225"/>
      <c r="H205" s="228">
        <v>14.784000000000001</v>
      </c>
      <c r="I205" s="229"/>
      <c r="J205" s="225"/>
      <c r="K205" s="225"/>
      <c r="L205" s="230"/>
      <c r="M205" s="231"/>
      <c r="N205" s="232"/>
      <c r="O205" s="232"/>
      <c r="P205" s="232"/>
      <c r="Q205" s="232"/>
      <c r="R205" s="232"/>
      <c r="S205" s="232"/>
      <c r="T205" s="233"/>
      <c r="AT205" s="234" t="s">
        <v>196</v>
      </c>
      <c r="AU205" s="234" t="s">
        <v>98</v>
      </c>
      <c r="AV205" s="13" t="s">
        <v>98</v>
      </c>
      <c r="AW205" s="13" t="s">
        <v>48</v>
      </c>
      <c r="AX205" s="13" t="s">
        <v>91</v>
      </c>
      <c r="AY205" s="234" t="s">
        <v>183</v>
      </c>
    </row>
    <row r="206" spans="2:65" s="12" customFormat="1" ht="10.199999999999999">
      <c r="B206" s="214"/>
      <c r="C206" s="215"/>
      <c r="D206" s="210" t="s">
        <v>196</v>
      </c>
      <c r="E206" s="216" t="s">
        <v>1</v>
      </c>
      <c r="F206" s="217" t="s">
        <v>2807</v>
      </c>
      <c r="G206" s="215"/>
      <c r="H206" s="216" t="s">
        <v>1</v>
      </c>
      <c r="I206" s="218"/>
      <c r="J206" s="215"/>
      <c r="K206" s="215"/>
      <c r="L206" s="219"/>
      <c r="M206" s="220"/>
      <c r="N206" s="221"/>
      <c r="O206" s="221"/>
      <c r="P206" s="221"/>
      <c r="Q206" s="221"/>
      <c r="R206" s="221"/>
      <c r="S206" s="221"/>
      <c r="T206" s="222"/>
      <c r="AT206" s="223" t="s">
        <v>196</v>
      </c>
      <c r="AU206" s="223" t="s">
        <v>98</v>
      </c>
      <c r="AV206" s="12" t="s">
        <v>23</v>
      </c>
      <c r="AW206" s="12" t="s">
        <v>48</v>
      </c>
      <c r="AX206" s="12" t="s">
        <v>91</v>
      </c>
      <c r="AY206" s="223" t="s">
        <v>183</v>
      </c>
    </row>
    <row r="207" spans="2:65" s="13" customFormat="1" ht="10.199999999999999">
      <c r="B207" s="224"/>
      <c r="C207" s="225"/>
      <c r="D207" s="210" t="s">
        <v>196</v>
      </c>
      <c r="E207" s="226" t="s">
        <v>1</v>
      </c>
      <c r="F207" s="227" t="s">
        <v>2831</v>
      </c>
      <c r="G207" s="225"/>
      <c r="H207" s="228">
        <v>45.064</v>
      </c>
      <c r="I207" s="229"/>
      <c r="J207" s="225"/>
      <c r="K207" s="225"/>
      <c r="L207" s="230"/>
      <c r="M207" s="231"/>
      <c r="N207" s="232"/>
      <c r="O207" s="232"/>
      <c r="P207" s="232"/>
      <c r="Q207" s="232"/>
      <c r="R207" s="232"/>
      <c r="S207" s="232"/>
      <c r="T207" s="233"/>
      <c r="AT207" s="234" t="s">
        <v>196</v>
      </c>
      <c r="AU207" s="234" t="s">
        <v>98</v>
      </c>
      <c r="AV207" s="13" t="s">
        <v>98</v>
      </c>
      <c r="AW207" s="13" t="s">
        <v>48</v>
      </c>
      <c r="AX207" s="13" t="s">
        <v>91</v>
      </c>
      <c r="AY207" s="234" t="s">
        <v>183</v>
      </c>
    </row>
    <row r="208" spans="2:65" s="12" customFormat="1" ht="10.199999999999999">
      <c r="B208" s="214"/>
      <c r="C208" s="215"/>
      <c r="D208" s="210" t="s">
        <v>196</v>
      </c>
      <c r="E208" s="216" t="s">
        <v>1</v>
      </c>
      <c r="F208" s="217" t="s">
        <v>2809</v>
      </c>
      <c r="G208" s="215"/>
      <c r="H208" s="216" t="s">
        <v>1</v>
      </c>
      <c r="I208" s="218"/>
      <c r="J208" s="215"/>
      <c r="K208" s="215"/>
      <c r="L208" s="219"/>
      <c r="M208" s="220"/>
      <c r="N208" s="221"/>
      <c r="O208" s="221"/>
      <c r="P208" s="221"/>
      <c r="Q208" s="221"/>
      <c r="R208" s="221"/>
      <c r="S208" s="221"/>
      <c r="T208" s="222"/>
      <c r="AT208" s="223" t="s">
        <v>196</v>
      </c>
      <c r="AU208" s="223" t="s">
        <v>98</v>
      </c>
      <c r="AV208" s="12" t="s">
        <v>23</v>
      </c>
      <c r="AW208" s="12" t="s">
        <v>48</v>
      </c>
      <c r="AX208" s="12" t="s">
        <v>91</v>
      </c>
      <c r="AY208" s="223" t="s">
        <v>183</v>
      </c>
    </row>
    <row r="209" spans="2:51" s="13" customFormat="1" ht="10.199999999999999">
      <c r="B209" s="224"/>
      <c r="C209" s="225"/>
      <c r="D209" s="210" t="s">
        <v>196</v>
      </c>
      <c r="E209" s="226" t="s">
        <v>1</v>
      </c>
      <c r="F209" s="227" t="s">
        <v>2832</v>
      </c>
      <c r="G209" s="225"/>
      <c r="H209" s="228">
        <v>21.6</v>
      </c>
      <c r="I209" s="229"/>
      <c r="J209" s="225"/>
      <c r="K209" s="225"/>
      <c r="L209" s="230"/>
      <c r="M209" s="231"/>
      <c r="N209" s="232"/>
      <c r="O209" s="232"/>
      <c r="P209" s="232"/>
      <c r="Q209" s="232"/>
      <c r="R209" s="232"/>
      <c r="S209" s="232"/>
      <c r="T209" s="233"/>
      <c r="AT209" s="234" t="s">
        <v>196</v>
      </c>
      <c r="AU209" s="234" t="s">
        <v>98</v>
      </c>
      <c r="AV209" s="13" t="s">
        <v>98</v>
      </c>
      <c r="AW209" s="13" t="s">
        <v>48</v>
      </c>
      <c r="AX209" s="13" t="s">
        <v>91</v>
      </c>
      <c r="AY209" s="234" t="s">
        <v>183</v>
      </c>
    </row>
    <row r="210" spans="2:51" s="12" customFormat="1" ht="10.199999999999999">
      <c r="B210" s="214"/>
      <c r="C210" s="215"/>
      <c r="D210" s="210" t="s">
        <v>196</v>
      </c>
      <c r="E210" s="216" t="s">
        <v>1</v>
      </c>
      <c r="F210" s="217" t="s">
        <v>2811</v>
      </c>
      <c r="G210" s="215"/>
      <c r="H210" s="216" t="s">
        <v>1</v>
      </c>
      <c r="I210" s="218"/>
      <c r="J210" s="215"/>
      <c r="K210" s="215"/>
      <c r="L210" s="219"/>
      <c r="M210" s="220"/>
      <c r="N210" s="221"/>
      <c r="O210" s="221"/>
      <c r="P210" s="221"/>
      <c r="Q210" s="221"/>
      <c r="R210" s="221"/>
      <c r="S210" s="221"/>
      <c r="T210" s="222"/>
      <c r="AT210" s="223" t="s">
        <v>196</v>
      </c>
      <c r="AU210" s="223" t="s">
        <v>98</v>
      </c>
      <c r="AV210" s="12" t="s">
        <v>23</v>
      </c>
      <c r="AW210" s="12" t="s">
        <v>48</v>
      </c>
      <c r="AX210" s="12" t="s">
        <v>91</v>
      </c>
      <c r="AY210" s="223" t="s">
        <v>183</v>
      </c>
    </row>
    <row r="211" spans="2:51" s="13" customFormat="1" ht="10.199999999999999">
      <c r="B211" s="224"/>
      <c r="C211" s="225"/>
      <c r="D211" s="210" t="s">
        <v>196</v>
      </c>
      <c r="E211" s="226" t="s">
        <v>1</v>
      </c>
      <c r="F211" s="227" t="s">
        <v>2833</v>
      </c>
      <c r="G211" s="225"/>
      <c r="H211" s="228">
        <v>18.033999999999999</v>
      </c>
      <c r="I211" s="229"/>
      <c r="J211" s="225"/>
      <c r="K211" s="225"/>
      <c r="L211" s="230"/>
      <c r="M211" s="231"/>
      <c r="N211" s="232"/>
      <c r="O211" s="232"/>
      <c r="P211" s="232"/>
      <c r="Q211" s="232"/>
      <c r="R211" s="232"/>
      <c r="S211" s="232"/>
      <c r="T211" s="233"/>
      <c r="AT211" s="234" t="s">
        <v>196</v>
      </c>
      <c r="AU211" s="234" t="s">
        <v>98</v>
      </c>
      <c r="AV211" s="13" t="s">
        <v>98</v>
      </c>
      <c r="AW211" s="13" t="s">
        <v>48</v>
      </c>
      <c r="AX211" s="13" t="s">
        <v>91</v>
      </c>
      <c r="AY211" s="234" t="s">
        <v>183</v>
      </c>
    </row>
    <row r="212" spans="2:51" s="12" customFormat="1" ht="10.199999999999999">
      <c r="B212" s="214"/>
      <c r="C212" s="215"/>
      <c r="D212" s="210" t="s">
        <v>196</v>
      </c>
      <c r="E212" s="216" t="s">
        <v>1</v>
      </c>
      <c r="F212" s="217" t="s">
        <v>2813</v>
      </c>
      <c r="G212" s="215"/>
      <c r="H212" s="216" t="s">
        <v>1</v>
      </c>
      <c r="I212" s="218"/>
      <c r="J212" s="215"/>
      <c r="K212" s="215"/>
      <c r="L212" s="219"/>
      <c r="M212" s="220"/>
      <c r="N212" s="221"/>
      <c r="O212" s="221"/>
      <c r="P212" s="221"/>
      <c r="Q212" s="221"/>
      <c r="R212" s="221"/>
      <c r="S212" s="221"/>
      <c r="T212" s="222"/>
      <c r="AT212" s="223" t="s">
        <v>196</v>
      </c>
      <c r="AU212" s="223" t="s">
        <v>98</v>
      </c>
      <c r="AV212" s="12" t="s">
        <v>23</v>
      </c>
      <c r="AW212" s="12" t="s">
        <v>48</v>
      </c>
      <c r="AX212" s="12" t="s">
        <v>91</v>
      </c>
      <c r="AY212" s="223" t="s">
        <v>183</v>
      </c>
    </row>
    <row r="213" spans="2:51" s="13" customFormat="1" ht="10.199999999999999">
      <c r="B213" s="224"/>
      <c r="C213" s="225"/>
      <c r="D213" s="210" t="s">
        <v>196</v>
      </c>
      <c r="E213" s="226" t="s">
        <v>1</v>
      </c>
      <c r="F213" s="227" t="s">
        <v>2834</v>
      </c>
      <c r="G213" s="225"/>
      <c r="H213" s="228">
        <v>29.58</v>
      </c>
      <c r="I213" s="229"/>
      <c r="J213" s="225"/>
      <c r="K213" s="225"/>
      <c r="L213" s="230"/>
      <c r="M213" s="231"/>
      <c r="N213" s="232"/>
      <c r="O213" s="232"/>
      <c r="P213" s="232"/>
      <c r="Q213" s="232"/>
      <c r="R213" s="232"/>
      <c r="S213" s="232"/>
      <c r="T213" s="233"/>
      <c r="AT213" s="234" t="s">
        <v>196</v>
      </c>
      <c r="AU213" s="234" t="s">
        <v>98</v>
      </c>
      <c r="AV213" s="13" t="s">
        <v>98</v>
      </c>
      <c r="AW213" s="13" t="s">
        <v>48</v>
      </c>
      <c r="AX213" s="13" t="s">
        <v>91</v>
      </c>
      <c r="AY213" s="234" t="s">
        <v>183</v>
      </c>
    </row>
    <row r="214" spans="2:51" s="12" customFormat="1" ht="10.199999999999999">
      <c r="B214" s="214"/>
      <c r="C214" s="215"/>
      <c r="D214" s="210" t="s">
        <v>196</v>
      </c>
      <c r="E214" s="216" t="s">
        <v>1</v>
      </c>
      <c r="F214" s="217" t="s">
        <v>2815</v>
      </c>
      <c r="G214" s="215"/>
      <c r="H214" s="216" t="s">
        <v>1</v>
      </c>
      <c r="I214" s="218"/>
      <c r="J214" s="215"/>
      <c r="K214" s="215"/>
      <c r="L214" s="219"/>
      <c r="M214" s="220"/>
      <c r="N214" s="221"/>
      <c r="O214" s="221"/>
      <c r="P214" s="221"/>
      <c r="Q214" s="221"/>
      <c r="R214" s="221"/>
      <c r="S214" s="221"/>
      <c r="T214" s="222"/>
      <c r="AT214" s="223" t="s">
        <v>196</v>
      </c>
      <c r="AU214" s="223" t="s">
        <v>98</v>
      </c>
      <c r="AV214" s="12" t="s">
        <v>23</v>
      </c>
      <c r="AW214" s="12" t="s">
        <v>48</v>
      </c>
      <c r="AX214" s="12" t="s">
        <v>91</v>
      </c>
      <c r="AY214" s="223" t="s">
        <v>183</v>
      </c>
    </row>
    <row r="215" spans="2:51" s="13" customFormat="1" ht="10.199999999999999">
      <c r="B215" s="224"/>
      <c r="C215" s="225"/>
      <c r="D215" s="210" t="s">
        <v>196</v>
      </c>
      <c r="E215" s="226" t="s">
        <v>1</v>
      </c>
      <c r="F215" s="227" t="s">
        <v>2835</v>
      </c>
      <c r="G215" s="225"/>
      <c r="H215" s="228">
        <v>17.98</v>
      </c>
      <c r="I215" s="229"/>
      <c r="J215" s="225"/>
      <c r="K215" s="225"/>
      <c r="L215" s="230"/>
      <c r="M215" s="231"/>
      <c r="N215" s="232"/>
      <c r="O215" s="232"/>
      <c r="P215" s="232"/>
      <c r="Q215" s="232"/>
      <c r="R215" s="232"/>
      <c r="S215" s="232"/>
      <c r="T215" s="233"/>
      <c r="AT215" s="234" t="s">
        <v>196</v>
      </c>
      <c r="AU215" s="234" t="s">
        <v>98</v>
      </c>
      <c r="AV215" s="13" t="s">
        <v>98</v>
      </c>
      <c r="AW215" s="13" t="s">
        <v>48</v>
      </c>
      <c r="AX215" s="13" t="s">
        <v>91</v>
      </c>
      <c r="AY215" s="234" t="s">
        <v>183</v>
      </c>
    </row>
    <row r="216" spans="2:51" s="12" customFormat="1" ht="10.199999999999999">
      <c r="B216" s="214"/>
      <c r="C216" s="215"/>
      <c r="D216" s="210" t="s">
        <v>196</v>
      </c>
      <c r="E216" s="216" t="s">
        <v>1</v>
      </c>
      <c r="F216" s="217" t="s">
        <v>2817</v>
      </c>
      <c r="G216" s="215"/>
      <c r="H216" s="216" t="s">
        <v>1</v>
      </c>
      <c r="I216" s="218"/>
      <c r="J216" s="215"/>
      <c r="K216" s="215"/>
      <c r="L216" s="219"/>
      <c r="M216" s="220"/>
      <c r="N216" s="221"/>
      <c r="O216" s="221"/>
      <c r="P216" s="221"/>
      <c r="Q216" s="221"/>
      <c r="R216" s="221"/>
      <c r="S216" s="221"/>
      <c r="T216" s="222"/>
      <c r="AT216" s="223" t="s">
        <v>196</v>
      </c>
      <c r="AU216" s="223" t="s">
        <v>98</v>
      </c>
      <c r="AV216" s="12" t="s">
        <v>23</v>
      </c>
      <c r="AW216" s="12" t="s">
        <v>48</v>
      </c>
      <c r="AX216" s="12" t="s">
        <v>91</v>
      </c>
      <c r="AY216" s="223" t="s">
        <v>183</v>
      </c>
    </row>
    <row r="217" spans="2:51" s="13" customFormat="1" ht="10.199999999999999">
      <c r="B217" s="224"/>
      <c r="C217" s="225"/>
      <c r="D217" s="210" t="s">
        <v>196</v>
      </c>
      <c r="E217" s="226" t="s">
        <v>1</v>
      </c>
      <c r="F217" s="227" t="s">
        <v>2836</v>
      </c>
      <c r="G217" s="225"/>
      <c r="H217" s="228">
        <v>14.688000000000001</v>
      </c>
      <c r="I217" s="229"/>
      <c r="J217" s="225"/>
      <c r="K217" s="225"/>
      <c r="L217" s="230"/>
      <c r="M217" s="231"/>
      <c r="N217" s="232"/>
      <c r="O217" s="232"/>
      <c r="P217" s="232"/>
      <c r="Q217" s="232"/>
      <c r="R217" s="232"/>
      <c r="S217" s="232"/>
      <c r="T217" s="233"/>
      <c r="AT217" s="234" t="s">
        <v>196</v>
      </c>
      <c r="AU217" s="234" t="s">
        <v>98</v>
      </c>
      <c r="AV217" s="13" t="s">
        <v>98</v>
      </c>
      <c r="AW217" s="13" t="s">
        <v>48</v>
      </c>
      <c r="AX217" s="13" t="s">
        <v>91</v>
      </c>
      <c r="AY217" s="234" t="s">
        <v>183</v>
      </c>
    </row>
    <row r="218" spans="2:51" s="12" customFormat="1" ht="10.199999999999999">
      <c r="B218" s="214"/>
      <c r="C218" s="215"/>
      <c r="D218" s="210" t="s">
        <v>196</v>
      </c>
      <c r="E218" s="216" t="s">
        <v>1</v>
      </c>
      <c r="F218" s="217" t="s">
        <v>2819</v>
      </c>
      <c r="G218" s="215"/>
      <c r="H218" s="216" t="s">
        <v>1</v>
      </c>
      <c r="I218" s="218"/>
      <c r="J218" s="215"/>
      <c r="K218" s="215"/>
      <c r="L218" s="219"/>
      <c r="M218" s="220"/>
      <c r="N218" s="221"/>
      <c r="O218" s="221"/>
      <c r="P218" s="221"/>
      <c r="Q218" s="221"/>
      <c r="R218" s="221"/>
      <c r="S218" s="221"/>
      <c r="T218" s="222"/>
      <c r="AT218" s="223" t="s">
        <v>196</v>
      </c>
      <c r="AU218" s="223" t="s">
        <v>98</v>
      </c>
      <c r="AV218" s="12" t="s">
        <v>23</v>
      </c>
      <c r="AW218" s="12" t="s">
        <v>48</v>
      </c>
      <c r="AX218" s="12" t="s">
        <v>91</v>
      </c>
      <c r="AY218" s="223" t="s">
        <v>183</v>
      </c>
    </row>
    <row r="219" spans="2:51" s="13" customFormat="1" ht="10.199999999999999">
      <c r="B219" s="224"/>
      <c r="C219" s="225"/>
      <c r="D219" s="210" t="s">
        <v>196</v>
      </c>
      <c r="E219" s="226" t="s">
        <v>1</v>
      </c>
      <c r="F219" s="227" t="s">
        <v>2837</v>
      </c>
      <c r="G219" s="225"/>
      <c r="H219" s="228">
        <v>4.984</v>
      </c>
      <c r="I219" s="229"/>
      <c r="J219" s="225"/>
      <c r="K219" s="225"/>
      <c r="L219" s="230"/>
      <c r="M219" s="231"/>
      <c r="N219" s="232"/>
      <c r="O219" s="232"/>
      <c r="P219" s="232"/>
      <c r="Q219" s="232"/>
      <c r="R219" s="232"/>
      <c r="S219" s="232"/>
      <c r="T219" s="233"/>
      <c r="AT219" s="234" t="s">
        <v>196</v>
      </c>
      <c r="AU219" s="234" t="s">
        <v>98</v>
      </c>
      <c r="AV219" s="13" t="s">
        <v>98</v>
      </c>
      <c r="AW219" s="13" t="s">
        <v>48</v>
      </c>
      <c r="AX219" s="13" t="s">
        <v>91</v>
      </c>
      <c r="AY219" s="234" t="s">
        <v>183</v>
      </c>
    </row>
    <row r="220" spans="2:51" s="12" customFormat="1" ht="10.199999999999999">
      <c r="B220" s="214"/>
      <c r="C220" s="215"/>
      <c r="D220" s="210" t="s">
        <v>196</v>
      </c>
      <c r="E220" s="216" t="s">
        <v>1</v>
      </c>
      <c r="F220" s="217" t="s">
        <v>2821</v>
      </c>
      <c r="G220" s="215"/>
      <c r="H220" s="216" t="s">
        <v>1</v>
      </c>
      <c r="I220" s="218"/>
      <c r="J220" s="215"/>
      <c r="K220" s="215"/>
      <c r="L220" s="219"/>
      <c r="M220" s="220"/>
      <c r="N220" s="221"/>
      <c r="O220" s="221"/>
      <c r="P220" s="221"/>
      <c r="Q220" s="221"/>
      <c r="R220" s="221"/>
      <c r="S220" s="221"/>
      <c r="T220" s="222"/>
      <c r="AT220" s="223" t="s">
        <v>196</v>
      </c>
      <c r="AU220" s="223" t="s">
        <v>98</v>
      </c>
      <c r="AV220" s="12" t="s">
        <v>23</v>
      </c>
      <c r="AW220" s="12" t="s">
        <v>48</v>
      </c>
      <c r="AX220" s="12" t="s">
        <v>91</v>
      </c>
      <c r="AY220" s="223" t="s">
        <v>183</v>
      </c>
    </row>
    <row r="221" spans="2:51" s="13" customFormat="1" ht="10.199999999999999">
      <c r="B221" s="224"/>
      <c r="C221" s="225"/>
      <c r="D221" s="210" t="s">
        <v>196</v>
      </c>
      <c r="E221" s="226" t="s">
        <v>1</v>
      </c>
      <c r="F221" s="227" t="s">
        <v>2838</v>
      </c>
      <c r="G221" s="225"/>
      <c r="H221" s="228">
        <v>3</v>
      </c>
      <c r="I221" s="229"/>
      <c r="J221" s="225"/>
      <c r="K221" s="225"/>
      <c r="L221" s="230"/>
      <c r="M221" s="231"/>
      <c r="N221" s="232"/>
      <c r="O221" s="232"/>
      <c r="P221" s="232"/>
      <c r="Q221" s="232"/>
      <c r="R221" s="232"/>
      <c r="S221" s="232"/>
      <c r="T221" s="233"/>
      <c r="AT221" s="234" t="s">
        <v>196</v>
      </c>
      <c r="AU221" s="234" t="s">
        <v>98</v>
      </c>
      <c r="AV221" s="13" t="s">
        <v>98</v>
      </c>
      <c r="AW221" s="13" t="s">
        <v>48</v>
      </c>
      <c r="AX221" s="13" t="s">
        <v>91</v>
      </c>
      <c r="AY221" s="234" t="s">
        <v>183</v>
      </c>
    </row>
    <row r="222" spans="2:51" s="12" customFormat="1" ht="10.199999999999999">
      <c r="B222" s="214"/>
      <c r="C222" s="215"/>
      <c r="D222" s="210" t="s">
        <v>196</v>
      </c>
      <c r="E222" s="216" t="s">
        <v>1</v>
      </c>
      <c r="F222" s="217" t="s">
        <v>2823</v>
      </c>
      <c r="G222" s="215"/>
      <c r="H222" s="216" t="s">
        <v>1</v>
      </c>
      <c r="I222" s="218"/>
      <c r="J222" s="215"/>
      <c r="K222" s="215"/>
      <c r="L222" s="219"/>
      <c r="M222" s="220"/>
      <c r="N222" s="221"/>
      <c r="O222" s="221"/>
      <c r="P222" s="221"/>
      <c r="Q222" s="221"/>
      <c r="R222" s="221"/>
      <c r="S222" s="221"/>
      <c r="T222" s="222"/>
      <c r="AT222" s="223" t="s">
        <v>196</v>
      </c>
      <c r="AU222" s="223" t="s">
        <v>98</v>
      </c>
      <c r="AV222" s="12" t="s">
        <v>23</v>
      </c>
      <c r="AW222" s="12" t="s">
        <v>48</v>
      </c>
      <c r="AX222" s="12" t="s">
        <v>91</v>
      </c>
      <c r="AY222" s="223" t="s">
        <v>183</v>
      </c>
    </row>
    <row r="223" spans="2:51" s="13" customFormat="1" ht="10.199999999999999">
      <c r="B223" s="224"/>
      <c r="C223" s="225"/>
      <c r="D223" s="210" t="s">
        <v>196</v>
      </c>
      <c r="E223" s="226" t="s">
        <v>1</v>
      </c>
      <c r="F223" s="227" t="s">
        <v>2838</v>
      </c>
      <c r="G223" s="225"/>
      <c r="H223" s="228">
        <v>3</v>
      </c>
      <c r="I223" s="229"/>
      <c r="J223" s="225"/>
      <c r="K223" s="225"/>
      <c r="L223" s="230"/>
      <c r="M223" s="231"/>
      <c r="N223" s="232"/>
      <c r="O223" s="232"/>
      <c r="P223" s="232"/>
      <c r="Q223" s="232"/>
      <c r="R223" s="232"/>
      <c r="S223" s="232"/>
      <c r="T223" s="233"/>
      <c r="AT223" s="234" t="s">
        <v>196</v>
      </c>
      <c r="AU223" s="234" t="s">
        <v>98</v>
      </c>
      <c r="AV223" s="13" t="s">
        <v>98</v>
      </c>
      <c r="AW223" s="13" t="s">
        <v>48</v>
      </c>
      <c r="AX223" s="13" t="s">
        <v>91</v>
      </c>
      <c r="AY223" s="234" t="s">
        <v>183</v>
      </c>
    </row>
    <row r="224" spans="2:51" s="12" customFormat="1" ht="10.199999999999999">
      <c r="B224" s="214"/>
      <c r="C224" s="215"/>
      <c r="D224" s="210" t="s">
        <v>196</v>
      </c>
      <c r="E224" s="216" t="s">
        <v>1</v>
      </c>
      <c r="F224" s="217" t="s">
        <v>2824</v>
      </c>
      <c r="G224" s="215"/>
      <c r="H224" s="216" t="s">
        <v>1</v>
      </c>
      <c r="I224" s="218"/>
      <c r="J224" s="215"/>
      <c r="K224" s="215"/>
      <c r="L224" s="219"/>
      <c r="M224" s="220"/>
      <c r="N224" s="221"/>
      <c r="O224" s="221"/>
      <c r="P224" s="221"/>
      <c r="Q224" s="221"/>
      <c r="R224" s="221"/>
      <c r="S224" s="221"/>
      <c r="T224" s="222"/>
      <c r="AT224" s="223" t="s">
        <v>196</v>
      </c>
      <c r="AU224" s="223" t="s">
        <v>98</v>
      </c>
      <c r="AV224" s="12" t="s">
        <v>23</v>
      </c>
      <c r="AW224" s="12" t="s">
        <v>48</v>
      </c>
      <c r="AX224" s="12" t="s">
        <v>91</v>
      </c>
      <c r="AY224" s="223" t="s">
        <v>183</v>
      </c>
    </row>
    <row r="225" spans="2:65" s="13" customFormat="1" ht="10.199999999999999">
      <c r="B225" s="224"/>
      <c r="C225" s="225"/>
      <c r="D225" s="210" t="s">
        <v>196</v>
      </c>
      <c r="E225" s="226" t="s">
        <v>1</v>
      </c>
      <c r="F225" s="227" t="s">
        <v>2839</v>
      </c>
      <c r="G225" s="225"/>
      <c r="H225" s="228">
        <v>3</v>
      </c>
      <c r="I225" s="229"/>
      <c r="J225" s="225"/>
      <c r="K225" s="225"/>
      <c r="L225" s="230"/>
      <c r="M225" s="231"/>
      <c r="N225" s="232"/>
      <c r="O225" s="232"/>
      <c r="P225" s="232"/>
      <c r="Q225" s="232"/>
      <c r="R225" s="232"/>
      <c r="S225" s="232"/>
      <c r="T225" s="233"/>
      <c r="AT225" s="234" t="s">
        <v>196</v>
      </c>
      <c r="AU225" s="234" t="s">
        <v>98</v>
      </c>
      <c r="AV225" s="13" t="s">
        <v>98</v>
      </c>
      <c r="AW225" s="13" t="s">
        <v>48</v>
      </c>
      <c r="AX225" s="13" t="s">
        <v>91</v>
      </c>
      <c r="AY225" s="234" t="s">
        <v>183</v>
      </c>
    </row>
    <row r="226" spans="2:65" s="12" customFormat="1" ht="10.199999999999999">
      <c r="B226" s="214"/>
      <c r="C226" s="215"/>
      <c r="D226" s="210" t="s">
        <v>196</v>
      </c>
      <c r="E226" s="216" t="s">
        <v>1</v>
      </c>
      <c r="F226" s="217" t="s">
        <v>2517</v>
      </c>
      <c r="G226" s="215"/>
      <c r="H226" s="216" t="s">
        <v>1</v>
      </c>
      <c r="I226" s="218"/>
      <c r="J226" s="215"/>
      <c r="K226" s="215"/>
      <c r="L226" s="219"/>
      <c r="M226" s="220"/>
      <c r="N226" s="221"/>
      <c r="O226" s="221"/>
      <c r="P226" s="221"/>
      <c r="Q226" s="221"/>
      <c r="R226" s="221"/>
      <c r="S226" s="221"/>
      <c r="T226" s="222"/>
      <c r="AT226" s="223" t="s">
        <v>196</v>
      </c>
      <c r="AU226" s="223" t="s">
        <v>98</v>
      </c>
      <c r="AV226" s="12" t="s">
        <v>23</v>
      </c>
      <c r="AW226" s="12" t="s">
        <v>48</v>
      </c>
      <c r="AX226" s="12" t="s">
        <v>91</v>
      </c>
      <c r="AY226" s="223" t="s">
        <v>183</v>
      </c>
    </row>
    <row r="227" spans="2:65" s="13" customFormat="1" ht="10.199999999999999">
      <c r="B227" s="224"/>
      <c r="C227" s="225"/>
      <c r="D227" s="210" t="s">
        <v>196</v>
      </c>
      <c r="E227" s="226" t="s">
        <v>1</v>
      </c>
      <c r="F227" s="227" t="s">
        <v>2840</v>
      </c>
      <c r="G227" s="225"/>
      <c r="H227" s="228">
        <v>0.9</v>
      </c>
      <c r="I227" s="229"/>
      <c r="J227" s="225"/>
      <c r="K227" s="225"/>
      <c r="L227" s="230"/>
      <c r="M227" s="231"/>
      <c r="N227" s="232"/>
      <c r="O227" s="232"/>
      <c r="P227" s="232"/>
      <c r="Q227" s="232"/>
      <c r="R227" s="232"/>
      <c r="S227" s="232"/>
      <c r="T227" s="233"/>
      <c r="AT227" s="234" t="s">
        <v>196</v>
      </c>
      <c r="AU227" s="234" t="s">
        <v>98</v>
      </c>
      <c r="AV227" s="13" t="s">
        <v>98</v>
      </c>
      <c r="AW227" s="13" t="s">
        <v>48</v>
      </c>
      <c r="AX227" s="13" t="s">
        <v>91</v>
      </c>
      <c r="AY227" s="234" t="s">
        <v>183</v>
      </c>
    </row>
    <row r="228" spans="2:65" s="12" customFormat="1" ht="10.199999999999999">
      <c r="B228" s="214"/>
      <c r="C228" s="215"/>
      <c r="D228" s="210" t="s">
        <v>196</v>
      </c>
      <c r="E228" s="216" t="s">
        <v>1</v>
      </c>
      <c r="F228" s="217" t="s">
        <v>2517</v>
      </c>
      <c r="G228" s="215"/>
      <c r="H228" s="216" t="s">
        <v>1</v>
      </c>
      <c r="I228" s="218"/>
      <c r="J228" s="215"/>
      <c r="K228" s="215"/>
      <c r="L228" s="219"/>
      <c r="M228" s="220"/>
      <c r="N228" s="221"/>
      <c r="O228" s="221"/>
      <c r="P228" s="221"/>
      <c r="Q228" s="221"/>
      <c r="R228" s="221"/>
      <c r="S228" s="221"/>
      <c r="T228" s="222"/>
      <c r="AT228" s="223" t="s">
        <v>196</v>
      </c>
      <c r="AU228" s="223" t="s">
        <v>98</v>
      </c>
      <c r="AV228" s="12" t="s">
        <v>23</v>
      </c>
      <c r="AW228" s="12" t="s">
        <v>48</v>
      </c>
      <c r="AX228" s="12" t="s">
        <v>91</v>
      </c>
      <c r="AY228" s="223" t="s">
        <v>183</v>
      </c>
    </row>
    <row r="229" spans="2:65" s="13" customFormat="1" ht="10.199999999999999">
      <c r="B229" s="224"/>
      <c r="C229" s="225"/>
      <c r="D229" s="210" t="s">
        <v>196</v>
      </c>
      <c r="E229" s="226" t="s">
        <v>1</v>
      </c>
      <c r="F229" s="227" t="s">
        <v>2841</v>
      </c>
      <c r="G229" s="225"/>
      <c r="H229" s="228">
        <v>7.008</v>
      </c>
      <c r="I229" s="229"/>
      <c r="J229" s="225"/>
      <c r="K229" s="225"/>
      <c r="L229" s="230"/>
      <c r="M229" s="231"/>
      <c r="N229" s="232"/>
      <c r="O229" s="232"/>
      <c r="P229" s="232"/>
      <c r="Q229" s="232"/>
      <c r="R229" s="232"/>
      <c r="S229" s="232"/>
      <c r="T229" s="233"/>
      <c r="AT229" s="234" t="s">
        <v>196</v>
      </c>
      <c r="AU229" s="234" t="s">
        <v>98</v>
      </c>
      <c r="AV229" s="13" t="s">
        <v>98</v>
      </c>
      <c r="AW229" s="13" t="s">
        <v>48</v>
      </c>
      <c r="AX229" s="13" t="s">
        <v>91</v>
      </c>
      <c r="AY229" s="234" t="s">
        <v>183</v>
      </c>
    </row>
    <row r="230" spans="2:65" s="15" customFormat="1" ht="10.199999999999999">
      <c r="B230" s="259"/>
      <c r="C230" s="260"/>
      <c r="D230" s="210" t="s">
        <v>196</v>
      </c>
      <c r="E230" s="261" t="s">
        <v>1</v>
      </c>
      <c r="F230" s="262" t="s">
        <v>1547</v>
      </c>
      <c r="G230" s="260"/>
      <c r="H230" s="263">
        <v>183.62200000000001</v>
      </c>
      <c r="I230" s="264"/>
      <c r="J230" s="260"/>
      <c r="K230" s="260"/>
      <c r="L230" s="265"/>
      <c r="M230" s="266"/>
      <c r="N230" s="267"/>
      <c r="O230" s="267"/>
      <c r="P230" s="267"/>
      <c r="Q230" s="267"/>
      <c r="R230" s="267"/>
      <c r="S230" s="267"/>
      <c r="T230" s="268"/>
      <c r="AT230" s="269" t="s">
        <v>196</v>
      </c>
      <c r="AU230" s="269" t="s">
        <v>98</v>
      </c>
      <c r="AV230" s="15" t="s">
        <v>122</v>
      </c>
      <c r="AW230" s="15" t="s">
        <v>48</v>
      </c>
      <c r="AX230" s="15" t="s">
        <v>23</v>
      </c>
      <c r="AY230" s="269" t="s">
        <v>183</v>
      </c>
    </row>
    <row r="231" spans="2:65" s="1" customFormat="1" ht="16.5" customHeight="1">
      <c r="B231" s="35"/>
      <c r="C231" s="197" t="s">
        <v>225</v>
      </c>
      <c r="D231" s="197" t="s">
        <v>186</v>
      </c>
      <c r="E231" s="198" t="s">
        <v>1812</v>
      </c>
      <c r="F231" s="199" t="s">
        <v>1813</v>
      </c>
      <c r="G231" s="200" t="s">
        <v>189</v>
      </c>
      <c r="H231" s="201">
        <v>183.62200000000001</v>
      </c>
      <c r="I231" s="202"/>
      <c r="J231" s="203">
        <f>ROUND(I231*H231,2)</f>
        <v>0</v>
      </c>
      <c r="K231" s="199" t="s">
        <v>190</v>
      </c>
      <c r="L231" s="39"/>
      <c r="M231" s="204" t="s">
        <v>1</v>
      </c>
      <c r="N231" s="205" t="s">
        <v>56</v>
      </c>
      <c r="O231" s="67"/>
      <c r="P231" s="206">
        <f>O231*H231</f>
        <v>0</v>
      </c>
      <c r="Q231" s="206">
        <v>0</v>
      </c>
      <c r="R231" s="206">
        <f>Q231*H231</f>
        <v>0</v>
      </c>
      <c r="S231" s="206">
        <v>0</v>
      </c>
      <c r="T231" s="207">
        <f>S231*H231</f>
        <v>0</v>
      </c>
      <c r="AR231" s="208" t="s">
        <v>122</v>
      </c>
      <c r="AT231" s="208" t="s">
        <v>186</v>
      </c>
      <c r="AU231" s="208" t="s">
        <v>98</v>
      </c>
      <c r="AY231" s="17" t="s">
        <v>183</v>
      </c>
      <c r="BE231" s="209">
        <f>IF(N231="základní",J231,0)</f>
        <v>0</v>
      </c>
      <c r="BF231" s="209">
        <f>IF(N231="snížená",J231,0)</f>
        <v>0</v>
      </c>
      <c r="BG231" s="209">
        <f>IF(N231="zákl. přenesená",J231,0)</f>
        <v>0</v>
      </c>
      <c r="BH231" s="209">
        <f>IF(N231="sníž. přenesená",J231,0)</f>
        <v>0</v>
      </c>
      <c r="BI231" s="209">
        <f>IF(N231="nulová",J231,0)</f>
        <v>0</v>
      </c>
      <c r="BJ231" s="17" t="s">
        <v>23</v>
      </c>
      <c r="BK231" s="209">
        <f>ROUND(I231*H231,2)</f>
        <v>0</v>
      </c>
      <c r="BL231" s="17" t="s">
        <v>122</v>
      </c>
      <c r="BM231" s="208" t="s">
        <v>2842</v>
      </c>
    </row>
    <row r="232" spans="2:65" s="1" customFormat="1" ht="10.199999999999999">
      <c r="B232" s="35"/>
      <c r="C232" s="36"/>
      <c r="D232" s="210" t="s">
        <v>192</v>
      </c>
      <c r="E232" s="36"/>
      <c r="F232" s="211" t="s">
        <v>1815</v>
      </c>
      <c r="G232" s="36"/>
      <c r="H232" s="36"/>
      <c r="I232" s="118"/>
      <c r="J232" s="36"/>
      <c r="K232" s="36"/>
      <c r="L232" s="39"/>
      <c r="M232" s="212"/>
      <c r="N232" s="67"/>
      <c r="O232" s="67"/>
      <c r="P232" s="67"/>
      <c r="Q232" s="67"/>
      <c r="R232" s="67"/>
      <c r="S232" s="67"/>
      <c r="T232" s="68"/>
      <c r="AT232" s="17" t="s">
        <v>192</v>
      </c>
      <c r="AU232" s="17" t="s">
        <v>98</v>
      </c>
    </row>
    <row r="233" spans="2:65" s="12" customFormat="1" ht="10.199999999999999">
      <c r="B233" s="214"/>
      <c r="C233" s="215"/>
      <c r="D233" s="210" t="s">
        <v>196</v>
      </c>
      <c r="E233" s="216" t="s">
        <v>1</v>
      </c>
      <c r="F233" s="217" t="s">
        <v>1816</v>
      </c>
      <c r="G233" s="215"/>
      <c r="H233" s="216" t="s">
        <v>1</v>
      </c>
      <c r="I233" s="218"/>
      <c r="J233" s="215"/>
      <c r="K233" s="215"/>
      <c r="L233" s="219"/>
      <c r="M233" s="220"/>
      <c r="N233" s="221"/>
      <c r="O233" s="221"/>
      <c r="P233" s="221"/>
      <c r="Q233" s="221"/>
      <c r="R233" s="221"/>
      <c r="S233" s="221"/>
      <c r="T233" s="222"/>
      <c r="AT233" s="223" t="s">
        <v>196</v>
      </c>
      <c r="AU233" s="223" t="s">
        <v>98</v>
      </c>
      <c r="AV233" s="12" t="s">
        <v>23</v>
      </c>
      <c r="AW233" s="12" t="s">
        <v>48</v>
      </c>
      <c r="AX233" s="12" t="s">
        <v>91</v>
      </c>
      <c r="AY233" s="223" t="s">
        <v>183</v>
      </c>
    </row>
    <row r="234" spans="2:65" s="13" customFormat="1" ht="10.199999999999999">
      <c r="B234" s="224"/>
      <c r="C234" s="225"/>
      <c r="D234" s="210" t="s">
        <v>196</v>
      </c>
      <c r="E234" s="226" t="s">
        <v>1</v>
      </c>
      <c r="F234" s="227" t="s">
        <v>2843</v>
      </c>
      <c r="G234" s="225"/>
      <c r="H234" s="228">
        <v>183.62200000000001</v>
      </c>
      <c r="I234" s="229"/>
      <c r="J234" s="225"/>
      <c r="K234" s="225"/>
      <c r="L234" s="230"/>
      <c r="M234" s="231"/>
      <c r="N234" s="232"/>
      <c r="O234" s="232"/>
      <c r="P234" s="232"/>
      <c r="Q234" s="232"/>
      <c r="R234" s="232"/>
      <c r="S234" s="232"/>
      <c r="T234" s="233"/>
      <c r="AT234" s="234" t="s">
        <v>196</v>
      </c>
      <c r="AU234" s="234" t="s">
        <v>98</v>
      </c>
      <c r="AV234" s="13" t="s">
        <v>98</v>
      </c>
      <c r="AW234" s="13" t="s">
        <v>48</v>
      </c>
      <c r="AX234" s="13" t="s">
        <v>23</v>
      </c>
      <c r="AY234" s="234" t="s">
        <v>183</v>
      </c>
    </row>
    <row r="235" spans="2:65" s="1" customFormat="1" ht="16.5" customHeight="1">
      <c r="B235" s="35"/>
      <c r="C235" s="197" t="s">
        <v>232</v>
      </c>
      <c r="D235" s="197" t="s">
        <v>186</v>
      </c>
      <c r="E235" s="198" t="s">
        <v>2844</v>
      </c>
      <c r="F235" s="199" t="s">
        <v>2845</v>
      </c>
      <c r="G235" s="200" t="s">
        <v>189</v>
      </c>
      <c r="H235" s="201">
        <v>153.80699999999999</v>
      </c>
      <c r="I235" s="202"/>
      <c r="J235" s="203">
        <f>ROUND(I235*H235,2)</f>
        <v>0</v>
      </c>
      <c r="K235" s="199" t="s">
        <v>190</v>
      </c>
      <c r="L235" s="39"/>
      <c r="M235" s="204" t="s">
        <v>1</v>
      </c>
      <c r="N235" s="205" t="s">
        <v>56</v>
      </c>
      <c r="O235" s="67"/>
      <c r="P235" s="206">
        <f>O235*H235</f>
        <v>0</v>
      </c>
      <c r="Q235" s="206">
        <v>8.4999999999999995E-4</v>
      </c>
      <c r="R235" s="206">
        <f>Q235*H235</f>
        <v>0.13073594999999999</v>
      </c>
      <c r="S235" s="206">
        <v>0</v>
      </c>
      <c r="T235" s="207">
        <f>S235*H235</f>
        <v>0</v>
      </c>
      <c r="AR235" s="208" t="s">
        <v>122</v>
      </c>
      <c r="AT235" s="208" t="s">
        <v>186</v>
      </c>
      <c r="AU235" s="208" t="s">
        <v>98</v>
      </c>
      <c r="AY235" s="17" t="s">
        <v>183</v>
      </c>
      <c r="BE235" s="209">
        <f>IF(N235="základní",J235,0)</f>
        <v>0</v>
      </c>
      <c r="BF235" s="209">
        <f>IF(N235="snížená",J235,0)</f>
        <v>0</v>
      </c>
      <c r="BG235" s="209">
        <f>IF(N235="zákl. přenesená",J235,0)</f>
        <v>0</v>
      </c>
      <c r="BH235" s="209">
        <f>IF(N235="sníž. přenesená",J235,0)</f>
        <v>0</v>
      </c>
      <c r="BI235" s="209">
        <f>IF(N235="nulová",J235,0)</f>
        <v>0</v>
      </c>
      <c r="BJ235" s="17" t="s">
        <v>23</v>
      </c>
      <c r="BK235" s="209">
        <f>ROUND(I235*H235,2)</f>
        <v>0</v>
      </c>
      <c r="BL235" s="17" t="s">
        <v>122</v>
      </c>
      <c r="BM235" s="208" t="s">
        <v>2846</v>
      </c>
    </row>
    <row r="236" spans="2:65" s="1" customFormat="1" ht="10.199999999999999">
      <c r="B236" s="35"/>
      <c r="C236" s="36"/>
      <c r="D236" s="210" t="s">
        <v>192</v>
      </c>
      <c r="E236" s="36"/>
      <c r="F236" s="211" t="s">
        <v>2847</v>
      </c>
      <c r="G236" s="36"/>
      <c r="H236" s="36"/>
      <c r="I236" s="118"/>
      <c r="J236" s="36"/>
      <c r="K236" s="36"/>
      <c r="L236" s="39"/>
      <c r="M236" s="212"/>
      <c r="N236" s="67"/>
      <c r="O236" s="67"/>
      <c r="P236" s="67"/>
      <c r="Q236" s="67"/>
      <c r="R236" s="67"/>
      <c r="S236" s="67"/>
      <c r="T236" s="68"/>
      <c r="AT236" s="17" t="s">
        <v>192</v>
      </c>
      <c r="AU236" s="17" t="s">
        <v>98</v>
      </c>
    </row>
    <row r="237" spans="2:65" s="1" customFormat="1" ht="72">
      <c r="B237" s="35"/>
      <c r="C237" s="36"/>
      <c r="D237" s="210" t="s">
        <v>194</v>
      </c>
      <c r="E237" s="36"/>
      <c r="F237" s="213" t="s">
        <v>1788</v>
      </c>
      <c r="G237" s="36"/>
      <c r="H237" s="36"/>
      <c r="I237" s="118"/>
      <c r="J237" s="36"/>
      <c r="K237" s="36"/>
      <c r="L237" s="39"/>
      <c r="M237" s="212"/>
      <c r="N237" s="67"/>
      <c r="O237" s="67"/>
      <c r="P237" s="67"/>
      <c r="Q237" s="67"/>
      <c r="R237" s="67"/>
      <c r="S237" s="67"/>
      <c r="T237" s="68"/>
      <c r="AT237" s="17" t="s">
        <v>194</v>
      </c>
      <c r="AU237" s="17" t="s">
        <v>98</v>
      </c>
    </row>
    <row r="238" spans="2:65" s="12" customFormat="1" ht="10.199999999999999">
      <c r="B238" s="214"/>
      <c r="C238" s="215"/>
      <c r="D238" s="210" t="s">
        <v>196</v>
      </c>
      <c r="E238" s="216" t="s">
        <v>1</v>
      </c>
      <c r="F238" s="217" t="s">
        <v>2796</v>
      </c>
      <c r="G238" s="215"/>
      <c r="H238" s="216" t="s">
        <v>1</v>
      </c>
      <c r="I238" s="218"/>
      <c r="J238" s="215"/>
      <c r="K238" s="215"/>
      <c r="L238" s="219"/>
      <c r="M238" s="220"/>
      <c r="N238" s="221"/>
      <c r="O238" s="221"/>
      <c r="P238" s="221"/>
      <c r="Q238" s="221"/>
      <c r="R238" s="221"/>
      <c r="S238" s="221"/>
      <c r="T238" s="222"/>
      <c r="AT238" s="223" t="s">
        <v>196</v>
      </c>
      <c r="AU238" s="223" t="s">
        <v>98</v>
      </c>
      <c r="AV238" s="12" t="s">
        <v>23</v>
      </c>
      <c r="AW238" s="12" t="s">
        <v>48</v>
      </c>
      <c r="AX238" s="12" t="s">
        <v>91</v>
      </c>
      <c r="AY238" s="223" t="s">
        <v>183</v>
      </c>
    </row>
    <row r="239" spans="2:65" s="12" customFormat="1" ht="10.199999999999999">
      <c r="B239" s="214"/>
      <c r="C239" s="215"/>
      <c r="D239" s="210" t="s">
        <v>196</v>
      </c>
      <c r="E239" s="216" t="s">
        <v>1</v>
      </c>
      <c r="F239" s="217" t="s">
        <v>2797</v>
      </c>
      <c r="G239" s="215"/>
      <c r="H239" s="216" t="s">
        <v>1</v>
      </c>
      <c r="I239" s="218"/>
      <c r="J239" s="215"/>
      <c r="K239" s="215"/>
      <c r="L239" s="219"/>
      <c r="M239" s="220"/>
      <c r="N239" s="221"/>
      <c r="O239" s="221"/>
      <c r="P239" s="221"/>
      <c r="Q239" s="221"/>
      <c r="R239" s="221"/>
      <c r="S239" s="221"/>
      <c r="T239" s="222"/>
      <c r="AT239" s="223" t="s">
        <v>196</v>
      </c>
      <c r="AU239" s="223" t="s">
        <v>98</v>
      </c>
      <c r="AV239" s="12" t="s">
        <v>23</v>
      </c>
      <c r="AW239" s="12" t="s">
        <v>48</v>
      </c>
      <c r="AX239" s="12" t="s">
        <v>91</v>
      </c>
      <c r="AY239" s="223" t="s">
        <v>183</v>
      </c>
    </row>
    <row r="240" spans="2:65" s="13" customFormat="1" ht="10.199999999999999">
      <c r="B240" s="224"/>
      <c r="C240" s="225"/>
      <c r="D240" s="210" t="s">
        <v>196</v>
      </c>
      <c r="E240" s="226" t="s">
        <v>1</v>
      </c>
      <c r="F240" s="227" t="s">
        <v>2848</v>
      </c>
      <c r="G240" s="225"/>
      <c r="H240" s="228">
        <v>29.324999999999999</v>
      </c>
      <c r="I240" s="229"/>
      <c r="J240" s="225"/>
      <c r="K240" s="225"/>
      <c r="L240" s="230"/>
      <c r="M240" s="231"/>
      <c r="N240" s="232"/>
      <c r="O240" s="232"/>
      <c r="P240" s="232"/>
      <c r="Q240" s="232"/>
      <c r="R240" s="232"/>
      <c r="S240" s="232"/>
      <c r="T240" s="233"/>
      <c r="AT240" s="234" t="s">
        <v>196</v>
      </c>
      <c r="AU240" s="234" t="s">
        <v>98</v>
      </c>
      <c r="AV240" s="13" t="s">
        <v>98</v>
      </c>
      <c r="AW240" s="13" t="s">
        <v>48</v>
      </c>
      <c r="AX240" s="13" t="s">
        <v>91</v>
      </c>
      <c r="AY240" s="234" t="s">
        <v>183</v>
      </c>
    </row>
    <row r="241" spans="2:65" s="12" customFormat="1" ht="10.199999999999999">
      <c r="B241" s="214"/>
      <c r="C241" s="215"/>
      <c r="D241" s="210" t="s">
        <v>196</v>
      </c>
      <c r="E241" s="216" t="s">
        <v>1</v>
      </c>
      <c r="F241" s="217" t="s">
        <v>2799</v>
      </c>
      <c r="G241" s="215"/>
      <c r="H241" s="216" t="s">
        <v>1</v>
      </c>
      <c r="I241" s="218"/>
      <c r="J241" s="215"/>
      <c r="K241" s="215"/>
      <c r="L241" s="219"/>
      <c r="M241" s="220"/>
      <c r="N241" s="221"/>
      <c r="O241" s="221"/>
      <c r="P241" s="221"/>
      <c r="Q241" s="221"/>
      <c r="R241" s="221"/>
      <c r="S241" s="221"/>
      <c r="T241" s="222"/>
      <c r="AT241" s="223" t="s">
        <v>196</v>
      </c>
      <c r="AU241" s="223" t="s">
        <v>98</v>
      </c>
      <c r="AV241" s="12" t="s">
        <v>23</v>
      </c>
      <c r="AW241" s="12" t="s">
        <v>48</v>
      </c>
      <c r="AX241" s="12" t="s">
        <v>91</v>
      </c>
      <c r="AY241" s="223" t="s">
        <v>183</v>
      </c>
    </row>
    <row r="242" spans="2:65" s="13" customFormat="1" ht="10.199999999999999">
      <c r="B242" s="224"/>
      <c r="C242" s="225"/>
      <c r="D242" s="210" t="s">
        <v>196</v>
      </c>
      <c r="E242" s="226" t="s">
        <v>1</v>
      </c>
      <c r="F242" s="227" t="s">
        <v>2849</v>
      </c>
      <c r="G242" s="225"/>
      <c r="H242" s="228">
        <v>26.123999999999999</v>
      </c>
      <c r="I242" s="229"/>
      <c r="J242" s="225"/>
      <c r="K242" s="225"/>
      <c r="L242" s="230"/>
      <c r="M242" s="231"/>
      <c r="N242" s="232"/>
      <c r="O242" s="232"/>
      <c r="P242" s="232"/>
      <c r="Q242" s="232"/>
      <c r="R242" s="232"/>
      <c r="S242" s="232"/>
      <c r="T242" s="233"/>
      <c r="AT242" s="234" t="s">
        <v>196</v>
      </c>
      <c r="AU242" s="234" t="s">
        <v>98</v>
      </c>
      <c r="AV242" s="13" t="s">
        <v>98</v>
      </c>
      <c r="AW242" s="13" t="s">
        <v>48</v>
      </c>
      <c r="AX242" s="13" t="s">
        <v>91</v>
      </c>
      <c r="AY242" s="234" t="s">
        <v>183</v>
      </c>
    </row>
    <row r="243" spans="2:65" s="12" customFormat="1" ht="10.199999999999999">
      <c r="B243" s="214"/>
      <c r="C243" s="215"/>
      <c r="D243" s="210" t="s">
        <v>196</v>
      </c>
      <c r="E243" s="216" t="s">
        <v>1</v>
      </c>
      <c r="F243" s="217" t="s">
        <v>2801</v>
      </c>
      <c r="G243" s="215"/>
      <c r="H243" s="216" t="s">
        <v>1</v>
      </c>
      <c r="I243" s="218"/>
      <c r="J243" s="215"/>
      <c r="K243" s="215"/>
      <c r="L243" s="219"/>
      <c r="M243" s="220"/>
      <c r="N243" s="221"/>
      <c r="O243" s="221"/>
      <c r="P243" s="221"/>
      <c r="Q243" s="221"/>
      <c r="R243" s="221"/>
      <c r="S243" s="221"/>
      <c r="T243" s="222"/>
      <c r="AT243" s="223" t="s">
        <v>196</v>
      </c>
      <c r="AU243" s="223" t="s">
        <v>98</v>
      </c>
      <c r="AV243" s="12" t="s">
        <v>23</v>
      </c>
      <c r="AW243" s="12" t="s">
        <v>48</v>
      </c>
      <c r="AX243" s="12" t="s">
        <v>91</v>
      </c>
      <c r="AY243" s="223" t="s">
        <v>183</v>
      </c>
    </row>
    <row r="244" spans="2:65" s="13" customFormat="1" ht="10.199999999999999">
      <c r="B244" s="224"/>
      <c r="C244" s="225"/>
      <c r="D244" s="210" t="s">
        <v>196</v>
      </c>
      <c r="E244" s="226" t="s">
        <v>1</v>
      </c>
      <c r="F244" s="227" t="s">
        <v>2850</v>
      </c>
      <c r="G244" s="225"/>
      <c r="H244" s="228">
        <v>45.396000000000001</v>
      </c>
      <c r="I244" s="229"/>
      <c r="J244" s="225"/>
      <c r="K244" s="225"/>
      <c r="L244" s="230"/>
      <c r="M244" s="231"/>
      <c r="N244" s="232"/>
      <c r="O244" s="232"/>
      <c r="P244" s="232"/>
      <c r="Q244" s="232"/>
      <c r="R244" s="232"/>
      <c r="S244" s="232"/>
      <c r="T244" s="233"/>
      <c r="AT244" s="234" t="s">
        <v>196</v>
      </c>
      <c r="AU244" s="234" t="s">
        <v>98</v>
      </c>
      <c r="AV244" s="13" t="s">
        <v>98</v>
      </c>
      <c r="AW244" s="13" t="s">
        <v>48</v>
      </c>
      <c r="AX244" s="13" t="s">
        <v>91</v>
      </c>
      <c r="AY244" s="234" t="s">
        <v>183</v>
      </c>
    </row>
    <row r="245" spans="2:65" s="12" customFormat="1" ht="10.199999999999999">
      <c r="B245" s="214"/>
      <c r="C245" s="215"/>
      <c r="D245" s="210" t="s">
        <v>196</v>
      </c>
      <c r="E245" s="216" t="s">
        <v>1</v>
      </c>
      <c r="F245" s="217" t="s">
        <v>2803</v>
      </c>
      <c r="G245" s="215"/>
      <c r="H245" s="216" t="s">
        <v>1</v>
      </c>
      <c r="I245" s="218"/>
      <c r="J245" s="215"/>
      <c r="K245" s="215"/>
      <c r="L245" s="219"/>
      <c r="M245" s="220"/>
      <c r="N245" s="221"/>
      <c r="O245" s="221"/>
      <c r="P245" s="221"/>
      <c r="Q245" s="221"/>
      <c r="R245" s="221"/>
      <c r="S245" s="221"/>
      <c r="T245" s="222"/>
      <c r="AT245" s="223" t="s">
        <v>196</v>
      </c>
      <c r="AU245" s="223" t="s">
        <v>98</v>
      </c>
      <c r="AV245" s="12" t="s">
        <v>23</v>
      </c>
      <c r="AW245" s="12" t="s">
        <v>48</v>
      </c>
      <c r="AX245" s="12" t="s">
        <v>91</v>
      </c>
      <c r="AY245" s="223" t="s">
        <v>183</v>
      </c>
    </row>
    <row r="246" spans="2:65" s="13" customFormat="1" ht="10.199999999999999">
      <c r="B246" s="224"/>
      <c r="C246" s="225"/>
      <c r="D246" s="210" t="s">
        <v>196</v>
      </c>
      <c r="E246" s="226" t="s">
        <v>1</v>
      </c>
      <c r="F246" s="227" t="s">
        <v>2851</v>
      </c>
      <c r="G246" s="225"/>
      <c r="H246" s="228">
        <v>52.962000000000003</v>
      </c>
      <c r="I246" s="229"/>
      <c r="J246" s="225"/>
      <c r="K246" s="225"/>
      <c r="L246" s="230"/>
      <c r="M246" s="231"/>
      <c r="N246" s="232"/>
      <c r="O246" s="232"/>
      <c r="P246" s="232"/>
      <c r="Q246" s="232"/>
      <c r="R246" s="232"/>
      <c r="S246" s="232"/>
      <c r="T246" s="233"/>
      <c r="AT246" s="234" t="s">
        <v>196</v>
      </c>
      <c r="AU246" s="234" t="s">
        <v>98</v>
      </c>
      <c r="AV246" s="13" t="s">
        <v>98</v>
      </c>
      <c r="AW246" s="13" t="s">
        <v>48</v>
      </c>
      <c r="AX246" s="13" t="s">
        <v>91</v>
      </c>
      <c r="AY246" s="234" t="s">
        <v>183</v>
      </c>
    </row>
    <row r="247" spans="2:65" s="15" customFormat="1" ht="10.199999999999999">
      <c r="B247" s="259"/>
      <c r="C247" s="260"/>
      <c r="D247" s="210" t="s">
        <v>196</v>
      </c>
      <c r="E247" s="261" t="s">
        <v>1</v>
      </c>
      <c r="F247" s="262" t="s">
        <v>1547</v>
      </c>
      <c r="G247" s="260"/>
      <c r="H247" s="263">
        <v>153.80699999999999</v>
      </c>
      <c r="I247" s="264"/>
      <c r="J247" s="260"/>
      <c r="K247" s="260"/>
      <c r="L247" s="265"/>
      <c r="M247" s="266"/>
      <c r="N247" s="267"/>
      <c r="O247" s="267"/>
      <c r="P247" s="267"/>
      <c r="Q247" s="267"/>
      <c r="R247" s="267"/>
      <c r="S247" s="267"/>
      <c r="T247" s="268"/>
      <c r="AT247" s="269" t="s">
        <v>196</v>
      </c>
      <c r="AU247" s="269" t="s">
        <v>98</v>
      </c>
      <c r="AV247" s="15" t="s">
        <v>122</v>
      </c>
      <c r="AW247" s="15" t="s">
        <v>48</v>
      </c>
      <c r="AX247" s="15" t="s">
        <v>23</v>
      </c>
      <c r="AY247" s="269" t="s">
        <v>183</v>
      </c>
    </row>
    <row r="248" spans="2:65" s="1" customFormat="1" ht="16.5" customHeight="1">
      <c r="B248" s="35"/>
      <c r="C248" s="197" t="s">
        <v>237</v>
      </c>
      <c r="D248" s="197" t="s">
        <v>186</v>
      </c>
      <c r="E248" s="198" t="s">
        <v>2852</v>
      </c>
      <c r="F248" s="199" t="s">
        <v>2853</v>
      </c>
      <c r="G248" s="200" t="s">
        <v>189</v>
      </c>
      <c r="H248" s="201">
        <v>153.80699999999999</v>
      </c>
      <c r="I248" s="202"/>
      <c r="J248" s="203">
        <f>ROUND(I248*H248,2)</f>
        <v>0</v>
      </c>
      <c r="K248" s="199" t="s">
        <v>190</v>
      </c>
      <c r="L248" s="39"/>
      <c r="M248" s="204" t="s">
        <v>1</v>
      </c>
      <c r="N248" s="205" t="s">
        <v>56</v>
      </c>
      <c r="O248" s="67"/>
      <c r="P248" s="206">
        <f>O248*H248</f>
        <v>0</v>
      </c>
      <c r="Q248" s="206">
        <v>0</v>
      </c>
      <c r="R248" s="206">
        <f>Q248*H248</f>
        <v>0</v>
      </c>
      <c r="S248" s="206">
        <v>0</v>
      </c>
      <c r="T248" s="207">
        <f>S248*H248</f>
        <v>0</v>
      </c>
      <c r="AR248" s="208" t="s">
        <v>122</v>
      </c>
      <c r="AT248" s="208" t="s">
        <v>186</v>
      </c>
      <c r="AU248" s="208" t="s">
        <v>98</v>
      </c>
      <c r="AY248" s="17" t="s">
        <v>183</v>
      </c>
      <c r="BE248" s="209">
        <f>IF(N248="základní",J248,0)</f>
        <v>0</v>
      </c>
      <c r="BF248" s="209">
        <f>IF(N248="snížená",J248,0)</f>
        <v>0</v>
      </c>
      <c r="BG248" s="209">
        <f>IF(N248="zákl. přenesená",J248,0)</f>
        <v>0</v>
      </c>
      <c r="BH248" s="209">
        <f>IF(N248="sníž. přenesená",J248,0)</f>
        <v>0</v>
      </c>
      <c r="BI248" s="209">
        <f>IF(N248="nulová",J248,0)</f>
        <v>0</v>
      </c>
      <c r="BJ248" s="17" t="s">
        <v>23</v>
      </c>
      <c r="BK248" s="209">
        <f>ROUND(I248*H248,2)</f>
        <v>0</v>
      </c>
      <c r="BL248" s="17" t="s">
        <v>122</v>
      </c>
      <c r="BM248" s="208" t="s">
        <v>2854</v>
      </c>
    </row>
    <row r="249" spans="2:65" s="1" customFormat="1" ht="17.399999999999999">
      <c r="B249" s="35"/>
      <c r="C249" s="36"/>
      <c r="D249" s="210" t="s">
        <v>192</v>
      </c>
      <c r="E249" s="36"/>
      <c r="F249" s="211" t="s">
        <v>2855</v>
      </c>
      <c r="G249" s="36"/>
      <c r="H249" s="36"/>
      <c r="I249" s="118"/>
      <c r="J249" s="36"/>
      <c r="K249" s="36"/>
      <c r="L249" s="39"/>
      <c r="M249" s="212"/>
      <c r="N249" s="67"/>
      <c r="O249" s="67"/>
      <c r="P249" s="67"/>
      <c r="Q249" s="67"/>
      <c r="R249" s="67"/>
      <c r="S249" s="67"/>
      <c r="T249" s="68"/>
      <c r="AT249" s="17" t="s">
        <v>192</v>
      </c>
      <c r="AU249" s="17" t="s">
        <v>98</v>
      </c>
    </row>
    <row r="250" spans="2:65" s="12" customFormat="1" ht="10.199999999999999">
      <c r="B250" s="214"/>
      <c r="C250" s="215"/>
      <c r="D250" s="210" t="s">
        <v>196</v>
      </c>
      <c r="E250" s="216" t="s">
        <v>1</v>
      </c>
      <c r="F250" s="217" t="s">
        <v>1816</v>
      </c>
      <c r="G250" s="215"/>
      <c r="H250" s="216" t="s">
        <v>1</v>
      </c>
      <c r="I250" s="218"/>
      <c r="J250" s="215"/>
      <c r="K250" s="215"/>
      <c r="L250" s="219"/>
      <c r="M250" s="220"/>
      <c r="N250" s="221"/>
      <c r="O250" s="221"/>
      <c r="P250" s="221"/>
      <c r="Q250" s="221"/>
      <c r="R250" s="221"/>
      <c r="S250" s="221"/>
      <c r="T250" s="222"/>
      <c r="AT250" s="223" t="s">
        <v>196</v>
      </c>
      <c r="AU250" s="223" t="s">
        <v>98</v>
      </c>
      <c r="AV250" s="12" t="s">
        <v>23</v>
      </c>
      <c r="AW250" s="12" t="s">
        <v>48</v>
      </c>
      <c r="AX250" s="12" t="s">
        <v>91</v>
      </c>
      <c r="AY250" s="223" t="s">
        <v>183</v>
      </c>
    </row>
    <row r="251" spans="2:65" s="13" customFormat="1" ht="10.199999999999999">
      <c r="B251" s="224"/>
      <c r="C251" s="225"/>
      <c r="D251" s="210" t="s">
        <v>196</v>
      </c>
      <c r="E251" s="226" t="s">
        <v>1</v>
      </c>
      <c r="F251" s="227" t="s">
        <v>2856</v>
      </c>
      <c r="G251" s="225"/>
      <c r="H251" s="228">
        <v>153.80699999999999</v>
      </c>
      <c r="I251" s="229"/>
      <c r="J251" s="225"/>
      <c r="K251" s="225"/>
      <c r="L251" s="230"/>
      <c r="M251" s="231"/>
      <c r="N251" s="232"/>
      <c r="O251" s="232"/>
      <c r="P251" s="232"/>
      <c r="Q251" s="232"/>
      <c r="R251" s="232"/>
      <c r="S251" s="232"/>
      <c r="T251" s="233"/>
      <c r="AT251" s="234" t="s">
        <v>196</v>
      </c>
      <c r="AU251" s="234" t="s">
        <v>98</v>
      </c>
      <c r="AV251" s="13" t="s">
        <v>98</v>
      </c>
      <c r="AW251" s="13" t="s">
        <v>48</v>
      </c>
      <c r="AX251" s="13" t="s">
        <v>23</v>
      </c>
      <c r="AY251" s="234" t="s">
        <v>183</v>
      </c>
    </row>
    <row r="252" spans="2:65" s="1" customFormat="1" ht="16.5" customHeight="1">
      <c r="B252" s="35"/>
      <c r="C252" s="197" t="s">
        <v>28</v>
      </c>
      <c r="D252" s="197" t="s">
        <v>186</v>
      </c>
      <c r="E252" s="198" t="s">
        <v>1818</v>
      </c>
      <c r="F252" s="199" t="s">
        <v>1819</v>
      </c>
      <c r="G252" s="200" t="s">
        <v>248</v>
      </c>
      <c r="H252" s="201">
        <v>144.977</v>
      </c>
      <c r="I252" s="202"/>
      <c r="J252" s="203">
        <f>ROUND(I252*H252,2)</f>
        <v>0</v>
      </c>
      <c r="K252" s="199" t="s">
        <v>190</v>
      </c>
      <c r="L252" s="39"/>
      <c r="M252" s="204" t="s">
        <v>1</v>
      </c>
      <c r="N252" s="205" t="s">
        <v>56</v>
      </c>
      <c r="O252" s="67"/>
      <c r="P252" s="206">
        <f>O252*H252</f>
        <v>0</v>
      </c>
      <c r="Q252" s="206">
        <v>0</v>
      </c>
      <c r="R252" s="206">
        <f>Q252*H252</f>
        <v>0</v>
      </c>
      <c r="S252" s="206">
        <v>0</v>
      </c>
      <c r="T252" s="207">
        <f>S252*H252</f>
        <v>0</v>
      </c>
      <c r="AR252" s="208" t="s">
        <v>122</v>
      </c>
      <c r="AT252" s="208" t="s">
        <v>186</v>
      </c>
      <c r="AU252" s="208" t="s">
        <v>98</v>
      </c>
      <c r="AY252" s="17" t="s">
        <v>183</v>
      </c>
      <c r="BE252" s="209">
        <f>IF(N252="základní",J252,0)</f>
        <v>0</v>
      </c>
      <c r="BF252" s="209">
        <f>IF(N252="snížená",J252,0)</f>
        <v>0</v>
      </c>
      <c r="BG252" s="209">
        <f>IF(N252="zákl. přenesená",J252,0)</f>
        <v>0</v>
      </c>
      <c r="BH252" s="209">
        <f>IF(N252="sníž. přenesená",J252,0)</f>
        <v>0</v>
      </c>
      <c r="BI252" s="209">
        <f>IF(N252="nulová",J252,0)</f>
        <v>0</v>
      </c>
      <c r="BJ252" s="17" t="s">
        <v>23</v>
      </c>
      <c r="BK252" s="209">
        <f>ROUND(I252*H252,2)</f>
        <v>0</v>
      </c>
      <c r="BL252" s="17" t="s">
        <v>122</v>
      </c>
      <c r="BM252" s="208" t="s">
        <v>288</v>
      </c>
    </row>
    <row r="253" spans="2:65" s="1" customFormat="1" ht="17.399999999999999">
      <c r="B253" s="35"/>
      <c r="C253" s="36"/>
      <c r="D253" s="210" t="s">
        <v>192</v>
      </c>
      <c r="E253" s="36"/>
      <c r="F253" s="211" t="s">
        <v>1821</v>
      </c>
      <c r="G253" s="36"/>
      <c r="H253" s="36"/>
      <c r="I253" s="118"/>
      <c r="J253" s="36"/>
      <c r="K253" s="36"/>
      <c r="L253" s="39"/>
      <c r="M253" s="212"/>
      <c r="N253" s="67"/>
      <c r="O253" s="67"/>
      <c r="P253" s="67"/>
      <c r="Q253" s="67"/>
      <c r="R253" s="67"/>
      <c r="S253" s="67"/>
      <c r="T253" s="68"/>
      <c r="AT253" s="17" t="s">
        <v>192</v>
      </c>
      <c r="AU253" s="17" t="s">
        <v>98</v>
      </c>
    </row>
    <row r="254" spans="2:65" s="1" customFormat="1" ht="45">
      <c r="B254" s="35"/>
      <c r="C254" s="36"/>
      <c r="D254" s="210" t="s">
        <v>194</v>
      </c>
      <c r="E254" s="36"/>
      <c r="F254" s="213" t="s">
        <v>1822</v>
      </c>
      <c r="G254" s="36"/>
      <c r="H254" s="36"/>
      <c r="I254" s="118"/>
      <c r="J254" s="36"/>
      <c r="K254" s="36"/>
      <c r="L254" s="39"/>
      <c r="M254" s="212"/>
      <c r="N254" s="67"/>
      <c r="O254" s="67"/>
      <c r="P254" s="67"/>
      <c r="Q254" s="67"/>
      <c r="R254" s="67"/>
      <c r="S254" s="67"/>
      <c r="T254" s="68"/>
      <c r="AT254" s="17" t="s">
        <v>194</v>
      </c>
      <c r="AU254" s="17" t="s">
        <v>98</v>
      </c>
    </row>
    <row r="255" spans="2:65" s="12" customFormat="1" ht="10.199999999999999">
      <c r="B255" s="214"/>
      <c r="C255" s="215"/>
      <c r="D255" s="210" t="s">
        <v>196</v>
      </c>
      <c r="E255" s="216" t="s">
        <v>1</v>
      </c>
      <c r="F255" s="217" t="s">
        <v>2796</v>
      </c>
      <c r="G255" s="215"/>
      <c r="H255" s="216" t="s">
        <v>1</v>
      </c>
      <c r="I255" s="218"/>
      <c r="J255" s="215"/>
      <c r="K255" s="215"/>
      <c r="L255" s="219"/>
      <c r="M255" s="220"/>
      <c r="N255" s="221"/>
      <c r="O255" s="221"/>
      <c r="P255" s="221"/>
      <c r="Q255" s="221"/>
      <c r="R255" s="221"/>
      <c r="S255" s="221"/>
      <c r="T255" s="222"/>
      <c r="AT255" s="223" t="s">
        <v>196</v>
      </c>
      <c r="AU255" s="223" t="s">
        <v>98</v>
      </c>
      <c r="AV255" s="12" t="s">
        <v>23</v>
      </c>
      <c r="AW255" s="12" t="s">
        <v>48</v>
      </c>
      <c r="AX255" s="12" t="s">
        <v>91</v>
      </c>
      <c r="AY255" s="223" t="s">
        <v>183</v>
      </c>
    </row>
    <row r="256" spans="2:65" s="12" customFormat="1" ht="10.199999999999999">
      <c r="B256" s="214"/>
      <c r="C256" s="215"/>
      <c r="D256" s="210" t="s">
        <v>196</v>
      </c>
      <c r="E256" s="216" t="s">
        <v>1</v>
      </c>
      <c r="F256" s="217" t="s">
        <v>2797</v>
      </c>
      <c r="G256" s="215"/>
      <c r="H256" s="216" t="s">
        <v>1</v>
      </c>
      <c r="I256" s="218"/>
      <c r="J256" s="215"/>
      <c r="K256" s="215"/>
      <c r="L256" s="219"/>
      <c r="M256" s="220"/>
      <c r="N256" s="221"/>
      <c r="O256" s="221"/>
      <c r="P256" s="221"/>
      <c r="Q256" s="221"/>
      <c r="R256" s="221"/>
      <c r="S256" s="221"/>
      <c r="T256" s="222"/>
      <c r="AT256" s="223" t="s">
        <v>196</v>
      </c>
      <c r="AU256" s="223" t="s">
        <v>98</v>
      </c>
      <c r="AV256" s="12" t="s">
        <v>23</v>
      </c>
      <c r="AW256" s="12" t="s">
        <v>48</v>
      </c>
      <c r="AX256" s="12" t="s">
        <v>91</v>
      </c>
      <c r="AY256" s="223" t="s">
        <v>183</v>
      </c>
    </row>
    <row r="257" spans="2:51" s="13" customFormat="1" ht="10.199999999999999">
      <c r="B257" s="224"/>
      <c r="C257" s="225"/>
      <c r="D257" s="210" t="s">
        <v>196</v>
      </c>
      <c r="E257" s="226" t="s">
        <v>1</v>
      </c>
      <c r="F257" s="227" t="s">
        <v>2798</v>
      </c>
      <c r="G257" s="225"/>
      <c r="H257" s="228">
        <v>17.594999999999999</v>
      </c>
      <c r="I257" s="229"/>
      <c r="J257" s="225"/>
      <c r="K257" s="225"/>
      <c r="L257" s="230"/>
      <c r="M257" s="231"/>
      <c r="N257" s="232"/>
      <c r="O257" s="232"/>
      <c r="P257" s="232"/>
      <c r="Q257" s="232"/>
      <c r="R257" s="232"/>
      <c r="S257" s="232"/>
      <c r="T257" s="233"/>
      <c r="AT257" s="234" t="s">
        <v>196</v>
      </c>
      <c r="AU257" s="234" t="s">
        <v>98</v>
      </c>
      <c r="AV257" s="13" t="s">
        <v>98</v>
      </c>
      <c r="AW257" s="13" t="s">
        <v>48</v>
      </c>
      <c r="AX257" s="13" t="s">
        <v>91</v>
      </c>
      <c r="AY257" s="234" t="s">
        <v>183</v>
      </c>
    </row>
    <row r="258" spans="2:51" s="12" customFormat="1" ht="10.199999999999999">
      <c r="B258" s="214"/>
      <c r="C258" s="215"/>
      <c r="D258" s="210" t="s">
        <v>196</v>
      </c>
      <c r="E258" s="216" t="s">
        <v>1</v>
      </c>
      <c r="F258" s="217" t="s">
        <v>2799</v>
      </c>
      <c r="G258" s="215"/>
      <c r="H258" s="216" t="s">
        <v>1</v>
      </c>
      <c r="I258" s="218"/>
      <c r="J258" s="215"/>
      <c r="K258" s="215"/>
      <c r="L258" s="219"/>
      <c r="M258" s="220"/>
      <c r="N258" s="221"/>
      <c r="O258" s="221"/>
      <c r="P258" s="221"/>
      <c r="Q258" s="221"/>
      <c r="R258" s="221"/>
      <c r="S258" s="221"/>
      <c r="T258" s="222"/>
      <c r="AT258" s="223" t="s">
        <v>196</v>
      </c>
      <c r="AU258" s="223" t="s">
        <v>98</v>
      </c>
      <c r="AV258" s="12" t="s">
        <v>23</v>
      </c>
      <c r="AW258" s="12" t="s">
        <v>48</v>
      </c>
      <c r="AX258" s="12" t="s">
        <v>91</v>
      </c>
      <c r="AY258" s="223" t="s">
        <v>183</v>
      </c>
    </row>
    <row r="259" spans="2:51" s="13" customFormat="1" ht="10.199999999999999">
      <c r="B259" s="224"/>
      <c r="C259" s="225"/>
      <c r="D259" s="210" t="s">
        <v>196</v>
      </c>
      <c r="E259" s="226" t="s">
        <v>1</v>
      </c>
      <c r="F259" s="227" t="s">
        <v>2800</v>
      </c>
      <c r="G259" s="225"/>
      <c r="H259" s="228">
        <v>15.673999999999999</v>
      </c>
      <c r="I259" s="229"/>
      <c r="J259" s="225"/>
      <c r="K259" s="225"/>
      <c r="L259" s="230"/>
      <c r="M259" s="231"/>
      <c r="N259" s="232"/>
      <c r="O259" s="232"/>
      <c r="P259" s="232"/>
      <c r="Q259" s="232"/>
      <c r="R259" s="232"/>
      <c r="S259" s="232"/>
      <c r="T259" s="233"/>
      <c r="AT259" s="234" t="s">
        <v>196</v>
      </c>
      <c r="AU259" s="234" t="s">
        <v>98</v>
      </c>
      <c r="AV259" s="13" t="s">
        <v>98</v>
      </c>
      <c r="AW259" s="13" t="s">
        <v>48</v>
      </c>
      <c r="AX259" s="13" t="s">
        <v>91</v>
      </c>
      <c r="AY259" s="234" t="s">
        <v>183</v>
      </c>
    </row>
    <row r="260" spans="2:51" s="12" customFormat="1" ht="10.199999999999999">
      <c r="B260" s="214"/>
      <c r="C260" s="215"/>
      <c r="D260" s="210" t="s">
        <v>196</v>
      </c>
      <c r="E260" s="216" t="s">
        <v>1</v>
      </c>
      <c r="F260" s="217" t="s">
        <v>2801</v>
      </c>
      <c r="G260" s="215"/>
      <c r="H260" s="216" t="s">
        <v>1</v>
      </c>
      <c r="I260" s="218"/>
      <c r="J260" s="215"/>
      <c r="K260" s="215"/>
      <c r="L260" s="219"/>
      <c r="M260" s="220"/>
      <c r="N260" s="221"/>
      <c r="O260" s="221"/>
      <c r="P260" s="221"/>
      <c r="Q260" s="221"/>
      <c r="R260" s="221"/>
      <c r="S260" s="221"/>
      <c r="T260" s="222"/>
      <c r="AT260" s="223" t="s">
        <v>196</v>
      </c>
      <c r="AU260" s="223" t="s">
        <v>98</v>
      </c>
      <c r="AV260" s="12" t="s">
        <v>23</v>
      </c>
      <c r="AW260" s="12" t="s">
        <v>48</v>
      </c>
      <c r="AX260" s="12" t="s">
        <v>91</v>
      </c>
      <c r="AY260" s="223" t="s">
        <v>183</v>
      </c>
    </row>
    <row r="261" spans="2:51" s="13" customFormat="1" ht="10.199999999999999">
      <c r="B261" s="224"/>
      <c r="C261" s="225"/>
      <c r="D261" s="210" t="s">
        <v>196</v>
      </c>
      <c r="E261" s="226" t="s">
        <v>1</v>
      </c>
      <c r="F261" s="227" t="s">
        <v>2857</v>
      </c>
      <c r="G261" s="225"/>
      <c r="H261" s="228">
        <v>28.173999999999999</v>
      </c>
      <c r="I261" s="229"/>
      <c r="J261" s="225"/>
      <c r="K261" s="225"/>
      <c r="L261" s="230"/>
      <c r="M261" s="231"/>
      <c r="N261" s="232"/>
      <c r="O261" s="232"/>
      <c r="P261" s="232"/>
      <c r="Q261" s="232"/>
      <c r="R261" s="232"/>
      <c r="S261" s="232"/>
      <c r="T261" s="233"/>
      <c r="AT261" s="234" t="s">
        <v>196</v>
      </c>
      <c r="AU261" s="234" t="s">
        <v>98</v>
      </c>
      <c r="AV261" s="13" t="s">
        <v>98</v>
      </c>
      <c r="AW261" s="13" t="s">
        <v>48</v>
      </c>
      <c r="AX261" s="13" t="s">
        <v>91</v>
      </c>
      <c r="AY261" s="234" t="s">
        <v>183</v>
      </c>
    </row>
    <row r="262" spans="2:51" s="12" customFormat="1" ht="10.199999999999999">
      <c r="B262" s="214"/>
      <c r="C262" s="215"/>
      <c r="D262" s="210" t="s">
        <v>196</v>
      </c>
      <c r="E262" s="216" t="s">
        <v>1</v>
      </c>
      <c r="F262" s="217" t="s">
        <v>2803</v>
      </c>
      <c r="G262" s="215"/>
      <c r="H262" s="216" t="s">
        <v>1</v>
      </c>
      <c r="I262" s="218"/>
      <c r="J262" s="215"/>
      <c r="K262" s="215"/>
      <c r="L262" s="219"/>
      <c r="M262" s="220"/>
      <c r="N262" s="221"/>
      <c r="O262" s="221"/>
      <c r="P262" s="221"/>
      <c r="Q262" s="221"/>
      <c r="R262" s="221"/>
      <c r="S262" s="221"/>
      <c r="T262" s="222"/>
      <c r="AT262" s="223" t="s">
        <v>196</v>
      </c>
      <c r="AU262" s="223" t="s">
        <v>98</v>
      </c>
      <c r="AV262" s="12" t="s">
        <v>23</v>
      </c>
      <c r="AW262" s="12" t="s">
        <v>48</v>
      </c>
      <c r="AX262" s="12" t="s">
        <v>91</v>
      </c>
      <c r="AY262" s="223" t="s">
        <v>183</v>
      </c>
    </row>
    <row r="263" spans="2:51" s="13" customFormat="1" ht="10.199999999999999">
      <c r="B263" s="224"/>
      <c r="C263" s="225"/>
      <c r="D263" s="210" t="s">
        <v>196</v>
      </c>
      <c r="E263" s="226" t="s">
        <v>1</v>
      </c>
      <c r="F263" s="227" t="s">
        <v>2858</v>
      </c>
      <c r="G263" s="225"/>
      <c r="H263" s="228">
        <v>32.869</v>
      </c>
      <c r="I263" s="229"/>
      <c r="J263" s="225"/>
      <c r="K263" s="225"/>
      <c r="L263" s="230"/>
      <c r="M263" s="231"/>
      <c r="N263" s="232"/>
      <c r="O263" s="232"/>
      <c r="P263" s="232"/>
      <c r="Q263" s="232"/>
      <c r="R263" s="232"/>
      <c r="S263" s="232"/>
      <c r="T263" s="233"/>
      <c r="AT263" s="234" t="s">
        <v>196</v>
      </c>
      <c r="AU263" s="234" t="s">
        <v>98</v>
      </c>
      <c r="AV263" s="13" t="s">
        <v>98</v>
      </c>
      <c r="AW263" s="13" t="s">
        <v>48</v>
      </c>
      <c r="AX263" s="13" t="s">
        <v>91</v>
      </c>
      <c r="AY263" s="234" t="s">
        <v>183</v>
      </c>
    </row>
    <row r="264" spans="2:51" s="12" customFormat="1" ht="10.199999999999999">
      <c r="B264" s="214"/>
      <c r="C264" s="215"/>
      <c r="D264" s="210" t="s">
        <v>196</v>
      </c>
      <c r="E264" s="216" t="s">
        <v>1</v>
      </c>
      <c r="F264" s="217" t="s">
        <v>2805</v>
      </c>
      <c r="G264" s="215"/>
      <c r="H264" s="216" t="s">
        <v>1</v>
      </c>
      <c r="I264" s="218"/>
      <c r="J264" s="215"/>
      <c r="K264" s="215"/>
      <c r="L264" s="219"/>
      <c r="M264" s="220"/>
      <c r="N264" s="221"/>
      <c r="O264" s="221"/>
      <c r="P264" s="221"/>
      <c r="Q264" s="221"/>
      <c r="R264" s="221"/>
      <c r="S264" s="221"/>
      <c r="T264" s="222"/>
      <c r="AT264" s="223" t="s">
        <v>196</v>
      </c>
      <c r="AU264" s="223" t="s">
        <v>98</v>
      </c>
      <c r="AV264" s="12" t="s">
        <v>23</v>
      </c>
      <c r="AW264" s="12" t="s">
        <v>48</v>
      </c>
      <c r="AX264" s="12" t="s">
        <v>91</v>
      </c>
      <c r="AY264" s="223" t="s">
        <v>183</v>
      </c>
    </row>
    <row r="265" spans="2:51" s="13" customFormat="1" ht="10.199999999999999">
      <c r="B265" s="224"/>
      <c r="C265" s="225"/>
      <c r="D265" s="210" t="s">
        <v>196</v>
      </c>
      <c r="E265" s="226" t="s">
        <v>1</v>
      </c>
      <c r="F265" s="227" t="s">
        <v>2859</v>
      </c>
      <c r="G265" s="225"/>
      <c r="H265" s="228">
        <v>9.4459999999999997</v>
      </c>
      <c r="I265" s="229"/>
      <c r="J265" s="225"/>
      <c r="K265" s="225"/>
      <c r="L265" s="230"/>
      <c r="M265" s="231"/>
      <c r="N265" s="232"/>
      <c r="O265" s="232"/>
      <c r="P265" s="232"/>
      <c r="Q265" s="232"/>
      <c r="R265" s="232"/>
      <c r="S265" s="232"/>
      <c r="T265" s="233"/>
      <c r="AT265" s="234" t="s">
        <v>196</v>
      </c>
      <c r="AU265" s="234" t="s">
        <v>98</v>
      </c>
      <c r="AV265" s="13" t="s">
        <v>98</v>
      </c>
      <c r="AW265" s="13" t="s">
        <v>48</v>
      </c>
      <c r="AX265" s="13" t="s">
        <v>91</v>
      </c>
      <c r="AY265" s="234" t="s">
        <v>183</v>
      </c>
    </row>
    <row r="266" spans="2:51" s="12" customFormat="1" ht="10.199999999999999">
      <c r="B266" s="214"/>
      <c r="C266" s="215"/>
      <c r="D266" s="210" t="s">
        <v>196</v>
      </c>
      <c r="E266" s="216" t="s">
        <v>1</v>
      </c>
      <c r="F266" s="217" t="s">
        <v>2807</v>
      </c>
      <c r="G266" s="215"/>
      <c r="H266" s="216" t="s">
        <v>1</v>
      </c>
      <c r="I266" s="218"/>
      <c r="J266" s="215"/>
      <c r="K266" s="215"/>
      <c r="L266" s="219"/>
      <c r="M266" s="220"/>
      <c r="N266" s="221"/>
      <c r="O266" s="221"/>
      <c r="P266" s="221"/>
      <c r="Q266" s="221"/>
      <c r="R266" s="221"/>
      <c r="S266" s="221"/>
      <c r="T266" s="222"/>
      <c r="AT266" s="223" t="s">
        <v>196</v>
      </c>
      <c r="AU266" s="223" t="s">
        <v>98</v>
      </c>
      <c r="AV266" s="12" t="s">
        <v>23</v>
      </c>
      <c r="AW266" s="12" t="s">
        <v>48</v>
      </c>
      <c r="AX266" s="12" t="s">
        <v>91</v>
      </c>
      <c r="AY266" s="223" t="s">
        <v>183</v>
      </c>
    </row>
    <row r="267" spans="2:51" s="13" customFormat="1" ht="10.199999999999999">
      <c r="B267" s="224"/>
      <c r="C267" s="225"/>
      <c r="D267" s="210" t="s">
        <v>196</v>
      </c>
      <c r="E267" s="226" t="s">
        <v>1</v>
      </c>
      <c r="F267" s="227" t="s">
        <v>2860</v>
      </c>
      <c r="G267" s="225"/>
      <c r="H267" s="228">
        <v>28.61</v>
      </c>
      <c r="I267" s="229"/>
      <c r="J267" s="225"/>
      <c r="K267" s="225"/>
      <c r="L267" s="230"/>
      <c r="M267" s="231"/>
      <c r="N267" s="232"/>
      <c r="O267" s="232"/>
      <c r="P267" s="232"/>
      <c r="Q267" s="232"/>
      <c r="R267" s="232"/>
      <c r="S267" s="232"/>
      <c r="T267" s="233"/>
      <c r="AT267" s="234" t="s">
        <v>196</v>
      </c>
      <c r="AU267" s="234" t="s">
        <v>98</v>
      </c>
      <c r="AV267" s="13" t="s">
        <v>98</v>
      </c>
      <c r="AW267" s="13" t="s">
        <v>48</v>
      </c>
      <c r="AX267" s="13" t="s">
        <v>91</v>
      </c>
      <c r="AY267" s="234" t="s">
        <v>183</v>
      </c>
    </row>
    <row r="268" spans="2:51" s="12" customFormat="1" ht="10.199999999999999">
      <c r="B268" s="214"/>
      <c r="C268" s="215"/>
      <c r="D268" s="210" t="s">
        <v>196</v>
      </c>
      <c r="E268" s="216" t="s">
        <v>1</v>
      </c>
      <c r="F268" s="217" t="s">
        <v>2809</v>
      </c>
      <c r="G268" s="215"/>
      <c r="H268" s="216" t="s">
        <v>1</v>
      </c>
      <c r="I268" s="218"/>
      <c r="J268" s="215"/>
      <c r="K268" s="215"/>
      <c r="L268" s="219"/>
      <c r="M268" s="220"/>
      <c r="N268" s="221"/>
      <c r="O268" s="221"/>
      <c r="P268" s="221"/>
      <c r="Q268" s="221"/>
      <c r="R268" s="221"/>
      <c r="S268" s="221"/>
      <c r="T268" s="222"/>
      <c r="AT268" s="223" t="s">
        <v>196</v>
      </c>
      <c r="AU268" s="223" t="s">
        <v>98</v>
      </c>
      <c r="AV268" s="12" t="s">
        <v>23</v>
      </c>
      <c r="AW268" s="12" t="s">
        <v>48</v>
      </c>
      <c r="AX268" s="12" t="s">
        <v>91</v>
      </c>
      <c r="AY268" s="223" t="s">
        <v>183</v>
      </c>
    </row>
    <row r="269" spans="2:51" s="13" customFormat="1" ht="10.199999999999999">
      <c r="B269" s="224"/>
      <c r="C269" s="225"/>
      <c r="D269" s="210" t="s">
        <v>196</v>
      </c>
      <c r="E269" s="226" t="s">
        <v>1</v>
      </c>
      <c r="F269" s="227" t="s">
        <v>2861</v>
      </c>
      <c r="G269" s="225"/>
      <c r="H269" s="228">
        <v>13.824</v>
      </c>
      <c r="I269" s="229"/>
      <c r="J269" s="225"/>
      <c r="K269" s="225"/>
      <c r="L269" s="230"/>
      <c r="M269" s="231"/>
      <c r="N269" s="232"/>
      <c r="O269" s="232"/>
      <c r="P269" s="232"/>
      <c r="Q269" s="232"/>
      <c r="R269" s="232"/>
      <c r="S269" s="232"/>
      <c r="T269" s="233"/>
      <c r="AT269" s="234" t="s">
        <v>196</v>
      </c>
      <c r="AU269" s="234" t="s">
        <v>98</v>
      </c>
      <c r="AV269" s="13" t="s">
        <v>98</v>
      </c>
      <c r="AW269" s="13" t="s">
        <v>48</v>
      </c>
      <c r="AX269" s="13" t="s">
        <v>91</v>
      </c>
      <c r="AY269" s="234" t="s">
        <v>183</v>
      </c>
    </row>
    <row r="270" spans="2:51" s="12" customFormat="1" ht="10.199999999999999">
      <c r="B270" s="214"/>
      <c r="C270" s="215"/>
      <c r="D270" s="210" t="s">
        <v>196</v>
      </c>
      <c r="E270" s="216" t="s">
        <v>1</v>
      </c>
      <c r="F270" s="217" t="s">
        <v>2811</v>
      </c>
      <c r="G270" s="215"/>
      <c r="H270" s="216" t="s">
        <v>1</v>
      </c>
      <c r="I270" s="218"/>
      <c r="J270" s="215"/>
      <c r="K270" s="215"/>
      <c r="L270" s="219"/>
      <c r="M270" s="220"/>
      <c r="N270" s="221"/>
      <c r="O270" s="221"/>
      <c r="P270" s="221"/>
      <c r="Q270" s="221"/>
      <c r="R270" s="221"/>
      <c r="S270" s="221"/>
      <c r="T270" s="222"/>
      <c r="AT270" s="223" t="s">
        <v>196</v>
      </c>
      <c r="AU270" s="223" t="s">
        <v>98</v>
      </c>
      <c r="AV270" s="12" t="s">
        <v>23</v>
      </c>
      <c r="AW270" s="12" t="s">
        <v>48</v>
      </c>
      <c r="AX270" s="12" t="s">
        <v>91</v>
      </c>
      <c r="AY270" s="223" t="s">
        <v>183</v>
      </c>
    </row>
    <row r="271" spans="2:51" s="13" customFormat="1" ht="10.199999999999999">
      <c r="B271" s="224"/>
      <c r="C271" s="225"/>
      <c r="D271" s="210" t="s">
        <v>196</v>
      </c>
      <c r="E271" s="226" t="s">
        <v>1</v>
      </c>
      <c r="F271" s="227" t="s">
        <v>2862</v>
      </c>
      <c r="G271" s="225"/>
      <c r="H271" s="228">
        <v>11.672000000000001</v>
      </c>
      <c r="I271" s="229"/>
      <c r="J271" s="225"/>
      <c r="K271" s="225"/>
      <c r="L271" s="230"/>
      <c r="M271" s="231"/>
      <c r="N271" s="232"/>
      <c r="O271" s="232"/>
      <c r="P271" s="232"/>
      <c r="Q271" s="232"/>
      <c r="R271" s="232"/>
      <c r="S271" s="232"/>
      <c r="T271" s="233"/>
      <c r="AT271" s="234" t="s">
        <v>196</v>
      </c>
      <c r="AU271" s="234" t="s">
        <v>98</v>
      </c>
      <c r="AV271" s="13" t="s">
        <v>98</v>
      </c>
      <c r="AW271" s="13" t="s">
        <v>48</v>
      </c>
      <c r="AX271" s="13" t="s">
        <v>91</v>
      </c>
      <c r="AY271" s="234" t="s">
        <v>183</v>
      </c>
    </row>
    <row r="272" spans="2:51" s="12" customFormat="1" ht="10.199999999999999">
      <c r="B272" s="214"/>
      <c r="C272" s="215"/>
      <c r="D272" s="210" t="s">
        <v>196</v>
      </c>
      <c r="E272" s="216" t="s">
        <v>1</v>
      </c>
      <c r="F272" s="217" t="s">
        <v>2813</v>
      </c>
      <c r="G272" s="215"/>
      <c r="H272" s="216" t="s">
        <v>1</v>
      </c>
      <c r="I272" s="218"/>
      <c r="J272" s="215"/>
      <c r="K272" s="215"/>
      <c r="L272" s="219"/>
      <c r="M272" s="220"/>
      <c r="N272" s="221"/>
      <c r="O272" s="221"/>
      <c r="P272" s="221"/>
      <c r="Q272" s="221"/>
      <c r="R272" s="221"/>
      <c r="S272" s="221"/>
      <c r="T272" s="222"/>
      <c r="AT272" s="223" t="s">
        <v>196</v>
      </c>
      <c r="AU272" s="223" t="s">
        <v>98</v>
      </c>
      <c r="AV272" s="12" t="s">
        <v>23</v>
      </c>
      <c r="AW272" s="12" t="s">
        <v>48</v>
      </c>
      <c r="AX272" s="12" t="s">
        <v>91</v>
      </c>
      <c r="AY272" s="223" t="s">
        <v>183</v>
      </c>
    </row>
    <row r="273" spans="2:51" s="13" customFormat="1" ht="10.199999999999999">
      <c r="B273" s="224"/>
      <c r="C273" s="225"/>
      <c r="D273" s="210" t="s">
        <v>196</v>
      </c>
      <c r="E273" s="226" t="s">
        <v>1</v>
      </c>
      <c r="F273" s="227" t="s">
        <v>2863</v>
      </c>
      <c r="G273" s="225"/>
      <c r="H273" s="228">
        <v>18.768000000000001</v>
      </c>
      <c r="I273" s="229"/>
      <c r="J273" s="225"/>
      <c r="K273" s="225"/>
      <c r="L273" s="230"/>
      <c r="M273" s="231"/>
      <c r="N273" s="232"/>
      <c r="O273" s="232"/>
      <c r="P273" s="232"/>
      <c r="Q273" s="232"/>
      <c r="R273" s="232"/>
      <c r="S273" s="232"/>
      <c r="T273" s="233"/>
      <c r="AT273" s="234" t="s">
        <v>196</v>
      </c>
      <c r="AU273" s="234" t="s">
        <v>98</v>
      </c>
      <c r="AV273" s="13" t="s">
        <v>98</v>
      </c>
      <c r="AW273" s="13" t="s">
        <v>48</v>
      </c>
      <c r="AX273" s="13" t="s">
        <v>91</v>
      </c>
      <c r="AY273" s="234" t="s">
        <v>183</v>
      </c>
    </row>
    <row r="274" spans="2:51" s="12" customFormat="1" ht="10.199999999999999">
      <c r="B274" s="214"/>
      <c r="C274" s="215"/>
      <c r="D274" s="210" t="s">
        <v>196</v>
      </c>
      <c r="E274" s="216" t="s">
        <v>1</v>
      </c>
      <c r="F274" s="217" t="s">
        <v>2815</v>
      </c>
      <c r="G274" s="215"/>
      <c r="H274" s="216" t="s">
        <v>1</v>
      </c>
      <c r="I274" s="218"/>
      <c r="J274" s="215"/>
      <c r="K274" s="215"/>
      <c r="L274" s="219"/>
      <c r="M274" s="220"/>
      <c r="N274" s="221"/>
      <c r="O274" s="221"/>
      <c r="P274" s="221"/>
      <c r="Q274" s="221"/>
      <c r="R274" s="221"/>
      <c r="S274" s="221"/>
      <c r="T274" s="222"/>
      <c r="AT274" s="223" t="s">
        <v>196</v>
      </c>
      <c r="AU274" s="223" t="s">
        <v>98</v>
      </c>
      <c r="AV274" s="12" t="s">
        <v>23</v>
      </c>
      <c r="AW274" s="12" t="s">
        <v>48</v>
      </c>
      <c r="AX274" s="12" t="s">
        <v>91</v>
      </c>
      <c r="AY274" s="223" t="s">
        <v>183</v>
      </c>
    </row>
    <row r="275" spans="2:51" s="13" customFormat="1" ht="10.199999999999999">
      <c r="B275" s="224"/>
      <c r="C275" s="225"/>
      <c r="D275" s="210" t="s">
        <v>196</v>
      </c>
      <c r="E275" s="226" t="s">
        <v>1</v>
      </c>
      <c r="F275" s="227" t="s">
        <v>2864</v>
      </c>
      <c r="G275" s="225"/>
      <c r="H275" s="228">
        <v>11.484</v>
      </c>
      <c r="I275" s="229"/>
      <c r="J275" s="225"/>
      <c r="K275" s="225"/>
      <c r="L275" s="230"/>
      <c r="M275" s="231"/>
      <c r="N275" s="232"/>
      <c r="O275" s="232"/>
      <c r="P275" s="232"/>
      <c r="Q275" s="232"/>
      <c r="R275" s="232"/>
      <c r="S275" s="232"/>
      <c r="T275" s="233"/>
      <c r="AT275" s="234" t="s">
        <v>196</v>
      </c>
      <c r="AU275" s="234" t="s">
        <v>98</v>
      </c>
      <c r="AV275" s="13" t="s">
        <v>98</v>
      </c>
      <c r="AW275" s="13" t="s">
        <v>48</v>
      </c>
      <c r="AX275" s="13" t="s">
        <v>91</v>
      </c>
      <c r="AY275" s="234" t="s">
        <v>183</v>
      </c>
    </row>
    <row r="276" spans="2:51" s="12" customFormat="1" ht="10.199999999999999">
      <c r="B276" s="214"/>
      <c r="C276" s="215"/>
      <c r="D276" s="210" t="s">
        <v>196</v>
      </c>
      <c r="E276" s="216" t="s">
        <v>1</v>
      </c>
      <c r="F276" s="217" t="s">
        <v>2817</v>
      </c>
      <c r="G276" s="215"/>
      <c r="H276" s="216" t="s">
        <v>1</v>
      </c>
      <c r="I276" s="218"/>
      <c r="J276" s="215"/>
      <c r="K276" s="215"/>
      <c r="L276" s="219"/>
      <c r="M276" s="220"/>
      <c r="N276" s="221"/>
      <c r="O276" s="221"/>
      <c r="P276" s="221"/>
      <c r="Q276" s="221"/>
      <c r="R276" s="221"/>
      <c r="S276" s="221"/>
      <c r="T276" s="222"/>
      <c r="AT276" s="223" t="s">
        <v>196</v>
      </c>
      <c r="AU276" s="223" t="s">
        <v>98</v>
      </c>
      <c r="AV276" s="12" t="s">
        <v>23</v>
      </c>
      <c r="AW276" s="12" t="s">
        <v>48</v>
      </c>
      <c r="AX276" s="12" t="s">
        <v>91</v>
      </c>
      <c r="AY276" s="223" t="s">
        <v>183</v>
      </c>
    </row>
    <row r="277" spans="2:51" s="13" customFormat="1" ht="10.199999999999999">
      <c r="B277" s="224"/>
      <c r="C277" s="225"/>
      <c r="D277" s="210" t="s">
        <v>196</v>
      </c>
      <c r="E277" s="226" t="s">
        <v>1</v>
      </c>
      <c r="F277" s="227" t="s">
        <v>2865</v>
      </c>
      <c r="G277" s="225"/>
      <c r="H277" s="228">
        <v>9.3889999999999993</v>
      </c>
      <c r="I277" s="229"/>
      <c r="J277" s="225"/>
      <c r="K277" s="225"/>
      <c r="L277" s="230"/>
      <c r="M277" s="231"/>
      <c r="N277" s="232"/>
      <c r="O277" s="232"/>
      <c r="P277" s="232"/>
      <c r="Q277" s="232"/>
      <c r="R277" s="232"/>
      <c r="S277" s="232"/>
      <c r="T277" s="233"/>
      <c r="AT277" s="234" t="s">
        <v>196</v>
      </c>
      <c r="AU277" s="234" t="s">
        <v>98</v>
      </c>
      <c r="AV277" s="13" t="s">
        <v>98</v>
      </c>
      <c r="AW277" s="13" t="s">
        <v>48</v>
      </c>
      <c r="AX277" s="13" t="s">
        <v>91</v>
      </c>
      <c r="AY277" s="234" t="s">
        <v>183</v>
      </c>
    </row>
    <row r="278" spans="2:51" s="12" customFormat="1" ht="10.199999999999999">
      <c r="B278" s="214"/>
      <c r="C278" s="215"/>
      <c r="D278" s="210" t="s">
        <v>196</v>
      </c>
      <c r="E278" s="216" t="s">
        <v>1</v>
      </c>
      <c r="F278" s="217" t="s">
        <v>2819</v>
      </c>
      <c r="G278" s="215"/>
      <c r="H278" s="216" t="s">
        <v>1</v>
      </c>
      <c r="I278" s="218"/>
      <c r="J278" s="215"/>
      <c r="K278" s="215"/>
      <c r="L278" s="219"/>
      <c r="M278" s="220"/>
      <c r="N278" s="221"/>
      <c r="O278" s="221"/>
      <c r="P278" s="221"/>
      <c r="Q278" s="221"/>
      <c r="R278" s="221"/>
      <c r="S278" s="221"/>
      <c r="T278" s="222"/>
      <c r="AT278" s="223" t="s">
        <v>196</v>
      </c>
      <c r="AU278" s="223" t="s">
        <v>98</v>
      </c>
      <c r="AV278" s="12" t="s">
        <v>23</v>
      </c>
      <c r="AW278" s="12" t="s">
        <v>48</v>
      </c>
      <c r="AX278" s="12" t="s">
        <v>91</v>
      </c>
      <c r="AY278" s="223" t="s">
        <v>183</v>
      </c>
    </row>
    <row r="279" spans="2:51" s="13" customFormat="1" ht="10.199999999999999">
      <c r="B279" s="224"/>
      <c r="C279" s="225"/>
      <c r="D279" s="210" t="s">
        <v>196</v>
      </c>
      <c r="E279" s="226" t="s">
        <v>1</v>
      </c>
      <c r="F279" s="227" t="s">
        <v>2866</v>
      </c>
      <c r="G279" s="225"/>
      <c r="H279" s="228">
        <v>3.1579999999999999</v>
      </c>
      <c r="I279" s="229"/>
      <c r="J279" s="225"/>
      <c r="K279" s="225"/>
      <c r="L279" s="230"/>
      <c r="M279" s="231"/>
      <c r="N279" s="232"/>
      <c r="O279" s="232"/>
      <c r="P279" s="232"/>
      <c r="Q279" s="232"/>
      <c r="R279" s="232"/>
      <c r="S279" s="232"/>
      <c r="T279" s="233"/>
      <c r="AT279" s="234" t="s">
        <v>196</v>
      </c>
      <c r="AU279" s="234" t="s">
        <v>98</v>
      </c>
      <c r="AV279" s="13" t="s">
        <v>98</v>
      </c>
      <c r="AW279" s="13" t="s">
        <v>48</v>
      </c>
      <c r="AX279" s="13" t="s">
        <v>91</v>
      </c>
      <c r="AY279" s="234" t="s">
        <v>183</v>
      </c>
    </row>
    <row r="280" spans="2:51" s="12" customFormat="1" ht="10.199999999999999">
      <c r="B280" s="214"/>
      <c r="C280" s="215"/>
      <c r="D280" s="210" t="s">
        <v>196</v>
      </c>
      <c r="E280" s="216" t="s">
        <v>1</v>
      </c>
      <c r="F280" s="217" t="s">
        <v>2821</v>
      </c>
      <c r="G280" s="215"/>
      <c r="H280" s="216" t="s">
        <v>1</v>
      </c>
      <c r="I280" s="218"/>
      <c r="J280" s="215"/>
      <c r="K280" s="215"/>
      <c r="L280" s="219"/>
      <c r="M280" s="220"/>
      <c r="N280" s="221"/>
      <c r="O280" s="221"/>
      <c r="P280" s="221"/>
      <c r="Q280" s="221"/>
      <c r="R280" s="221"/>
      <c r="S280" s="221"/>
      <c r="T280" s="222"/>
      <c r="AT280" s="223" t="s">
        <v>196</v>
      </c>
      <c r="AU280" s="223" t="s">
        <v>98</v>
      </c>
      <c r="AV280" s="12" t="s">
        <v>23</v>
      </c>
      <c r="AW280" s="12" t="s">
        <v>48</v>
      </c>
      <c r="AX280" s="12" t="s">
        <v>91</v>
      </c>
      <c r="AY280" s="223" t="s">
        <v>183</v>
      </c>
    </row>
    <row r="281" spans="2:51" s="13" customFormat="1" ht="10.199999999999999">
      <c r="B281" s="224"/>
      <c r="C281" s="225"/>
      <c r="D281" s="210" t="s">
        <v>196</v>
      </c>
      <c r="E281" s="226" t="s">
        <v>1</v>
      </c>
      <c r="F281" s="227" t="s">
        <v>2867</v>
      </c>
      <c r="G281" s="225"/>
      <c r="H281" s="228">
        <v>1.92</v>
      </c>
      <c r="I281" s="229"/>
      <c r="J281" s="225"/>
      <c r="K281" s="225"/>
      <c r="L281" s="230"/>
      <c r="M281" s="231"/>
      <c r="N281" s="232"/>
      <c r="O281" s="232"/>
      <c r="P281" s="232"/>
      <c r="Q281" s="232"/>
      <c r="R281" s="232"/>
      <c r="S281" s="232"/>
      <c r="T281" s="233"/>
      <c r="AT281" s="234" t="s">
        <v>196</v>
      </c>
      <c r="AU281" s="234" t="s">
        <v>98</v>
      </c>
      <c r="AV281" s="13" t="s">
        <v>98</v>
      </c>
      <c r="AW281" s="13" t="s">
        <v>48</v>
      </c>
      <c r="AX281" s="13" t="s">
        <v>91</v>
      </c>
      <c r="AY281" s="234" t="s">
        <v>183</v>
      </c>
    </row>
    <row r="282" spans="2:51" s="12" customFormat="1" ht="10.199999999999999">
      <c r="B282" s="214"/>
      <c r="C282" s="215"/>
      <c r="D282" s="210" t="s">
        <v>196</v>
      </c>
      <c r="E282" s="216" t="s">
        <v>1</v>
      </c>
      <c r="F282" s="217" t="s">
        <v>2823</v>
      </c>
      <c r="G282" s="215"/>
      <c r="H282" s="216" t="s">
        <v>1</v>
      </c>
      <c r="I282" s="218"/>
      <c r="J282" s="215"/>
      <c r="K282" s="215"/>
      <c r="L282" s="219"/>
      <c r="M282" s="220"/>
      <c r="N282" s="221"/>
      <c r="O282" s="221"/>
      <c r="P282" s="221"/>
      <c r="Q282" s="221"/>
      <c r="R282" s="221"/>
      <c r="S282" s="221"/>
      <c r="T282" s="222"/>
      <c r="AT282" s="223" t="s">
        <v>196</v>
      </c>
      <c r="AU282" s="223" t="s">
        <v>98</v>
      </c>
      <c r="AV282" s="12" t="s">
        <v>23</v>
      </c>
      <c r="AW282" s="12" t="s">
        <v>48</v>
      </c>
      <c r="AX282" s="12" t="s">
        <v>91</v>
      </c>
      <c r="AY282" s="223" t="s">
        <v>183</v>
      </c>
    </row>
    <row r="283" spans="2:51" s="13" customFormat="1" ht="10.199999999999999">
      <c r="B283" s="224"/>
      <c r="C283" s="225"/>
      <c r="D283" s="210" t="s">
        <v>196</v>
      </c>
      <c r="E283" s="226" t="s">
        <v>1</v>
      </c>
      <c r="F283" s="227" t="s">
        <v>2867</v>
      </c>
      <c r="G283" s="225"/>
      <c r="H283" s="228">
        <v>1.92</v>
      </c>
      <c r="I283" s="229"/>
      <c r="J283" s="225"/>
      <c r="K283" s="225"/>
      <c r="L283" s="230"/>
      <c r="M283" s="231"/>
      <c r="N283" s="232"/>
      <c r="O283" s="232"/>
      <c r="P283" s="232"/>
      <c r="Q283" s="232"/>
      <c r="R283" s="232"/>
      <c r="S283" s="232"/>
      <c r="T283" s="233"/>
      <c r="AT283" s="234" t="s">
        <v>196</v>
      </c>
      <c r="AU283" s="234" t="s">
        <v>98</v>
      </c>
      <c r="AV283" s="13" t="s">
        <v>98</v>
      </c>
      <c r="AW283" s="13" t="s">
        <v>48</v>
      </c>
      <c r="AX283" s="13" t="s">
        <v>91</v>
      </c>
      <c r="AY283" s="234" t="s">
        <v>183</v>
      </c>
    </row>
    <row r="284" spans="2:51" s="12" customFormat="1" ht="10.199999999999999">
      <c r="B284" s="214"/>
      <c r="C284" s="215"/>
      <c r="D284" s="210" t="s">
        <v>196</v>
      </c>
      <c r="E284" s="216" t="s">
        <v>1</v>
      </c>
      <c r="F284" s="217" t="s">
        <v>2824</v>
      </c>
      <c r="G284" s="215"/>
      <c r="H284" s="216" t="s">
        <v>1</v>
      </c>
      <c r="I284" s="218"/>
      <c r="J284" s="215"/>
      <c r="K284" s="215"/>
      <c r="L284" s="219"/>
      <c r="M284" s="220"/>
      <c r="N284" s="221"/>
      <c r="O284" s="221"/>
      <c r="P284" s="221"/>
      <c r="Q284" s="221"/>
      <c r="R284" s="221"/>
      <c r="S284" s="221"/>
      <c r="T284" s="222"/>
      <c r="AT284" s="223" t="s">
        <v>196</v>
      </c>
      <c r="AU284" s="223" t="s">
        <v>98</v>
      </c>
      <c r="AV284" s="12" t="s">
        <v>23</v>
      </c>
      <c r="AW284" s="12" t="s">
        <v>48</v>
      </c>
      <c r="AX284" s="12" t="s">
        <v>91</v>
      </c>
      <c r="AY284" s="223" t="s">
        <v>183</v>
      </c>
    </row>
    <row r="285" spans="2:51" s="13" customFormat="1" ht="10.199999999999999">
      <c r="B285" s="224"/>
      <c r="C285" s="225"/>
      <c r="D285" s="210" t="s">
        <v>196</v>
      </c>
      <c r="E285" s="226" t="s">
        <v>1</v>
      </c>
      <c r="F285" s="227" t="s">
        <v>2868</v>
      </c>
      <c r="G285" s="225"/>
      <c r="H285" s="228">
        <v>1.92</v>
      </c>
      <c r="I285" s="229"/>
      <c r="J285" s="225"/>
      <c r="K285" s="225"/>
      <c r="L285" s="230"/>
      <c r="M285" s="231"/>
      <c r="N285" s="232"/>
      <c r="O285" s="232"/>
      <c r="P285" s="232"/>
      <c r="Q285" s="232"/>
      <c r="R285" s="232"/>
      <c r="S285" s="232"/>
      <c r="T285" s="233"/>
      <c r="AT285" s="234" t="s">
        <v>196</v>
      </c>
      <c r="AU285" s="234" t="s">
        <v>98</v>
      </c>
      <c r="AV285" s="13" t="s">
        <v>98</v>
      </c>
      <c r="AW285" s="13" t="s">
        <v>48</v>
      </c>
      <c r="AX285" s="13" t="s">
        <v>91</v>
      </c>
      <c r="AY285" s="234" t="s">
        <v>183</v>
      </c>
    </row>
    <row r="286" spans="2:51" s="12" customFormat="1" ht="10.199999999999999">
      <c r="B286" s="214"/>
      <c r="C286" s="215"/>
      <c r="D286" s="210" t="s">
        <v>196</v>
      </c>
      <c r="E286" s="216" t="s">
        <v>1</v>
      </c>
      <c r="F286" s="217" t="s">
        <v>2517</v>
      </c>
      <c r="G286" s="215"/>
      <c r="H286" s="216" t="s">
        <v>1</v>
      </c>
      <c r="I286" s="218"/>
      <c r="J286" s="215"/>
      <c r="K286" s="215"/>
      <c r="L286" s="219"/>
      <c r="M286" s="220"/>
      <c r="N286" s="221"/>
      <c r="O286" s="221"/>
      <c r="P286" s="221"/>
      <c r="Q286" s="221"/>
      <c r="R286" s="221"/>
      <c r="S286" s="221"/>
      <c r="T286" s="222"/>
      <c r="AT286" s="223" t="s">
        <v>196</v>
      </c>
      <c r="AU286" s="223" t="s">
        <v>98</v>
      </c>
      <c r="AV286" s="12" t="s">
        <v>23</v>
      </c>
      <c r="AW286" s="12" t="s">
        <v>48</v>
      </c>
      <c r="AX286" s="12" t="s">
        <v>91</v>
      </c>
      <c r="AY286" s="223" t="s">
        <v>183</v>
      </c>
    </row>
    <row r="287" spans="2:51" s="13" customFormat="1" ht="10.199999999999999">
      <c r="B287" s="224"/>
      <c r="C287" s="225"/>
      <c r="D287" s="210" t="s">
        <v>196</v>
      </c>
      <c r="E287" s="226" t="s">
        <v>1</v>
      </c>
      <c r="F287" s="227" t="s">
        <v>2826</v>
      </c>
      <c r="G287" s="225"/>
      <c r="H287" s="228">
        <v>0.67500000000000004</v>
      </c>
      <c r="I287" s="229"/>
      <c r="J287" s="225"/>
      <c r="K287" s="225"/>
      <c r="L287" s="230"/>
      <c r="M287" s="231"/>
      <c r="N287" s="232"/>
      <c r="O287" s="232"/>
      <c r="P287" s="232"/>
      <c r="Q287" s="232"/>
      <c r="R287" s="232"/>
      <c r="S287" s="232"/>
      <c r="T287" s="233"/>
      <c r="AT287" s="234" t="s">
        <v>196</v>
      </c>
      <c r="AU287" s="234" t="s">
        <v>98</v>
      </c>
      <c r="AV287" s="13" t="s">
        <v>98</v>
      </c>
      <c r="AW287" s="13" t="s">
        <v>48</v>
      </c>
      <c r="AX287" s="13" t="s">
        <v>91</v>
      </c>
      <c r="AY287" s="234" t="s">
        <v>183</v>
      </c>
    </row>
    <row r="288" spans="2:51" s="12" customFormat="1" ht="10.199999999999999">
      <c r="B288" s="214"/>
      <c r="C288" s="215"/>
      <c r="D288" s="210" t="s">
        <v>196</v>
      </c>
      <c r="E288" s="216" t="s">
        <v>1</v>
      </c>
      <c r="F288" s="217" t="s">
        <v>2517</v>
      </c>
      <c r="G288" s="215"/>
      <c r="H288" s="216" t="s">
        <v>1</v>
      </c>
      <c r="I288" s="218"/>
      <c r="J288" s="215"/>
      <c r="K288" s="215"/>
      <c r="L288" s="219"/>
      <c r="M288" s="220"/>
      <c r="N288" s="221"/>
      <c r="O288" s="221"/>
      <c r="P288" s="221"/>
      <c r="Q288" s="221"/>
      <c r="R288" s="221"/>
      <c r="S288" s="221"/>
      <c r="T288" s="222"/>
      <c r="AT288" s="223" t="s">
        <v>196</v>
      </c>
      <c r="AU288" s="223" t="s">
        <v>98</v>
      </c>
      <c r="AV288" s="12" t="s">
        <v>23</v>
      </c>
      <c r="AW288" s="12" t="s">
        <v>48</v>
      </c>
      <c r="AX288" s="12" t="s">
        <v>91</v>
      </c>
      <c r="AY288" s="223" t="s">
        <v>183</v>
      </c>
    </row>
    <row r="289" spans="2:51" s="13" customFormat="1" ht="10.199999999999999">
      <c r="B289" s="224"/>
      <c r="C289" s="225"/>
      <c r="D289" s="210" t="s">
        <v>196</v>
      </c>
      <c r="E289" s="226" t="s">
        <v>1</v>
      </c>
      <c r="F289" s="227" t="s">
        <v>2827</v>
      </c>
      <c r="G289" s="225"/>
      <c r="H289" s="228">
        <v>5.6059999999999999</v>
      </c>
      <c r="I289" s="229"/>
      <c r="J289" s="225"/>
      <c r="K289" s="225"/>
      <c r="L289" s="230"/>
      <c r="M289" s="231"/>
      <c r="N289" s="232"/>
      <c r="O289" s="232"/>
      <c r="P289" s="232"/>
      <c r="Q289" s="232"/>
      <c r="R289" s="232"/>
      <c r="S289" s="232"/>
      <c r="T289" s="233"/>
      <c r="AT289" s="234" t="s">
        <v>196</v>
      </c>
      <c r="AU289" s="234" t="s">
        <v>98</v>
      </c>
      <c r="AV289" s="13" t="s">
        <v>98</v>
      </c>
      <c r="AW289" s="13" t="s">
        <v>48</v>
      </c>
      <c r="AX289" s="13" t="s">
        <v>91</v>
      </c>
      <c r="AY289" s="234" t="s">
        <v>183</v>
      </c>
    </row>
    <row r="290" spans="2:51" s="12" customFormat="1" ht="10.199999999999999">
      <c r="B290" s="214"/>
      <c r="C290" s="215"/>
      <c r="D290" s="210" t="s">
        <v>196</v>
      </c>
      <c r="E290" s="216" t="s">
        <v>1</v>
      </c>
      <c r="F290" s="217" t="s">
        <v>2869</v>
      </c>
      <c r="G290" s="215"/>
      <c r="H290" s="216" t="s">
        <v>1</v>
      </c>
      <c r="I290" s="218"/>
      <c r="J290" s="215"/>
      <c r="K290" s="215"/>
      <c r="L290" s="219"/>
      <c r="M290" s="220"/>
      <c r="N290" s="221"/>
      <c r="O290" s="221"/>
      <c r="P290" s="221"/>
      <c r="Q290" s="221"/>
      <c r="R290" s="221"/>
      <c r="S290" s="221"/>
      <c r="T290" s="222"/>
      <c r="AT290" s="223" t="s">
        <v>196</v>
      </c>
      <c r="AU290" s="223" t="s">
        <v>98</v>
      </c>
      <c r="AV290" s="12" t="s">
        <v>23</v>
      </c>
      <c r="AW290" s="12" t="s">
        <v>48</v>
      </c>
      <c r="AX290" s="12" t="s">
        <v>91</v>
      </c>
      <c r="AY290" s="223" t="s">
        <v>183</v>
      </c>
    </row>
    <row r="291" spans="2:51" s="13" customFormat="1" ht="10.199999999999999">
      <c r="B291" s="224"/>
      <c r="C291" s="225"/>
      <c r="D291" s="210" t="s">
        <v>196</v>
      </c>
      <c r="E291" s="226" t="s">
        <v>1</v>
      </c>
      <c r="F291" s="227" t="s">
        <v>2870</v>
      </c>
      <c r="G291" s="225"/>
      <c r="H291" s="228">
        <v>-61.042999999999999</v>
      </c>
      <c r="I291" s="229"/>
      <c r="J291" s="225"/>
      <c r="K291" s="225"/>
      <c r="L291" s="230"/>
      <c r="M291" s="231"/>
      <c r="N291" s="232"/>
      <c r="O291" s="232"/>
      <c r="P291" s="232"/>
      <c r="Q291" s="232"/>
      <c r="R291" s="232"/>
      <c r="S291" s="232"/>
      <c r="T291" s="233"/>
      <c r="AT291" s="234" t="s">
        <v>196</v>
      </c>
      <c r="AU291" s="234" t="s">
        <v>98</v>
      </c>
      <c r="AV291" s="13" t="s">
        <v>98</v>
      </c>
      <c r="AW291" s="13" t="s">
        <v>48</v>
      </c>
      <c r="AX291" s="13" t="s">
        <v>91</v>
      </c>
      <c r="AY291" s="234" t="s">
        <v>183</v>
      </c>
    </row>
    <row r="292" spans="2:51" s="15" customFormat="1" ht="10.199999999999999">
      <c r="B292" s="259"/>
      <c r="C292" s="260"/>
      <c r="D292" s="210" t="s">
        <v>196</v>
      </c>
      <c r="E292" s="261" t="s">
        <v>1</v>
      </c>
      <c r="F292" s="262" t="s">
        <v>1547</v>
      </c>
      <c r="G292" s="260"/>
      <c r="H292" s="263">
        <v>151.661</v>
      </c>
      <c r="I292" s="264"/>
      <c r="J292" s="260"/>
      <c r="K292" s="260"/>
      <c r="L292" s="265"/>
      <c r="M292" s="266"/>
      <c r="N292" s="267"/>
      <c r="O292" s="267"/>
      <c r="P292" s="267"/>
      <c r="Q292" s="267"/>
      <c r="R292" s="267"/>
      <c r="S292" s="267"/>
      <c r="T292" s="268"/>
      <c r="AT292" s="269" t="s">
        <v>196</v>
      </c>
      <c r="AU292" s="269" t="s">
        <v>98</v>
      </c>
      <c r="AV292" s="15" t="s">
        <v>122</v>
      </c>
      <c r="AW292" s="15" t="s">
        <v>48</v>
      </c>
      <c r="AX292" s="15" t="s">
        <v>91</v>
      </c>
      <c r="AY292" s="269" t="s">
        <v>183</v>
      </c>
    </row>
    <row r="293" spans="2:51" s="12" customFormat="1" ht="10.199999999999999">
      <c r="B293" s="214"/>
      <c r="C293" s="215"/>
      <c r="D293" s="210" t="s">
        <v>196</v>
      </c>
      <c r="E293" s="216" t="s">
        <v>1</v>
      </c>
      <c r="F293" s="217" t="s">
        <v>2796</v>
      </c>
      <c r="G293" s="215"/>
      <c r="H293" s="216" t="s">
        <v>1</v>
      </c>
      <c r="I293" s="218"/>
      <c r="J293" s="215"/>
      <c r="K293" s="215"/>
      <c r="L293" s="219"/>
      <c r="M293" s="220"/>
      <c r="N293" s="221"/>
      <c r="O293" s="221"/>
      <c r="P293" s="221"/>
      <c r="Q293" s="221"/>
      <c r="R293" s="221"/>
      <c r="S293" s="221"/>
      <c r="T293" s="222"/>
      <c r="AT293" s="223" t="s">
        <v>196</v>
      </c>
      <c r="AU293" s="223" t="s">
        <v>98</v>
      </c>
      <c r="AV293" s="12" t="s">
        <v>23</v>
      </c>
      <c r="AW293" s="12" t="s">
        <v>48</v>
      </c>
      <c r="AX293" s="12" t="s">
        <v>91</v>
      </c>
      <c r="AY293" s="223" t="s">
        <v>183</v>
      </c>
    </row>
    <row r="294" spans="2:51" s="12" customFormat="1" ht="10.199999999999999">
      <c r="B294" s="214"/>
      <c r="C294" s="215"/>
      <c r="D294" s="210" t="s">
        <v>196</v>
      </c>
      <c r="E294" s="216" t="s">
        <v>1</v>
      </c>
      <c r="F294" s="217" t="s">
        <v>2797</v>
      </c>
      <c r="G294" s="215"/>
      <c r="H294" s="216" t="s">
        <v>1</v>
      </c>
      <c r="I294" s="218"/>
      <c r="J294" s="215"/>
      <c r="K294" s="215"/>
      <c r="L294" s="219"/>
      <c r="M294" s="220"/>
      <c r="N294" s="221"/>
      <c r="O294" s="221"/>
      <c r="P294" s="221"/>
      <c r="Q294" s="221"/>
      <c r="R294" s="221"/>
      <c r="S294" s="221"/>
      <c r="T294" s="222"/>
      <c r="AT294" s="223" t="s">
        <v>196</v>
      </c>
      <c r="AU294" s="223" t="s">
        <v>98</v>
      </c>
      <c r="AV294" s="12" t="s">
        <v>23</v>
      </c>
      <c r="AW294" s="12" t="s">
        <v>48</v>
      </c>
      <c r="AX294" s="12" t="s">
        <v>91</v>
      </c>
      <c r="AY294" s="223" t="s">
        <v>183</v>
      </c>
    </row>
    <row r="295" spans="2:51" s="13" customFormat="1" ht="10.199999999999999">
      <c r="B295" s="224"/>
      <c r="C295" s="225"/>
      <c r="D295" s="210" t="s">
        <v>196</v>
      </c>
      <c r="E295" s="226" t="s">
        <v>1</v>
      </c>
      <c r="F295" s="227" t="s">
        <v>2798</v>
      </c>
      <c r="G295" s="225"/>
      <c r="H295" s="228">
        <v>17.594999999999999</v>
      </c>
      <c r="I295" s="229"/>
      <c r="J295" s="225"/>
      <c r="K295" s="225"/>
      <c r="L295" s="230"/>
      <c r="M295" s="231"/>
      <c r="N295" s="232"/>
      <c r="O295" s="232"/>
      <c r="P295" s="232"/>
      <c r="Q295" s="232"/>
      <c r="R295" s="232"/>
      <c r="S295" s="232"/>
      <c r="T295" s="233"/>
      <c r="AT295" s="234" t="s">
        <v>196</v>
      </c>
      <c r="AU295" s="234" t="s">
        <v>98</v>
      </c>
      <c r="AV295" s="13" t="s">
        <v>98</v>
      </c>
      <c r="AW295" s="13" t="s">
        <v>48</v>
      </c>
      <c r="AX295" s="13" t="s">
        <v>91</v>
      </c>
      <c r="AY295" s="234" t="s">
        <v>183</v>
      </c>
    </row>
    <row r="296" spans="2:51" s="12" customFormat="1" ht="10.199999999999999">
      <c r="B296" s="214"/>
      <c r="C296" s="215"/>
      <c r="D296" s="210" t="s">
        <v>196</v>
      </c>
      <c r="E296" s="216" t="s">
        <v>1</v>
      </c>
      <c r="F296" s="217" t="s">
        <v>2799</v>
      </c>
      <c r="G296" s="215"/>
      <c r="H296" s="216" t="s">
        <v>1</v>
      </c>
      <c r="I296" s="218"/>
      <c r="J296" s="215"/>
      <c r="K296" s="215"/>
      <c r="L296" s="219"/>
      <c r="M296" s="220"/>
      <c r="N296" s="221"/>
      <c r="O296" s="221"/>
      <c r="P296" s="221"/>
      <c r="Q296" s="221"/>
      <c r="R296" s="221"/>
      <c r="S296" s="221"/>
      <c r="T296" s="222"/>
      <c r="AT296" s="223" t="s">
        <v>196</v>
      </c>
      <c r="AU296" s="223" t="s">
        <v>98</v>
      </c>
      <c r="AV296" s="12" t="s">
        <v>23</v>
      </c>
      <c r="AW296" s="12" t="s">
        <v>48</v>
      </c>
      <c r="AX296" s="12" t="s">
        <v>91</v>
      </c>
      <c r="AY296" s="223" t="s">
        <v>183</v>
      </c>
    </row>
    <row r="297" spans="2:51" s="13" customFormat="1" ht="10.199999999999999">
      <c r="B297" s="224"/>
      <c r="C297" s="225"/>
      <c r="D297" s="210" t="s">
        <v>196</v>
      </c>
      <c r="E297" s="226" t="s">
        <v>1</v>
      </c>
      <c r="F297" s="227" t="s">
        <v>2800</v>
      </c>
      <c r="G297" s="225"/>
      <c r="H297" s="228">
        <v>15.673999999999999</v>
      </c>
      <c r="I297" s="229"/>
      <c r="J297" s="225"/>
      <c r="K297" s="225"/>
      <c r="L297" s="230"/>
      <c r="M297" s="231"/>
      <c r="N297" s="232"/>
      <c r="O297" s="232"/>
      <c r="P297" s="232"/>
      <c r="Q297" s="232"/>
      <c r="R297" s="232"/>
      <c r="S297" s="232"/>
      <c r="T297" s="233"/>
      <c r="AT297" s="234" t="s">
        <v>196</v>
      </c>
      <c r="AU297" s="234" t="s">
        <v>98</v>
      </c>
      <c r="AV297" s="13" t="s">
        <v>98</v>
      </c>
      <c r="AW297" s="13" t="s">
        <v>48</v>
      </c>
      <c r="AX297" s="13" t="s">
        <v>91</v>
      </c>
      <c r="AY297" s="234" t="s">
        <v>183</v>
      </c>
    </row>
    <row r="298" spans="2:51" s="12" customFormat="1" ht="10.199999999999999">
      <c r="B298" s="214"/>
      <c r="C298" s="215"/>
      <c r="D298" s="210" t="s">
        <v>196</v>
      </c>
      <c r="E298" s="216" t="s">
        <v>1</v>
      </c>
      <c r="F298" s="217" t="s">
        <v>2805</v>
      </c>
      <c r="G298" s="215"/>
      <c r="H298" s="216" t="s">
        <v>1</v>
      </c>
      <c r="I298" s="218"/>
      <c r="J298" s="215"/>
      <c r="K298" s="215"/>
      <c r="L298" s="219"/>
      <c r="M298" s="220"/>
      <c r="N298" s="221"/>
      <c r="O298" s="221"/>
      <c r="P298" s="221"/>
      <c r="Q298" s="221"/>
      <c r="R298" s="221"/>
      <c r="S298" s="221"/>
      <c r="T298" s="222"/>
      <c r="AT298" s="223" t="s">
        <v>196</v>
      </c>
      <c r="AU298" s="223" t="s">
        <v>98</v>
      </c>
      <c r="AV298" s="12" t="s">
        <v>23</v>
      </c>
      <c r="AW298" s="12" t="s">
        <v>48</v>
      </c>
      <c r="AX298" s="12" t="s">
        <v>91</v>
      </c>
      <c r="AY298" s="223" t="s">
        <v>183</v>
      </c>
    </row>
    <row r="299" spans="2:51" s="13" customFormat="1" ht="10.199999999999999">
      <c r="B299" s="224"/>
      <c r="C299" s="225"/>
      <c r="D299" s="210" t="s">
        <v>196</v>
      </c>
      <c r="E299" s="226" t="s">
        <v>1</v>
      </c>
      <c r="F299" s="227" t="s">
        <v>2806</v>
      </c>
      <c r="G299" s="225"/>
      <c r="H299" s="228">
        <v>8.8699999999999992</v>
      </c>
      <c r="I299" s="229"/>
      <c r="J299" s="225"/>
      <c r="K299" s="225"/>
      <c r="L299" s="230"/>
      <c r="M299" s="231"/>
      <c r="N299" s="232"/>
      <c r="O299" s="232"/>
      <c r="P299" s="232"/>
      <c r="Q299" s="232"/>
      <c r="R299" s="232"/>
      <c r="S299" s="232"/>
      <c r="T299" s="233"/>
      <c r="AT299" s="234" t="s">
        <v>196</v>
      </c>
      <c r="AU299" s="234" t="s">
        <v>98</v>
      </c>
      <c r="AV299" s="13" t="s">
        <v>98</v>
      </c>
      <c r="AW299" s="13" t="s">
        <v>48</v>
      </c>
      <c r="AX299" s="13" t="s">
        <v>91</v>
      </c>
      <c r="AY299" s="234" t="s">
        <v>183</v>
      </c>
    </row>
    <row r="300" spans="2:51" s="12" customFormat="1" ht="10.199999999999999">
      <c r="B300" s="214"/>
      <c r="C300" s="215"/>
      <c r="D300" s="210" t="s">
        <v>196</v>
      </c>
      <c r="E300" s="216" t="s">
        <v>1</v>
      </c>
      <c r="F300" s="217" t="s">
        <v>2807</v>
      </c>
      <c r="G300" s="215"/>
      <c r="H300" s="216" t="s">
        <v>1</v>
      </c>
      <c r="I300" s="218"/>
      <c r="J300" s="215"/>
      <c r="K300" s="215"/>
      <c r="L300" s="219"/>
      <c r="M300" s="220"/>
      <c r="N300" s="221"/>
      <c r="O300" s="221"/>
      <c r="P300" s="221"/>
      <c r="Q300" s="221"/>
      <c r="R300" s="221"/>
      <c r="S300" s="221"/>
      <c r="T300" s="222"/>
      <c r="AT300" s="223" t="s">
        <v>196</v>
      </c>
      <c r="AU300" s="223" t="s">
        <v>98</v>
      </c>
      <c r="AV300" s="12" t="s">
        <v>23</v>
      </c>
      <c r="AW300" s="12" t="s">
        <v>48</v>
      </c>
      <c r="AX300" s="12" t="s">
        <v>91</v>
      </c>
      <c r="AY300" s="223" t="s">
        <v>183</v>
      </c>
    </row>
    <row r="301" spans="2:51" s="13" customFormat="1" ht="10.199999999999999">
      <c r="B301" s="224"/>
      <c r="C301" s="225"/>
      <c r="D301" s="210" t="s">
        <v>196</v>
      </c>
      <c r="E301" s="226" t="s">
        <v>1</v>
      </c>
      <c r="F301" s="227" t="s">
        <v>2808</v>
      </c>
      <c r="G301" s="225"/>
      <c r="H301" s="228">
        <v>27.038</v>
      </c>
      <c r="I301" s="229"/>
      <c r="J301" s="225"/>
      <c r="K301" s="225"/>
      <c r="L301" s="230"/>
      <c r="M301" s="231"/>
      <c r="N301" s="232"/>
      <c r="O301" s="232"/>
      <c r="P301" s="232"/>
      <c r="Q301" s="232"/>
      <c r="R301" s="232"/>
      <c r="S301" s="232"/>
      <c r="T301" s="233"/>
      <c r="AT301" s="234" t="s">
        <v>196</v>
      </c>
      <c r="AU301" s="234" t="s">
        <v>98</v>
      </c>
      <c r="AV301" s="13" t="s">
        <v>98</v>
      </c>
      <c r="AW301" s="13" t="s">
        <v>48</v>
      </c>
      <c r="AX301" s="13" t="s">
        <v>91</v>
      </c>
      <c r="AY301" s="234" t="s">
        <v>183</v>
      </c>
    </row>
    <row r="302" spans="2:51" s="12" customFormat="1" ht="10.199999999999999">
      <c r="B302" s="214"/>
      <c r="C302" s="215"/>
      <c r="D302" s="210" t="s">
        <v>196</v>
      </c>
      <c r="E302" s="216" t="s">
        <v>1</v>
      </c>
      <c r="F302" s="217" t="s">
        <v>2809</v>
      </c>
      <c r="G302" s="215"/>
      <c r="H302" s="216" t="s">
        <v>1</v>
      </c>
      <c r="I302" s="218"/>
      <c r="J302" s="215"/>
      <c r="K302" s="215"/>
      <c r="L302" s="219"/>
      <c r="M302" s="220"/>
      <c r="N302" s="221"/>
      <c r="O302" s="221"/>
      <c r="P302" s="221"/>
      <c r="Q302" s="221"/>
      <c r="R302" s="221"/>
      <c r="S302" s="221"/>
      <c r="T302" s="222"/>
      <c r="AT302" s="223" t="s">
        <v>196</v>
      </c>
      <c r="AU302" s="223" t="s">
        <v>98</v>
      </c>
      <c r="AV302" s="12" t="s">
        <v>23</v>
      </c>
      <c r="AW302" s="12" t="s">
        <v>48</v>
      </c>
      <c r="AX302" s="12" t="s">
        <v>91</v>
      </c>
      <c r="AY302" s="223" t="s">
        <v>183</v>
      </c>
    </row>
    <row r="303" spans="2:51" s="13" customFormat="1" ht="10.199999999999999">
      <c r="B303" s="224"/>
      <c r="C303" s="225"/>
      <c r="D303" s="210" t="s">
        <v>196</v>
      </c>
      <c r="E303" s="226" t="s">
        <v>1</v>
      </c>
      <c r="F303" s="227" t="s">
        <v>2810</v>
      </c>
      <c r="G303" s="225"/>
      <c r="H303" s="228">
        <v>12.96</v>
      </c>
      <c r="I303" s="229"/>
      <c r="J303" s="225"/>
      <c r="K303" s="225"/>
      <c r="L303" s="230"/>
      <c r="M303" s="231"/>
      <c r="N303" s="232"/>
      <c r="O303" s="232"/>
      <c r="P303" s="232"/>
      <c r="Q303" s="232"/>
      <c r="R303" s="232"/>
      <c r="S303" s="232"/>
      <c r="T303" s="233"/>
      <c r="AT303" s="234" t="s">
        <v>196</v>
      </c>
      <c r="AU303" s="234" t="s">
        <v>98</v>
      </c>
      <c r="AV303" s="13" t="s">
        <v>98</v>
      </c>
      <c r="AW303" s="13" t="s">
        <v>48</v>
      </c>
      <c r="AX303" s="13" t="s">
        <v>91</v>
      </c>
      <c r="AY303" s="234" t="s">
        <v>183</v>
      </c>
    </row>
    <row r="304" spans="2:51" s="12" customFormat="1" ht="10.199999999999999">
      <c r="B304" s="214"/>
      <c r="C304" s="215"/>
      <c r="D304" s="210" t="s">
        <v>196</v>
      </c>
      <c r="E304" s="216" t="s">
        <v>1</v>
      </c>
      <c r="F304" s="217" t="s">
        <v>2811</v>
      </c>
      <c r="G304" s="215"/>
      <c r="H304" s="216" t="s">
        <v>1</v>
      </c>
      <c r="I304" s="218"/>
      <c r="J304" s="215"/>
      <c r="K304" s="215"/>
      <c r="L304" s="219"/>
      <c r="M304" s="220"/>
      <c r="N304" s="221"/>
      <c r="O304" s="221"/>
      <c r="P304" s="221"/>
      <c r="Q304" s="221"/>
      <c r="R304" s="221"/>
      <c r="S304" s="221"/>
      <c r="T304" s="222"/>
      <c r="AT304" s="223" t="s">
        <v>196</v>
      </c>
      <c r="AU304" s="223" t="s">
        <v>98</v>
      </c>
      <c r="AV304" s="12" t="s">
        <v>23</v>
      </c>
      <c r="AW304" s="12" t="s">
        <v>48</v>
      </c>
      <c r="AX304" s="12" t="s">
        <v>91</v>
      </c>
      <c r="AY304" s="223" t="s">
        <v>183</v>
      </c>
    </row>
    <row r="305" spans="2:51" s="13" customFormat="1" ht="10.199999999999999">
      <c r="B305" s="224"/>
      <c r="C305" s="225"/>
      <c r="D305" s="210" t="s">
        <v>196</v>
      </c>
      <c r="E305" s="226" t="s">
        <v>1</v>
      </c>
      <c r="F305" s="227" t="s">
        <v>2812</v>
      </c>
      <c r="G305" s="225"/>
      <c r="H305" s="228">
        <v>10.82</v>
      </c>
      <c r="I305" s="229"/>
      <c r="J305" s="225"/>
      <c r="K305" s="225"/>
      <c r="L305" s="230"/>
      <c r="M305" s="231"/>
      <c r="N305" s="232"/>
      <c r="O305" s="232"/>
      <c r="P305" s="232"/>
      <c r="Q305" s="232"/>
      <c r="R305" s="232"/>
      <c r="S305" s="232"/>
      <c r="T305" s="233"/>
      <c r="AT305" s="234" t="s">
        <v>196</v>
      </c>
      <c r="AU305" s="234" t="s">
        <v>98</v>
      </c>
      <c r="AV305" s="13" t="s">
        <v>98</v>
      </c>
      <c r="AW305" s="13" t="s">
        <v>48</v>
      </c>
      <c r="AX305" s="13" t="s">
        <v>91</v>
      </c>
      <c r="AY305" s="234" t="s">
        <v>183</v>
      </c>
    </row>
    <row r="306" spans="2:51" s="12" customFormat="1" ht="10.199999999999999">
      <c r="B306" s="214"/>
      <c r="C306" s="215"/>
      <c r="D306" s="210" t="s">
        <v>196</v>
      </c>
      <c r="E306" s="216" t="s">
        <v>1</v>
      </c>
      <c r="F306" s="217" t="s">
        <v>2813</v>
      </c>
      <c r="G306" s="215"/>
      <c r="H306" s="216" t="s">
        <v>1</v>
      </c>
      <c r="I306" s="218"/>
      <c r="J306" s="215"/>
      <c r="K306" s="215"/>
      <c r="L306" s="219"/>
      <c r="M306" s="220"/>
      <c r="N306" s="221"/>
      <c r="O306" s="221"/>
      <c r="P306" s="221"/>
      <c r="Q306" s="221"/>
      <c r="R306" s="221"/>
      <c r="S306" s="221"/>
      <c r="T306" s="222"/>
      <c r="AT306" s="223" t="s">
        <v>196</v>
      </c>
      <c r="AU306" s="223" t="s">
        <v>98</v>
      </c>
      <c r="AV306" s="12" t="s">
        <v>23</v>
      </c>
      <c r="AW306" s="12" t="s">
        <v>48</v>
      </c>
      <c r="AX306" s="12" t="s">
        <v>91</v>
      </c>
      <c r="AY306" s="223" t="s">
        <v>183</v>
      </c>
    </row>
    <row r="307" spans="2:51" s="13" customFormat="1" ht="10.199999999999999">
      <c r="B307" s="224"/>
      <c r="C307" s="225"/>
      <c r="D307" s="210" t="s">
        <v>196</v>
      </c>
      <c r="E307" s="226" t="s">
        <v>1</v>
      </c>
      <c r="F307" s="227" t="s">
        <v>2814</v>
      </c>
      <c r="G307" s="225"/>
      <c r="H307" s="228">
        <v>17.748000000000001</v>
      </c>
      <c r="I307" s="229"/>
      <c r="J307" s="225"/>
      <c r="K307" s="225"/>
      <c r="L307" s="230"/>
      <c r="M307" s="231"/>
      <c r="N307" s="232"/>
      <c r="O307" s="232"/>
      <c r="P307" s="232"/>
      <c r="Q307" s="232"/>
      <c r="R307" s="232"/>
      <c r="S307" s="232"/>
      <c r="T307" s="233"/>
      <c r="AT307" s="234" t="s">
        <v>196</v>
      </c>
      <c r="AU307" s="234" t="s">
        <v>98</v>
      </c>
      <c r="AV307" s="13" t="s">
        <v>98</v>
      </c>
      <c r="AW307" s="13" t="s">
        <v>48</v>
      </c>
      <c r="AX307" s="13" t="s">
        <v>91</v>
      </c>
      <c r="AY307" s="234" t="s">
        <v>183</v>
      </c>
    </row>
    <row r="308" spans="2:51" s="12" customFormat="1" ht="10.199999999999999">
      <c r="B308" s="214"/>
      <c r="C308" s="215"/>
      <c r="D308" s="210" t="s">
        <v>196</v>
      </c>
      <c r="E308" s="216" t="s">
        <v>1</v>
      </c>
      <c r="F308" s="217" t="s">
        <v>2815</v>
      </c>
      <c r="G308" s="215"/>
      <c r="H308" s="216" t="s">
        <v>1</v>
      </c>
      <c r="I308" s="218"/>
      <c r="J308" s="215"/>
      <c r="K308" s="215"/>
      <c r="L308" s="219"/>
      <c r="M308" s="220"/>
      <c r="N308" s="221"/>
      <c r="O308" s="221"/>
      <c r="P308" s="221"/>
      <c r="Q308" s="221"/>
      <c r="R308" s="221"/>
      <c r="S308" s="221"/>
      <c r="T308" s="222"/>
      <c r="AT308" s="223" t="s">
        <v>196</v>
      </c>
      <c r="AU308" s="223" t="s">
        <v>98</v>
      </c>
      <c r="AV308" s="12" t="s">
        <v>23</v>
      </c>
      <c r="AW308" s="12" t="s">
        <v>48</v>
      </c>
      <c r="AX308" s="12" t="s">
        <v>91</v>
      </c>
      <c r="AY308" s="223" t="s">
        <v>183</v>
      </c>
    </row>
    <row r="309" spans="2:51" s="13" customFormat="1" ht="10.199999999999999">
      <c r="B309" s="224"/>
      <c r="C309" s="225"/>
      <c r="D309" s="210" t="s">
        <v>196</v>
      </c>
      <c r="E309" s="226" t="s">
        <v>1</v>
      </c>
      <c r="F309" s="227" t="s">
        <v>2816</v>
      </c>
      <c r="G309" s="225"/>
      <c r="H309" s="228">
        <v>10.788</v>
      </c>
      <c r="I309" s="229"/>
      <c r="J309" s="225"/>
      <c r="K309" s="225"/>
      <c r="L309" s="230"/>
      <c r="M309" s="231"/>
      <c r="N309" s="232"/>
      <c r="O309" s="232"/>
      <c r="P309" s="232"/>
      <c r="Q309" s="232"/>
      <c r="R309" s="232"/>
      <c r="S309" s="232"/>
      <c r="T309" s="233"/>
      <c r="AT309" s="234" t="s">
        <v>196</v>
      </c>
      <c r="AU309" s="234" t="s">
        <v>98</v>
      </c>
      <c r="AV309" s="13" t="s">
        <v>98</v>
      </c>
      <c r="AW309" s="13" t="s">
        <v>48</v>
      </c>
      <c r="AX309" s="13" t="s">
        <v>91</v>
      </c>
      <c r="AY309" s="234" t="s">
        <v>183</v>
      </c>
    </row>
    <row r="310" spans="2:51" s="12" customFormat="1" ht="10.199999999999999">
      <c r="B310" s="214"/>
      <c r="C310" s="215"/>
      <c r="D310" s="210" t="s">
        <v>196</v>
      </c>
      <c r="E310" s="216" t="s">
        <v>1</v>
      </c>
      <c r="F310" s="217" t="s">
        <v>2817</v>
      </c>
      <c r="G310" s="215"/>
      <c r="H310" s="216" t="s">
        <v>1</v>
      </c>
      <c r="I310" s="218"/>
      <c r="J310" s="215"/>
      <c r="K310" s="215"/>
      <c r="L310" s="219"/>
      <c r="M310" s="220"/>
      <c r="N310" s="221"/>
      <c r="O310" s="221"/>
      <c r="P310" s="221"/>
      <c r="Q310" s="221"/>
      <c r="R310" s="221"/>
      <c r="S310" s="221"/>
      <c r="T310" s="222"/>
      <c r="AT310" s="223" t="s">
        <v>196</v>
      </c>
      <c r="AU310" s="223" t="s">
        <v>98</v>
      </c>
      <c r="AV310" s="12" t="s">
        <v>23</v>
      </c>
      <c r="AW310" s="12" t="s">
        <v>48</v>
      </c>
      <c r="AX310" s="12" t="s">
        <v>91</v>
      </c>
      <c r="AY310" s="223" t="s">
        <v>183</v>
      </c>
    </row>
    <row r="311" spans="2:51" s="13" customFormat="1" ht="10.199999999999999">
      <c r="B311" s="224"/>
      <c r="C311" s="225"/>
      <c r="D311" s="210" t="s">
        <v>196</v>
      </c>
      <c r="E311" s="226" t="s">
        <v>1</v>
      </c>
      <c r="F311" s="227" t="s">
        <v>2818</v>
      </c>
      <c r="G311" s="225"/>
      <c r="H311" s="228">
        <v>8.8130000000000006</v>
      </c>
      <c r="I311" s="229"/>
      <c r="J311" s="225"/>
      <c r="K311" s="225"/>
      <c r="L311" s="230"/>
      <c r="M311" s="231"/>
      <c r="N311" s="232"/>
      <c r="O311" s="232"/>
      <c r="P311" s="232"/>
      <c r="Q311" s="232"/>
      <c r="R311" s="232"/>
      <c r="S311" s="232"/>
      <c r="T311" s="233"/>
      <c r="AT311" s="234" t="s">
        <v>196</v>
      </c>
      <c r="AU311" s="234" t="s">
        <v>98</v>
      </c>
      <c r="AV311" s="13" t="s">
        <v>98</v>
      </c>
      <c r="AW311" s="13" t="s">
        <v>48</v>
      </c>
      <c r="AX311" s="13" t="s">
        <v>91</v>
      </c>
      <c r="AY311" s="234" t="s">
        <v>183</v>
      </c>
    </row>
    <row r="312" spans="2:51" s="12" customFormat="1" ht="10.199999999999999">
      <c r="B312" s="214"/>
      <c r="C312" s="215"/>
      <c r="D312" s="210" t="s">
        <v>196</v>
      </c>
      <c r="E312" s="216" t="s">
        <v>1</v>
      </c>
      <c r="F312" s="217" t="s">
        <v>2819</v>
      </c>
      <c r="G312" s="215"/>
      <c r="H312" s="216" t="s">
        <v>1</v>
      </c>
      <c r="I312" s="218"/>
      <c r="J312" s="215"/>
      <c r="K312" s="215"/>
      <c r="L312" s="219"/>
      <c r="M312" s="220"/>
      <c r="N312" s="221"/>
      <c r="O312" s="221"/>
      <c r="P312" s="221"/>
      <c r="Q312" s="221"/>
      <c r="R312" s="221"/>
      <c r="S312" s="221"/>
      <c r="T312" s="222"/>
      <c r="AT312" s="223" t="s">
        <v>196</v>
      </c>
      <c r="AU312" s="223" t="s">
        <v>98</v>
      </c>
      <c r="AV312" s="12" t="s">
        <v>23</v>
      </c>
      <c r="AW312" s="12" t="s">
        <v>48</v>
      </c>
      <c r="AX312" s="12" t="s">
        <v>91</v>
      </c>
      <c r="AY312" s="223" t="s">
        <v>183</v>
      </c>
    </row>
    <row r="313" spans="2:51" s="13" customFormat="1" ht="10.199999999999999">
      <c r="B313" s="224"/>
      <c r="C313" s="225"/>
      <c r="D313" s="210" t="s">
        <v>196</v>
      </c>
      <c r="E313" s="226" t="s">
        <v>1</v>
      </c>
      <c r="F313" s="227" t="s">
        <v>2820</v>
      </c>
      <c r="G313" s="225"/>
      <c r="H313" s="228">
        <v>2.99</v>
      </c>
      <c r="I313" s="229"/>
      <c r="J313" s="225"/>
      <c r="K313" s="225"/>
      <c r="L313" s="230"/>
      <c r="M313" s="231"/>
      <c r="N313" s="232"/>
      <c r="O313" s="232"/>
      <c r="P313" s="232"/>
      <c r="Q313" s="232"/>
      <c r="R313" s="232"/>
      <c r="S313" s="232"/>
      <c r="T313" s="233"/>
      <c r="AT313" s="234" t="s">
        <v>196</v>
      </c>
      <c r="AU313" s="234" t="s">
        <v>98</v>
      </c>
      <c r="AV313" s="13" t="s">
        <v>98</v>
      </c>
      <c r="AW313" s="13" t="s">
        <v>48</v>
      </c>
      <c r="AX313" s="13" t="s">
        <v>91</v>
      </c>
      <c r="AY313" s="234" t="s">
        <v>183</v>
      </c>
    </row>
    <row r="314" spans="2:51" s="12" customFormat="1" ht="10.199999999999999">
      <c r="B314" s="214"/>
      <c r="C314" s="215"/>
      <c r="D314" s="210" t="s">
        <v>196</v>
      </c>
      <c r="E314" s="216" t="s">
        <v>1</v>
      </c>
      <c r="F314" s="217" t="s">
        <v>2821</v>
      </c>
      <c r="G314" s="215"/>
      <c r="H314" s="216" t="s">
        <v>1</v>
      </c>
      <c r="I314" s="218"/>
      <c r="J314" s="215"/>
      <c r="K314" s="215"/>
      <c r="L314" s="219"/>
      <c r="M314" s="220"/>
      <c r="N314" s="221"/>
      <c r="O314" s="221"/>
      <c r="P314" s="221"/>
      <c r="Q314" s="221"/>
      <c r="R314" s="221"/>
      <c r="S314" s="221"/>
      <c r="T314" s="222"/>
      <c r="AT314" s="223" t="s">
        <v>196</v>
      </c>
      <c r="AU314" s="223" t="s">
        <v>98</v>
      </c>
      <c r="AV314" s="12" t="s">
        <v>23</v>
      </c>
      <c r="AW314" s="12" t="s">
        <v>48</v>
      </c>
      <c r="AX314" s="12" t="s">
        <v>91</v>
      </c>
      <c r="AY314" s="223" t="s">
        <v>183</v>
      </c>
    </row>
    <row r="315" spans="2:51" s="13" customFormat="1" ht="10.199999999999999">
      <c r="B315" s="224"/>
      <c r="C315" s="225"/>
      <c r="D315" s="210" t="s">
        <v>196</v>
      </c>
      <c r="E315" s="226" t="s">
        <v>1</v>
      </c>
      <c r="F315" s="227" t="s">
        <v>2822</v>
      </c>
      <c r="G315" s="225"/>
      <c r="H315" s="228">
        <v>1.8</v>
      </c>
      <c r="I315" s="229"/>
      <c r="J315" s="225"/>
      <c r="K315" s="225"/>
      <c r="L315" s="230"/>
      <c r="M315" s="231"/>
      <c r="N315" s="232"/>
      <c r="O315" s="232"/>
      <c r="P315" s="232"/>
      <c r="Q315" s="232"/>
      <c r="R315" s="232"/>
      <c r="S315" s="232"/>
      <c r="T315" s="233"/>
      <c r="AT315" s="234" t="s">
        <v>196</v>
      </c>
      <c r="AU315" s="234" t="s">
        <v>98</v>
      </c>
      <c r="AV315" s="13" t="s">
        <v>98</v>
      </c>
      <c r="AW315" s="13" t="s">
        <v>48</v>
      </c>
      <c r="AX315" s="13" t="s">
        <v>91</v>
      </c>
      <c r="AY315" s="234" t="s">
        <v>183</v>
      </c>
    </row>
    <row r="316" spans="2:51" s="12" customFormat="1" ht="10.199999999999999">
      <c r="B316" s="214"/>
      <c r="C316" s="215"/>
      <c r="D316" s="210" t="s">
        <v>196</v>
      </c>
      <c r="E316" s="216" t="s">
        <v>1</v>
      </c>
      <c r="F316" s="217" t="s">
        <v>2823</v>
      </c>
      <c r="G316" s="215"/>
      <c r="H316" s="216" t="s">
        <v>1</v>
      </c>
      <c r="I316" s="218"/>
      <c r="J316" s="215"/>
      <c r="K316" s="215"/>
      <c r="L316" s="219"/>
      <c r="M316" s="220"/>
      <c r="N316" s="221"/>
      <c r="O316" s="221"/>
      <c r="P316" s="221"/>
      <c r="Q316" s="221"/>
      <c r="R316" s="221"/>
      <c r="S316" s="221"/>
      <c r="T316" s="222"/>
      <c r="AT316" s="223" t="s">
        <v>196</v>
      </c>
      <c r="AU316" s="223" t="s">
        <v>98</v>
      </c>
      <c r="AV316" s="12" t="s">
        <v>23</v>
      </c>
      <c r="AW316" s="12" t="s">
        <v>48</v>
      </c>
      <c r="AX316" s="12" t="s">
        <v>91</v>
      </c>
      <c r="AY316" s="223" t="s">
        <v>183</v>
      </c>
    </row>
    <row r="317" spans="2:51" s="13" customFormat="1" ht="10.199999999999999">
      <c r="B317" s="224"/>
      <c r="C317" s="225"/>
      <c r="D317" s="210" t="s">
        <v>196</v>
      </c>
      <c r="E317" s="226" t="s">
        <v>1</v>
      </c>
      <c r="F317" s="227" t="s">
        <v>2822</v>
      </c>
      <c r="G317" s="225"/>
      <c r="H317" s="228">
        <v>1.8</v>
      </c>
      <c r="I317" s="229"/>
      <c r="J317" s="225"/>
      <c r="K317" s="225"/>
      <c r="L317" s="230"/>
      <c r="M317" s="231"/>
      <c r="N317" s="232"/>
      <c r="O317" s="232"/>
      <c r="P317" s="232"/>
      <c r="Q317" s="232"/>
      <c r="R317" s="232"/>
      <c r="S317" s="232"/>
      <c r="T317" s="233"/>
      <c r="AT317" s="234" t="s">
        <v>196</v>
      </c>
      <c r="AU317" s="234" t="s">
        <v>98</v>
      </c>
      <c r="AV317" s="13" t="s">
        <v>98</v>
      </c>
      <c r="AW317" s="13" t="s">
        <v>48</v>
      </c>
      <c r="AX317" s="13" t="s">
        <v>91</v>
      </c>
      <c r="AY317" s="234" t="s">
        <v>183</v>
      </c>
    </row>
    <row r="318" spans="2:51" s="12" customFormat="1" ht="10.199999999999999">
      <c r="B318" s="214"/>
      <c r="C318" s="215"/>
      <c r="D318" s="210" t="s">
        <v>196</v>
      </c>
      <c r="E318" s="216" t="s">
        <v>1</v>
      </c>
      <c r="F318" s="217" t="s">
        <v>2824</v>
      </c>
      <c r="G318" s="215"/>
      <c r="H318" s="216" t="s">
        <v>1</v>
      </c>
      <c r="I318" s="218"/>
      <c r="J318" s="215"/>
      <c r="K318" s="215"/>
      <c r="L318" s="219"/>
      <c r="M318" s="220"/>
      <c r="N318" s="221"/>
      <c r="O318" s="221"/>
      <c r="P318" s="221"/>
      <c r="Q318" s="221"/>
      <c r="R318" s="221"/>
      <c r="S318" s="221"/>
      <c r="T318" s="222"/>
      <c r="AT318" s="223" t="s">
        <v>196</v>
      </c>
      <c r="AU318" s="223" t="s">
        <v>98</v>
      </c>
      <c r="AV318" s="12" t="s">
        <v>23</v>
      </c>
      <c r="AW318" s="12" t="s">
        <v>48</v>
      </c>
      <c r="AX318" s="12" t="s">
        <v>91</v>
      </c>
      <c r="AY318" s="223" t="s">
        <v>183</v>
      </c>
    </row>
    <row r="319" spans="2:51" s="13" customFormat="1" ht="10.199999999999999">
      <c r="B319" s="224"/>
      <c r="C319" s="225"/>
      <c r="D319" s="210" t="s">
        <v>196</v>
      </c>
      <c r="E319" s="226" t="s">
        <v>1</v>
      </c>
      <c r="F319" s="227" t="s">
        <v>2825</v>
      </c>
      <c r="G319" s="225"/>
      <c r="H319" s="228">
        <v>1.8</v>
      </c>
      <c r="I319" s="229"/>
      <c r="J319" s="225"/>
      <c r="K319" s="225"/>
      <c r="L319" s="230"/>
      <c r="M319" s="231"/>
      <c r="N319" s="232"/>
      <c r="O319" s="232"/>
      <c r="P319" s="232"/>
      <c r="Q319" s="232"/>
      <c r="R319" s="232"/>
      <c r="S319" s="232"/>
      <c r="T319" s="233"/>
      <c r="AT319" s="234" t="s">
        <v>196</v>
      </c>
      <c r="AU319" s="234" t="s">
        <v>98</v>
      </c>
      <c r="AV319" s="13" t="s">
        <v>98</v>
      </c>
      <c r="AW319" s="13" t="s">
        <v>48</v>
      </c>
      <c r="AX319" s="13" t="s">
        <v>91</v>
      </c>
      <c r="AY319" s="234" t="s">
        <v>183</v>
      </c>
    </row>
    <row r="320" spans="2:51" s="12" customFormat="1" ht="10.199999999999999">
      <c r="B320" s="214"/>
      <c r="C320" s="215"/>
      <c r="D320" s="210" t="s">
        <v>196</v>
      </c>
      <c r="E320" s="216" t="s">
        <v>1</v>
      </c>
      <c r="F320" s="217" t="s">
        <v>2517</v>
      </c>
      <c r="G320" s="215"/>
      <c r="H320" s="216" t="s">
        <v>1</v>
      </c>
      <c r="I320" s="218"/>
      <c r="J320" s="215"/>
      <c r="K320" s="215"/>
      <c r="L320" s="219"/>
      <c r="M320" s="220"/>
      <c r="N320" s="221"/>
      <c r="O320" s="221"/>
      <c r="P320" s="221"/>
      <c r="Q320" s="221"/>
      <c r="R320" s="221"/>
      <c r="S320" s="221"/>
      <c r="T320" s="222"/>
      <c r="AT320" s="223" t="s">
        <v>196</v>
      </c>
      <c r="AU320" s="223" t="s">
        <v>98</v>
      </c>
      <c r="AV320" s="12" t="s">
        <v>23</v>
      </c>
      <c r="AW320" s="12" t="s">
        <v>48</v>
      </c>
      <c r="AX320" s="12" t="s">
        <v>91</v>
      </c>
      <c r="AY320" s="223" t="s">
        <v>183</v>
      </c>
    </row>
    <row r="321" spans="2:65" s="13" customFormat="1" ht="10.199999999999999">
      <c r="B321" s="224"/>
      <c r="C321" s="225"/>
      <c r="D321" s="210" t="s">
        <v>196</v>
      </c>
      <c r="E321" s="226" t="s">
        <v>1</v>
      </c>
      <c r="F321" s="227" t="s">
        <v>2826</v>
      </c>
      <c r="G321" s="225"/>
      <c r="H321" s="228">
        <v>0.67500000000000004</v>
      </c>
      <c r="I321" s="229"/>
      <c r="J321" s="225"/>
      <c r="K321" s="225"/>
      <c r="L321" s="230"/>
      <c r="M321" s="231"/>
      <c r="N321" s="232"/>
      <c r="O321" s="232"/>
      <c r="P321" s="232"/>
      <c r="Q321" s="232"/>
      <c r="R321" s="232"/>
      <c r="S321" s="232"/>
      <c r="T321" s="233"/>
      <c r="AT321" s="234" t="s">
        <v>196</v>
      </c>
      <c r="AU321" s="234" t="s">
        <v>98</v>
      </c>
      <c r="AV321" s="13" t="s">
        <v>98</v>
      </c>
      <c r="AW321" s="13" t="s">
        <v>48</v>
      </c>
      <c r="AX321" s="13" t="s">
        <v>91</v>
      </c>
      <c r="AY321" s="234" t="s">
        <v>183</v>
      </c>
    </row>
    <row r="322" spans="2:65" s="12" customFormat="1" ht="10.199999999999999">
      <c r="B322" s="214"/>
      <c r="C322" s="215"/>
      <c r="D322" s="210" t="s">
        <v>196</v>
      </c>
      <c r="E322" s="216" t="s">
        <v>1</v>
      </c>
      <c r="F322" s="217" t="s">
        <v>2517</v>
      </c>
      <c r="G322" s="215"/>
      <c r="H322" s="216" t="s">
        <v>1</v>
      </c>
      <c r="I322" s="218"/>
      <c r="J322" s="215"/>
      <c r="K322" s="215"/>
      <c r="L322" s="219"/>
      <c r="M322" s="220"/>
      <c r="N322" s="221"/>
      <c r="O322" s="221"/>
      <c r="P322" s="221"/>
      <c r="Q322" s="221"/>
      <c r="R322" s="221"/>
      <c r="S322" s="221"/>
      <c r="T322" s="222"/>
      <c r="AT322" s="223" t="s">
        <v>196</v>
      </c>
      <c r="AU322" s="223" t="s">
        <v>98</v>
      </c>
      <c r="AV322" s="12" t="s">
        <v>23</v>
      </c>
      <c r="AW322" s="12" t="s">
        <v>48</v>
      </c>
      <c r="AX322" s="12" t="s">
        <v>91</v>
      </c>
      <c r="AY322" s="223" t="s">
        <v>183</v>
      </c>
    </row>
    <row r="323" spans="2:65" s="13" customFormat="1" ht="10.199999999999999">
      <c r="B323" s="224"/>
      <c r="C323" s="225"/>
      <c r="D323" s="210" t="s">
        <v>196</v>
      </c>
      <c r="E323" s="226" t="s">
        <v>1</v>
      </c>
      <c r="F323" s="227" t="s">
        <v>2827</v>
      </c>
      <c r="G323" s="225"/>
      <c r="H323" s="228">
        <v>5.6059999999999999</v>
      </c>
      <c r="I323" s="229"/>
      <c r="J323" s="225"/>
      <c r="K323" s="225"/>
      <c r="L323" s="230"/>
      <c r="M323" s="231"/>
      <c r="N323" s="232"/>
      <c r="O323" s="232"/>
      <c r="P323" s="232"/>
      <c r="Q323" s="232"/>
      <c r="R323" s="232"/>
      <c r="S323" s="232"/>
      <c r="T323" s="233"/>
      <c r="AT323" s="234" t="s">
        <v>196</v>
      </c>
      <c r="AU323" s="234" t="s">
        <v>98</v>
      </c>
      <c r="AV323" s="13" t="s">
        <v>98</v>
      </c>
      <c r="AW323" s="13" t="s">
        <v>48</v>
      </c>
      <c r="AX323" s="13" t="s">
        <v>91</v>
      </c>
      <c r="AY323" s="234" t="s">
        <v>183</v>
      </c>
    </row>
    <row r="324" spans="2:65" s="15" customFormat="1" ht="10.199999999999999">
      <c r="B324" s="259"/>
      <c r="C324" s="260"/>
      <c r="D324" s="210" t="s">
        <v>196</v>
      </c>
      <c r="E324" s="261" t="s">
        <v>1</v>
      </c>
      <c r="F324" s="262" t="s">
        <v>1547</v>
      </c>
      <c r="G324" s="260"/>
      <c r="H324" s="263">
        <v>144.977</v>
      </c>
      <c r="I324" s="264"/>
      <c r="J324" s="260"/>
      <c r="K324" s="260"/>
      <c r="L324" s="265"/>
      <c r="M324" s="266"/>
      <c r="N324" s="267"/>
      <c r="O324" s="267"/>
      <c r="P324" s="267"/>
      <c r="Q324" s="267"/>
      <c r="R324" s="267"/>
      <c r="S324" s="267"/>
      <c r="T324" s="268"/>
      <c r="AT324" s="269" t="s">
        <v>196</v>
      </c>
      <c r="AU324" s="269" t="s">
        <v>98</v>
      </c>
      <c r="AV324" s="15" t="s">
        <v>122</v>
      </c>
      <c r="AW324" s="15" t="s">
        <v>48</v>
      </c>
      <c r="AX324" s="15" t="s">
        <v>23</v>
      </c>
      <c r="AY324" s="269" t="s">
        <v>183</v>
      </c>
    </row>
    <row r="325" spans="2:65" s="1" customFormat="1" ht="16.5" customHeight="1">
      <c r="B325" s="35"/>
      <c r="C325" s="197" t="s">
        <v>245</v>
      </c>
      <c r="D325" s="197" t="s">
        <v>186</v>
      </c>
      <c r="E325" s="198" t="s">
        <v>2871</v>
      </c>
      <c r="F325" s="199" t="s">
        <v>2872</v>
      </c>
      <c r="G325" s="200" t="s">
        <v>248</v>
      </c>
      <c r="H325" s="201">
        <v>59.015000000000001</v>
      </c>
      <c r="I325" s="202"/>
      <c r="J325" s="203">
        <f>ROUND(I325*H325,2)</f>
        <v>0</v>
      </c>
      <c r="K325" s="199" t="s">
        <v>190</v>
      </c>
      <c r="L325" s="39"/>
      <c r="M325" s="204" t="s">
        <v>1</v>
      </c>
      <c r="N325" s="205" t="s">
        <v>56</v>
      </c>
      <c r="O325" s="67"/>
      <c r="P325" s="206">
        <f>O325*H325</f>
        <v>0</v>
      </c>
      <c r="Q325" s="206">
        <v>0</v>
      </c>
      <c r="R325" s="206">
        <f>Q325*H325</f>
        <v>0</v>
      </c>
      <c r="S325" s="206">
        <v>0</v>
      </c>
      <c r="T325" s="207">
        <f>S325*H325</f>
        <v>0</v>
      </c>
      <c r="AR325" s="208" t="s">
        <v>122</v>
      </c>
      <c r="AT325" s="208" t="s">
        <v>186</v>
      </c>
      <c r="AU325" s="208" t="s">
        <v>98</v>
      </c>
      <c r="AY325" s="17" t="s">
        <v>183</v>
      </c>
      <c r="BE325" s="209">
        <f>IF(N325="základní",J325,0)</f>
        <v>0</v>
      </c>
      <c r="BF325" s="209">
        <f>IF(N325="snížená",J325,0)</f>
        <v>0</v>
      </c>
      <c r="BG325" s="209">
        <f>IF(N325="zákl. přenesená",J325,0)</f>
        <v>0</v>
      </c>
      <c r="BH325" s="209">
        <f>IF(N325="sníž. přenesená",J325,0)</f>
        <v>0</v>
      </c>
      <c r="BI325" s="209">
        <f>IF(N325="nulová",J325,0)</f>
        <v>0</v>
      </c>
      <c r="BJ325" s="17" t="s">
        <v>23</v>
      </c>
      <c r="BK325" s="209">
        <f>ROUND(I325*H325,2)</f>
        <v>0</v>
      </c>
      <c r="BL325" s="17" t="s">
        <v>122</v>
      </c>
      <c r="BM325" s="208" t="s">
        <v>2873</v>
      </c>
    </row>
    <row r="326" spans="2:65" s="1" customFormat="1" ht="17.399999999999999">
      <c r="B326" s="35"/>
      <c r="C326" s="36"/>
      <c r="D326" s="210" t="s">
        <v>192</v>
      </c>
      <c r="E326" s="36"/>
      <c r="F326" s="211" t="s">
        <v>2874</v>
      </c>
      <c r="G326" s="36"/>
      <c r="H326" s="36"/>
      <c r="I326" s="118"/>
      <c r="J326" s="36"/>
      <c r="K326" s="36"/>
      <c r="L326" s="39"/>
      <c r="M326" s="212"/>
      <c r="N326" s="67"/>
      <c r="O326" s="67"/>
      <c r="P326" s="67"/>
      <c r="Q326" s="67"/>
      <c r="R326" s="67"/>
      <c r="S326" s="67"/>
      <c r="T326" s="68"/>
      <c r="AT326" s="17" t="s">
        <v>192</v>
      </c>
      <c r="AU326" s="17" t="s">
        <v>98</v>
      </c>
    </row>
    <row r="327" spans="2:65" s="1" customFormat="1" ht="45">
      <c r="B327" s="35"/>
      <c r="C327" s="36"/>
      <c r="D327" s="210" t="s">
        <v>194</v>
      </c>
      <c r="E327" s="36"/>
      <c r="F327" s="213" t="s">
        <v>1822</v>
      </c>
      <c r="G327" s="36"/>
      <c r="H327" s="36"/>
      <c r="I327" s="118"/>
      <c r="J327" s="36"/>
      <c r="K327" s="36"/>
      <c r="L327" s="39"/>
      <c r="M327" s="212"/>
      <c r="N327" s="67"/>
      <c r="O327" s="67"/>
      <c r="P327" s="67"/>
      <c r="Q327" s="67"/>
      <c r="R327" s="67"/>
      <c r="S327" s="67"/>
      <c r="T327" s="68"/>
      <c r="AT327" s="17" t="s">
        <v>194</v>
      </c>
      <c r="AU327" s="17" t="s">
        <v>98</v>
      </c>
    </row>
    <row r="328" spans="2:65" s="12" customFormat="1" ht="10.199999999999999">
      <c r="B328" s="214"/>
      <c r="C328" s="215"/>
      <c r="D328" s="210" t="s">
        <v>196</v>
      </c>
      <c r="E328" s="216" t="s">
        <v>1</v>
      </c>
      <c r="F328" s="217" t="s">
        <v>2796</v>
      </c>
      <c r="G328" s="215"/>
      <c r="H328" s="216" t="s">
        <v>1</v>
      </c>
      <c r="I328" s="218"/>
      <c r="J328" s="215"/>
      <c r="K328" s="215"/>
      <c r="L328" s="219"/>
      <c r="M328" s="220"/>
      <c r="N328" s="221"/>
      <c r="O328" s="221"/>
      <c r="P328" s="221"/>
      <c r="Q328" s="221"/>
      <c r="R328" s="221"/>
      <c r="S328" s="221"/>
      <c r="T328" s="222"/>
      <c r="AT328" s="223" t="s">
        <v>196</v>
      </c>
      <c r="AU328" s="223" t="s">
        <v>98</v>
      </c>
      <c r="AV328" s="12" t="s">
        <v>23</v>
      </c>
      <c r="AW328" s="12" t="s">
        <v>48</v>
      </c>
      <c r="AX328" s="12" t="s">
        <v>91</v>
      </c>
      <c r="AY328" s="223" t="s">
        <v>183</v>
      </c>
    </row>
    <row r="329" spans="2:65" s="12" customFormat="1" ht="10.199999999999999">
      <c r="B329" s="214"/>
      <c r="C329" s="215"/>
      <c r="D329" s="210" t="s">
        <v>196</v>
      </c>
      <c r="E329" s="216" t="s">
        <v>1</v>
      </c>
      <c r="F329" s="217" t="s">
        <v>2801</v>
      </c>
      <c r="G329" s="215"/>
      <c r="H329" s="216" t="s">
        <v>1</v>
      </c>
      <c r="I329" s="218"/>
      <c r="J329" s="215"/>
      <c r="K329" s="215"/>
      <c r="L329" s="219"/>
      <c r="M329" s="220"/>
      <c r="N329" s="221"/>
      <c r="O329" s="221"/>
      <c r="P329" s="221"/>
      <c r="Q329" s="221"/>
      <c r="R329" s="221"/>
      <c r="S329" s="221"/>
      <c r="T329" s="222"/>
      <c r="AT329" s="223" t="s">
        <v>196</v>
      </c>
      <c r="AU329" s="223" t="s">
        <v>98</v>
      </c>
      <c r="AV329" s="12" t="s">
        <v>23</v>
      </c>
      <c r="AW329" s="12" t="s">
        <v>48</v>
      </c>
      <c r="AX329" s="12" t="s">
        <v>91</v>
      </c>
      <c r="AY329" s="223" t="s">
        <v>183</v>
      </c>
    </row>
    <row r="330" spans="2:65" s="13" customFormat="1" ht="10.199999999999999">
      <c r="B330" s="224"/>
      <c r="C330" s="225"/>
      <c r="D330" s="210" t="s">
        <v>196</v>
      </c>
      <c r="E330" s="226" t="s">
        <v>1</v>
      </c>
      <c r="F330" s="227" t="s">
        <v>2802</v>
      </c>
      <c r="G330" s="225"/>
      <c r="H330" s="228">
        <v>27.238</v>
      </c>
      <c r="I330" s="229"/>
      <c r="J330" s="225"/>
      <c r="K330" s="225"/>
      <c r="L330" s="230"/>
      <c r="M330" s="231"/>
      <c r="N330" s="232"/>
      <c r="O330" s="232"/>
      <c r="P330" s="232"/>
      <c r="Q330" s="232"/>
      <c r="R330" s="232"/>
      <c r="S330" s="232"/>
      <c r="T330" s="233"/>
      <c r="AT330" s="234" t="s">
        <v>196</v>
      </c>
      <c r="AU330" s="234" t="s">
        <v>98</v>
      </c>
      <c r="AV330" s="13" t="s">
        <v>98</v>
      </c>
      <c r="AW330" s="13" t="s">
        <v>48</v>
      </c>
      <c r="AX330" s="13" t="s">
        <v>91</v>
      </c>
      <c r="AY330" s="234" t="s">
        <v>183</v>
      </c>
    </row>
    <row r="331" spans="2:65" s="12" customFormat="1" ht="10.199999999999999">
      <c r="B331" s="214"/>
      <c r="C331" s="215"/>
      <c r="D331" s="210" t="s">
        <v>196</v>
      </c>
      <c r="E331" s="216" t="s">
        <v>1</v>
      </c>
      <c r="F331" s="217" t="s">
        <v>2803</v>
      </c>
      <c r="G331" s="215"/>
      <c r="H331" s="216" t="s">
        <v>1</v>
      </c>
      <c r="I331" s="218"/>
      <c r="J331" s="215"/>
      <c r="K331" s="215"/>
      <c r="L331" s="219"/>
      <c r="M331" s="220"/>
      <c r="N331" s="221"/>
      <c r="O331" s="221"/>
      <c r="P331" s="221"/>
      <c r="Q331" s="221"/>
      <c r="R331" s="221"/>
      <c r="S331" s="221"/>
      <c r="T331" s="222"/>
      <c r="AT331" s="223" t="s">
        <v>196</v>
      </c>
      <c r="AU331" s="223" t="s">
        <v>98</v>
      </c>
      <c r="AV331" s="12" t="s">
        <v>23</v>
      </c>
      <c r="AW331" s="12" t="s">
        <v>48</v>
      </c>
      <c r="AX331" s="12" t="s">
        <v>91</v>
      </c>
      <c r="AY331" s="223" t="s">
        <v>183</v>
      </c>
    </row>
    <row r="332" spans="2:65" s="13" customFormat="1" ht="10.199999999999999">
      <c r="B332" s="224"/>
      <c r="C332" s="225"/>
      <c r="D332" s="210" t="s">
        <v>196</v>
      </c>
      <c r="E332" s="226" t="s">
        <v>1</v>
      </c>
      <c r="F332" s="227" t="s">
        <v>2804</v>
      </c>
      <c r="G332" s="225"/>
      <c r="H332" s="228">
        <v>31.777000000000001</v>
      </c>
      <c r="I332" s="229"/>
      <c r="J332" s="225"/>
      <c r="K332" s="225"/>
      <c r="L332" s="230"/>
      <c r="M332" s="231"/>
      <c r="N332" s="232"/>
      <c r="O332" s="232"/>
      <c r="P332" s="232"/>
      <c r="Q332" s="232"/>
      <c r="R332" s="232"/>
      <c r="S332" s="232"/>
      <c r="T332" s="233"/>
      <c r="AT332" s="234" t="s">
        <v>196</v>
      </c>
      <c r="AU332" s="234" t="s">
        <v>98</v>
      </c>
      <c r="AV332" s="13" t="s">
        <v>98</v>
      </c>
      <c r="AW332" s="13" t="s">
        <v>48</v>
      </c>
      <c r="AX332" s="13" t="s">
        <v>91</v>
      </c>
      <c r="AY332" s="234" t="s">
        <v>183</v>
      </c>
    </row>
    <row r="333" spans="2:65" s="15" customFormat="1" ht="10.199999999999999">
      <c r="B333" s="259"/>
      <c r="C333" s="260"/>
      <c r="D333" s="210" t="s">
        <v>196</v>
      </c>
      <c r="E333" s="261" t="s">
        <v>1</v>
      </c>
      <c r="F333" s="262" t="s">
        <v>1547</v>
      </c>
      <c r="G333" s="260"/>
      <c r="H333" s="263">
        <v>59.015000000000001</v>
      </c>
      <c r="I333" s="264"/>
      <c r="J333" s="260"/>
      <c r="K333" s="260"/>
      <c r="L333" s="265"/>
      <c r="M333" s="266"/>
      <c r="N333" s="267"/>
      <c r="O333" s="267"/>
      <c r="P333" s="267"/>
      <c r="Q333" s="267"/>
      <c r="R333" s="267"/>
      <c r="S333" s="267"/>
      <c r="T333" s="268"/>
      <c r="AT333" s="269" t="s">
        <v>196</v>
      </c>
      <c r="AU333" s="269" t="s">
        <v>98</v>
      </c>
      <c r="AV333" s="15" t="s">
        <v>122</v>
      </c>
      <c r="AW333" s="15" t="s">
        <v>48</v>
      </c>
      <c r="AX333" s="15" t="s">
        <v>23</v>
      </c>
      <c r="AY333" s="269" t="s">
        <v>183</v>
      </c>
    </row>
    <row r="334" spans="2:65" s="1" customFormat="1" ht="16.5" customHeight="1">
      <c r="B334" s="35"/>
      <c r="C334" s="197" t="s">
        <v>1825</v>
      </c>
      <c r="D334" s="197" t="s">
        <v>186</v>
      </c>
      <c r="E334" s="198" t="s">
        <v>338</v>
      </c>
      <c r="F334" s="199" t="s">
        <v>339</v>
      </c>
      <c r="G334" s="200" t="s">
        <v>248</v>
      </c>
      <c r="H334" s="201">
        <v>148.334</v>
      </c>
      <c r="I334" s="202"/>
      <c r="J334" s="203">
        <f>ROUND(I334*H334,2)</f>
        <v>0</v>
      </c>
      <c r="K334" s="199" t="s">
        <v>190</v>
      </c>
      <c r="L334" s="39"/>
      <c r="M334" s="204" t="s">
        <v>1</v>
      </c>
      <c r="N334" s="205" t="s">
        <v>56</v>
      </c>
      <c r="O334" s="67"/>
      <c r="P334" s="206">
        <f>O334*H334</f>
        <v>0</v>
      </c>
      <c r="Q334" s="206">
        <v>0</v>
      </c>
      <c r="R334" s="206">
        <f>Q334*H334</f>
        <v>0</v>
      </c>
      <c r="S334" s="206">
        <v>0</v>
      </c>
      <c r="T334" s="207">
        <f>S334*H334</f>
        <v>0</v>
      </c>
      <c r="AR334" s="208" t="s">
        <v>122</v>
      </c>
      <c r="AT334" s="208" t="s">
        <v>186</v>
      </c>
      <c r="AU334" s="208" t="s">
        <v>98</v>
      </c>
      <c r="AY334" s="17" t="s">
        <v>183</v>
      </c>
      <c r="BE334" s="209">
        <f>IF(N334="základní",J334,0)</f>
        <v>0</v>
      </c>
      <c r="BF334" s="209">
        <f>IF(N334="snížená",J334,0)</f>
        <v>0</v>
      </c>
      <c r="BG334" s="209">
        <f>IF(N334="zákl. přenesená",J334,0)</f>
        <v>0</v>
      </c>
      <c r="BH334" s="209">
        <f>IF(N334="sníž. přenesená",J334,0)</f>
        <v>0</v>
      </c>
      <c r="BI334" s="209">
        <f>IF(N334="nulová",J334,0)</f>
        <v>0</v>
      </c>
      <c r="BJ334" s="17" t="s">
        <v>23</v>
      </c>
      <c r="BK334" s="209">
        <f>ROUND(I334*H334,2)</f>
        <v>0</v>
      </c>
      <c r="BL334" s="17" t="s">
        <v>122</v>
      </c>
      <c r="BM334" s="208" t="s">
        <v>363</v>
      </c>
    </row>
    <row r="335" spans="2:65" s="1" customFormat="1" ht="10.199999999999999">
      <c r="B335" s="35"/>
      <c r="C335" s="36"/>
      <c r="D335" s="210" t="s">
        <v>192</v>
      </c>
      <c r="E335" s="36"/>
      <c r="F335" s="211" t="s">
        <v>341</v>
      </c>
      <c r="G335" s="36"/>
      <c r="H335" s="36"/>
      <c r="I335" s="118"/>
      <c r="J335" s="36"/>
      <c r="K335" s="36"/>
      <c r="L335" s="39"/>
      <c r="M335" s="212"/>
      <c r="N335" s="67"/>
      <c r="O335" s="67"/>
      <c r="P335" s="67"/>
      <c r="Q335" s="67"/>
      <c r="R335" s="67"/>
      <c r="S335" s="67"/>
      <c r="T335" s="68"/>
      <c r="AT335" s="17" t="s">
        <v>192</v>
      </c>
      <c r="AU335" s="17" t="s">
        <v>98</v>
      </c>
    </row>
    <row r="336" spans="2:65" s="1" customFormat="1" ht="207">
      <c r="B336" s="35"/>
      <c r="C336" s="36"/>
      <c r="D336" s="210" t="s">
        <v>194</v>
      </c>
      <c r="E336" s="36"/>
      <c r="F336" s="213" t="s">
        <v>342</v>
      </c>
      <c r="G336" s="36"/>
      <c r="H336" s="36"/>
      <c r="I336" s="118"/>
      <c r="J336" s="36"/>
      <c r="K336" s="36"/>
      <c r="L336" s="39"/>
      <c r="M336" s="212"/>
      <c r="N336" s="67"/>
      <c r="O336" s="67"/>
      <c r="P336" s="67"/>
      <c r="Q336" s="67"/>
      <c r="R336" s="67"/>
      <c r="S336" s="67"/>
      <c r="T336" s="68"/>
      <c r="AT336" s="17" t="s">
        <v>194</v>
      </c>
      <c r="AU336" s="17" t="s">
        <v>98</v>
      </c>
    </row>
    <row r="337" spans="2:65" s="12" customFormat="1" ht="10.199999999999999">
      <c r="B337" s="214"/>
      <c r="C337" s="215"/>
      <c r="D337" s="210" t="s">
        <v>196</v>
      </c>
      <c r="E337" s="216" t="s">
        <v>1</v>
      </c>
      <c r="F337" s="217" t="s">
        <v>2352</v>
      </c>
      <c r="G337" s="215"/>
      <c r="H337" s="216" t="s">
        <v>1</v>
      </c>
      <c r="I337" s="218"/>
      <c r="J337" s="215"/>
      <c r="K337" s="215"/>
      <c r="L337" s="219"/>
      <c r="M337" s="220"/>
      <c r="N337" s="221"/>
      <c r="O337" s="221"/>
      <c r="P337" s="221"/>
      <c r="Q337" s="221"/>
      <c r="R337" s="221"/>
      <c r="S337" s="221"/>
      <c r="T337" s="222"/>
      <c r="AT337" s="223" t="s">
        <v>196</v>
      </c>
      <c r="AU337" s="223" t="s">
        <v>98</v>
      </c>
      <c r="AV337" s="12" t="s">
        <v>23</v>
      </c>
      <c r="AW337" s="12" t="s">
        <v>48</v>
      </c>
      <c r="AX337" s="12" t="s">
        <v>91</v>
      </c>
      <c r="AY337" s="223" t="s">
        <v>183</v>
      </c>
    </row>
    <row r="338" spans="2:65" s="13" customFormat="1" ht="10.199999999999999">
      <c r="B338" s="224"/>
      <c r="C338" s="225"/>
      <c r="D338" s="210" t="s">
        <v>196</v>
      </c>
      <c r="E338" s="226" t="s">
        <v>1</v>
      </c>
      <c r="F338" s="227" t="s">
        <v>2875</v>
      </c>
      <c r="G338" s="225"/>
      <c r="H338" s="228">
        <v>203.99199999999999</v>
      </c>
      <c r="I338" s="229"/>
      <c r="J338" s="225"/>
      <c r="K338" s="225"/>
      <c r="L338" s="230"/>
      <c r="M338" s="231"/>
      <c r="N338" s="232"/>
      <c r="O338" s="232"/>
      <c r="P338" s="232"/>
      <c r="Q338" s="232"/>
      <c r="R338" s="232"/>
      <c r="S338" s="232"/>
      <c r="T338" s="233"/>
      <c r="AT338" s="234" t="s">
        <v>196</v>
      </c>
      <c r="AU338" s="234" t="s">
        <v>98</v>
      </c>
      <c r="AV338" s="13" t="s">
        <v>98</v>
      </c>
      <c r="AW338" s="13" t="s">
        <v>48</v>
      </c>
      <c r="AX338" s="13" t="s">
        <v>91</v>
      </c>
      <c r="AY338" s="234" t="s">
        <v>183</v>
      </c>
    </row>
    <row r="339" spans="2:65" s="12" customFormat="1" ht="10.199999999999999">
      <c r="B339" s="214"/>
      <c r="C339" s="215"/>
      <c r="D339" s="210" t="s">
        <v>196</v>
      </c>
      <c r="E339" s="216" t="s">
        <v>1</v>
      </c>
      <c r="F339" s="217" t="s">
        <v>2876</v>
      </c>
      <c r="G339" s="215"/>
      <c r="H339" s="216" t="s">
        <v>1</v>
      </c>
      <c r="I339" s="218"/>
      <c r="J339" s="215"/>
      <c r="K339" s="215"/>
      <c r="L339" s="219"/>
      <c r="M339" s="220"/>
      <c r="N339" s="221"/>
      <c r="O339" s="221"/>
      <c r="P339" s="221"/>
      <c r="Q339" s="221"/>
      <c r="R339" s="221"/>
      <c r="S339" s="221"/>
      <c r="T339" s="222"/>
      <c r="AT339" s="223" t="s">
        <v>196</v>
      </c>
      <c r="AU339" s="223" t="s">
        <v>98</v>
      </c>
      <c r="AV339" s="12" t="s">
        <v>23</v>
      </c>
      <c r="AW339" s="12" t="s">
        <v>48</v>
      </c>
      <c r="AX339" s="12" t="s">
        <v>91</v>
      </c>
      <c r="AY339" s="223" t="s">
        <v>183</v>
      </c>
    </row>
    <row r="340" spans="2:65" s="12" customFormat="1" ht="10.199999999999999">
      <c r="B340" s="214"/>
      <c r="C340" s="215"/>
      <c r="D340" s="210" t="s">
        <v>196</v>
      </c>
      <c r="E340" s="216" t="s">
        <v>1</v>
      </c>
      <c r="F340" s="217" t="s">
        <v>1712</v>
      </c>
      <c r="G340" s="215"/>
      <c r="H340" s="216" t="s">
        <v>1</v>
      </c>
      <c r="I340" s="218"/>
      <c r="J340" s="215"/>
      <c r="K340" s="215"/>
      <c r="L340" s="219"/>
      <c r="M340" s="220"/>
      <c r="N340" s="221"/>
      <c r="O340" s="221"/>
      <c r="P340" s="221"/>
      <c r="Q340" s="221"/>
      <c r="R340" s="221"/>
      <c r="S340" s="221"/>
      <c r="T340" s="222"/>
      <c r="AT340" s="223" t="s">
        <v>196</v>
      </c>
      <c r="AU340" s="223" t="s">
        <v>98</v>
      </c>
      <c r="AV340" s="12" t="s">
        <v>23</v>
      </c>
      <c r="AW340" s="12" t="s">
        <v>48</v>
      </c>
      <c r="AX340" s="12" t="s">
        <v>91</v>
      </c>
      <c r="AY340" s="223" t="s">
        <v>183</v>
      </c>
    </row>
    <row r="341" spans="2:65" s="12" customFormat="1" ht="10.199999999999999">
      <c r="B341" s="214"/>
      <c r="C341" s="215"/>
      <c r="D341" s="210" t="s">
        <v>196</v>
      </c>
      <c r="E341" s="216" t="s">
        <v>1</v>
      </c>
      <c r="F341" s="217" t="s">
        <v>2877</v>
      </c>
      <c r="G341" s="215"/>
      <c r="H341" s="216" t="s">
        <v>1</v>
      </c>
      <c r="I341" s="218"/>
      <c r="J341" s="215"/>
      <c r="K341" s="215"/>
      <c r="L341" s="219"/>
      <c r="M341" s="220"/>
      <c r="N341" s="221"/>
      <c r="O341" s="221"/>
      <c r="P341" s="221"/>
      <c r="Q341" s="221"/>
      <c r="R341" s="221"/>
      <c r="S341" s="221"/>
      <c r="T341" s="222"/>
      <c r="AT341" s="223" t="s">
        <v>196</v>
      </c>
      <c r="AU341" s="223" t="s">
        <v>98</v>
      </c>
      <c r="AV341" s="12" t="s">
        <v>23</v>
      </c>
      <c r="AW341" s="12" t="s">
        <v>48</v>
      </c>
      <c r="AX341" s="12" t="s">
        <v>91</v>
      </c>
      <c r="AY341" s="223" t="s">
        <v>183</v>
      </c>
    </row>
    <row r="342" spans="2:65" s="13" customFormat="1" ht="10.199999999999999">
      <c r="B342" s="224"/>
      <c r="C342" s="225"/>
      <c r="D342" s="210" t="s">
        <v>196</v>
      </c>
      <c r="E342" s="226" t="s">
        <v>1</v>
      </c>
      <c r="F342" s="227" t="s">
        <v>2878</v>
      </c>
      <c r="G342" s="225"/>
      <c r="H342" s="228">
        <v>-38.088000000000001</v>
      </c>
      <c r="I342" s="229"/>
      <c r="J342" s="225"/>
      <c r="K342" s="225"/>
      <c r="L342" s="230"/>
      <c r="M342" s="231"/>
      <c r="N342" s="232"/>
      <c r="O342" s="232"/>
      <c r="P342" s="232"/>
      <c r="Q342" s="232"/>
      <c r="R342" s="232"/>
      <c r="S342" s="232"/>
      <c r="T342" s="233"/>
      <c r="AT342" s="234" t="s">
        <v>196</v>
      </c>
      <c r="AU342" s="234" t="s">
        <v>98</v>
      </c>
      <c r="AV342" s="13" t="s">
        <v>98</v>
      </c>
      <c r="AW342" s="13" t="s">
        <v>48</v>
      </c>
      <c r="AX342" s="13" t="s">
        <v>91</v>
      </c>
      <c r="AY342" s="234" t="s">
        <v>183</v>
      </c>
    </row>
    <row r="343" spans="2:65" s="12" customFormat="1" ht="10.199999999999999">
      <c r="B343" s="214"/>
      <c r="C343" s="215"/>
      <c r="D343" s="210" t="s">
        <v>196</v>
      </c>
      <c r="E343" s="216" t="s">
        <v>1</v>
      </c>
      <c r="F343" s="217" t="s">
        <v>2879</v>
      </c>
      <c r="G343" s="215"/>
      <c r="H343" s="216" t="s">
        <v>1</v>
      </c>
      <c r="I343" s="218"/>
      <c r="J343" s="215"/>
      <c r="K343" s="215"/>
      <c r="L343" s="219"/>
      <c r="M343" s="220"/>
      <c r="N343" s="221"/>
      <c r="O343" s="221"/>
      <c r="P343" s="221"/>
      <c r="Q343" s="221"/>
      <c r="R343" s="221"/>
      <c r="S343" s="221"/>
      <c r="T343" s="222"/>
      <c r="AT343" s="223" t="s">
        <v>196</v>
      </c>
      <c r="AU343" s="223" t="s">
        <v>98</v>
      </c>
      <c r="AV343" s="12" t="s">
        <v>23</v>
      </c>
      <c r="AW343" s="12" t="s">
        <v>48</v>
      </c>
      <c r="AX343" s="12" t="s">
        <v>91</v>
      </c>
      <c r="AY343" s="223" t="s">
        <v>183</v>
      </c>
    </row>
    <row r="344" spans="2:65" s="13" customFormat="1" ht="10.199999999999999">
      <c r="B344" s="224"/>
      <c r="C344" s="225"/>
      <c r="D344" s="210" t="s">
        <v>196</v>
      </c>
      <c r="E344" s="226" t="s">
        <v>1</v>
      </c>
      <c r="F344" s="227" t="s">
        <v>2880</v>
      </c>
      <c r="G344" s="225"/>
      <c r="H344" s="228">
        <v>-16.440000000000001</v>
      </c>
      <c r="I344" s="229"/>
      <c r="J344" s="225"/>
      <c r="K344" s="225"/>
      <c r="L344" s="230"/>
      <c r="M344" s="231"/>
      <c r="N344" s="232"/>
      <c r="O344" s="232"/>
      <c r="P344" s="232"/>
      <c r="Q344" s="232"/>
      <c r="R344" s="232"/>
      <c r="S344" s="232"/>
      <c r="T344" s="233"/>
      <c r="AT344" s="234" t="s">
        <v>196</v>
      </c>
      <c r="AU344" s="234" t="s">
        <v>98</v>
      </c>
      <c r="AV344" s="13" t="s">
        <v>98</v>
      </c>
      <c r="AW344" s="13" t="s">
        <v>48</v>
      </c>
      <c r="AX344" s="13" t="s">
        <v>91</v>
      </c>
      <c r="AY344" s="234" t="s">
        <v>183</v>
      </c>
    </row>
    <row r="345" spans="2:65" s="12" customFormat="1" ht="10.199999999999999">
      <c r="B345" s="214"/>
      <c r="C345" s="215"/>
      <c r="D345" s="210" t="s">
        <v>196</v>
      </c>
      <c r="E345" s="216" t="s">
        <v>1</v>
      </c>
      <c r="F345" s="217" t="s">
        <v>2494</v>
      </c>
      <c r="G345" s="215"/>
      <c r="H345" s="216" t="s">
        <v>1</v>
      </c>
      <c r="I345" s="218"/>
      <c r="J345" s="215"/>
      <c r="K345" s="215"/>
      <c r="L345" s="219"/>
      <c r="M345" s="220"/>
      <c r="N345" s="221"/>
      <c r="O345" s="221"/>
      <c r="P345" s="221"/>
      <c r="Q345" s="221"/>
      <c r="R345" s="221"/>
      <c r="S345" s="221"/>
      <c r="T345" s="222"/>
      <c r="AT345" s="223" t="s">
        <v>196</v>
      </c>
      <c r="AU345" s="223" t="s">
        <v>98</v>
      </c>
      <c r="AV345" s="12" t="s">
        <v>23</v>
      </c>
      <c r="AW345" s="12" t="s">
        <v>48</v>
      </c>
      <c r="AX345" s="12" t="s">
        <v>91</v>
      </c>
      <c r="AY345" s="223" t="s">
        <v>183</v>
      </c>
    </row>
    <row r="346" spans="2:65" s="13" customFormat="1" ht="10.199999999999999">
      <c r="B346" s="224"/>
      <c r="C346" s="225"/>
      <c r="D346" s="210" t="s">
        <v>196</v>
      </c>
      <c r="E346" s="226" t="s">
        <v>1</v>
      </c>
      <c r="F346" s="227" t="s">
        <v>2881</v>
      </c>
      <c r="G346" s="225"/>
      <c r="H346" s="228">
        <v>-0.88200000000000001</v>
      </c>
      <c r="I346" s="229"/>
      <c r="J346" s="225"/>
      <c r="K346" s="225"/>
      <c r="L346" s="230"/>
      <c r="M346" s="231"/>
      <c r="N346" s="232"/>
      <c r="O346" s="232"/>
      <c r="P346" s="232"/>
      <c r="Q346" s="232"/>
      <c r="R346" s="232"/>
      <c r="S346" s="232"/>
      <c r="T346" s="233"/>
      <c r="AT346" s="234" t="s">
        <v>196</v>
      </c>
      <c r="AU346" s="234" t="s">
        <v>98</v>
      </c>
      <c r="AV346" s="13" t="s">
        <v>98</v>
      </c>
      <c r="AW346" s="13" t="s">
        <v>48</v>
      </c>
      <c r="AX346" s="13" t="s">
        <v>91</v>
      </c>
      <c r="AY346" s="234" t="s">
        <v>183</v>
      </c>
    </row>
    <row r="347" spans="2:65" s="13" customFormat="1" ht="10.199999999999999">
      <c r="B347" s="224"/>
      <c r="C347" s="225"/>
      <c r="D347" s="210" t="s">
        <v>196</v>
      </c>
      <c r="E347" s="226" t="s">
        <v>1</v>
      </c>
      <c r="F347" s="227" t="s">
        <v>2882</v>
      </c>
      <c r="G347" s="225"/>
      <c r="H347" s="228">
        <v>-0.248</v>
      </c>
      <c r="I347" s="229"/>
      <c r="J347" s="225"/>
      <c r="K347" s="225"/>
      <c r="L347" s="230"/>
      <c r="M347" s="231"/>
      <c r="N347" s="232"/>
      <c r="O347" s="232"/>
      <c r="P347" s="232"/>
      <c r="Q347" s="232"/>
      <c r="R347" s="232"/>
      <c r="S347" s="232"/>
      <c r="T347" s="233"/>
      <c r="AT347" s="234" t="s">
        <v>196</v>
      </c>
      <c r="AU347" s="234" t="s">
        <v>98</v>
      </c>
      <c r="AV347" s="13" t="s">
        <v>98</v>
      </c>
      <c r="AW347" s="13" t="s">
        <v>48</v>
      </c>
      <c r="AX347" s="13" t="s">
        <v>91</v>
      </c>
      <c r="AY347" s="234" t="s">
        <v>183</v>
      </c>
    </row>
    <row r="348" spans="2:65" s="15" customFormat="1" ht="10.199999999999999">
      <c r="B348" s="259"/>
      <c r="C348" s="260"/>
      <c r="D348" s="210" t="s">
        <v>196</v>
      </c>
      <c r="E348" s="261" t="s">
        <v>1</v>
      </c>
      <c r="F348" s="262" t="s">
        <v>1547</v>
      </c>
      <c r="G348" s="260"/>
      <c r="H348" s="263">
        <v>148.334</v>
      </c>
      <c r="I348" s="264"/>
      <c r="J348" s="260"/>
      <c r="K348" s="260"/>
      <c r="L348" s="265"/>
      <c r="M348" s="266"/>
      <c r="N348" s="267"/>
      <c r="O348" s="267"/>
      <c r="P348" s="267"/>
      <c r="Q348" s="267"/>
      <c r="R348" s="267"/>
      <c r="S348" s="267"/>
      <c r="T348" s="268"/>
      <c r="AT348" s="269" t="s">
        <v>196</v>
      </c>
      <c r="AU348" s="269" t="s">
        <v>98</v>
      </c>
      <c r="AV348" s="15" t="s">
        <v>122</v>
      </c>
      <c r="AW348" s="15" t="s">
        <v>48</v>
      </c>
      <c r="AX348" s="15" t="s">
        <v>23</v>
      </c>
      <c r="AY348" s="269" t="s">
        <v>183</v>
      </c>
    </row>
    <row r="349" spans="2:65" s="1" customFormat="1" ht="16.5" customHeight="1">
      <c r="B349" s="35"/>
      <c r="C349" s="246" t="s">
        <v>988</v>
      </c>
      <c r="D349" s="246" t="s">
        <v>347</v>
      </c>
      <c r="E349" s="247" t="s">
        <v>2552</v>
      </c>
      <c r="F349" s="248" t="s">
        <v>2553</v>
      </c>
      <c r="G349" s="249" t="s">
        <v>313</v>
      </c>
      <c r="H349" s="250">
        <v>298.387</v>
      </c>
      <c r="I349" s="251"/>
      <c r="J349" s="252">
        <f>ROUND(I349*H349,2)</f>
        <v>0</v>
      </c>
      <c r="K349" s="248" t="s">
        <v>190</v>
      </c>
      <c r="L349" s="253"/>
      <c r="M349" s="254" t="s">
        <v>1</v>
      </c>
      <c r="N349" s="255" t="s">
        <v>56</v>
      </c>
      <c r="O349" s="67"/>
      <c r="P349" s="206">
        <f>O349*H349</f>
        <v>0</v>
      </c>
      <c r="Q349" s="206">
        <v>0</v>
      </c>
      <c r="R349" s="206">
        <f>Q349*H349</f>
        <v>0</v>
      </c>
      <c r="S349" s="206">
        <v>0</v>
      </c>
      <c r="T349" s="207">
        <f>S349*H349</f>
        <v>0</v>
      </c>
      <c r="AR349" s="208" t="s">
        <v>232</v>
      </c>
      <c r="AT349" s="208" t="s">
        <v>347</v>
      </c>
      <c r="AU349" s="208" t="s">
        <v>98</v>
      </c>
      <c r="AY349" s="17" t="s">
        <v>183</v>
      </c>
      <c r="BE349" s="209">
        <f>IF(N349="základní",J349,0)</f>
        <v>0</v>
      </c>
      <c r="BF349" s="209">
        <f>IF(N349="snížená",J349,0)</f>
        <v>0</v>
      </c>
      <c r="BG349" s="209">
        <f>IF(N349="zákl. přenesená",J349,0)</f>
        <v>0</v>
      </c>
      <c r="BH349" s="209">
        <f>IF(N349="sníž. přenesená",J349,0)</f>
        <v>0</v>
      </c>
      <c r="BI349" s="209">
        <f>IF(N349="nulová",J349,0)</f>
        <v>0</v>
      </c>
      <c r="BJ349" s="17" t="s">
        <v>23</v>
      </c>
      <c r="BK349" s="209">
        <f>ROUND(I349*H349,2)</f>
        <v>0</v>
      </c>
      <c r="BL349" s="17" t="s">
        <v>122</v>
      </c>
      <c r="BM349" s="208" t="s">
        <v>376</v>
      </c>
    </row>
    <row r="350" spans="2:65" s="1" customFormat="1" ht="10.199999999999999">
      <c r="B350" s="35"/>
      <c r="C350" s="36"/>
      <c r="D350" s="210" t="s">
        <v>192</v>
      </c>
      <c r="E350" s="36"/>
      <c r="F350" s="211" t="s">
        <v>2554</v>
      </c>
      <c r="G350" s="36"/>
      <c r="H350" s="36"/>
      <c r="I350" s="118"/>
      <c r="J350" s="36"/>
      <c r="K350" s="36"/>
      <c r="L350" s="39"/>
      <c r="M350" s="212"/>
      <c r="N350" s="67"/>
      <c r="O350" s="67"/>
      <c r="P350" s="67"/>
      <c r="Q350" s="67"/>
      <c r="R350" s="67"/>
      <c r="S350" s="67"/>
      <c r="T350" s="68"/>
      <c r="AT350" s="17" t="s">
        <v>192</v>
      </c>
      <c r="AU350" s="17" t="s">
        <v>98</v>
      </c>
    </row>
    <row r="351" spans="2:65" s="12" customFormat="1" ht="10.199999999999999">
      <c r="B351" s="214"/>
      <c r="C351" s="215"/>
      <c r="D351" s="210" t="s">
        <v>196</v>
      </c>
      <c r="E351" s="216" t="s">
        <v>1</v>
      </c>
      <c r="F351" s="217" t="s">
        <v>2343</v>
      </c>
      <c r="G351" s="215"/>
      <c r="H351" s="216" t="s">
        <v>1</v>
      </c>
      <c r="I351" s="218"/>
      <c r="J351" s="215"/>
      <c r="K351" s="215"/>
      <c r="L351" s="219"/>
      <c r="M351" s="220"/>
      <c r="N351" s="221"/>
      <c r="O351" s="221"/>
      <c r="P351" s="221"/>
      <c r="Q351" s="221"/>
      <c r="R351" s="221"/>
      <c r="S351" s="221"/>
      <c r="T351" s="222"/>
      <c r="AT351" s="223" t="s">
        <v>196</v>
      </c>
      <c r="AU351" s="223" t="s">
        <v>98</v>
      </c>
      <c r="AV351" s="12" t="s">
        <v>23</v>
      </c>
      <c r="AW351" s="12" t="s">
        <v>48</v>
      </c>
      <c r="AX351" s="12" t="s">
        <v>91</v>
      </c>
      <c r="AY351" s="223" t="s">
        <v>183</v>
      </c>
    </row>
    <row r="352" spans="2:65" s="13" customFormat="1" ht="10.199999999999999">
      <c r="B352" s="224"/>
      <c r="C352" s="225"/>
      <c r="D352" s="210" t="s">
        <v>196</v>
      </c>
      <c r="E352" s="226" t="s">
        <v>1</v>
      </c>
      <c r="F352" s="227" t="s">
        <v>2883</v>
      </c>
      <c r="G352" s="225"/>
      <c r="H352" s="228">
        <v>298.387</v>
      </c>
      <c r="I352" s="229"/>
      <c r="J352" s="225"/>
      <c r="K352" s="225"/>
      <c r="L352" s="230"/>
      <c r="M352" s="231"/>
      <c r="N352" s="232"/>
      <c r="O352" s="232"/>
      <c r="P352" s="232"/>
      <c r="Q352" s="232"/>
      <c r="R352" s="232"/>
      <c r="S352" s="232"/>
      <c r="T352" s="233"/>
      <c r="AT352" s="234" t="s">
        <v>196</v>
      </c>
      <c r="AU352" s="234" t="s">
        <v>98</v>
      </c>
      <c r="AV352" s="13" t="s">
        <v>98</v>
      </c>
      <c r="AW352" s="13" t="s">
        <v>48</v>
      </c>
      <c r="AX352" s="13" t="s">
        <v>91</v>
      </c>
      <c r="AY352" s="234" t="s">
        <v>183</v>
      </c>
    </row>
    <row r="353" spans="2:65" s="15" customFormat="1" ht="10.199999999999999">
      <c r="B353" s="259"/>
      <c r="C353" s="260"/>
      <c r="D353" s="210" t="s">
        <v>196</v>
      </c>
      <c r="E353" s="261" t="s">
        <v>1</v>
      </c>
      <c r="F353" s="262" t="s">
        <v>1547</v>
      </c>
      <c r="G353" s="260"/>
      <c r="H353" s="263">
        <v>298.387</v>
      </c>
      <c r="I353" s="264"/>
      <c r="J353" s="260"/>
      <c r="K353" s="260"/>
      <c r="L353" s="265"/>
      <c r="M353" s="266"/>
      <c r="N353" s="267"/>
      <c r="O353" s="267"/>
      <c r="P353" s="267"/>
      <c r="Q353" s="267"/>
      <c r="R353" s="267"/>
      <c r="S353" s="267"/>
      <c r="T353" s="268"/>
      <c r="AT353" s="269" t="s">
        <v>196</v>
      </c>
      <c r="AU353" s="269" t="s">
        <v>98</v>
      </c>
      <c r="AV353" s="15" t="s">
        <v>122</v>
      </c>
      <c r="AW353" s="15" t="s">
        <v>48</v>
      </c>
      <c r="AX353" s="15" t="s">
        <v>23</v>
      </c>
      <c r="AY353" s="269" t="s">
        <v>183</v>
      </c>
    </row>
    <row r="354" spans="2:65" s="1" customFormat="1" ht="16.5" customHeight="1">
      <c r="B354" s="35"/>
      <c r="C354" s="197" t="s">
        <v>1835</v>
      </c>
      <c r="D354" s="197" t="s">
        <v>186</v>
      </c>
      <c r="E354" s="198" t="s">
        <v>2884</v>
      </c>
      <c r="F354" s="199" t="s">
        <v>2885</v>
      </c>
      <c r="G354" s="200" t="s">
        <v>248</v>
      </c>
      <c r="H354" s="201">
        <v>49.985999999999997</v>
      </c>
      <c r="I354" s="202"/>
      <c r="J354" s="203">
        <f>ROUND(I354*H354,2)</f>
        <v>0</v>
      </c>
      <c r="K354" s="199" t="s">
        <v>190</v>
      </c>
      <c r="L354" s="39"/>
      <c r="M354" s="204" t="s">
        <v>1</v>
      </c>
      <c r="N354" s="205" t="s">
        <v>56</v>
      </c>
      <c r="O354" s="67"/>
      <c r="P354" s="206">
        <f>O354*H354</f>
        <v>0</v>
      </c>
      <c r="Q354" s="206">
        <v>0</v>
      </c>
      <c r="R354" s="206">
        <f>Q354*H354</f>
        <v>0</v>
      </c>
      <c r="S354" s="206">
        <v>0</v>
      </c>
      <c r="T354" s="207">
        <f>S354*H354</f>
        <v>0</v>
      </c>
      <c r="AR354" s="208" t="s">
        <v>122</v>
      </c>
      <c r="AT354" s="208" t="s">
        <v>186</v>
      </c>
      <c r="AU354" s="208" t="s">
        <v>98</v>
      </c>
      <c r="AY354" s="17" t="s">
        <v>183</v>
      </c>
      <c r="BE354" s="209">
        <f>IF(N354="základní",J354,0)</f>
        <v>0</v>
      </c>
      <c r="BF354" s="209">
        <f>IF(N354="snížená",J354,0)</f>
        <v>0</v>
      </c>
      <c r="BG354" s="209">
        <f>IF(N354="zákl. přenesená",J354,0)</f>
        <v>0</v>
      </c>
      <c r="BH354" s="209">
        <f>IF(N354="sníž. přenesená",J354,0)</f>
        <v>0</v>
      </c>
      <c r="BI354" s="209">
        <f>IF(N354="nulová",J354,0)</f>
        <v>0</v>
      </c>
      <c r="BJ354" s="17" t="s">
        <v>23</v>
      </c>
      <c r="BK354" s="209">
        <f>ROUND(I354*H354,2)</f>
        <v>0</v>
      </c>
      <c r="BL354" s="17" t="s">
        <v>122</v>
      </c>
      <c r="BM354" s="208" t="s">
        <v>390</v>
      </c>
    </row>
    <row r="355" spans="2:65" s="1" customFormat="1" ht="17.399999999999999">
      <c r="B355" s="35"/>
      <c r="C355" s="36"/>
      <c r="D355" s="210" t="s">
        <v>192</v>
      </c>
      <c r="E355" s="36"/>
      <c r="F355" s="211" t="s">
        <v>2886</v>
      </c>
      <c r="G355" s="36"/>
      <c r="H355" s="36"/>
      <c r="I355" s="118"/>
      <c r="J355" s="36"/>
      <c r="K355" s="36"/>
      <c r="L355" s="39"/>
      <c r="M355" s="212"/>
      <c r="N355" s="67"/>
      <c r="O355" s="67"/>
      <c r="P355" s="67"/>
      <c r="Q355" s="67"/>
      <c r="R355" s="67"/>
      <c r="S355" s="67"/>
      <c r="T355" s="68"/>
      <c r="AT355" s="17" t="s">
        <v>192</v>
      </c>
      <c r="AU355" s="17" t="s">
        <v>98</v>
      </c>
    </row>
    <row r="356" spans="2:65" s="1" customFormat="1" ht="45">
      <c r="B356" s="35"/>
      <c r="C356" s="36"/>
      <c r="D356" s="210" t="s">
        <v>194</v>
      </c>
      <c r="E356" s="36"/>
      <c r="F356" s="213" t="s">
        <v>2887</v>
      </c>
      <c r="G356" s="36"/>
      <c r="H356" s="36"/>
      <c r="I356" s="118"/>
      <c r="J356" s="36"/>
      <c r="K356" s="36"/>
      <c r="L356" s="39"/>
      <c r="M356" s="212"/>
      <c r="N356" s="67"/>
      <c r="O356" s="67"/>
      <c r="P356" s="67"/>
      <c r="Q356" s="67"/>
      <c r="R356" s="67"/>
      <c r="S356" s="67"/>
      <c r="T356" s="68"/>
      <c r="AT356" s="17" t="s">
        <v>194</v>
      </c>
      <c r="AU356" s="17" t="s">
        <v>98</v>
      </c>
    </row>
    <row r="357" spans="2:65" s="12" customFormat="1" ht="10.199999999999999">
      <c r="B357" s="214"/>
      <c r="C357" s="215"/>
      <c r="D357" s="210" t="s">
        <v>196</v>
      </c>
      <c r="E357" s="216" t="s">
        <v>1</v>
      </c>
      <c r="F357" s="217" t="s">
        <v>2876</v>
      </c>
      <c r="G357" s="215"/>
      <c r="H357" s="216" t="s">
        <v>1</v>
      </c>
      <c r="I357" s="218"/>
      <c r="J357" s="215"/>
      <c r="K357" s="215"/>
      <c r="L357" s="219"/>
      <c r="M357" s="220"/>
      <c r="N357" s="221"/>
      <c r="O357" s="221"/>
      <c r="P357" s="221"/>
      <c r="Q357" s="221"/>
      <c r="R357" s="221"/>
      <c r="S357" s="221"/>
      <c r="T357" s="222"/>
      <c r="AT357" s="223" t="s">
        <v>196</v>
      </c>
      <c r="AU357" s="223" t="s">
        <v>98</v>
      </c>
      <c r="AV357" s="12" t="s">
        <v>23</v>
      </c>
      <c r="AW357" s="12" t="s">
        <v>48</v>
      </c>
      <c r="AX357" s="12" t="s">
        <v>91</v>
      </c>
      <c r="AY357" s="223" t="s">
        <v>183</v>
      </c>
    </row>
    <row r="358" spans="2:65" s="12" customFormat="1" ht="10.199999999999999">
      <c r="B358" s="214"/>
      <c r="C358" s="215"/>
      <c r="D358" s="210" t="s">
        <v>196</v>
      </c>
      <c r="E358" s="216" t="s">
        <v>1</v>
      </c>
      <c r="F358" s="217" t="s">
        <v>1712</v>
      </c>
      <c r="G358" s="215"/>
      <c r="H358" s="216" t="s">
        <v>1</v>
      </c>
      <c r="I358" s="218"/>
      <c r="J358" s="215"/>
      <c r="K358" s="215"/>
      <c r="L358" s="219"/>
      <c r="M358" s="220"/>
      <c r="N358" s="221"/>
      <c r="O358" s="221"/>
      <c r="P358" s="221"/>
      <c r="Q358" s="221"/>
      <c r="R358" s="221"/>
      <c r="S358" s="221"/>
      <c r="T358" s="222"/>
      <c r="AT358" s="223" t="s">
        <v>196</v>
      </c>
      <c r="AU358" s="223" t="s">
        <v>98</v>
      </c>
      <c r="AV358" s="12" t="s">
        <v>23</v>
      </c>
      <c r="AW358" s="12" t="s">
        <v>48</v>
      </c>
      <c r="AX358" s="12" t="s">
        <v>91</v>
      </c>
      <c r="AY358" s="223" t="s">
        <v>183</v>
      </c>
    </row>
    <row r="359" spans="2:65" s="12" customFormat="1" ht="10.199999999999999">
      <c r="B359" s="214"/>
      <c r="C359" s="215"/>
      <c r="D359" s="210" t="s">
        <v>196</v>
      </c>
      <c r="E359" s="216" t="s">
        <v>1</v>
      </c>
      <c r="F359" s="217" t="s">
        <v>2877</v>
      </c>
      <c r="G359" s="215"/>
      <c r="H359" s="216" t="s">
        <v>1</v>
      </c>
      <c r="I359" s="218"/>
      <c r="J359" s="215"/>
      <c r="K359" s="215"/>
      <c r="L359" s="219"/>
      <c r="M359" s="220"/>
      <c r="N359" s="221"/>
      <c r="O359" s="221"/>
      <c r="P359" s="221"/>
      <c r="Q359" s="221"/>
      <c r="R359" s="221"/>
      <c r="S359" s="221"/>
      <c r="T359" s="222"/>
      <c r="AT359" s="223" t="s">
        <v>196</v>
      </c>
      <c r="AU359" s="223" t="s">
        <v>98</v>
      </c>
      <c r="AV359" s="12" t="s">
        <v>23</v>
      </c>
      <c r="AW359" s="12" t="s">
        <v>48</v>
      </c>
      <c r="AX359" s="12" t="s">
        <v>91</v>
      </c>
      <c r="AY359" s="223" t="s">
        <v>183</v>
      </c>
    </row>
    <row r="360" spans="2:65" s="13" customFormat="1" ht="10.199999999999999">
      <c r="B360" s="224"/>
      <c r="C360" s="225"/>
      <c r="D360" s="210" t="s">
        <v>196</v>
      </c>
      <c r="E360" s="226" t="s">
        <v>1</v>
      </c>
      <c r="F360" s="227" t="s">
        <v>2888</v>
      </c>
      <c r="G360" s="225"/>
      <c r="H360" s="228">
        <v>35.19</v>
      </c>
      <c r="I360" s="229"/>
      <c r="J360" s="225"/>
      <c r="K360" s="225"/>
      <c r="L360" s="230"/>
      <c r="M360" s="231"/>
      <c r="N360" s="232"/>
      <c r="O360" s="232"/>
      <c r="P360" s="232"/>
      <c r="Q360" s="232"/>
      <c r="R360" s="232"/>
      <c r="S360" s="232"/>
      <c r="T360" s="233"/>
      <c r="AT360" s="234" t="s">
        <v>196</v>
      </c>
      <c r="AU360" s="234" t="s">
        <v>98</v>
      </c>
      <c r="AV360" s="13" t="s">
        <v>98</v>
      </c>
      <c r="AW360" s="13" t="s">
        <v>48</v>
      </c>
      <c r="AX360" s="13" t="s">
        <v>91</v>
      </c>
      <c r="AY360" s="234" t="s">
        <v>183</v>
      </c>
    </row>
    <row r="361" spans="2:65" s="12" customFormat="1" ht="10.199999999999999">
      <c r="B361" s="214"/>
      <c r="C361" s="215"/>
      <c r="D361" s="210" t="s">
        <v>196</v>
      </c>
      <c r="E361" s="216" t="s">
        <v>1</v>
      </c>
      <c r="F361" s="217" t="s">
        <v>2879</v>
      </c>
      <c r="G361" s="215"/>
      <c r="H361" s="216" t="s">
        <v>1</v>
      </c>
      <c r="I361" s="218"/>
      <c r="J361" s="215"/>
      <c r="K361" s="215"/>
      <c r="L361" s="219"/>
      <c r="M361" s="220"/>
      <c r="N361" s="221"/>
      <c r="O361" s="221"/>
      <c r="P361" s="221"/>
      <c r="Q361" s="221"/>
      <c r="R361" s="221"/>
      <c r="S361" s="221"/>
      <c r="T361" s="222"/>
      <c r="AT361" s="223" t="s">
        <v>196</v>
      </c>
      <c r="AU361" s="223" t="s">
        <v>98</v>
      </c>
      <c r="AV361" s="12" t="s">
        <v>23</v>
      </c>
      <c r="AW361" s="12" t="s">
        <v>48</v>
      </c>
      <c r="AX361" s="12" t="s">
        <v>91</v>
      </c>
      <c r="AY361" s="223" t="s">
        <v>183</v>
      </c>
    </row>
    <row r="362" spans="2:65" s="13" customFormat="1" ht="10.199999999999999">
      <c r="B362" s="224"/>
      <c r="C362" s="225"/>
      <c r="D362" s="210" t="s">
        <v>196</v>
      </c>
      <c r="E362" s="226" t="s">
        <v>1</v>
      </c>
      <c r="F362" s="227" t="s">
        <v>2889</v>
      </c>
      <c r="G362" s="225"/>
      <c r="H362" s="228">
        <v>14.795999999999999</v>
      </c>
      <c r="I362" s="229"/>
      <c r="J362" s="225"/>
      <c r="K362" s="225"/>
      <c r="L362" s="230"/>
      <c r="M362" s="231"/>
      <c r="N362" s="232"/>
      <c r="O362" s="232"/>
      <c r="P362" s="232"/>
      <c r="Q362" s="232"/>
      <c r="R362" s="232"/>
      <c r="S362" s="232"/>
      <c r="T362" s="233"/>
      <c r="AT362" s="234" t="s">
        <v>196</v>
      </c>
      <c r="AU362" s="234" t="s">
        <v>98</v>
      </c>
      <c r="AV362" s="13" t="s">
        <v>98</v>
      </c>
      <c r="AW362" s="13" t="s">
        <v>48</v>
      </c>
      <c r="AX362" s="13" t="s">
        <v>91</v>
      </c>
      <c r="AY362" s="234" t="s">
        <v>183</v>
      </c>
    </row>
    <row r="363" spans="2:65" s="15" customFormat="1" ht="10.199999999999999">
      <c r="B363" s="259"/>
      <c r="C363" s="260"/>
      <c r="D363" s="210" t="s">
        <v>196</v>
      </c>
      <c r="E363" s="261" t="s">
        <v>1</v>
      </c>
      <c r="F363" s="262" t="s">
        <v>1547</v>
      </c>
      <c r="G363" s="260"/>
      <c r="H363" s="263">
        <v>49.985999999999997</v>
      </c>
      <c r="I363" s="264"/>
      <c r="J363" s="260"/>
      <c r="K363" s="260"/>
      <c r="L363" s="265"/>
      <c r="M363" s="266"/>
      <c r="N363" s="267"/>
      <c r="O363" s="267"/>
      <c r="P363" s="267"/>
      <c r="Q363" s="267"/>
      <c r="R363" s="267"/>
      <c r="S363" s="267"/>
      <c r="T363" s="268"/>
      <c r="AT363" s="269" t="s">
        <v>196</v>
      </c>
      <c r="AU363" s="269" t="s">
        <v>98</v>
      </c>
      <c r="AV363" s="15" t="s">
        <v>122</v>
      </c>
      <c r="AW363" s="15" t="s">
        <v>48</v>
      </c>
      <c r="AX363" s="15" t="s">
        <v>23</v>
      </c>
      <c r="AY363" s="269" t="s">
        <v>183</v>
      </c>
    </row>
    <row r="364" spans="2:65" s="1" customFormat="1" ht="16.5" customHeight="1">
      <c r="B364" s="35"/>
      <c r="C364" s="246" t="s">
        <v>8</v>
      </c>
      <c r="D364" s="246" t="s">
        <v>347</v>
      </c>
      <c r="E364" s="247" t="s">
        <v>2565</v>
      </c>
      <c r="F364" s="248" t="s">
        <v>2566</v>
      </c>
      <c r="G364" s="249" t="s">
        <v>313</v>
      </c>
      <c r="H364" s="250">
        <v>94.972999999999999</v>
      </c>
      <c r="I364" s="251"/>
      <c r="J364" s="252">
        <f>ROUND(I364*H364,2)</f>
        <v>0</v>
      </c>
      <c r="K364" s="248" t="s">
        <v>190</v>
      </c>
      <c r="L364" s="253"/>
      <c r="M364" s="254" t="s">
        <v>1</v>
      </c>
      <c r="N364" s="255" t="s">
        <v>56</v>
      </c>
      <c r="O364" s="67"/>
      <c r="P364" s="206">
        <f>O364*H364</f>
        <v>0</v>
      </c>
      <c r="Q364" s="206">
        <v>0</v>
      </c>
      <c r="R364" s="206">
        <f>Q364*H364</f>
        <v>0</v>
      </c>
      <c r="S364" s="206">
        <v>0</v>
      </c>
      <c r="T364" s="207">
        <f>S364*H364</f>
        <v>0</v>
      </c>
      <c r="AR364" s="208" t="s">
        <v>232</v>
      </c>
      <c r="AT364" s="208" t="s">
        <v>347</v>
      </c>
      <c r="AU364" s="208" t="s">
        <v>98</v>
      </c>
      <c r="AY364" s="17" t="s">
        <v>183</v>
      </c>
      <c r="BE364" s="209">
        <f>IF(N364="základní",J364,0)</f>
        <v>0</v>
      </c>
      <c r="BF364" s="209">
        <f>IF(N364="snížená",J364,0)</f>
        <v>0</v>
      </c>
      <c r="BG364" s="209">
        <f>IF(N364="zákl. přenesená",J364,0)</f>
        <v>0</v>
      </c>
      <c r="BH364" s="209">
        <f>IF(N364="sníž. přenesená",J364,0)</f>
        <v>0</v>
      </c>
      <c r="BI364" s="209">
        <f>IF(N364="nulová",J364,0)</f>
        <v>0</v>
      </c>
      <c r="BJ364" s="17" t="s">
        <v>23</v>
      </c>
      <c r="BK364" s="209">
        <f>ROUND(I364*H364,2)</f>
        <v>0</v>
      </c>
      <c r="BL364" s="17" t="s">
        <v>122</v>
      </c>
      <c r="BM364" s="208" t="s">
        <v>2890</v>
      </c>
    </row>
    <row r="365" spans="2:65" s="1" customFormat="1" ht="10.199999999999999">
      <c r="B365" s="35"/>
      <c r="C365" s="36"/>
      <c r="D365" s="210" t="s">
        <v>192</v>
      </c>
      <c r="E365" s="36"/>
      <c r="F365" s="211" t="s">
        <v>2567</v>
      </c>
      <c r="G365" s="36"/>
      <c r="H365" s="36"/>
      <c r="I365" s="118"/>
      <c r="J365" s="36"/>
      <c r="K365" s="36"/>
      <c r="L365" s="39"/>
      <c r="M365" s="212"/>
      <c r="N365" s="67"/>
      <c r="O365" s="67"/>
      <c r="P365" s="67"/>
      <c r="Q365" s="67"/>
      <c r="R365" s="67"/>
      <c r="S365" s="67"/>
      <c r="T365" s="68"/>
      <c r="AT365" s="17" t="s">
        <v>192</v>
      </c>
      <c r="AU365" s="17" t="s">
        <v>98</v>
      </c>
    </row>
    <row r="366" spans="2:65" s="12" customFormat="1" ht="10.199999999999999">
      <c r="B366" s="214"/>
      <c r="C366" s="215"/>
      <c r="D366" s="210" t="s">
        <v>196</v>
      </c>
      <c r="E366" s="216" t="s">
        <v>1</v>
      </c>
      <c r="F366" s="217" t="s">
        <v>1873</v>
      </c>
      <c r="G366" s="215"/>
      <c r="H366" s="216" t="s">
        <v>1</v>
      </c>
      <c r="I366" s="218"/>
      <c r="J366" s="215"/>
      <c r="K366" s="215"/>
      <c r="L366" s="219"/>
      <c r="M366" s="220"/>
      <c r="N366" s="221"/>
      <c r="O366" s="221"/>
      <c r="P366" s="221"/>
      <c r="Q366" s="221"/>
      <c r="R366" s="221"/>
      <c r="S366" s="221"/>
      <c r="T366" s="222"/>
      <c r="AT366" s="223" t="s">
        <v>196</v>
      </c>
      <c r="AU366" s="223" t="s">
        <v>98</v>
      </c>
      <c r="AV366" s="12" t="s">
        <v>23</v>
      </c>
      <c r="AW366" s="12" t="s">
        <v>48</v>
      </c>
      <c r="AX366" s="12" t="s">
        <v>91</v>
      </c>
      <c r="AY366" s="223" t="s">
        <v>183</v>
      </c>
    </row>
    <row r="367" spans="2:65" s="13" customFormat="1" ht="10.199999999999999">
      <c r="B367" s="224"/>
      <c r="C367" s="225"/>
      <c r="D367" s="210" t="s">
        <v>196</v>
      </c>
      <c r="E367" s="226" t="s">
        <v>1</v>
      </c>
      <c r="F367" s="227" t="s">
        <v>2891</v>
      </c>
      <c r="G367" s="225"/>
      <c r="H367" s="228">
        <v>94.972999999999999</v>
      </c>
      <c r="I367" s="229"/>
      <c r="J367" s="225"/>
      <c r="K367" s="225"/>
      <c r="L367" s="230"/>
      <c r="M367" s="231"/>
      <c r="N367" s="232"/>
      <c r="O367" s="232"/>
      <c r="P367" s="232"/>
      <c r="Q367" s="232"/>
      <c r="R367" s="232"/>
      <c r="S367" s="232"/>
      <c r="T367" s="233"/>
      <c r="AT367" s="234" t="s">
        <v>196</v>
      </c>
      <c r="AU367" s="234" t="s">
        <v>98</v>
      </c>
      <c r="AV367" s="13" t="s">
        <v>98</v>
      </c>
      <c r="AW367" s="13" t="s">
        <v>48</v>
      </c>
      <c r="AX367" s="13" t="s">
        <v>91</v>
      </c>
      <c r="AY367" s="234" t="s">
        <v>183</v>
      </c>
    </row>
    <row r="368" spans="2:65" s="15" customFormat="1" ht="10.199999999999999">
      <c r="B368" s="259"/>
      <c r="C368" s="260"/>
      <c r="D368" s="210" t="s">
        <v>196</v>
      </c>
      <c r="E368" s="261" t="s">
        <v>1</v>
      </c>
      <c r="F368" s="262" t="s">
        <v>1547</v>
      </c>
      <c r="G368" s="260"/>
      <c r="H368" s="263">
        <v>94.972999999999999</v>
      </c>
      <c r="I368" s="264"/>
      <c r="J368" s="260"/>
      <c r="K368" s="260"/>
      <c r="L368" s="265"/>
      <c r="M368" s="266"/>
      <c r="N368" s="267"/>
      <c r="O368" s="267"/>
      <c r="P368" s="267"/>
      <c r="Q368" s="267"/>
      <c r="R368" s="267"/>
      <c r="S368" s="267"/>
      <c r="T368" s="268"/>
      <c r="AT368" s="269" t="s">
        <v>196</v>
      </c>
      <c r="AU368" s="269" t="s">
        <v>98</v>
      </c>
      <c r="AV368" s="15" t="s">
        <v>122</v>
      </c>
      <c r="AW368" s="15" t="s">
        <v>48</v>
      </c>
      <c r="AX368" s="15" t="s">
        <v>23</v>
      </c>
      <c r="AY368" s="269" t="s">
        <v>183</v>
      </c>
    </row>
    <row r="369" spans="2:65" s="1" customFormat="1" ht="16.5" customHeight="1">
      <c r="B369" s="35"/>
      <c r="C369" s="197" t="s">
        <v>288</v>
      </c>
      <c r="D369" s="197" t="s">
        <v>186</v>
      </c>
      <c r="E369" s="198" t="s">
        <v>296</v>
      </c>
      <c r="F369" s="199" t="s">
        <v>297</v>
      </c>
      <c r="G369" s="200" t="s">
        <v>248</v>
      </c>
      <c r="H369" s="201">
        <v>203.99199999999999</v>
      </c>
      <c r="I369" s="202"/>
      <c r="J369" s="203">
        <f>ROUND(I369*H369,2)</f>
        <v>0</v>
      </c>
      <c r="K369" s="199" t="s">
        <v>190</v>
      </c>
      <c r="L369" s="39"/>
      <c r="M369" s="204" t="s">
        <v>1</v>
      </c>
      <c r="N369" s="205" t="s">
        <v>56</v>
      </c>
      <c r="O369" s="67"/>
      <c r="P369" s="206">
        <f>O369*H369</f>
        <v>0</v>
      </c>
      <c r="Q369" s="206">
        <v>0</v>
      </c>
      <c r="R369" s="206">
        <f>Q369*H369</f>
        <v>0</v>
      </c>
      <c r="S369" s="206">
        <v>0</v>
      </c>
      <c r="T369" s="207">
        <f>S369*H369</f>
        <v>0</v>
      </c>
      <c r="AR369" s="208" t="s">
        <v>122</v>
      </c>
      <c r="AT369" s="208" t="s">
        <v>186</v>
      </c>
      <c r="AU369" s="208" t="s">
        <v>98</v>
      </c>
      <c r="AY369" s="17" t="s">
        <v>183</v>
      </c>
      <c r="BE369" s="209">
        <f>IF(N369="základní",J369,0)</f>
        <v>0</v>
      </c>
      <c r="BF369" s="209">
        <f>IF(N369="snížená",J369,0)</f>
        <v>0</v>
      </c>
      <c r="BG369" s="209">
        <f>IF(N369="zákl. přenesená",J369,0)</f>
        <v>0</v>
      </c>
      <c r="BH369" s="209">
        <f>IF(N369="sníž. přenesená",J369,0)</f>
        <v>0</v>
      </c>
      <c r="BI369" s="209">
        <f>IF(N369="nulová",J369,0)</f>
        <v>0</v>
      </c>
      <c r="BJ369" s="17" t="s">
        <v>23</v>
      </c>
      <c r="BK369" s="209">
        <f>ROUND(I369*H369,2)</f>
        <v>0</v>
      </c>
      <c r="BL369" s="17" t="s">
        <v>122</v>
      </c>
      <c r="BM369" s="208" t="s">
        <v>302</v>
      </c>
    </row>
    <row r="370" spans="2:65" s="1" customFormat="1" ht="17.399999999999999">
      <c r="B370" s="35"/>
      <c r="C370" s="36"/>
      <c r="D370" s="210" t="s">
        <v>192</v>
      </c>
      <c r="E370" s="36"/>
      <c r="F370" s="211" t="s">
        <v>299</v>
      </c>
      <c r="G370" s="36"/>
      <c r="H370" s="36"/>
      <c r="I370" s="118"/>
      <c r="J370" s="36"/>
      <c r="K370" s="36"/>
      <c r="L370" s="39"/>
      <c r="M370" s="212"/>
      <c r="N370" s="67"/>
      <c r="O370" s="67"/>
      <c r="P370" s="67"/>
      <c r="Q370" s="67"/>
      <c r="R370" s="67"/>
      <c r="S370" s="67"/>
      <c r="T370" s="68"/>
      <c r="AT370" s="17" t="s">
        <v>192</v>
      </c>
      <c r="AU370" s="17" t="s">
        <v>98</v>
      </c>
    </row>
    <row r="371" spans="2:65" s="1" customFormat="1" ht="90">
      <c r="B371" s="35"/>
      <c r="C371" s="36"/>
      <c r="D371" s="210" t="s">
        <v>194</v>
      </c>
      <c r="E371" s="36"/>
      <c r="F371" s="213" t="s">
        <v>293</v>
      </c>
      <c r="G371" s="36"/>
      <c r="H371" s="36"/>
      <c r="I371" s="118"/>
      <c r="J371" s="36"/>
      <c r="K371" s="36"/>
      <c r="L371" s="39"/>
      <c r="M371" s="212"/>
      <c r="N371" s="67"/>
      <c r="O371" s="67"/>
      <c r="P371" s="67"/>
      <c r="Q371" s="67"/>
      <c r="R371" s="67"/>
      <c r="S371" s="67"/>
      <c r="T371" s="68"/>
      <c r="AT371" s="17" t="s">
        <v>194</v>
      </c>
      <c r="AU371" s="17" t="s">
        <v>98</v>
      </c>
    </row>
    <row r="372" spans="2:65" s="12" customFormat="1" ht="10.199999999999999">
      <c r="B372" s="214"/>
      <c r="C372" s="215"/>
      <c r="D372" s="210" t="s">
        <v>196</v>
      </c>
      <c r="E372" s="216" t="s">
        <v>1</v>
      </c>
      <c r="F372" s="217" t="s">
        <v>2352</v>
      </c>
      <c r="G372" s="215"/>
      <c r="H372" s="216" t="s">
        <v>1</v>
      </c>
      <c r="I372" s="218"/>
      <c r="J372" s="215"/>
      <c r="K372" s="215"/>
      <c r="L372" s="219"/>
      <c r="M372" s="220"/>
      <c r="N372" s="221"/>
      <c r="O372" s="221"/>
      <c r="P372" s="221"/>
      <c r="Q372" s="221"/>
      <c r="R372" s="221"/>
      <c r="S372" s="221"/>
      <c r="T372" s="222"/>
      <c r="AT372" s="223" t="s">
        <v>196</v>
      </c>
      <c r="AU372" s="223" t="s">
        <v>98</v>
      </c>
      <c r="AV372" s="12" t="s">
        <v>23</v>
      </c>
      <c r="AW372" s="12" t="s">
        <v>48</v>
      </c>
      <c r="AX372" s="12" t="s">
        <v>91</v>
      </c>
      <c r="AY372" s="223" t="s">
        <v>183</v>
      </c>
    </row>
    <row r="373" spans="2:65" s="13" customFormat="1" ht="10.199999999999999">
      <c r="B373" s="224"/>
      <c r="C373" s="225"/>
      <c r="D373" s="210" t="s">
        <v>196</v>
      </c>
      <c r="E373" s="226" t="s">
        <v>1</v>
      </c>
      <c r="F373" s="227" t="s">
        <v>2875</v>
      </c>
      <c r="G373" s="225"/>
      <c r="H373" s="228">
        <v>203.99199999999999</v>
      </c>
      <c r="I373" s="229"/>
      <c r="J373" s="225"/>
      <c r="K373" s="225"/>
      <c r="L373" s="230"/>
      <c r="M373" s="231"/>
      <c r="N373" s="232"/>
      <c r="O373" s="232"/>
      <c r="P373" s="232"/>
      <c r="Q373" s="232"/>
      <c r="R373" s="232"/>
      <c r="S373" s="232"/>
      <c r="T373" s="233"/>
      <c r="AT373" s="234" t="s">
        <v>196</v>
      </c>
      <c r="AU373" s="234" t="s">
        <v>98</v>
      </c>
      <c r="AV373" s="13" t="s">
        <v>98</v>
      </c>
      <c r="AW373" s="13" t="s">
        <v>48</v>
      </c>
      <c r="AX373" s="13" t="s">
        <v>23</v>
      </c>
      <c r="AY373" s="234" t="s">
        <v>183</v>
      </c>
    </row>
    <row r="374" spans="2:65" s="1" customFormat="1" ht="16.5" customHeight="1">
      <c r="B374" s="35"/>
      <c r="C374" s="197" t="s">
        <v>295</v>
      </c>
      <c r="D374" s="197" t="s">
        <v>186</v>
      </c>
      <c r="E374" s="198" t="s">
        <v>303</v>
      </c>
      <c r="F374" s="199" t="s">
        <v>304</v>
      </c>
      <c r="G374" s="200" t="s">
        <v>248</v>
      </c>
      <c r="H374" s="201">
        <v>3059.88</v>
      </c>
      <c r="I374" s="202"/>
      <c r="J374" s="203">
        <f>ROUND(I374*H374,2)</f>
        <v>0</v>
      </c>
      <c r="K374" s="199" t="s">
        <v>190</v>
      </c>
      <c r="L374" s="39"/>
      <c r="M374" s="204" t="s">
        <v>1</v>
      </c>
      <c r="N374" s="205" t="s">
        <v>56</v>
      </c>
      <c r="O374" s="67"/>
      <c r="P374" s="206">
        <f>O374*H374</f>
        <v>0</v>
      </c>
      <c r="Q374" s="206">
        <v>0</v>
      </c>
      <c r="R374" s="206">
        <f>Q374*H374</f>
        <v>0</v>
      </c>
      <c r="S374" s="206">
        <v>0</v>
      </c>
      <c r="T374" s="207">
        <f>S374*H374</f>
        <v>0</v>
      </c>
      <c r="AR374" s="208" t="s">
        <v>122</v>
      </c>
      <c r="AT374" s="208" t="s">
        <v>186</v>
      </c>
      <c r="AU374" s="208" t="s">
        <v>98</v>
      </c>
      <c r="AY374" s="17" t="s">
        <v>183</v>
      </c>
      <c r="BE374" s="209">
        <f>IF(N374="základní",J374,0)</f>
        <v>0</v>
      </c>
      <c r="BF374" s="209">
        <f>IF(N374="snížená",J374,0)</f>
        <v>0</v>
      </c>
      <c r="BG374" s="209">
        <f>IF(N374="zákl. přenesená",J374,0)</f>
        <v>0</v>
      </c>
      <c r="BH374" s="209">
        <f>IF(N374="sníž. přenesená",J374,0)</f>
        <v>0</v>
      </c>
      <c r="BI374" s="209">
        <f>IF(N374="nulová",J374,0)</f>
        <v>0</v>
      </c>
      <c r="BJ374" s="17" t="s">
        <v>23</v>
      </c>
      <c r="BK374" s="209">
        <f>ROUND(I374*H374,2)</f>
        <v>0</v>
      </c>
      <c r="BL374" s="17" t="s">
        <v>122</v>
      </c>
      <c r="BM374" s="208" t="s">
        <v>318</v>
      </c>
    </row>
    <row r="375" spans="2:65" s="1" customFormat="1" ht="17.399999999999999">
      <c r="B375" s="35"/>
      <c r="C375" s="36"/>
      <c r="D375" s="210" t="s">
        <v>192</v>
      </c>
      <c r="E375" s="36"/>
      <c r="F375" s="211" t="s">
        <v>306</v>
      </c>
      <c r="G375" s="36"/>
      <c r="H375" s="36"/>
      <c r="I375" s="118"/>
      <c r="J375" s="36"/>
      <c r="K375" s="36"/>
      <c r="L375" s="39"/>
      <c r="M375" s="212"/>
      <c r="N375" s="67"/>
      <c r="O375" s="67"/>
      <c r="P375" s="67"/>
      <c r="Q375" s="67"/>
      <c r="R375" s="67"/>
      <c r="S375" s="67"/>
      <c r="T375" s="68"/>
      <c r="AT375" s="17" t="s">
        <v>192</v>
      </c>
      <c r="AU375" s="17" t="s">
        <v>98</v>
      </c>
    </row>
    <row r="376" spans="2:65" s="1" customFormat="1" ht="90">
      <c r="B376" s="35"/>
      <c r="C376" s="36"/>
      <c r="D376" s="210" t="s">
        <v>194</v>
      </c>
      <c r="E376" s="36"/>
      <c r="F376" s="213" t="s">
        <v>293</v>
      </c>
      <c r="G376" s="36"/>
      <c r="H376" s="36"/>
      <c r="I376" s="118"/>
      <c r="J376" s="36"/>
      <c r="K376" s="36"/>
      <c r="L376" s="39"/>
      <c r="M376" s="212"/>
      <c r="N376" s="67"/>
      <c r="O376" s="67"/>
      <c r="P376" s="67"/>
      <c r="Q376" s="67"/>
      <c r="R376" s="67"/>
      <c r="S376" s="67"/>
      <c r="T376" s="68"/>
      <c r="AT376" s="17" t="s">
        <v>194</v>
      </c>
      <c r="AU376" s="17" t="s">
        <v>98</v>
      </c>
    </row>
    <row r="377" spans="2:65" s="12" customFormat="1" ht="10.199999999999999">
      <c r="B377" s="214"/>
      <c r="C377" s="215"/>
      <c r="D377" s="210" t="s">
        <v>196</v>
      </c>
      <c r="E377" s="216" t="s">
        <v>1</v>
      </c>
      <c r="F377" s="217" t="s">
        <v>2892</v>
      </c>
      <c r="G377" s="215"/>
      <c r="H377" s="216" t="s">
        <v>1</v>
      </c>
      <c r="I377" s="218"/>
      <c r="J377" s="215"/>
      <c r="K377" s="215"/>
      <c r="L377" s="219"/>
      <c r="M377" s="220"/>
      <c r="N377" s="221"/>
      <c r="O377" s="221"/>
      <c r="P377" s="221"/>
      <c r="Q377" s="221"/>
      <c r="R377" s="221"/>
      <c r="S377" s="221"/>
      <c r="T377" s="222"/>
      <c r="AT377" s="223" t="s">
        <v>196</v>
      </c>
      <c r="AU377" s="223" t="s">
        <v>98</v>
      </c>
      <c r="AV377" s="12" t="s">
        <v>23</v>
      </c>
      <c r="AW377" s="12" t="s">
        <v>48</v>
      </c>
      <c r="AX377" s="12" t="s">
        <v>91</v>
      </c>
      <c r="AY377" s="223" t="s">
        <v>183</v>
      </c>
    </row>
    <row r="378" spans="2:65" s="13" customFormat="1" ht="10.199999999999999">
      <c r="B378" s="224"/>
      <c r="C378" s="225"/>
      <c r="D378" s="210" t="s">
        <v>196</v>
      </c>
      <c r="E378" s="226" t="s">
        <v>1</v>
      </c>
      <c r="F378" s="227" t="s">
        <v>2893</v>
      </c>
      <c r="G378" s="225"/>
      <c r="H378" s="228">
        <v>3059.88</v>
      </c>
      <c r="I378" s="229"/>
      <c r="J378" s="225"/>
      <c r="K378" s="225"/>
      <c r="L378" s="230"/>
      <c r="M378" s="231"/>
      <c r="N378" s="232"/>
      <c r="O378" s="232"/>
      <c r="P378" s="232"/>
      <c r="Q378" s="232"/>
      <c r="R378" s="232"/>
      <c r="S378" s="232"/>
      <c r="T378" s="233"/>
      <c r="AT378" s="234" t="s">
        <v>196</v>
      </c>
      <c r="AU378" s="234" t="s">
        <v>98</v>
      </c>
      <c r="AV378" s="13" t="s">
        <v>98</v>
      </c>
      <c r="AW378" s="13" t="s">
        <v>48</v>
      </c>
      <c r="AX378" s="13" t="s">
        <v>91</v>
      </c>
      <c r="AY378" s="234" t="s">
        <v>183</v>
      </c>
    </row>
    <row r="379" spans="2:65" s="15" customFormat="1" ht="10.199999999999999">
      <c r="B379" s="259"/>
      <c r="C379" s="260"/>
      <c r="D379" s="210" t="s">
        <v>196</v>
      </c>
      <c r="E379" s="261" t="s">
        <v>1</v>
      </c>
      <c r="F379" s="262" t="s">
        <v>1547</v>
      </c>
      <c r="G379" s="260"/>
      <c r="H379" s="263">
        <v>3059.88</v>
      </c>
      <c r="I379" s="264"/>
      <c r="J379" s="260"/>
      <c r="K379" s="260"/>
      <c r="L379" s="265"/>
      <c r="M379" s="266"/>
      <c r="N379" s="267"/>
      <c r="O379" s="267"/>
      <c r="P379" s="267"/>
      <c r="Q379" s="267"/>
      <c r="R379" s="267"/>
      <c r="S379" s="267"/>
      <c r="T379" s="268"/>
      <c r="AT379" s="269" t="s">
        <v>196</v>
      </c>
      <c r="AU379" s="269" t="s">
        <v>98</v>
      </c>
      <c r="AV379" s="15" t="s">
        <v>122</v>
      </c>
      <c r="AW379" s="15" t="s">
        <v>48</v>
      </c>
      <c r="AX379" s="15" t="s">
        <v>23</v>
      </c>
      <c r="AY379" s="269" t="s">
        <v>183</v>
      </c>
    </row>
    <row r="380" spans="2:65" s="1" customFormat="1" ht="16.5" customHeight="1">
      <c r="B380" s="35"/>
      <c r="C380" s="197" t="s">
        <v>302</v>
      </c>
      <c r="D380" s="197" t="s">
        <v>186</v>
      </c>
      <c r="E380" s="198" t="s">
        <v>311</v>
      </c>
      <c r="F380" s="199" t="s">
        <v>312</v>
      </c>
      <c r="G380" s="200" t="s">
        <v>313</v>
      </c>
      <c r="H380" s="201">
        <v>356.98599999999999</v>
      </c>
      <c r="I380" s="202"/>
      <c r="J380" s="203">
        <f>ROUND(I380*H380,2)</f>
        <v>0</v>
      </c>
      <c r="K380" s="199" t="s">
        <v>190</v>
      </c>
      <c r="L380" s="39"/>
      <c r="M380" s="204" t="s">
        <v>1</v>
      </c>
      <c r="N380" s="205" t="s">
        <v>56</v>
      </c>
      <c r="O380" s="67"/>
      <c r="P380" s="206">
        <f>O380*H380</f>
        <v>0</v>
      </c>
      <c r="Q380" s="206">
        <v>0</v>
      </c>
      <c r="R380" s="206">
        <f>Q380*H380</f>
        <v>0</v>
      </c>
      <c r="S380" s="206">
        <v>0</v>
      </c>
      <c r="T380" s="207">
        <f>S380*H380</f>
        <v>0</v>
      </c>
      <c r="AR380" s="208" t="s">
        <v>122</v>
      </c>
      <c r="AT380" s="208" t="s">
        <v>186</v>
      </c>
      <c r="AU380" s="208" t="s">
        <v>98</v>
      </c>
      <c r="AY380" s="17" t="s">
        <v>183</v>
      </c>
      <c r="BE380" s="209">
        <f>IF(N380="základní",J380,0)</f>
        <v>0</v>
      </c>
      <c r="BF380" s="209">
        <f>IF(N380="snížená",J380,0)</f>
        <v>0</v>
      </c>
      <c r="BG380" s="209">
        <f>IF(N380="zákl. přenesená",J380,0)</f>
        <v>0</v>
      </c>
      <c r="BH380" s="209">
        <f>IF(N380="sníž. přenesená",J380,0)</f>
        <v>0</v>
      </c>
      <c r="BI380" s="209">
        <f>IF(N380="nulová",J380,0)</f>
        <v>0</v>
      </c>
      <c r="BJ380" s="17" t="s">
        <v>23</v>
      </c>
      <c r="BK380" s="209">
        <f>ROUND(I380*H380,2)</f>
        <v>0</v>
      </c>
      <c r="BL380" s="17" t="s">
        <v>122</v>
      </c>
      <c r="BM380" s="208" t="s">
        <v>2894</v>
      </c>
    </row>
    <row r="381" spans="2:65" s="1" customFormat="1" ht="10.199999999999999">
      <c r="B381" s="35"/>
      <c r="C381" s="36"/>
      <c r="D381" s="210" t="s">
        <v>192</v>
      </c>
      <c r="E381" s="36"/>
      <c r="F381" s="211" t="s">
        <v>315</v>
      </c>
      <c r="G381" s="36"/>
      <c r="H381" s="36"/>
      <c r="I381" s="118"/>
      <c r="J381" s="36"/>
      <c r="K381" s="36"/>
      <c r="L381" s="39"/>
      <c r="M381" s="212"/>
      <c r="N381" s="67"/>
      <c r="O381" s="67"/>
      <c r="P381" s="67"/>
      <c r="Q381" s="67"/>
      <c r="R381" s="67"/>
      <c r="S381" s="67"/>
      <c r="T381" s="68"/>
      <c r="AT381" s="17" t="s">
        <v>192</v>
      </c>
      <c r="AU381" s="17" t="s">
        <v>98</v>
      </c>
    </row>
    <row r="382" spans="2:65" s="1" customFormat="1" ht="135">
      <c r="B382" s="35"/>
      <c r="C382" s="36"/>
      <c r="D382" s="210" t="s">
        <v>194</v>
      </c>
      <c r="E382" s="36"/>
      <c r="F382" s="213" t="s">
        <v>316</v>
      </c>
      <c r="G382" s="36"/>
      <c r="H382" s="36"/>
      <c r="I382" s="118"/>
      <c r="J382" s="36"/>
      <c r="K382" s="36"/>
      <c r="L382" s="39"/>
      <c r="M382" s="212"/>
      <c r="N382" s="67"/>
      <c r="O382" s="67"/>
      <c r="P382" s="67"/>
      <c r="Q382" s="67"/>
      <c r="R382" s="67"/>
      <c r="S382" s="67"/>
      <c r="T382" s="68"/>
      <c r="AT382" s="17" t="s">
        <v>194</v>
      </c>
      <c r="AU382" s="17" t="s">
        <v>98</v>
      </c>
    </row>
    <row r="383" spans="2:65" s="12" customFormat="1" ht="10.199999999999999">
      <c r="B383" s="214"/>
      <c r="C383" s="215"/>
      <c r="D383" s="210" t="s">
        <v>196</v>
      </c>
      <c r="E383" s="216" t="s">
        <v>1</v>
      </c>
      <c r="F383" s="217" t="s">
        <v>2895</v>
      </c>
      <c r="G383" s="215"/>
      <c r="H383" s="216" t="s">
        <v>1</v>
      </c>
      <c r="I383" s="218"/>
      <c r="J383" s="215"/>
      <c r="K383" s="215"/>
      <c r="L383" s="219"/>
      <c r="M383" s="220"/>
      <c r="N383" s="221"/>
      <c r="O383" s="221"/>
      <c r="P383" s="221"/>
      <c r="Q383" s="221"/>
      <c r="R383" s="221"/>
      <c r="S383" s="221"/>
      <c r="T383" s="222"/>
      <c r="AT383" s="223" t="s">
        <v>196</v>
      </c>
      <c r="AU383" s="223" t="s">
        <v>98</v>
      </c>
      <c r="AV383" s="12" t="s">
        <v>23</v>
      </c>
      <c r="AW383" s="12" t="s">
        <v>48</v>
      </c>
      <c r="AX383" s="12" t="s">
        <v>91</v>
      </c>
      <c r="AY383" s="223" t="s">
        <v>183</v>
      </c>
    </row>
    <row r="384" spans="2:65" s="13" customFormat="1" ht="10.199999999999999">
      <c r="B384" s="224"/>
      <c r="C384" s="225"/>
      <c r="D384" s="210" t="s">
        <v>196</v>
      </c>
      <c r="E384" s="226" t="s">
        <v>1</v>
      </c>
      <c r="F384" s="227" t="s">
        <v>2896</v>
      </c>
      <c r="G384" s="225"/>
      <c r="H384" s="228">
        <v>356.98599999999999</v>
      </c>
      <c r="I384" s="229"/>
      <c r="J384" s="225"/>
      <c r="K384" s="225"/>
      <c r="L384" s="230"/>
      <c r="M384" s="231"/>
      <c r="N384" s="232"/>
      <c r="O384" s="232"/>
      <c r="P384" s="232"/>
      <c r="Q384" s="232"/>
      <c r="R384" s="232"/>
      <c r="S384" s="232"/>
      <c r="T384" s="233"/>
      <c r="AT384" s="234" t="s">
        <v>196</v>
      </c>
      <c r="AU384" s="234" t="s">
        <v>98</v>
      </c>
      <c r="AV384" s="13" t="s">
        <v>98</v>
      </c>
      <c r="AW384" s="13" t="s">
        <v>48</v>
      </c>
      <c r="AX384" s="13" t="s">
        <v>91</v>
      </c>
      <c r="AY384" s="234" t="s">
        <v>183</v>
      </c>
    </row>
    <row r="385" spans="2:65" s="15" customFormat="1" ht="10.199999999999999">
      <c r="B385" s="259"/>
      <c r="C385" s="260"/>
      <c r="D385" s="210" t="s">
        <v>196</v>
      </c>
      <c r="E385" s="261" t="s">
        <v>1</v>
      </c>
      <c r="F385" s="262" t="s">
        <v>1547</v>
      </c>
      <c r="G385" s="260"/>
      <c r="H385" s="263">
        <v>356.98599999999999</v>
      </c>
      <c r="I385" s="264"/>
      <c r="J385" s="260"/>
      <c r="K385" s="260"/>
      <c r="L385" s="265"/>
      <c r="M385" s="266"/>
      <c r="N385" s="267"/>
      <c r="O385" s="267"/>
      <c r="P385" s="267"/>
      <c r="Q385" s="267"/>
      <c r="R385" s="267"/>
      <c r="S385" s="267"/>
      <c r="T385" s="268"/>
      <c r="AT385" s="269" t="s">
        <v>196</v>
      </c>
      <c r="AU385" s="269" t="s">
        <v>98</v>
      </c>
      <c r="AV385" s="15" t="s">
        <v>122</v>
      </c>
      <c r="AW385" s="15" t="s">
        <v>48</v>
      </c>
      <c r="AX385" s="15" t="s">
        <v>23</v>
      </c>
      <c r="AY385" s="269" t="s">
        <v>183</v>
      </c>
    </row>
    <row r="386" spans="2:65" s="11" customFormat="1" ht="22.8" customHeight="1">
      <c r="B386" s="181"/>
      <c r="C386" s="182"/>
      <c r="D386" s="183" t="s">
        <v>90</v>
      </c>
      <c r="E386" s="195" t="s">
        <v>113</v>
      </c>
      <c r="F386" s="195" t="s">
        <v>546</v>
      </c>
      <c r="G386" s="182"/>
      <c r="H386" s="182"/>
      <c r="I386" s="185"/>
      <c r="J386" s="196">
        <f>BK386</f>
        <v>0</v>
      </c>
      <c r="K386" s="182"/>
      <c r="L386" s="187"/>
      <c r="M386" s="188"/>
      <c r="N386" s="189"/>
      <c r="O386" s="189"/>
      <c r="P386" s="190">
        <f>SUM(P387:P392)</f>
        <v>0</v>
      </c>
      <c r="Q386" s="189"/>
      <c r="R386" s="190">
        <f>SUM(R387:R392)</f>
        <v>0</v>
      </c>
      <c r="S386" s="189"/>
      <c r="T386" s="191">
        <f>SUM(T387:T392)</f>
        <v>0</v>
      </c>
      <c r="AR386" s="192" t="s">
        <v>23</v>
      </c>
      <c r="AT386" s="193" t="s">
        <v>90</v>
      </c>
      <c r="AU386" s="193" t="s">
        <v>23</v>
      </c>
      <c r="AY386" s="192" t="s">
        <v>183</v>
      </c>
      <c r="BK386" s="194">
        <f>SUM(BK387:BK392)</f>
        <v>0</v>
      </c>
    </row>
    <row r="387" spans="2:65" s="1" customFormat="1" ht="16.5" customHeight="1">
      <c r="B387" s="35"/>
      <c r="C387" s="197" t="s">
        <v>310</v>
      </c>
      <c r="D387" s="197" t="s">
        <v>186</v>
      </c>
      <c r="E387" s="198" t="s">
        <v>2591</v>
      </c>
      <c r="F387" s="199" t="s">
        <v>2592</v>
      </c>
      <c r="G387" s="200" t="s">
        <v>711</v>
      </c>
      <c r="H387" s="201">
        <v>101.4</v>
      </c>
      <c r="I387" s="202"/>
      <c r="J387" s="203">
        <f>ROUND(I387*H387,2)</f>
        <v>0</v>
      </c>
      <c r="K387" s="199" t="s">
        <v>190</v>
      </c>
      <c r="L387" s="39"/>
      <c r="M387" s="204" t="s">
        <v>1</v>
      </c>
      <c r="N387" s="205" t="s">
        <v>56</v>
      </c>
      <c r="O387" s="67"/>
      <c r="P387" s="206">
        <f>O387*H387</f>
        <v>0</v>
      </c>
      <c r="Q387" s="206">
        <v>0</v>
      </c>
      <c r="R387" s="206">
        <f>Q387*H387</f>
        <v>0</v>
      </c>
      <c r="S387" s="206">
        <v>0</v>
      </c>
      <c r="T387" s="207">
        <f>S387*H387</f>
        <v>0</v>
      </c>
      <c r="AR387" s="208" t="s">
        <v>122</v>
      </c>
      <c r="AT387" s="208" t="s">
        <v>186</v>
      </c>
      <c r="AU387" s="208" t="s">
        <v>98</v>
      </c>
      <c r="AY387" s="17" t="s">
        <v>183</v>
      </c>
      <c r="BE387" s="209">
        <f>IF(N387="základní",J387,0)</f>
        <v>0</v>
      </c>
      <c r="BF387" s="209">
        <f>IF(N387="snížená",J387,0)</f>
        <v>0</v>
      </c>
      <c r="BG387" s="209">
        <f>IF(N387="zákl. přenesená",J387,0)</f>
        <v>0</v>
      </c>
      <c r="BH387" s="209">
        <f>IF(N387="sníž. přenesená",J387,0)</f>
        <v>0</v>
      </c>
      <c r="BI387" s="209">
        <f>IF(N387="nulová",J387,0)</f>
        <v>0</v>
      </c>
      <c r="BJ387" s="17" t="s">
        <v>23</v>
      </c>
      <c r="BK387" s="209">
        <f>ROUND(I387*H387,2)</f>
        <v>0</v>
      </c>
      <c r="BL387" s="17" t="s">
        <v>122</v>
      </c>
      <c r="BM387" s="208" t="s">
        <v>2897</v>
      </c>
    </row>
    <row r="388" spans="2:65" s="1" customFormat="1" ht="10.199999999999999">
      <c r="B388" s="35"/>
      <c r="C388" s="36"/>
      <c r="D388" s="210" t="s">
        <v>192</v>
      </c>
      <c r="E388" s="36"/>
      <c r="F388" s="211" t="s">
        <v>2594</v>
      </c>
      <c r="G388" s="36"/>
      <c r="H388" s="36"/>
      <c r="I388" s="118"/>
      <c r="J388" s="36"/>
      <c r="K388" s="36"/>
      <c r="L388" s="39"/>
      <c r="M388" s="212"/>
      <c r="N388" s="67"/>
      <c r="O388" s="67"/>
      <c r="P388" s="67"/>
      <c r="Q388" s="67"/>
      <c r="R388" s="67"/>
      <c r="S388" s="67"/>
      <c r="T388" s="68"/>
      <c r="AT388" s="17" t="s">
        <v>192</v>
      </c>
      <c r="AU388" s="17" t="s">
        <v>98</v>
      </c>
    </row>
    <row r="389" spans="2:65" s="1" customFormat="1" ht="18">
      <c r="B389" s="35"/>
      <c r="C389" s="36"/>
      <c r="D389" s="210" t="s">
        <v>194</v>
      </c>
      <c r="E389" s="36"/>
      <c r="F389" s="213" t="s">
        <v>2595</v>
      </c>
      <c r="G389" s="36"/>
      <c r="H389" s="36"/>
      <c r="I389" s="118"/>
      <c r="J389" s="36"/>
      <c r="K389" s="36"/>
      <c r="L389" s="39"/>
      <c r="M389" s="212"/>
      <c r="N389" s="67"/>
      <c r="O389" s="67"/>
      <c r="P389" s="67"/>
      <c r="Q389" s="67"/>
      <c r="R389" s="67"/>
      <c r="S389" s="67"/>
      <c r="T389" s="68"/>
      <c r="AT389" s="17" t="s">
        <v>194</v>
      </c>
      <c r="AU389" s="17" t="s">
        <v>98</v>
      </c>
    </row>
    <row r="390" spans="2:65" s="12" customFormat="1" ht="10.199999999999999">
      <c r="B390" s="214"/>
      <c r="C390" s="215"/>
      <c r="D390" s="210" t="s">
        <v>196</v>
      </c>
      <c r="E390" s="216" t="s">
        <v>1</v>
      </c>
      <c r="F390" s="217" t="s">
        <v>2898</v>
      </c>
      <c r="G390" s="215"/>
      <c r="H390" s="216" t="s">
        <v>1</v>
      </c>
      <c r="I390" s="218"/>
      <c r="J390" s="215"/>
      <c r="K390" s="215"/>
      <c r="L390" s="219"/>
      <c r="M390" s="220"/>
      <c r="N390" s="221"/>
      <c r="O390" s="221"/>
      <c r="P390" s="221"/>
      <c r="Q390" s="221"/>
      <c r="R390" s="221"/>
      <c r="S390" s="221"/>
      <c r="T390" s="222"/>
      <c r="AT390" s="223" t="s">
        <v>196</v>
      </c>
      <c r="AU390" s="223" t="s">
        <v>98</v>
      </c>
      <c r="AV390" s="12" t="s">
        <v>23</v>
      </c>
      <c r="AW390" s="12" t="s">
        <v>48</v>
      </c>
      <c r="AX390" s="12" t="s">
        <v>91</v>
      </c>
      <c r="AY390" s="223" t="s">
        <v>183</v>
      </c>
    </row>
    <row r="391" spans="2:65" s="13" customFormat="1" ht="10.199999999999999">
      <c r="B391" s="224"/>
      <c r="C391" s="225"/>
      <c r="D391" s="210" t="s">
        <v>196</v>
      </c>
      <c r="E391" s="226" t="s">
        <v>1</v>
      </c>
      <c r="F391" s="227" t="s">
        <v>2899</v>
      </c>
      <c r="G391" s="225"/>
      <c r="H391" s="228">
        <v>101.4</v>
      </c>
      <c r="I391" s="229"/>
      <c r="J391" s="225"/>
      <c r="K391" s="225"/>
      <c r="L391" s="230"/>
      <c r="M391" s="231"/>
      <c r="N391" s="232"/>
      <c r="O391" s="232"/>
      <c r="P391" s="232"/>
      <c r="Q391" s="232"/>
      <c r="R391" s="232"/>
      <c r="S391" s="232"/>
      <c r="T391" s="233"/>
      <c r="AT391" s="234" t="s">
        <v>196</v>
      </c>
      <c r="AU391" s="234" t="s">
        <v>98</v>
      </c>
      <c r="AV391" s="13" t="s">
        <v>98</v>
      </c>
      <c r="AW391" s="13" t="s">
        <v>48</v>
      </c>
      <c r="AX391" s="13" t="s">
        <v>91</v>
      </c>
      <c r="AY391" s="234" t="s">
        <v>183</v>
      </c>
    </row>
    <row r="392" spans="2:65" s="15" customFormat="1" ht="10.199999999999999">
      <c r="B392" s="259"/>
      <c r="C392" s="260"/>
      <c r="D392" s="210" t="s">
        <v>196</v>
      </c>
      <c r="E392" s="261" t="s">
        <v>1</v>
      </c>
      <c r="F392" s="262" t="s">
        <v>1547</v>
      </c>
      <c r="G392" s="260"/>
      <c r="H392" s="263">
        <v>101.4</v>
      </c>
      <c r="I392" s="264"/>
      <c r="J392" s="260"/>
      <c r="K392" s="260"/>
      <c r="L392" s="265"/>
      <c r="M392" s="266"/>
      <c r="N392" s="267"/>
      <c r="O392" s="267"/>
      <c r="P392" s="267"/>
      <c r="Q392" s="267"/>
      <c r="R392" s="267"/>
      <c r="S392" s="267"/>
      <c r="T392" s="268"/>
      <c r="AT392" s="269" t="s">
        <v>196</v>
      </c>
      <c r="AU392" s="269" t="s">
        <v>98</v>
      </c>
      <c r="AV392" s="15" t="s">
        <v>122</v>
      </c>
      <c r="AW392" s="15" t="s">
        <v>48</v>
      </c>
      <c r="AX392" s="15" t="s">
        <v>23</v>
      </c>
      <c r="AY392" s="269" t="s">
        <v>183</v>
      </c>
    </row>
    <row r="393" spans="2:65" s="11" customFormat="1" ht="22.8" customHeight="1">
      <c r="B393" s="181"/>
      <c r="C393" s="182"/>
      <c r="D393" s="183" t="s">
        <v>90</v>
      </c>
      <c r="E393" s="195" t="s">
        <v>122</v>
      </c>
      <c r="F393" s="195" t="s">
        <v>2618</v>
      </c>
      <c r="G393" s="182"/>
      <c r="H393" s="182"/>
      <c r="I393" s="185"/>
      <c r="J393" s="196">
        <f>BK393</f>
        <v>0</v>
      </c>
      <c r="K393" s="182"/>
      <c r="L393" s="187"/>
      <c r="M393" s="188"/>
      <c r="N393" s="189"/>
      <c r="O393" s="189"/>
      <c r="P393" s="190">
        <f>SUM(P394:P423)</f>
        <v>0</v>
      </c>
      <c r="Q393" s="189"/>
      <c r="R393" s="190">
        <f>SUM(R394:R423)</f>
        <v>20.387152570000001</v>
      </c>
      <c r="S393" s="189"/>
      <c r="T393" s="191">
        <f>SUM(T394:T423)</f>
        <v>0</v>
      </c>
      <c r="AR393" s="192" t="s">
        <v>23</v>
      </c>
      <c r="AT393" s="193" t="s">
        <v>90</v>
      </c>
      <c r="AU393" s="193" t="s">
        <v>23</v>
      </c>
      <c r="AY393" s="192" t="s">
        <v>183</v>
      </c>
      <c r="BK393" s="194">
        <f>SUM(BK394:BK423)</f>
        <v>0</v>
      </c>
    </row>
    <row r="394" spans="2:65" s="1" customFormat="1" ht="16.5" customHeight="1">
      <c r="B394" s="35"/>
      <c r="C394" s="197" t="s">
        <v>318</v>
      </c>
      <c r="D394" s="197" t="s">
        <v>186</v>
      </c>
      <c r="E394" s="198" t="s">
        <v>1886</v>
      </c>
      <c r="F394" s="199" t="s">
        <v>1887</v>
      </c>
      <c r="G394" s="200" t="s">
        <v>248</v>
      </c>
      <c r="H394" s="201">
        <v>10.741</v>
      </c>
      <c r="I394" s="202"/>
      <c r="J394" s="203">
        <f>ROUND(I394*H394,2)</f>
        <v>0</v>
      </c>
      <c r="K394" s="199" t="s">
        <v>190</v>
      </c>
      <c r="L394" s="39"/>
      <c r="M394" s="204" t="s">
        <v>1</v>
      </c>
      <c r="N394" s="205" t="s">
        <v>56</v>
      </c>
      <c r="O394" s="67"/>
      <c r="P394" s="206">
        <f>O394*H394</f>
        <v>0</v>
      </c>
      <c r="Q394" s="206">
        <v>1.8907700000000001</v>
      </c>
      <c r="R394" s="206">
        <f>Q394*H394</f>
        <v>20.30876057</v>
      </c>
      <c r="S394" s="206">
        <v>0</v>
      </c>
      <c r="T394" s="207">
        <f>S394*H394</f>
        <v>0</v>
      </c>
      <c r="AR394" s="208" t="s">
        <v>122</v>
      </c>
      <c r="AT394" s="208" t="s">
        <v>186</v>
      </c>
      <c r="AU394" s="208" t="s">
        <v>98</v>
      </c>
      <c r="AY394" s="17" t="s">
        <v>183</v>
      </c>
      <c r="BE394" s="209">
        <f>IF(N394="základní",J394,0)</f>
        <v>0</v>
      </c>
      <c r="BF394" s="209">
        <f>IF(N394="snížená",J394,0)</f>
        <v>0</v>
      </c>
      <c r="BG394" s="209">
        <f>IF(N394="zákl. přenesená",J394,0)</f>
        <v>0</v>
      </c>
      <c r="BH394" s="209">
        <f>IF(N394="sníž. přenesená",J394,0)</f>
        <v>0</v>
      </c>
      <c r="BI394" s="209">
        <f>IF(N394="nulová",J394,0)</f>
        <v>0</v>
      </c>
      <c r="BJ394" s="17" t="s">
        <v>23</v>
      </c>
      <c r="BK394" s="209">
        <f>ROUND(I394*H394,2)</f>
        <v>0</v>
      </c>
      <c r="BL394" s="17" t="s">
        <v>122</v>
      </c>
      <c r="BM394" s="208" t="s">
        <v>596</v>
      </c>
    </row>
    <row r="395" spans="2:65" s="1" customFormat="1" ht="10.199999999999999">
      <c r="B395" s="35"/>
      <c r="C395" s="36"/>
      <c r="D395" s="210" t="s">
        <v>192</v>
      </c>
      <c r="E395" s="36"/>
      <c r="F395" s="211" t="s">
        <v>1889</v>
      </c>
      <c r="G395" s="36"/>
      <c r="H395" s="36"/>
      <c r="I395" s="118"/>
      <c r="J395" s="36"/>
      <c r="K395" s="36"/>
      <c r="L395" s="39"/>
      <c r="M395" s="212"/>
      <c r="N395" s="67"/>
      <c r="O395" s="67"/>
      <c r="P395" s="67"/>
      <c r="Q395" s="67"/>
      <c r="R395" s="67"/>
      <c r="S395" s="67"/>
      <c r="T395" s="68"/>
      <c r="AT395" s="17" t="s">
        <v>192</v>
      </c>
      <c r="AU395" s="17" t="s">
        <v>98</v>
      </c>
    </row>
    <row r="396" spans="2:65" s="1" customFormat="1" ht="27">
      <c r="B396" s="35"/>
      <c r="C396" s="36"/>
      <c r="D396" s="210" t="s">
        <v>194</v>
      </c>
      <c r="E396" s="36"/>
      <c r="F396" s="213" t="s">
        <v>1099</v>
      </c>
      <c r="G396" s="36"/>
      <c r="H396" s="36"/>
      <c r="I396" s="118"/>
      <c r="J396" s="36"/>
      <c r="K396" s="36"/>
      <c r="L396" s="39"/>
      <c r="M396" s="212"/>
      <c r="N396" s="67"/>
      <c r="O396" s="67"/>
      <c r="P396" s="67"/>
      <c r="Q396" s="67"/>
      <c r="R396" s="67"/>
      <c r="S396" s="67"/>
      <c r="T396" s="68"/>
      <c r="AT396" s="17" t="s">
        <v>194</v>
      </c>
      <c r="AU396" s="17" t="s">
        <v>98</v>
      </c>
    </row>
    <row r="397" spans="2:65" s="12" customFormat="1" ht="10.199999999999999">
      <c r="B397" s="214"/>
      <c r="C397" s="215"/>
      <c r="D397" s="210" t="s">
        <v>196</v>
      </c>
      <c r="E397" s="216" t="s">
        <v>1</v>
      </c>
      <c r="F397" s="217" t="s">
        <v>2898</v>
      </c>
      <c r="G397" s="215"/>
      <c r="H397" s="216" t="s">
        <v>1</v>
      </c>
      <c r="I397" s="218"/>
      <c r="J397" s="215"/>
      <c r="K397" s="215"/>
      <c r="L397" s="219"/>
      <c r="M397" s="220"/>
      <c r="N397" s="221"/>
      <c r="O397" s="221"/>
      <c r="P397" s="221"/>
      <c r="Q397" s="221"/>
      <c r="R397" s="221"/>
      <c r="S397" s="221"/>
      <c r="T397" s="222"/>
      <c r="AT397" s="223" t="s">
        <v>196</v>
      </c>
      <c r="AU397" s="223" t="s">
        <v>98</v>
      </c>
      <c r="AV397" s="12" t="s">
        <v>23</v>
      </c>
      <c r="AW397" s="12" t="s">
        <v>48</v>
      </c>
      <c r="AX397" s="12" t="s">
        <v>91</v>
      </c>
      <c r="AY397" s="223" t="s">
        <v>183</v>
      </c>
    </row>
    <row r="398" spans="2:65" s="12" customFormat="1" ht="10.199999999999999">
      <c r="B398" s="214"/>
      <c r="C398" s="215"/>
      <c r="D398" s="210" t="s">
        <v>196</v>
      </c>
      <c r="E398" s="216" t="s">
        <v>1</v>
      </c>
      <c r="F398" s="217" t="s">
        <v>2900</v>
      </c>
      <c r="G398" s="215"/>
      <c r="H398" s="216" t="s">
        <v>1</v>
      </c>
      <c r="I398" s="218"/>
      <c r="J398" s="215"/>
      <c r="K398" s="215"/>
      <c r="L398" s="219"/>
      <c r="M398" s="220"/>
      <c r="N398" s="221"/>
      <c r="O398" s="221"/>
      <c r="P398" s="221"/>
      <c r="Q398" s="221"/>
      <c r="R398" s="221"/>
      <c r="S398" s="221"/>
      <c r="T398" s="222"/>
      <c r="AT398" s="223" t="s">
        <v>196</v>
      </c>
      <c r="AU398" s="223" t="s">
        <v>98</v>
      </c>
      <c r="AV398" s="12" t="s">
        <v>23</v>
      </c>
      <c r="AW398" s="12" t="s">
        <v>48</v>
      </c>
      <c r="AX398" s="12" t="s">
        <v>91</v>
      </c>
      <c r="AY398" s="223" t="s">
        <v>183</v>
      </c>
    </row>
    <row r="399" spans="2:65" s="13" customFormat="1" ht="10.199999999999999">
      <c r="B399" s="224"/>
      <c r="C399" s="225"/>
      <c r="D399" s="210" t="s">
        <v>196</v>
      </c>
      <c r="E399" s="226" t="s">
        <v>1</v>
      </c>
      <c r="F399" s="227" t="s">
        <v>2901</v>
      </c>
      <c r="G399" s="225"/>
      <c r="H399" s="228">
        <v>7.59</v>
      </c>
      <c r="I399" s="229"/>
      <c r="J399" s="225"/>
      <c r="K399" s="225"/>
      <c r="L399" s="230"/>
      <c r="M399" s="231"/>
      <c r="N399" s="232"/>
      <c r="O399" s="232"/>
      <c r="P399" s="232"/>
      <c r="Q399" s="232"/>
      <c r="R399" s="232"/>
      <c r="S399" s="232"/>
      <c r="T399" s="233"/>
      <c r="AT399" s="234" t="s">
        <v>196</v>
      </c>
      <c r="AU399" s="234" t="s">
        <v>98</v>
      </c>
      <c r="AV399" s="13" t="s">
        <v>98</v>
      </c>
      <c r="AW399" s="13" t="s">
        <v>48</v>
      </c>
      <c r="AX399" s="13" t="s">
        <v>91</v>
      </c>
      <c r="AY399" s="234" t="s">
        <v>183</v>
      </c>
    </row>
    <row r="400" spans="2:65" s="12" customFormat="1" ht="10.199999999999999">
      <c r="B400" s="214"/>
      <c r="C400" s="215"/>
      <c r="D400" s="210" t="s">
        <v>196</v>
      </c>
      <c r="E400" s="216" t="s">
        <v>1</v>
      </c>
      <c r="F400" s="217" t="s">
        <v>2902</v>
      </c>
      <c r="G400" s="215"/>
      <c r="H400" s="216" t="s">
        <v>1</v>
      </c>
      <c r="I400" s="218"/>
      <c r="J400" s="215"/>
      <c r="K400" s="215"/>
      <c r="L400" s="219"/>
      <c r="M400" s="220"/>
      <c r="N400" s="221"/>
      <c r="O400" s="221"/>
      <c r="P400" s="221"/>
      <c r="Q400" s="221"/>
      <c r="R400" s="221"/>
      <c r="S400" s="221"/>
      <c r="T400" s="222"/>
      <c r="AT400" s="223" t="s">
        <v>196</v>
      </c>
      <c r="AU400" s="223" t="s">
        <v>98</v>
      </c>
      <c r="AV400" s="12" t="s">
        <v>23</v>
      </c>
      <c r="AW400" s="12" t="s">
        <v>48</v>
      </c>
      <c r="AX400" s="12" t="s">
        <v>91</v>
      </c>
      <c r="AY400" s="223" t="s">
        <v>183</v>
      </c>
    </row>
    <row r="401" spans="2:65" s="13" customFormat="1" ht="10.199999999999999">
      <c r="B401" s="224"/>
      <c r="C401" s="225"/>
      <c r="D401" s="210" t="s">
        <v>196</v>
      </c>
      <c r="E401" s="226" t="s">
        <v>1</v>
      </c>
      <c r="F401" s="227" t="s">
        <v>2903</v>
      </c>
      <c r="G401" s="225"/>
      <c r="H401" s="228">
        <v>3.1509999999999998</v>
      </c>
      <c r="I401" s="229"/>
      <c r="J401" s="225"/>
      <c r="K401" s="225"/>
      <c r="L401" s="230"/>
      <c r="M401" s="231"/>
      <c r="N401" s="232"/>
      <c r="O401" s="232"/>
      <c r="P401" s="232"/>
      <c r="Q401" s="232"/>
      <c r="R401" s="232"/>
      <c r="S401" s="232"/>
      <c r="T401" s="233"/>
      <c r="AT401" s="234" t="s">
        <v>196</v>
      </c>
      <c r="AU401" s="234" t="s">
        <v>98</v>
      </c>
      <c r="AV401" s="13" t="s">
        <v>98</v>
      </c>
      <c r="AW401" s="13" t="s">
        <v>48</v>
      </c>
      <c r="AX401" s="13" t="s">
        <v>91</v>
      </c>
      <c r="AY401" s="234" t="s">
        <v>183</v>
      </c>
    </row>
    <row r="402" spans="2:65" s="15" customFormat="1" ht="10.199999999999999">
      <c r="B402" s="259"/>
      <c r="C402" s="260"/>
      <c r="D402" s="210" t="s">
        <v>196</v>
      </c>
      <c r="E402" s="261" t="s">
        <v>1</v>
      </c>
      <c r="F402" s="262" t="s">
        <v>1547</v>
      </c>
      <c r="G402" s="260"/>
      <c r="H402" s="263">
        <v>10.741</v>
      </c>
      <c r="I402" s="264"/>
      <c r="J402" s="260"/>
      <c r="K402" s="260"/>
      <c r="L402" s="265"/>
      <c r="M402" s="266"/>
      <c r="N402" s="267"/>
      <c r="O402" s="267"/>
      <c r="P402" s="267"/>
      <c r="Q402" s="267"/>
      <c r="R402" s="267"/>
      <c r="S402" s="267"/>
      <c r="T402" s="268"/>
      <c r="AT402" s="269" t="s">
        <v>196</v>
      </c>
      <c r="AU402" s="269" t="s">
        <v>98</v>
      </c>
      <c r="AV402" s="15" t="s">
        <v>122</v>
      </c>
      <c r="AW402" s="15" t="s">
        <v>48</v>
      </c>
      <c r="AX402" s="15" t="s">
        <v>23</v>
      </c>
      <c r="AY402" s="269" t="s">
        <v>183</v>
      </c>
    </row>
    <row r="403" spans="2:65" s="1" customFormat="1" ht="16.5" customHeight="1">
      <c r="B403" s="35"/>
      <c r="C403" s="197" t="s">
        <v>7</v>
      </c>
      <c r="D403" s="197" t="s">
        <v>186</v>
      </c>
      <c r="E403" s="198" t="s">
        <v>1037</v>
      </c>
      <c r="F403" s="199" t="s">
        <v>1038</v>
      </c>
      <c r="G403" s="200" t="s">
        <v>205</v>
      </c>
      <c r="H403" s="201">
        <v>1</v>
      </c>
      <c r="I403" s="202"/>
      <c r="J403" s="203">
        <f>ROUND(I403*H403,2)</f>
        <v>0</v>
      </c>
      <c r="K403" s="199" t="s">
        <v>190</v>
      </c>
      <c r="L403" s="39"/>
      <c r="M403" s="204" t="s">
        <v>1</v>
      </c>
      <c r="N403" s="205" t="s">
        <v>56</v>
      </c>
      <c r="O403" s="67"/>
      <c r="P403" s="206">
        <f>O403*H403</f>
        <v>0</v>
      </c>
      <c r="Q403" s="206">
        <v>6.6E-3</v>
      </c>
      <c r="R403" s="206">
        <f>Q403*H403</f>
        <v>6.6E-3</v>
      </c>
      <c r="S403" s="206">
        <v>0</v>
      </c>
      <c r="T403" s="207">
        <f>S403*H403</f>
        <v>0</v>
      </c>
      <c r="AR403" s="208" t="s">
        <v>122</v>
      </c>
      <c r="AT403" s="208" t="s">
        <v>186</v>
      </c>
      <c r="AU403" s="208" t="s">
        <v>98</v>
      </c>
      <c r="AY403" s="17" t="s">
        <v>183</v>
      </c>
      <c r="BE403" s="209">
        <f>IF(N403="základní",J403,0)</f>
        <v>0</v>
      </c>
      <c r="BF403" s="209">
        <f>IF(N403="snížená",J403,0)</f>
        <v>0</v>
      </c>
      <c r="BG403" s="209">
        <f>IF(N403="zákl. přenesená",J403,0)</f>
        <v>0</v>
      </c>
      <c r="BH403" s="209">
        <f>IF(N403="sníž. přenesená",J403,0)</f>
        <v>0</v>
      </c>
      <c r="BI403" s="209">
        <f>IF(N403="nulová",J403,0)</f>
        <v>0</v>
      </c>
      <c r="BJ403" s="17" t="s">
        <v>23</v>
      </c>
      <c r="BK403" s="209">
        <f>ROUND(I403*H403,2)</f>
        <v>0</v>
      </c>
      <c r="BL403" s="17" t="s">
        <v>122</v>
      </c>
      <c r="BM403" s="208" t="s">
        <v>2904</v>
      </c>
    </row>
    <row r="404" spans="2:65" s="1" customFormat="1" ht="10.199999999999999">
      <c r="B404" s="35"/>
      <c r="C404" s="36"/>
      <c r="D404" s="210" t="s">
        <v>192</v>
      </c>
      <c r="E404" s="36"/>
      <c r="F404" s="211" t="s">
        <v>1040</v>
      </c>
      <c r="G404" s="36"/>
      <c r="H404" s="36"/>
      <c r="I404" s="118"/>
      <c r="J404" s="36"/>
      <c r="K404" s="36"/>
      <c r="L404" s="39"/>
      <c r="M404" s="212"/>
      <c r="N404" s="67"/>
      <c r="O404" s="67"/>
      <c r="P404" s="67"/>
      <c r="Q404" s="67"/>
      <c r="R404" s="67"/>
      <c r="S404" s="67"/>
      <c r="T404" s="68"/>
      <c r="AT404" s="17" t="s">
        <v>192</v>
      </c>
      <c r="AU404" s="17" t="s">
        <v>98</v>
      </c>
    </row>
    <row r="405" spans="2:65" s="1" customFormat="1" ht="18">
      <c r="B405" s="35"/>
      <c r="C405" s="36"/>
      <c r="D405" s="210" t="s">
        <v>194</v>
      </c>
      <c r="E405" s="36"/>
      <c r="F405" s="213" t="s">
        <v>1041</v>
      </c>
      <c r="G405" s="36"/>
      <c r="H405" s="36"/>
      <c r="I405" s="118"/>
      <c r="J405" s="36"/>
      <c r="K405" s="36"/>
      <c r="L405" s="39"/>
      <c r="M405" s="212"/>
      <c r="N405" s="67"/>
      <c r="O405" s="67"/>
      <c r="P405" s="67"/>
      <c r="Q405" s="67"/>
      <c r="R405" s="67"/>
      <c r="S405" s="67"/>
      <c r="T405" s="68"/>
      <c r="AT405" s="17" t="s">
        <v>194</v>
      </c>
      <c r="AU405" s="17" t="s">
        <v>98</v>
      </c>
    </row>
    <row r="406" spans="2:65" s="12" customFormat="1" ht="10.199999999999999">
      <c r="B406" s="214"/>
      <c r="C406" s="215"/>
      <c r="D406" s="210" t="s">
        <v>196</v>
      </c>
      <c r="E406" s="216" t="s">
        <v>1</v>
      </c>
      <c r="F406" s="217" t="s">
        <v>2660</v>
      </c>
      <c r="G406" s="215"/>
      <c r="H406" s="216" t="s">
        <v>1</v>
      </c>
      <c r="I406" s="218"/>
      <c r="J406" s="215"/>
      <c r="K406" s="215"/>
      <c r="L406" s="219"/>
      <c r="M406" s="220"/>
      <c r="N406" s="221"/>
      <c r="O406" s="221"/>
      <c r="P406" s="221"/>
      <c r="Q406" s="221"/>
      <c r="R406" s="221"/>
      <c r="S406" s="221"/>
      <c r="T406" s="222"/>
      <c r="AT406" s="223" t="s">
        <v>196</v>
      </c>
      <c r="AU406" s="223" t="s">
        <v>98</v>
      </c>
      <c r="AV406" s="12" t="s">
        <v>23</v>
      </c>
      <c r="AW406" s="12" t="s">
        <v>48</v>
      </c>
      <c r="AX406" s="12" t="s">
        <v>91</v>
      </c>
      <c r="AY406" s="223" t="s">
        <v>183</v>
      </c>
    </row>
    <row r="407" spans="2:65" s="12" customFormat="1" ht="10.199999999999999">
      <c r="B407" s="214"/>
      <c r="C407" s="215"/>
      <c r="D407" s="210" t="s">
        <v>196</v>
      </c>
      <c r="E407" s="216" t="s">
        <v>1</v>
      </c>
      <c r="F407" s="217" t="s">
        <v>2633</v>
      </c>
      <c r="G407" s="215"/>
      <c r="H407" s="216" t="s">
        <v>1</v>
      </c>
      <c r="I407" s="218"/>
      <c r="J407" s="215"/>
      <c r="K407" s="215"/>
      <c r="L407" s="219"/>
      <c r="M407" s="220"/>
      <c r="N407" s="221"/>
      <c r="O407" s="221"/>
      <c r="P407" s="221"/>
      <c r="Q407" s="221"/>
      <c r="R407" s="221"/>
      <c r="S407" s="221"/>
      <c r="T407" s="222"/>
      <c r="AT407" s="223" t="s">
        <v>196</v>
      </c>
      <c r="AU407" s="223" t="s">
        <v>98</v>
      </c>
      <c r="AV407" s="12" t="s">
        <v>23</v>
      </c>
      <c r="AW407" s="12" t="s">
        <v>48</v>
      </c>
      <c r="AX407" s="12" t="s">
        <v>91</v>
      </c>
      <c r="AY407" s="223" t="s">
        <v>183</v>
      </c>
    </row>
    <row r="408" spans="2:65" s="13" customFormat="1" ht="10.199999999999999">
      <c r="B408" s="224"/>
      <c r="C408" s="225"/>
      <c r="D408" s="210" t="s">
        <v>196</v>
      </c>
      <c r="E408" s="226" t="s">
        <v>1</v>
      </c>
      <c r="F408" s="227" t="s">
        <v>23</v>
      </c>
      <c r="G408" s="225"/>
      <c r="H408" s="228">
        <v>1</v>
      </c>
      <c r="I408" s="229"/>
      <c r="J408" s="225"/>
      <c r="K408" s="225"/>
      <c r="L408" s="230"/>
      <c r="M408" s="231"/>
      <c r="N408" s="232"/>
      <c r="O408" s="232"/>
      <c r="P408" s="232"/>
      <c r="Q408" s="232"/>
      <c r="R408" s="232"/>
      <c r="S408" s="232"/>
      <c r="T408" s="233"/>
      <c r="AT408" s="234" t="s">
        <v>196</v>
      </c>
      <c r="AU408" s="234" t="s">
        <v>98</v>
      </c>
      <c r="AV408" s="13" t="s">
        <v>98</v>
      </c>
      <c r="AW408" s="13" t="s">
        <v>48</v>
      </c>
      <c r="AX408" s="13" t="s">
        <v>23</v>
      </c>
      <c r="AY408" s="234" t="s">
        <v>183</v>
      </c>
    </row>
    <row r="409" spans="2:65" s="1" customFormat="1" ht="16.5" customHeight="1">
      <c r="B409" s="35"/>
      <c r="C409" s="246" t="s">
        <v>333</v>
      </c>
      <c r="D409" s="246" t="s">
        <v>347</v>
      </c>
      <c r="E409" s="247" t="s">
        <v>2645</v>
      </c>
      <c r="F409" s="248" t="s">
        <v>2646</v>
      </c>
      <c r="G409" s="249" t="s">
        <v>205</v>
      </c>
      <c r="H409" s="250">
        <v>1</v>
      </c>
      <c r="I409" s="251"/>
      <c r="J409" s="252">
        <f>ROUND(I409*H409,2)</f>
        <v>0</v>
      </c>
      <c r="K409" s="248" t="s">
        <v>190</v>
      </c>
      <c r="L409" s="253"/>
      <c r="M409" s="254" t="s">
        <v>1</v>
      </c>
      <c r="N409" s="255" t="s">
        <v>56</v>
      </c>
      <c r="O409" s="67"/>
      <c r="P409" s="206">
        <f>O409*H409</f>
        <v>0</v>
      </c>
      <c r="Q409" s="206">
        <v>6.8000000000000005E-2</v>
      </c>
      <c r="R409" s="206">
        <f>Q409*H409</f>
        <v>6.8000000000000005E-2</v>
      </c>
      <c r="S409" s="206">
        <v>0</v>
      </c>
      <c r="T409" s="207">
        <f>S409*H409</f>
        <v>0</v>
      </c>
      <c r="AR409" s="208" t="s">
        <v>232</v>
      </c>
      <c r="AT409" s="208" t="s">
        <v>347</v>
      </c>
      <c r="AU409" s="208" t="s">
        <v>98</v>
      </c>
      <c r="AY409" s="17" t="s">
        <v>183</v>
      </c>
      <c r="BE409" s="209">
        <f>IF(N409="základní",J409,0)</f>
        <v>0</v>
      </c>
      <c r="BF409" s="209">
        <f>IF(N409="snížená",J409,0)</f>
        <v>0</v>
      </c>
      <c r="BG409" s="209">
        <f>IF(N409="zákl. přenesená",J409,0)</f>
        <v>0</v>
      </c>
      <c r="BH409" s="209">
        <f>IF(N409="sníž. přenesená",J409,0)</f>
        <v>0</v>
      </c>
      <c r="BI409" s="209">
        <f>IF(N409="nulová",J409,0)</f>
        <v>0</v>
      </c>
      <c r="BJ409" s="17" t="s">
        <v>23</v>
      </c>
      <c r="BK409" s="209">
        <f>ROUND(I409*H409,2)</f>
        <v>0</v>
      </c>
      <c r="BL409" s="17" t="s">
        <v>122</v>
      </c>
      <c r="BM409" s="208" t="s">
        <v>2905</v>
      </c>
    </row>
    <row r="410" spans="2:65" s="1" customFormat="1" ht="10.199999999999999">
      <c r="B410" s="35"/>
      <c r="C410" s="36"/>
      <c r="D410" s="210" t="s">
        <v>192</v>
      </c>
      <c r="E410" s="36"/>
      <c r="F410" s="211" t="s">
        <v>2648</v>
      </c>
      <c r="G410" s="36"/>
      <c r="H410" s="36"/>
      <c r="I410" s="118"/>
      <c r="J410" s="36"/>
      <c r="K410" s="36"/>
      <c r="L410" s="39"/>
      <c r="M410" s="212"/>
      <c r="N410" s="67"/>
      <c r="O410" s="67"/>
      <c r="P410" s="67"/>
      <c r="Q410" s="67"/>
      <c r="R410" s="67"/>
      <c r="S410" s="67"/>
      <c r="T410" s="68"/>
      <c r="AT410" s="17" t="s">
        <v>192</v>
      </c>
      <c r="AU410" s="17" t="s">
        <v>98</v>
      </c>
    </row>
    <row r="411" spans="2:65" s="12" customFormat="1" ht="10.199999999999999">
      <c r="B411" s="214"/>
      <c r="C411" s="215"/>
      <c r="D411" s="210" t="s">
        <v>196</v>
      </c>
      <c r="E411" s="216" t="s">
        <v>1</v>
      </c>
      <c r="F411" s="217" t="s">
        <v>2640</v>
      </c>
      <c r="G411" s="215"/>
      <c r="H411" s="216" t="s">
        <v>1</v>
      </c>
      <c r="I411" s="218"/>
      <c r="J411" s="215"/>
      <c r="K411" s="215"/>
      <c r="L411" s="219"/>
      <c r="M411" s="220"/>
      <c r="N411" s="221"/>
      <c r="O411" s="221"/>
      <c r="P411" s="221"/>
      <c r="Q411" s="221"/>
      <c r="R411" s="221"/>
      <c r="S411" s="221"/>
      <c r="T411" s="222"/>
      <c r="AT411" s="223" t="s">
        <v>196</v>
      </c>
      <c r="AU411" s="223" t="s">
        <v>98</v>
      </c>
      <c r="AV411" s="12" t="s">
        <v>23</v>
      </c>
      <c r="AW411" s="12" t="s">
        <v>48</v>
      </c>
      <c r="AX411" s="12" t="s">
        <v>91</v>
      </c>
      <c r="AY411" s="223" t="s">
        <v>183</v>
      </c>
    </row>
    <row r="412" spans="2:65" s="13" customFormat="1" ht="10.199999999999999">
      <c r="B412" s="224"/>
      <c r="C412" s="225"/>
      <c r="D412" s="210" t="s">
        <v>196</v>
      </c>
      <c r="E412" s="226" t="s">
        <v>1</v>
      </c>
      <c r="F412" s="227" t="s">
        <v>23</v>
      </c>
      <c r="G412" s="225"/>
      <c r="H412" s="228">
        <v>1</v>
      </c>
      <c r="I412" s="229"/>
      <c r="J412" s="225"/>
      <c r="K412" s="225"/>
      <c r="L412" s="230"/>
      <c r="M412" s="231"/>
      <c r="N412" s="232"/>
      <c r="O412" s="232"/>
      <c r="P412" s="232"/>
      <c r="Q412" s="232"/>
      <c r="R412" s="232"/>
      <c r="S412" s="232"/>
      <c r="T412" s="233"/>
      <c r="AT412" s="234" t="s">
        <v>196</v>
      </c>
      <c r="AU412" s="234" t="s">
        <v>98</v>
      </c>
      <c r="AV412" s="13" t="s">
        <v>98</v>
      </c>
      <c r="AW412" s="13" t="s">
        <v>48</v>
      </c>
      <c r="AX412" s="13" t="s">
        <v>23</v>
      </c>
      <c r="AY412" s="234" t="s">
        <v>183</v>
      </c>
    </row>
    <row r="413" spans="2:65" s="1" customFormat="1" ht="16.5" customHeight="1">
      <c r="B413" s="35"/>
      <c r="C413" s="197" t="s">
        <v>337</v>
      </c>
      <c r="D413" s="197" t="s">
        <v>186</v>
      </c>
      <c r="E413" s="198" t="s">
        <v>2906</v>
      </c>
      <c r="F413" s="199" t="s">
        <v>2907</v>
      </c>
      <c r="G413" s="200" t="s">
        <v>248</v>
      </c>
      <c r="H413" s="201">
        <v>0.22500000000000001</v>
      </c>
      <c r="I413" s="202"/>
      <c r="J413" s="203">
        <f>ROUND(I413*H413,2)</f>
        <v>0</v>
      </c>
      <c r="K413" s="199" t="s">
        <v>190</v>
      </c>
      <c r="L413" s="39"/>
      <c r="M413" s="204" t="s">
        <v>1</v>
      </c>
      <c r="N413" s="205" t="s">
        <v>56</v>
      </c>
      <c r="O413" s="67"/>
      <c r="P413" s="206">
        <f>O413*H413</f>
        <v>0</v>
      </c>
      <c r="Q413" s="206">
        <v>0</v>
      </c>
      <c r="R413" s="206">
        <f>Q413*H413</f>
        <v>0</v>
      </c>
      <c r="S413" s="206">
        <v>0</v>
      </c>
      <c r="T413" s="207">
        <f>S413*H413</f>
        <v>0</v>
      </c>
      <c r="AR413" s="208" t="s">
        <v>122</v>
      </c>
      <c r="AT413" s="208" t="s">
        <v>186</v>
      </c>
      <c r="AU413" s="208" t="s">
        <v>98</v>
      </c>
      <c r="AY413" s="17" t="s">
        <v>183</v>
      </c>
      <c r="BE413" s="209">
        <f>IF(N413="základní",J413,0)</f>
        <v>0</v>
      </c>
      <c r="BF413" s="209">
        <f>IF(N413="snížená",J413,0)</f>
        <v>0</v>
      </c>
      <c r="BG413" s="209">
        <f>IF(N413="zákl. přenesená",J413,0)</f>
        <v>0</v>
      </c>
      <c r="BH413" s="209">
        <f>IF(N413="sníž. přenesená",J413,0)</f>
        <v>0</v>
      </c>
      <c r="BI413" s="209">
        <f>IF(N413="nulová",J413,0)</f>
        <v>0</v>
      </c>
      <c r="BJ413" s="17" t="s">
        <v>23</v>
      </c>
      <c r="BK413" s="209">
        <f>ROUND(I413*H413,2)</f>
        <v>0</v>
      </c>
      <c r="BL413" s="17" t="s">
        <v>122</v>
      </c>
      <c r="BM413" s="208" t="s">
        <v>2908</v>
      </c>
    </row>
    <row r="414" spans="2:65" s="1" customFormat="1" ht="10.199999999999999">
      <c r="B414" s="35"/>
      <c r="C414" s="36"/>
      <c r="D414" s="210" t="s">
        <v>192</v>
      </c>
      <c r="E414" s="36"/>
      <c r="F414" s="211" t="s">
        <v>2909</v>
      </c>
      <c r="G414" s="36"/>
      <c r="H414" s="36"/>
      <c r="I414" s="118"/>
      <c r="J414" s="36"/>
      <c r="K414" s="36"/>
      <c r="L414" s="39"/>
      <c r="M414" s="212"/>
      <c r="N414" s="67"/>
      <c r="O414" s="67"/>
      <c r="P414" s="67"/>
      <c r="Q414" s="67"/>
      <c r="R414" s="67"/>
      <c r="S414" s="67"/>
      <c r="T414" s="68"/>
      <c r="AT414" s="17" t="s">
        <v>192</v>
      </c>
      <c r="AU414" s="17" t="s">
        <v>98</v>
      </c>
    </row>
    <row r="415" spans="2:65" s="1" customFormat="1" ht="27">
      <c r="B415" s="35"/>
      <c r="C415" s="36"/>
      <c r="D415" s="210" t="s">
        <v>194</v>
      </c>
      <c r="E415" s="36"/>
      <c r="F415" s="213" t="s">
        <v>1897</v>
      </c>
      <c r="G415" s="36"/>
      <c r="H415" s="36"/>
      <c r="I415" s="118"/>
      <c r="J415" s="36"/>
      <c r="K415" s="36"/>
      <c r="L415" s="39"/>
      <c r="M415" s="212"/>
      <c r="N415" s="67"/>
      <c r="O415" s="67"/>
      <c r="P415" s="67"/>
      <c r="Q415" s="67"/>
      <c r="R415" s="67"/>
      <c r="S415" s="67"/>
      <c r="T415" s="68"/>
      <c r="AT415" s="17" t="s">
        <v>194</v>
      </c>
      <c r="AU415" s="17" t="s">
        <v>98</v>
      </c>
    </row>
    <row r="416" spans="2:65" s="12" customFormat="1" ht="10.199999999999999">
      <c r="B416" s="214"/>
      <c r="C416" s="215"/>
      <c r="D416" s="210" t="s">
        <v>196</v>
      </c>
      <c r="E416" s="216" t="s">
        <v>1</v>
      </c>
      <c r="F416" s="217" t="s">
        <v>2910</v>
      </c>
      <c r="G416" s="215"/>
      <c r="H416" s="216" t="s">
        <v>1</v>
      </c>
      <c r="I416" s="218"/>
      <c r="J416" s="215"/>
      <c r="K416" s="215"/>
      <c r="L416" s="219"/>
      <c r="M416" s="220"/>
      <c r="N416" s="221"/>
      <c r="O416" s="221"/>
      <c r="P416" s="221"/>
      <c r="Q416" s="221"/>
      <c r="R416" s="221"/>
      <c r="S416" s="221"/>
      <c r="T416" s="222"/>
      <c r="AT416" s="223" t="s">
        <v>196</v>
      </c>
      <c r="AU416" s="223" t="s">
        <v>98</v>
      </c>
      <c r="AV416" s="12" t="s">
        <v>23</v>
      </c>
      <c r="AW416" s="12" t="s">
        <v>48</v>
      </c>
      <c r="AX416" s="12" t="s">
        <v>91</v>
      </c>
      <c r="AY416" s="223" t="s">
        <v>183</v>
      </c>
    </row>
    <row r="417" spans="2:65" s="13" customFormat="1" ht="10.199999999999999">
      <c r="B417" s="224"/>
      <c r="C417" s="225"/>
      <c r="D417" s="210" t="s">
        <v>196</v>
      </c>
      <c r="E417" s="226" t="s">
        <v>1</v>
      </c>
      <c r="F417" s="227" t="s">
        <v>2911</v>
      </c>
      <c r="G417" s="225"/>
      <c r="H417" s="228">
        <v>0.22500000000000001</v>
      </c>
      <c r="I417" s="229"/>
      <c r="J417" s="225"/>
      <c r="K417" s="225"/>
      <c r="L417" s="230"/>
      <c r="M417" s="231"/>
      <c r="N417" s="232"/>
      <c r="O417" s="232"/>
      <c r="P417" s="232"/>
      <c r="Q417" s="232"/>
      <c r="R417" s="232"/>
      <c r="S417" s="232"/>
      <c r="T417" s="233"/>
      <c r="AT417" s="234" t="s">
        <v>196</v>
      </c>
      <c r="AU417" s="234" t="s">
        <v>98</v>
      </c>
      <c r="AV417" s="13" t="s">
        <v>98</v>
      </c>
      <c r="AW417" s="13" t="s">
        <v>48</v>
      </c>
      <c r="AX417" s="13" t="s">
        <v>91</v>
      </c>
      <c r="AY417" s="234" t="s">
        <v>183</v>
      </c>
    </row>
    <row r="418" spans="2:65" s="15" customFormat="1" ht="10.199999999999999">
      <c r="B418" s="259"/>
      <c r="C418" s="260"/>
      <c r="D418" s="210" t="s">
        <v>196</v>
      </c>
      <c r="E418" s="261" t="s">
        <v>1</v>
      </c>
      <c r="F418" s="262" t="s">
        <v>1547</v>
      </c>
      <c r="G418" s="260"/>
      <c r="H418" s="263">
        <v>0.22500000000000001</v>
      </c>
      <c r="I418" s="264"/>
      <c r="J418" s="260"/>
      <c r="K418" s="260"/>
      <c r="L418" s="265"/>
      <c r="M418" s="266"/>
      <c r="N418" s="267"/>
      <c r="O418" s="267"/>
      <c r="P418" s="267"/>
      <c r="Q418" s="267"/>
      <c r="R418" s="267"/>
      <c r="S418" s="267"/>
      <c r="T418" s="268"/>
      <c r="AT418" s="269" t="s">
        <v>196</v>
      </c>
      <c r="AU418" s="269" t="s">
        <v>98</v>
      </c>
      <c r="AV418" s="15" t="s">
        <v>122</v>
      </c>
      <c r="AW418" s="15" t="s">
        <v>48</v>
      </c>
      <c r="AX418" s="15" t="s">
        <v>23</v>
      </c>
      <c r="AY418" s="269" t="s">
        <v>183</v>
      </c>
    </row>
    <row r="419" spans="2:65" s="1" customFormat="1" ht="16.5" customHeight="1">
      <c r="B419" s="35"/>
      <c r="C419" s="197" t="s">
        <v>346</v>
      </c>
      <c r="D419" s="197" t="s">
        <v>186</v>
      </c>
      <c r="E419" s="198" t="s">
        <v>2622</v>
      </c>
      <c r="F419" s="199" t="s">
        <v>2623</v>
      </c>
      <c r="G419" s="200" t="s">
        <v>189</v>
      </c>
      <c r="H419" s="201">
        <v>0.6</v>
      </c>
      <c r="I419" s="202"/>
      <c r="J419" s="203">
        <f>ROUND(I419*H419,2)</f>
        <v>0</v>
      </c>
      <c r="K419" s="199" t="s">
        <v>190</v>
      </c>
      <c r="L419" s="39"/>
      <c r="M419" s="204" t="s">
        <v>1</v>
      </c>
      <c r="N419" s="205" t="s">
        <v>56</v>
      </c>
      <c r="O419" s="67"/>
      <c r="P419" s="206">
        <f>O419*H419</f>
        <v>0</v>
      </c>
      <c r="Q419" s="206">
        <v>6.3200000000000001E-3</v>
      </c>
      <c r="R419" s="206">
        <f>Q419*H419</f>
        <v>3.7919999999999998E-3</v>
      </c>
      <c r="S419" s="206">
        <v>0</v>
      </c>
      <c r="T419" s="207">
        <f>S419*H419</f>
        <v>0</v>
      </c>
      <c r="AR419" s="208" t="s">
        <v>122</v>
      </c>
      <c r="AT419" s="208" t="s">
        <v>186</v>
      </c>
      <c r="AU419" s="208" t="s">
        <v>98</v>
      </c>
      <c r="AY419" s="17" t="s">
        <v>183</v>
      </c>
      <c r="BE419" s="209">
        <f>IF(N419="základní",J419,0)</f>
        <v>0</v>
      </c>
      <c r="BF419" s="209">
        <f>IF(N419="snížená",J419,0)</f>
        <v>0</v>
      </c>
      <c r="BG419" s="209">
        <f>IF(N419="zákl. přenesená",J419,0)</f>
        <v>0</v>
      </c>
      <c r="BH419" s="209">
        <f>IF(N419="sníž. přenesená",J419,0)</f>
        <v>0</v>
      </c>
      <c r="BI419" s="209">
        <f>IF(N419="nulová",J419,0)</f>
        <v>0</v>
      </c>
      <c r="BJ419" s="17" t="s">
        <v>23</v>
      </c>
      <c r="BK419" s="209">
        <f>ROUND(I419*H419,2)</f>
        <v>0</v>
      </c>
      <c r="BL419" s="17" t="s">
        <v>122</v>
      </c>
      <c r="BM419" s="208" t="s">
        <v>2912</v>
      </c>
    </row>
    <row r="420" spans="2:65" s="1" customFormat="1" ht="10.199999999999999">
      <c r="B420" s="35"/>
      <c r="C420" s="36"/>
      <c r="D420" s="210" t="s">
        <v>192</v>
      </c>
      <c r="E420" s="36"/>
      <c r="F420" s="211" t="s">
        <v>2624</v>
      </c>
      <c r="G420" s="36"/>
      <c r="H420" s="36"/>
      <c r="I420" s="118"/>
      <c r="J420" s="36"/>
      <c r="K420" s="36"/>
      <c r="L420" s="39"/>
      <c r="M420" s="212"/>
      <c r="N420" s="67"/>
      <c r="O420" s="67"/>
      <c r="P420" s="67"/>
      <c r="Q420" s="67"/>
      <c r="R420" s="67"/>
      <c r="S420" s="67"/>
      <c r="T420" s="68"/>
      <c r="AT420" s="17" t="s">
        <v>192</v>
      </c>
      <c r="AU420" s="17" t="s">
        <v>98</v>
      </c>
    </row>
    <row r="421" spans="2:65" s="12" customFormat="1" ht="10.199999999999999">
      <c r="B421" s="214"/>
      <c r="C421" s="215"/>
      <c r="D421" s="210" t="s">
        <v>196</v>
      </c>
      <c r="E421" s="216" t="s">
        <v>1</v>
      </c>
      <c r="F421" s="217" t="s">
        <v>2910</v>
      </c>
      <c r="G421" s="215"/>
      <c r="H421" s="216" t="s">
        <v>1</v>
      </c>
      <c r="I421" s="218"/>
      <c r="J421" s="215"/>
      <c r="K421" s="215"/>
      <c r="L421" s="219"/>
      <c r="M421" s="220"/>
      <c r="N421" s="221"/>
      <c r="O421" s="221"/>
      <c r="P421" s="221"/>
      <c r="Q421" s="221"/>
      <c r="R421" s="221"/>
      <c r="S421" s="221"/>
      <c r="T421" s="222"/>
      <c r="AT421" s="223" t="s">
        <v>196</v>
      </c>
      <c r="AU421" s="223" t="s">
        <v>98</v>
      </c>
      <c r="AV421" s="12" t="s">
        <v>23</v>
      </c>
      <c r="AW421" s="12" t="s">
        <v>48</v>
      </c>
      <c r="AX421" s="12" t="s">
        <v>91</v>
      </c>
      <c r="AY421" s="223" t="s">
        <v>183</v>
      </c>
    </row>
    <row r="422" spans="2:65" s="13" customFormat="1" ht="10.199999999999999">
      <c r="B422" s="224"/>
      <c r="C422" s="225"/>
      <c r="D422" s="210" t="s">
        <v>196</v>
      </c>
      <c r="E422" s="226" t="s">
        <v>1</v>
      </c>
      <c r="F422" s="227" t="s">
        <v>2913</v>
      </c>
      <c r="G422" s="225"/>
      <c r="H422" s="228">
        <v>0.6</v>
      </c>
      <c r="I422" s="229"/>
      <c r="J422" s="225"/>
      <c r="K422" s="225"/>
      <c r="L422" s="230"/>
      <c r="M422" s="231"/>
      <c r="N422" s="232"/>
      <c r="O422" s="232"/>
      <c r="P422" s="232"/>
      <c r="Q422" s="232"/>
      <c r="R422" s="232"/>
      <c r="S422" s="232"/>
      <c r="T422" s="233"/>
      <c r="AT422" s="234" t="s">
        <v>196</v>
      </c>
      <c r="AU422" s="234" t="s">
        <v>98</v>
      </c>
      <c r="AV422" s="13" t="s">
        <v>98</v>
      </c>
      <c r="AW422" s="13" t="s">
        <v>48</v>
      </c>
      <c r="AX422" s="13" t="s">
        <v>91</v>
      </c>
      <c r="AY422" s="234" t="s">
        <v>183</v>
      </c>
    </row>
    <row r="423" spans="2:65" s="15" customFormat="1" ht="10.199999999999999">
      <c r="B423" s="259"/>
      <c r="C423" s="260"/>
      <c r="D423" s="210" t="s">
        <v>196</v>
      </c>
      <c r="E423" s="261" t="s">
        <v>1</v>
      </c>
      <c r="F423" s="262" t="s">
        <v>1547</v>
      </c>
      <c r="G423" s="260"/>
      <c r="H423" s="263">
        <v>0.6</v>
      </c>
      <c r="I423" s="264"/>
      <c r="J423" s="260"/>
      <c r="K423" s="260"/>
      <c r="L423" s="265"/>
      <c r="M423" s="266"/>
      <c r="N423" s="267"/>
      <c r="O423" s="267"/>
      <c r="P423" s="267"/>
      <c r="Q423" s="267"/>
      <c r="R423" s="267"/>
      <c r="S423" s="267"/>
      <c r="T423" s="268"/>
      <c r="AT423" s="269" t="s">
        <v>196</v>
      </c>
      <c r="AU423" s="269" t="s">
        <v>98</v>
      </c>
      <c r="AV423" s="15" t="s">
        <v>122</v>
      </c>
      <c r="AW423" s="15" t="s">
        <v>48</v>
      </c>
      <c r="AX423" s="15" t="s">
        <v>23</v>
      </c>
      <c r="AY423" s="269" t="s">
        <v>183</v>
      </c>
    </row>
    <row r="424" spans="2:65" s="11" customFormat="1" ht="22.8" customHeight="1">
      <c r="B424" s="181"/>
      <c r="C424" s="182"/>
      <c r="D424" s="183" t="s">
        <v>90</v>
      </c>
      <c r="E424" s="195" t="s">
        <v>135</v>
      </c>
      <c r="F424" s="195" t="s">
        <v>2655</v>
      </c>
      <c r="G424" s="182"/>
      <c r="H424" s="182"/>
      <c r="I424" s="185"/>
      <c r="J424" s="196">
        <f>BK424</f>
        <v>0</v>
      </c>
      <c r="K424" s="182"/>
      <c r="L424" s="187"/>
      <c r="M424" s="188"/>
      <c r="N424" s="189"/>
      <c r="O424" s="189"/>
      <c r="P424" s="190">
        <f>SUM(P425:P429)</f>
        <v>0</v>
      </c>
      <c r="Q424" s="189"/>
      <c r="R424" s="190">
        <f>SUM(R425:R429)</f>
        <v>7.5598379999999993E-2</v>
      </c>
      <c r="S424" s="189"/>
      <c r="T424" s="191">
        <f>SUM(T425:T429)</f>
        <v>0</v>
      </c>
      <c r="AR424" s="192" t="s">
        <v>23</v>
      </c>
      <c r="AT424" s="193" t="s">
        <v>90</v>
      </c>
      <c r="AU424" s="193" t="s">
        <v>23</v>
      </c>
      <c r="AY424" s="192" t="s">
        <v>183</v>
      </c>
      <c r="BK424" s="194">
        <f>SUM(BK425:BK429)</f>
        <v>0</v>
      </c>
    </row>
    <row r="425" spans="2:65" s="1" customFormat="1" ht="16.5" customHeight="1">
      <c r="B425" s="35"/>
      <c r="C425" s="197" t="s">
        <v>353</v>
      </c>
      <c r="D425" s="197" t="s">
        <v>186</v>
      </c>
      <c r="E425" s="198" t="s">
        <v>2656</v>
      </c>
      <c r="F425" s="199" t="s">
        <v>2657</v>
      </c>
      <c r="G425" s="200" t="s">
        <v>189</v>
      </c>
      <c r="H425" s="201">
        <v>1.157</v>
      </c>
      <c r="I425" s="202"/>
      <c r="J425" s="203">
        <f>ROUND(I425*H425,2)</f>
        <v>0</v>
      </c>
      <c r="K425" s="199" t="s">
        <v>190</v>
      </c>
      <c r="L425" s="39"/>
      <c r="M425" s="204" t="s">
        <v>1</v>
      </c>
      <c r="N425" s="205" t="s">
        <v>56</v>
      </c>
      <c r="O425" s="67"/>
      <c r="P425" s="206">
        <f>O425*H425</f>
        <v>0</v>
      </c>
      <c r="Q425" s="206">
        <v>6.5339999999999995E-2</v>
      </c>
      <c r="R425" s="206">
        <f>Q425*H425</f>
        <v>7.5598379999999993E-2</v>
      </c>
      <c r="S425" s="206">
        <v>0</v>
      </c>
      <c r="T425" s="207">
        <f>S425*H425</f>
        <v>0</v>
      </c>
      <c r="AR425" s="208" t="s">
        <v>122</v>
      </c>
      <c r="AT425" s="208" t="s">
        <v>186</v>
      </c>
      <c r="AU425" s="208" t="s">
        <v>98</v>
      </c>
      <c r="AY425" s="17" t="s">
        <v>183</v>
      </c>
      <c r="BE425" s="209">
        <f>IF(N425="základní",J425,0)</f>
        <v>0</v>
      </c>
      <c r="BF425" s="209">
        <f>IF(N425="snížená",J425,0)</f>
        <v>0</v>
      </c>
      <c r="BG425" s="209">
        <f>IF(N425="zákl. přenesená",J425,0)</f>
        <v>0</v>
      </c>
      <c r="BH425" s="209">
        <f>IF(N425="sníž. přenesená",J425,0)</f>
        <v>0</v>
      </c>
      <c r="BI425" s="209">
        <f>IF(N425="nulová",J425,0)</f>
        <v>0</v>
      </c>
      <c r="BJ425" s="17" t="s">
        <v>23</v>
      </c>
      <c r="BK425" s="209">
        <f>ROUND(I425*H425,2)</f>
        <v>0</v>
      </c>
      <c r="BL425" s="17" t="s">
        <v>122</v>
      </c>
      <c r="BM425" s="208" t="s">
        <v>2914</v>
      </c>
    </row>
    <row r="426" spans="2:65" s="1" customFormat="1" ht="10.199999999999999">
      <c r="B426" s="35"/>
      <c r="C426" s="36"/>
      <c r="D426" s="210" t="s">
        <v>192</v>
      </c>
      <c r="E426" s="36"/>
      <c r="F426" s="211" t="s">
        <v>2659</v>
      </c>
      <c r="G426" s="36"/>
      <c r="H426" s="36"/>
      <c r="I426" s="118"/>
      <c r="J426" s="36"/>
      <c r="K426" s="36"/>
      <c r="L426" s="39"/>
      <c r="M426" s="212"/>
      <c r="N426" s="67"/>
      <c r="O426" s="67"/>
      <c r="P426" s="67"/>
      <c r="Q426" s="67"/>
      <c r="R426" s="67"/>
      <c r="S426" s="67"/>
      <c r="T426" s="68"/>
      <c r="AT426" s="17" t="s">
        <v>192</v>
      </c>
      <c r="AU426" s="17" t="s">
        <v>98</v>
      </c>
    </row>
    <row r="427" spans="2:65" s="12" customFormat="1" ht="10.199999999999999">
      <c r="B427" s="214"/>
      <c r="C427" s="215"/>
      <c r="D427" s="210" t="s">
        <v>196</v>
      </c>
      <c r="E427" s="216" t="s">
        <v>1</v>
      </c>
      <c r="F427" s="217" t="s">
        <v>2660</v>
      </c>
      <c r="G427" s="215"/>
      <c r="H427" s="216" t="s">
        <v>1</v>
      </c>
      <c r="I427" s="218"/>
      <c r="J427" s="215"/>
      <c r="K427" s="215"/>
      <c r="L427" s="219"/>
      <c r="M427" s="220"/>
      <c r="N427" s="221"/>
      <c r="O427" s="221"/>
      <c r="P427" s="221"/>
      <c r="Q427" s="221"/>
      <c r="R427" s="221"/>
      <c r="S427" s="221"/>
      <c r="T427" s="222"/>
      <c r="AT427" s="223" t="s">
        <v>196</v>
      </c>
      <c r="AU427" s="223" t="s">
        <v>98</v>
      </c>
      <c r="AV427" s="12" t="s">
        <v>23</v>
      </c>
      <c r="AW427" s="12" t="s">
        <v>48</v>
      </c>
      <c r="AX427" s="12" t="s">
        <v>91</v>
      </c>
      <c r="AY427" s="223" t="s">
        <v>183</v>
      </c>
    </row>
    <row r="428" spans="2:65" s="13" customFormat="1" ht="10.199999999999999">
      <c r="B428" s="224"/>
      <c r="C428" s="225"/>
      <c r="D428" s="210" t="s">
        <v>196</v>
      </c>
      <c r="E428" s="226" t="s">
        <v>1</v>
      </c>
      <c r="F428" s="227" t="s">
        <v>2661</v>
      </c>
      <c r="G428" s="225"/>
      <c r="H428" s="228">
        <v>1.157</v>
      </c>
      <c r="I428" s="229"/>
      <c r="J428" s="225"/>
      <c r="K428" s="225"/>
      <c r="L428" s="230"/>
      <c r="M428" s="231"/>
      <c r="N428" s="232"/>
      <c r="O428" s="232"/>
      <c r="P428" s="232"/>
      <c r="Q428" s="232"/>
      <c r="R428" s="232"/>
      <c r="S428" s="232"/>
      <c r="T428" s="233"/>
      <c r="AT428" s="234" t="s">
        <v>196</v>
      </c>
      <c r="AU428" s="234" t="s">
        <v>98</v>
      </c>
      <c r="AV428" s="13" t="s">
        <v>98</v>
      </c>
      <c r="AW428" s="13" t="s">
        <v>48</v>
      </c>
      <c r="AX428" s="13" t="s">
        <v>91</v>
      </c>
      <c r="AY428" s="234" t="s">
        <v>183</v>
      </c>
    </row>
    <row r="429" spans="2:65" s="15" customFormat="1" ht="10.199999999999999">
      <c r="B429" s="259"/>
      <c r="C429" s="260"/>
      <c r="D429" s="210" t="s">
        <v>196</v>
      </c>
      <c r="E429" s="261" t="s">
        <v>1</v>
      </c>
      <c r="F429" s="262" t="s">
        <v>1547</v>
      </c>
      <c r="G429" s="260"/>
      <c r="H429" s="263">
        <v>1.157</v>
      </c>
      <c r="I429" s="264"/>
      <c r="J429" s="260"/>
      <c r="K429" s="260"/>
      <c r="L429" s="265"/>
      <c r="M429" s="266"/>
      <c r="N429" s="267"/>
      <c r="O429" s="267"/>
      <c r="P429" s="267"/>
      <c r="Q429" s="267"/>
      <c r="R429" s="267"/>
      <c r="S429" s="267"/>
      <c r="T429" s="268"/>
      <c r="AT429" s="269" t="s">
        <v>196</v>
      </c>
      <c r="AU429" s="269" t="s">
        <v>98</v>
      </c>
      <c r="AV429" s="15" t="s">
        <v>122</v>
      </c>
      <c r="AW429" s="15" t="s">
        <v>48</v>
      </c>
      <c r="AX429" s="15" t="s">
        <v>23</v>
      </c>
      <c r="AY429" s="269" t="s">
        <v>183</v>
      </c>
    </row>
    <row r="430" spans="2:65" s="11" customFormat="1" ht="22.8" customHeight="1">
      <c r="B430" s="181"/>
      <c r="C430" s="182"/>
      <c r="D430" s="183" t="s">
        <v>90</v>
      </c>
      <c r="E430" s="195" t="s">
        <v>789</v>
      </c>
      <c r="F430" s="195" t="s">
        <v>2915</v>
      </c>
      <c r="G430" s="182"/>
      <c r="H430" s="182"/>
      <c r="I430" s="185"/>
      <c r="J430" s="196">
        <f>BK430</f>
        <v>0</v>
      </c>
      <c r="K430" s="182"/>
      <c r="L430" s="187"/>
      <c r="M430" s="188"/>
      <c r="N430" s="189"/>
      <c r="O430" s="189"/>
      <c r="P430" s="190">
        <f>SUM(P431:P535)</f>
        <v>0</v>
      </c>
      <c r="Q430" s="189"/>
      <c r="R430" s="190">
        <f>SUM(R431:R535)</f>
        <v>0.34585290000000002</v>
      </c>
      <c r="S430" s="189"/>
      <c r="T430" s="191">
        <f>SUM(T431:T535)</f>
        <v>0</v>
      </c>
      <c r="AR430" s="192" t="s">
        <v>23</v>
      </c>
      <c r="AT430" s="193" t="s">
        <v>90</v>
      </c>
      <c r="AU430" s="193" t="s">
        <v>23</v>
      </c>
      <c r="AY430" s="192" t="s">
        <v>183</v>
      </c>
      <c r="BK430" s="194">
        <f>SUM(BK431:BK535)</f>
        <v>0</v>
      </c>
    </row>
    <row r="431" spans="2:65" s="1" customFormat="1" ht="16.5" customHeight="1">
      <c r="B431" s="35"/>
      <c r="C431" s="197" t="s">
        <v>363</v>
      </c>
      <c r="D431" s="197" t="s">
        <v>186</v>
      </c>
      <c r="E431" s="198" t="s">
        <v>2916</v>
      </c>
      <c r="F431" s="199" t="s">
        <v>2917</v>
      </c>
      <c r="G431" s="200" t="s">
        <v>711</v>
      </c>
      <c r="H431" s="201">
        <v>69</v>
      </c>
      <c r="I431" s="202"/>
      <c r="J431" s="203">
        <f>ROUND(I431*H431,2)</f>
        <v>0</v>
      </c>
      <c r="K431" s="199" t="s">
        <v>190</v>
      </c>
      <c r="L431" s="39"/>
      <c r="M431" s="204" t="s">
        <v>1</v>
      </c>
      <c r="N431" s="205" t="s">
        <v>56</v>
      </c>
      <c r="O431" s="67"/>
      <c r="P431" s="206">
        <f>O431*H431</f>
        <v>0</v>
      </c>
      <c r="Q431" s="206">
        <v>2.6800000000000001E-3</v>
      </c>
      <c r="R431" s="206">
        <f>Q431*H431</f>
        <v>0.18492</v>
      </c>
      <c r="S431" s="206">
        <v>0</v>
      </c>
      <c r="T431" s="207">
        <f>S431*H431</f>
        <v>0</v>
      </c>
      <c r="AR431" s="208" t="s">
        <v>122</v>
      </c>
      <c r="AT431" s="208" t="s">
        <v>186</v>
      </c>
      <c r="AU431" s="208" t="s">
        <v>98</v>
      </c>
      <c r="AY431" s="17" t="s">
        <v>183</v>
      </c>
      <c r="BE431" s="209">
        <f>IF(N431="základní",J431,0)</f>
        <v>0</v>
      </c>
      <c r="BF431" s="209">
        <f>IF(N431="snížená",J431,0)</f>
        <v>0</v>
      </c>
      <c r="BG431" s="209">
        <f>IF(N431="zákl. přenesená",J431,0)</f>
        <v>0</v>
      </c>
      <c r="BH431" s="209">
        <f>IF(N431="sníž. přenesená",J431,0)</f>
        <v>0</v>
      </c>
      <c r="BI431" s="209">
        <f>IF(N431="nulová",J431,0)</f>
        <v>0</v>
      </c>
      <c r="BJ431" s="17" t="s">
        <v>23</v>
      </c>
      <c r="BK431" s="209">
        <f>ROUND(I431*H431,2)</f>
        <v>0</v>
      </c>
      <c r="BL431" s="17" t="s">
        <v>122</v>
      </c>
      <c r="BM431" s="208" t="s">
        <v>1010</v>
      </c>
    </row>
    <row r="432" spans="2:65" s="1" customFormat="1" ht="10.199999999999999">
      <c r="B432" s="35"/>
      <c r="C432" s="36"/>
      <c r="D432" s="210" t="s">
        <v>192</v>
      </c>
      <c r="E432" s="36"/>
      <c r="F432" s="211" t="s">
        <v>2918</v>
      </c>
      <c r="G432" s="36"/>
      <c r="H432" s="36"/>
      <c r="I432" s="118"/>
      <c r="J432" s="36"/>
      <c r="K432" s="36"/>
      <c r="L432" s="39"/>
      <c r="M432" s="212"/>
      <c r="N432" s="67"/>
      <c r="O432" s="67"/>
      <c r="P432" s="67"/>
      <c r="Q432" s="67"/>
      <c r="R432" s="67"/>
      <c r="S432" s="67"/>
      <c r="T432" s="68"/>
      <c r="AT432" s="17" t="s">
        <v>192</v>
      </c>
      <c r="AU432" s="17" t="s">
        <v>98</v>
      </c>
    </row>
    <row r="433" spans="2:65" s="1" customFormat="1" ht="54">
      <c r="B433" s="35"/>
      <c r="C433" s="36"/>
      <c r="D433" s="210" t="s">
        <v>194</v>
      </c>
      <c r="E433" s="36"/>
      <c r="F433" s="213" t="s">
        <v>2666</v>
      </c>
      <c r="G433" s="36"/>
      <c r="H433" s="36"/>
      <c r="I433" s="118"/>
      <c r="J433" s="36"/>
      <c r="K433" s="36"/>
      <c r="L433" s="39"/>
      <c r="M433" s="212"/>
      <c r="N433" s="67"/>
      <c r="O433" s="67"/>
      <c r="P433" s="67"/>
      <c r="Q433" s="67"/>
      <c r="R433" s="67"/>
      <c r="S433" s="67"/>
      <c r="T433" s="68"/>
      <c r="AT433" s="17" t="s">
        <v>194</v>
      </c>
      <c r="AU433" s="17" t="s">
        <v>98</v>
      </c>
    </row>
    <row r="434" spans="2:65" s="12" customFormat="1" ht="10.199999999999999">
      <c r="B434" s="214"/>
      <c r="C434" s="215"/>
      <c r="D434" s="210" t="s">
        <v>196</v>
      </c>
      <c r="E434" s="216" t="s">
        <v>1</v>
      </c>
      <c r="F434" s="217" t="s">
        <v>2919</v>
      </c>
      <c r="G434" s="215"/>
      <c r="H434" s="216" t="s">
        <v>1</v>
      </c>
      <c r="I434" s="218"/>
      <c r="J434" s="215"/>
      <c r="K434" s="215"/>
      <c r="L434" s="219"/>
      <c r="M434" s="220"/>
      <c r="N434" s="221"/>
      <c r="O434" s="221"/>
      <c r="P434" s="221"/>
      <c r="Q434" s="221"/>
      <c r="R434" s="221"/>
      <c r="S434" s="221"/>
      <c r="T434" s="222"/>
      <c r="AT434" s="223" t="s">
        <v>196</v>
      </c>
      <c r="AU434" s="223" t="s">
        <v>98</v>
      </c>
      <c r="AV434" s="12" t="s">
        <v>23</v>
      </c>
      <c r="AW434" s="12" t="s">
        <v>48</v>
      </c>
      <c r="AX434" s="12" t="s">
        <v>91</v>
      </c>
      <c r="AY434" s="223" t="s">
        <v>183</v>
      </c>
    </row>
    <row r="435" spans="2:65" s="13" customFormat="1" ht="10.199999999999999">
      <c r="B435" s="224"/>
      <c r="C435" s="225"/>
      <c r="D435" s="210" t="s">
        <v>196</v>
      </c>
      <c r="E435" s="226" t="s">
        <v>1</v>
      </c>
      <c r="F435" s="227" t="s">
        <v>652</v>
      </c>
      <c r="G435" s="225"/>
      <c r="H435" s="228">
        <v>69</v>
      </c>
      <c r="I435" s="229"/>
      <c r="J435" s="225"/>
      <c r="K435" s="225"/>
      <c r="L435" s="230"/>
      <c r="M435" s="231"/>
      <c r="N435" s="232"/>
      <c r="O435" s="232"/>
      <c r="P435" s="232"/>
      <c r="Q435" s="232"/>
      <c r="R435" s="232"/>
      <c r="S435" s="232"/>
      <c r="T435" s="233"/>
      <c r="AT435" s="234" t="s">
        <v>196</v>
      </c>
      <c r="AU435" s="234" t="s">
        <v>98</v>
      </c>
      <c r="AV435" s="13" t="s">
        <v>98</v>
      </c>
      <c r="AW435" s="13" t="s">
        <v>48</v>
      </c>
      <c r="AX435" s="13" t="s">
        <v>23</v>
      </c>
      <c r="AY435" s="234" t="s">
        <v>183</v>
      </c>
    </row>
    <row r="436" spans="2:65" s="1" customFormat="1" ht="16.5" customHeight="1">
      <c r="B436" s="35"/>
      <c r="C436" s="197" t="s">
        <v>369</v>
      </c>
      <c r="D436" s="197" t="s">
        <v>186</v>
      </c>
      <c r="E436" s="198" t="s">
        <v>2920</v>
      </c>
      <c r="F436" s="199" t="s">
        <v>2921</v>
      </c>
      <c r="G436" s="200" t="s">
        <v>711</v>
      </c>
      <c r="H436" s="201">
        <v>27.4</v>
      </c>
      <c r="I436" s="202"/>
      <c r="J436" s="203">
        <f>ROUND(I436*H436,2)</f>
        <v>0</v>
      </c>
      <c r="K436" s="199" t="s">
        <v>190</v>
      </c>
      <c r="L436" s="39"/>
      <c r="M436" s="204" t="s">
        <v>1</v>
      </c>
      <c r="N436" s="205" t="s">
        <v>56</v>
      </c>
      <c r="O436" s="67"/>
      <c r="P436" s="206">
        <f>O436*H436</f>
        <v>0</v>
      </c>
      <c r="Q436" s="206">
        <v>4.2700000000000004E-3</v>
      </c>
      <c r="R436" s="206">
        <f>Q436*H436</f>
        <v>0.116998</v>
      </c>
      <c r="S436" s="206">
        <v>0</v>
      </c>
      <c r="T436" s="207">
        <f>S436*H436</f>
        <v>0</v>
      </c>
      <c r="AR436" s="208" t="s">
        <v>122</v>
      </c>
      <c r="AT436" s="208" t="s">
        <v>186</v>
      </c>
      <c r="AU436" s="208" t="s">
        <v>98</v>
      </c>
      <c r="AY436" s="17" t="s">
        <v>183</v>
      </c>
      <c r="BE436" s="209">
        <f>IF(N436="základní",J436,0)</f>
        <v>0</v>
      </c>
      <c r="BF436" s="209">
        <f>IF(N436="snížená",J436,0)</f>
        <v>0</v>
      </c>
      <c r="BG436" s="209">
        <f>IF(N436="zákl. přenesená",J436,0)</f>
        <v>0</v>
      </c>
      <c r="BH436" s="209">
        <f>IF(N436="sníž. přenesená",J436,0)</f>
        <v>0</v>
      </c>
      <c r="BI436" s="209">
        <f>IF(N436="nulová",J436,0)</f>
        <v>0</v>
      </c>
      <c r="BJ436" s="17" t="s">
        <v>23</v>
      </c>
      <c r="BK436" s="209">
        <f>ROUND(I436*H436,2)</f>
        <v>0</v>
      </c>
      <c r="BL436" s="17" t="s">
        <v>122</v>
      </c>
      <c r="BM436" s="208" t="s">
        <v>1020</v>
      </c>
    </row>
    <row r="437" spans="2:65" s="1" customFormat="1" ht="10.199999999999999">
      <c r="B437" s="35"/>
      <c r="C437" s="36"/>
      <c r="D437" s="210" t="s">
        <v>192</v>
      </c>
      <c r="E437" s="36"/>
      <c r="F437" s="211" t="s">
        <v>2922</v>
      </c>
      <c r="G437" s="36"/>
      <c r="H437" s="36"/>
      <c r="I437" s="118"/>
      <c r="J437" s="36"/>
      <c r="K437" s="36"/>
      <c r="L437" s="39"/>
      <c r="M437" s="212"/>
      <c r="N437" s="67"/>
      <c r="O437" s="67"/>
      <c r="P437" s="67"/>
      <c r="Q437" s="67"/>
      <c r="R437" s="67"/>
      <c r="S437" s="67"/>
      <c r="T437" s="68"/>
      <c r="AT437" s="17" t="s">
        <v>192</v>
      </c>
      <c r="AU437" s="17" t="s">
        <v>98</v>
      </c>
    </row>
    <row r="438" spans="2:65" s="1" customFormat="1" ht="54">
      <c r="B438" s="35"/>
      <c r="C438" s="36"/>
      <c r="D438" s="210" t="s">
        <v>194</v>
      </c>
      <c r="E438" s="36"/>
      <c r="F438" s="213" t="s">
        <v>2666</v>
      </c>
      <c r="G438" s="36"/>
      <c r="H438" s="36"/>
      <c r="I438" s="118"/>
      <c r="J438" s="36"/>
      <c r="K438" s="36"/>
      <c r="L438" s="39"/>
      <c r="M438" s="212"/>
      <c r="N438" s="67"/>
      <c r="O438" s="67"/>
      <c r="P438" s="67"/>
      <c r="Q438" s="67"/>
      <c r="R438" s="67"/>
      <c r="S438" s="67"/>
      <c r="T438" s="68"/>
      <c r="AT438" s="17" t="s">
        <v>194</v>
      </c>
      <c r="AU438" s="17" t="s">
        <v>98</v>
      </c>
    </row>
    <row r="439" spans="2:65" s="12" customFormat="1" ht="10.199999999999999">
      <c r="B439" s="214"/>
      <c r="C439" s="215"/>
      <c r="D439" s="210" t="s">
        <v>196</v>
      </c>
      <c r="E439" s="216" t="s">
        <v>1</v>
      </c>
      <c r="F439" s="217" t="s">
        <v>2919</v>
      </c>
      <c r="G439" s="215"/>
      <c r="H439" s="216" t="s">
        <v>1</v>
      </c>
      <c r="I439" s="218"/>
      <c r="J439" s="215"/>
      <c r="K439" s="215"/>
      <c r="L439" s="219"/>
      <c r="M439" s="220"/>
      <c r="N439" s="221"/>
      <c r="O439" s="221"/>
      <c r="P439" s="221"/>
      <c r="Q439" s="221"/>
      <c r="R439" s="221"/>
      <c r="S439" s="221"/>
      <c r="T439" s="222"/>
      <c r="AT439" s="223" t="s">
        <v>196</v>
      </c>
      <c r="AU439" s="223" t="s">
        <v>98</v>
      </c>
      <c r="AV439" s="12" t="s">
        <v>23</v>
      </c>
      <c r="AW439" s="12" t="s">
        <v>48</v>
      </c>
      <c r="AX439" s="12" t="s">
        <v>91</v>
      </c>
      <c r="AY439" s="223" t="s">
        <v>183</v>
      </c>
    </row>
    <row r="440" spans="2:65" s="13" customFormat="1" ht="10.199999999999999">
      <c r="B440" s="224"/>
      <c r="C440" s="225"/>
      <c r="D440" s="210" t="s">
        <v>196</v>
      </c>
      <c r="E440" s="226" t="s">
        <v>1</v>
      </c>
      <c r="F440" s="227" t="s">
        <v>2923</v>
      </c>
      <c r="G440" s="225"/>
      <c r="H440" s="228">
        <v>27.4</v>
      </c>
      <c r="I440" s="229"/>
      <c r="J440" s="225"/>
      <c r="K440" s="225"/>
      <c r="L440" s="230"/>
      <c r="M440" s="231"/>
      <c r="N440" s="232"/>
      <c r="O440" s="232"/>
      <c r="P440" s="232"/>
      <c r="Q440" s="232"/>
      <c r="R440" s="232"/>
      <c r="S440" s="232"/>
      <c r="T440" s="233"/>
      <c r="AT440" s="234" t="s">
        <v>196</v>
      </c>
      <c r="AU440" s="234" t="s">
        <v>98</v>
      </c>
      <c r="AV440" s="13" t="s">
        <v>98</v>
      </c>
      <c r="AW440" s="13" t="s">
        <v>48</v>
      </c>
      <c r="AX440" s="13" t="s">
        <v>23</v>
      </c>
      <c r="AY440" s="234" t="s">
        <v>183</v>
      </c>
    </row>
    <row r="441" spans="2:65" s="1" customFormat="1" ht="16.5" customHeight="1">
      <c r="B441" s="35"/>
      <c r="C441" s="197" t="s">
        <v>376</v>
      </c>
      <c r="D441" s="197" t="s">
        <v>186</v>
      </c>
      <c r="E441" s="198" t="s">
        <v>2924</v>
      </c>
      <c r="F441" s="199" t="s">
        <v>2925</v>
      </c>
      <c r="G441" s="200" t="s">
        <v>711</v>
      </c>
      <c r="H441" s="201">
        <v>4</v>
      </c>
      <c r="I441" s="202"/>
      <c r="J441" s="203">
        <f>ROUND(I441*H441,2)</f>
        <v>0</v>
      </c>
      <c r="K441" s="199" t="s">
        <v>1</v>
      </c>
      <c r="L441" s="39"/>
      <c r="M441" s="204" t="s">
        <v>1</v>
      </c>
      <c r="N441" s="205" t="s">
        <v>56</v>
      </c>
      <c r="O441" s="67"/>
      <c r="P441" s="206">
        <f>O441*H441</f>
        <v>0</v>
      </c>
      <c r="Q441" s="206">
        <v>1.2800000000000001E-3</v>
      </c>
      <c r="R441" s="206">
        <f>Q441*H441</f>
        <v>5.1200000000000004E-3</v>
      </c>
      <c r="S441" s="206">
        <v>0</v>
      </c>
      <c r="T441" s="207">
        <f>S441*H441</f>
        <v>0</v>
      </c>
      <c r="AR441" s="208" t="s">
        <v>122</v>
      </c>
      <c r="AT441" s="208" t="s">
        <v>186</v>
      </c>
      <c r="AU441" s="208" t="s">
        <v>98</v>
      </c>
      <c r="AY441" s="17" t="s">
        <v>183</v>
      </c>
      <c r="BE441" s="209">
        <f>IF(N441="základní",J441,0)</f>
        <v>0</v>
      </c>
      <c r="BF441" s="209">
        <f>IF(N441="snížená",J441,0)</f>
        <v>0</v>
      </c>
      <c r="BG441" s="209">
        <f>IF(N441="zákl. přenesená",J441,0)</f>
        <v>0</v>
      </c>
      <c r="BH441" s="209">
        <f>IF(N441="sníž. přenesená",J441,0)</f>
        <v>0</v>
      </c>
      <c r="BI441" s="209">
        <f>IF(N441="nulová",J441,0)</f>
        <v>0</v>
      </c>
      <c r="BJ441" s="17" t="s">
        <v>23</v>
      </c>
      <c r="BK441" s="209">
        <f>ROUND(I441*H441,2)</f>
        <v>0</v>
      </c>
      <c r="BL441" s="17" t="s">
        <v>122</v>
      </c>
      <c r="BM441" s="208" t="s">
        <v>2926</v>
      </c>
    </row>
    <row r="442" spans="2:65" s="1" customFormat="1" ht="10.199999999999999">
      <c r="B442" s="35"/>
      <c r="C442" s="36"/>
      <c r="D442" s="210" t="s">
        <v>192</v>
      </c>
      <c r="E442" s="36"/>
      <c r="F442" s="211" t="s">
        <v>2927</v>
      </c>
      <c r="G442" s="36"/>
      <c r="H442" s="36"/>
      <c r="I442" s="118"/>
      <c r="J442" s="36"/>
      <c r="K442" s="36"/>
      <c r="L442" s="39"/>
      <c r="M442" s="212"/>
      <c r="N442" s="67"/>
      <c r="O442" s="67"/>
      <c r="P442" s="67"/>
      <c r="Q442" s="67"/>
      <c r="R442" s="67"/>
      <c r="S442" s="67"/>
      <c r="T442" s="68"/>
      <c r="AT442" s="17" t="s">
        <v>192</v>
      </c>
      <c r="AU442" s="17" t="s">
        <v>98</v>
      </c>
    </row>
    <row r="443" spans="2:65" s="12" customFormat="1" ht="10.199999999999999">
      <c r="B443" s="214"/>
      <c r="C443" s="215"/>
      <c r="D443" s="210" t="s">
        <v>196</v>
      </c>
      <c r="E443" s="216" t="s">
        <v>1</v>
      </c>
      <c r="F443" s="217" t="s">
        <v>2919</v>
      </c>
      <c r="G443" s="215"/>
      <c r="H443" s="216" t="s">
        <v>1</v>
      </c>
      <c r="I443" s="218"/>
      <c r="J443" s="215"/>
      <c r="K443" s="215"/>
      <c r="L443" s="219"/>
      <c r="M443" s="220"/>
      <c r="N443" s="221"/>
      <c r="O443" s="221"/>
      <c r="P443" s="221"/>
      <c r="Q443" s="221"/>
      <c r="R443" s="221"/>
      <c r="S443" s="221"/>
      <c r="T443" s="222"/>
      <c r="AT443" s="223" t="s">
        <v>196</v>
      </c>
      <c r="AU443" s="223" t="s">
        <v>98</v>
      </c>
      <c r="AV443" s="12" t="s">
        <v>23</v>
      </c>
      <c r="AW443" s="12" t="s">
        <v>48</v>
      </c>
      <c r="AX443" s="12" t="s">
        <v>91</v>
      </c>
      <c r="AY443" s="223" t="s">
        <v>183</v>
      </c>
    </row>
    <row r="444" spans="2:65" s="13" customFormat="1" ht="10.199999999999999">
      <c r="B444" s="224"/>
      <c r="C444" s="225"/>
      <c r="D444" s="210" t="s">
        <v>196</v>
      </c>
      <c r="E444" s="226" t="s">
        <v>1</v>
      </c>
      <c r="F444" s="227" t="s">
        <v>122</v>
      </c>
      <c r="G444" s="225"/>
      <c r="H444" s="228">
        <v>4</v>
      </c>
      <c r="I444" s="229"/>
      <c r="J444" s="225"/>
      <c r="K444" s="225"/>
      <c r="L444" s="230"/>
      <c r="M444" s="231"/>
      <c r="N444" s="232"/>
      <c r="O444" s="232"/>
      <c r="P444" s="232"/>
      <c r="Q444" s="232"/>
      <c r="R444" s="232"/>
      <c r="S444" s="232"/>
      <c r="T444" s="233"/>
      <c r="AT444" s="234" t="s">
        <v>196</v>
      </c>
      <c r="AU444" s="234" t="s">
        <v>98</v>
      </c>
      <c r="AV444" s="13" t="s">
        <v>98</v>
      </c>
      <c r="AW444" s="13" t="s">
        <v>48</v>
      </c>
      <c r="AX444" s="13" t="s">
        <v>23</v>
      </c>
      <c r="AY444" s="234" t="s">
        <v>183</v>
      </c>
    </row>
    <row r="445" spans="2:65" s="1" customFormat="1" ht="16.5" customHeight="1">
      <c r="B445" s="35"/>
      <c r="C445" s="197" t="s">
        <v>384</v>
      </c>
      <c r="D445" s="197" t="s">
        <v>186</v>
      </c>
      <c r="E445" s="198" t="s">
        <v>2928</v>
      </c>
      <c r="F445" s="199" t="s">
        <v>2929</v>
      </c>
      <c r="G445" s="200" t="s">
        <v>711</v>
      </c>
      <c r="H445" s="201">
        <v>1</v>
      </c>
      <c r="I445" s="202"/>
      <c r="J445" s="203">
        <f>ROUND(I445*H445,2)</f>
        <v>0</v>
      </c>
      <c r="K445" s="199" t="s">
        <v>1</v>
      </c>
      <c r="L445" s="39"/>
      <c r="M445" s="204" t="s">
        <v>1</v>
      </c>
      <c r="N445" s="205" t="s">
        <v>56</v>
      </c>
      <c r="O445" s="67"/>
      <c r="P445" s="206">
        <f>O445*H445</f>
        <v>0</v>
      </c>
      <c r="Q445" s="206">
        <v>1.7799999999999999E-3</v>
      </c>
      <c r="R445" s="206">
        <f>Q445*H445</f>
        <v>1.7799999999999999E-3</v>
      </c>
      <c r="S445" s="206">
        <v>0</v>
      </c>
      <c r="T445" s="207">
        <f>S445*H445</f>
        <v>0</v>
      </c>
      <c r="AR445" s="208" t="s">
        <v>122</v>
      </c>
      <c r="AT445" s="208" t="s">
        <v>186</v>
      </c>
      <c r="AU445" s="208" t="s">
        <v>98</v>
      </c>
      <c r="AY445" s="17" t="s">
        <v>183</v>
      </c>
      <c r="BE445" s="209">
        <f>IF(N445="základní",J445,0)</f>
        <v>0</v>
      </c>
      <c r="BF445" s="209">
        <f>IF(N445="snížená",J445,0)</f>
        <v>0</v>
      </c>
      <c r="BG445" s="209">
        <f>IF(N445="zákl. přenesená",J445,0)</f>
        <v>0</v>
      </c>
      <c r="BH445" s="209">
        <f>IF(N445="sníž. přenesená",J445,0)</f>
        <v>0</v>
      </c>
      <c r="BI445" s="209">
        <f>IF(N445="nulová",J445,0)</f>
        <v>0</v>
      </c>
      <c r="BJ445" s="17" t="s">
        <v>23</v>
      </c>
      <c r="BK445" s="209">
        <f>ROUND(I445*H445,2)</f>
        <v>0</v>
      </c>
      <c r="BL445" s="17" t="s">
        <v>122</v>
      </c>
      <c r="BM445" s="208" t="s">
        <v>2930</v>
      </c>
    </row>
    <row r="446" spans="2:65" s="1" customFormat="1" ht="10.199999999999999">
      <c r="B446" s="35"/>
      <c r="C446" s="36"/>
      <c r="D446" s="210" t="s">
        <v>192</v>
      </c>
      <c r="E446" s="36"/>
      <c r="F446" s="211" t="s">
        <v>2931</v>
      </c>
      <c r="G446" s="36"/>
      <c r="H446" s="36"/>
      <c r="I446" s="118"/>
      <c r="J446" s="36"/>
      <c r="K446" s="36"/>
      <c r="L446" s="39"/>
      <c r="M446" s="212"/>
      <c r="N446" s="67"/>
      <c r="O446" s="67"/>
      <c r="P446" s="67"/>
      <c r="Q446" s="67"/>
      <c r="R446" s="67"/>
      <c r="S446" s="67"/>
      <c r="T446" s="68"/>
      <c r="AT446" s="17" t="s">
        <v>192</v>
      </c>
      <c r="AU446" s="17" t="s">
        <v>98</v>
      </c>
    </row>
    <row r="447" spans="2:65" s="12" customFormat="1" ht="10.199999999999999">
      <c r="B447" s="214"/>
      <c r="C447" s="215"/>
      <c r="D447" s="210" t="s">
        <v>196</v>
      </c>
      <c r="E447" s="216" t="s">
        <v>1</v>
      </c>
      <c r="F447" s="217" t="s">
        <v>2919</v>
      </c>
      <c r="G447" s="215"/>
      <c r="H447" s="216" t="s">
        <v>1</v>
      </c>
      <c r="I447" s="218"/>
      <c r="J447" s="215"/>
      <c r="K447" s="215"/>
      <c r="L447" s="219"/>
      <c r="M447" s="220"/>
      <c r="N447" s="221"/>
      <c r="O447" s="221"/>
      <c r="P447" s="221"/>
      <c r="Q447" s="221"/>
      <c r="R447" s="221"/>
      <c r="S447" s="221"/>
      <c r="T447" s="222"/>
      <c r="AT447" s="223" t="s">
        <v>196</v>
      </c>
      <c r="AU447" s="223" t="s">
        <v>98</v>
      </c>
      <c r="AV447" s="12" t="s">
        <v>23</v>
      </c>
      <c r="AW447" s="12" t="s">
        <v>48</v>
      </c>
      <c r="AX447" s="12" t="s">
        <v>91</v>
      </c>
      <c r="AY447" s="223" t="s">
        <v>183</v>
      </c>
    </row>
    <row r="448" spans="2:65" s="13" customFormat="1" ht="10.199999999999999">
      <c r="B448" s="224"/>
      <c r="C448" s="225"/>
      <c r="D448" s="210" t="s">
        <v>196</v>
      </c>
      <c r="E448" s="226" t="s">
        <v>1</v>
      </c>
      <c r="F448" s="227" t="s">
        <v>23</v>
      </c>
      <c r="G448" s="225"/>
      <c r="H448" s="228">
        <v>1</v>
      </c>
      <c r="I448" s="229"/>
      <c r="J448" s="225"/>
      <c r="K448" s="225"/>
      <c r="L448" s="230"/>
      <c r="M448" s="231"/>
      <c r="N448" s="232"/>
      <c r="O448" s="232"/>
      <c r="P448" s="232"/>
      <c r="Q448" s="232"/>
      <c r="R448" s="232"/>
      <c r="S448" s="232"/>
      <c r="T448" s="233"/>
      <c r="AT448" s="234" t="s">
        <v>196</v>
      </c>
      <c r="AU448" s="234" t="s">
        <v>98</v>
      </c>
      <c r="AV448" s="13" t="s">
        <v>98</v>
      </c>
      <c r="AW448" s="13" t="s">
        <v>48</v>
      </c>
      <c r="AX448" s="13" t="s">
        <v>23</v>
      </c>
      <c r="AY448" s="234" t="s">
        <v>183</v>
      </c>
    </row>
    <row r="449" spans="2:65" s="1" customFormat="1" ht="16.5" customHeight="1">
      <c r="B449" s="35"/>
      <c r="C449" s="197" t="s">
        <v>390</v>
      </c>
      <c r="D449" s="197" t="s">
        <v>186</v>
      </c>
      <c r="E449" s="198" t="s">
        <v>1132</v>
      </c>
      <c r="F449" s="199" t="s">
        <v>1133</v>
      </c>
      <c r="G449" s="200" t="s">
        <v>205</v>
      </c>
      <c r="H449" s="201">
        <v>44</v>
      </c>
      <c r="I449" s="202"/>
      <c r="J449" s="203">
        <f>ROUND(I449*H449,2)</f>
        <v>0</v>
      </c>
      <c r="K449" s="199" t="s">
        <v>190</v>
      </c>
      <c r="L449" s="39"/>
      <c r="M449" s="204" t="s">
        <v>1</v>
      </c>
      <c r="N449" s="205" t="s">
        <v>56</v>
      </c>
      <c r="O449" s="67"/>
      <c r="P449" s="206">
        <f>O449*H449</f>
        <v>0</v>
      </c>
      <c r="Q449" s="206">
        <v>0</v>
      </c>
      <c r="R449" s="206">
        <f>Q449*H449</f>
        <v>0</v>
      </c>
      <c r="S449" s="206">
        <v>0</v>
      </c>
      <c r="T449" s="207">
        <f>S449*H449</f>
        <v>0</v>
      </c>
      <c r="AR449" s="208" t="s">
        <v>122</v>
      </c>
      <c r="AT449" s="208" t="s">
        <v>186</v>
      </c>
      <c r="AU449" s="208" t="s">
        <v>98</v>
      </c>
      <c r="AY449" s="17" t="s">
        <v>183</v>
      </c>
      <c r="BE449" s="209">
        <f>IF(N449="základní",J449,0)</f>
        <v>0</v>
      </c>
      <c r="BF449" s="209">
        <f>IF(N449="snížená",J449,0)</f>
        <v>0</v>
      </c>
      <c r="BG449" s="209">
        <f>IF(N449="zákl. přenesená",J449,0)</f>
        <v>0</v>
      </c>
      <c r="BH449" s="209">
        <f>IF(N449="sníž. přenesená",J449,0)</f>
        <v>0</v>
      </c>
      <c r="BI449" s="209">
        <f>IF(N449="nulová",J449,0)</f>
        <v>0</v>
      </c>
      <c r="BJ449" s="17" t="s">
        <v>23</v>
      </c>
      <c r="BK449" s="209">
        <f>ROUND(I449*H449,2)</f>
        <v>0</v>
      </c>
      <c r="BL449" s="17" t="s">
        <v>122</v>
      </c>
      <c r="BM449" s="208" t="s">
        <v>1032</v>
      </c>
    </row>
    <row r="450" spans="2:65" s="1" customFormat="1" ht="17.399999999999999">
      <c r="B450" s="35"/>
      <c r="C450" s="36"/>
      <c r="D450" s="210" t="s">
        <v>192</v>
      </c>
      <c r="E450" s="36"/>
      <c r="F450" s="211" t="s">
        <v>2932</v>
      </c>
      <c r="G450" s="36"/>
      <c r="H450" s="36"/>
      <c r="I450" s="118"/>
      <c r="J450" s="36"/>
      <c r="K450" s="36"/>
      <c r="L450" s="39"/>
      <c r="M450" s="212"/>
      <c r="N450" s="67"/>
      <c r="O450" s="67"/>
      <c r="P450" s="67"/>
      <c r="Q450" s="67"/>
      <c r="R450" s="67"/>
      <c r="S450" s="67"/>
      <c r="T450" s="68"/>
      <c r="AT450" s="17" t="s">
        <v>192</v>
      </c>
      <c r="AU450" s="17" t="s">
        <v>98</v>
      </c>
    </row>
    <row r="451" spans="2:65" s="1" customFormat="1" ht="18">
      <c r="B451" s="35"/>
      <c r="C451" s="36"/>
      <c r="D451" s="210" t="s">
        <v>194</v>
      </c>
      <c r="E451" s="36"/>
      <c r="F451" s="213" t="s">
        <v>1136</v>
      </c>
      <c r="G451" s="36"/>
      <c r="H451" s="36"/>
      <c r="I451" s="118"/>
      <c r="J451" s="36"/>
      <c r="K451" s="36"/>
      <c r="L451" s="39"/>
      <c r="M451" s="212"/>
      <c r="N451" s="67"/>
      <c r="O451" s="67"/>
      <c r="P451" s="67"/>
      <c r="Q451" s="67"/>
      <c r="R451" s="67"/>
      <c r="S451" s="67"/>
      <c r="T451" s="68"/>
      <c r="AT451" s="17" t="s">
        <v>194</v>
      </c>
      <c r="AU451" s="17" t="s">
        <v>98</v>
      </c>
    </row>
    <row r="452" spans="2:65" s="12" customFormat="1" ht="10.199999999999999">
      <c r="B452" s="214"/>
      <c r="C452" s="215"/>
      <c r="D452" s="210" t="s">
        <v>196</v>
      </c>
      <c r="E452" s="216" t="s">
        <v>1</v>
      </c>
      <c r="F452" s="217" t="s">
        <v>2933</v>
      </c>
      <c r="G452" s="215"/>
      <c r="H452" s="216" t="s">
        <v>1</v>
      </c>
      <c r="I452" s="218"/>
      <c r="J452" s="215"/>
      <c r="K452" s="215"/>
      <c r="L452" s="219"/>
      <c r="M452" s="220"/>
      <c r="N452" s="221"/>
      <c r="O452" s="221"/>
      <c r="P452" s="221"/>
      <c r="Q452" s="221"/>
      <c r="R452" s="221"/>
      <c r="S452" s="221"/>
      <c r="T452" s="222"/>
      <c r="AT452" s="223" t="s">
        <v>196</v>
      </c>
      <c r="AU452" s="223" t="s">
        <v>98</v>
      </c>
      <c r="AV452" s="12" t="s">
        <v>23</v>
      </c>
      <c r="AW452" s="12" t="s">
        <v>48</v>
      </c>
      <c r="AX452" s="12" t="s">
        <v>91</v>
      </c>
      <c r="AY452" s="223" t="s">
        <v>183</v>
      </c>
    </row>
    <row r="453" spans="2:65" s="12" customFormat="1" ht="10.199999999999999">
      <c r="B453" s="214"/>
      <c r="C453" s="215"/>
      <c r="D453" s="210" t="s">
        <v>196</v>
      </c>
      <c r="E453" s="216" t="s">
        <v>1</v>
      </c>
      <c r="F453" s="217" t="s">
        <v>2934</v>
      </c>
      <c r="G453" s="215"/>
      <c r="H453" s="216" t="s">
        <v>1</v>
      </c>
      <c r="I453" s="218"/>
      <c r="J453" s="215"/>
      <c r="K453" s="215"/>
      <c r="L453" s="219"/>
      <c r="M453" s="220"/>
      <c r="N453" s="221"/>
      <c r="O453" s="221"/>
      <c r="P453" s="221"/>
      <c r="Q453" s="221"/>
      <c r="R453" s="221"/>
      <c r="S453" s="221"/>
      <c r="T453" s="222"/>
      <c r="AT453" s="223" t="s">
        <v>196</v>
      </c>
      <c r="AU453" s="223" t="s">
        <v>98</v>
      </c>
      <c r="AV453" s="12" t="s">
        <v>23</v>
      </c>
      <c r="AW453" s="12" t="s">
        <v>48</v>
      </c>
      <c r="AX453" s="12" t="s">
        <v>91</v>
      </c>
      <c r="AY453" s="223" t="s">
        <v>183</v>
      </c>
    </row>
    <row r="454" spans="2:65" s="13" customFormat="1" ht="10.199999999999999">
      <c r="B454" s="224"/>
      <c r="C454" s="225"/>
      <c r="D454" s="210" t="s">
        <v>196</v>
      </c>
      <c r="E454" s="226" t="s">
        <v>1</v>
      </c>
      <c r="F454" s="227" t="s">
        <v>128</v>
      </c>
      <c r="G454" s="225"/>
      <c r="H454" s="228">
        <v>5</v>
      </c>
      <c r="I454" s="229"/>
      <c r="J454" s="225"/>
      <c r="K454" s="225"/>
      <c r="L454" s="230"/>
      <c r="M454" s="231"/>
      <c r="N454" s="232"/>
      <c r="O454" s="232"/>
      <c r="P454" s="232"/>
      <c r="Q454" s="232"/>
      <c r="R454" s="232"/>
      <c r="S454" s="232"/>
      <c r="T454" s="233"/>
      <c r="AT454" s="234" t="s">
        <v>196</v>
      </c>
      <c r="AU454" s="234" t="s">
        <v>98</v>
      </c>
      <c r="AV454" s="13" t="s">
        <v>98</v>
      </c>
      <c r="AW454" s="13" t="s">
        <v>48</v>
      </c>
      <c r="AX454" s="13" t="s">
        <v>91</v>
      </c>
      <c r="AY454" s="234" t="s">
        <v>183</v>
      </c>
    </row>
    <row r="455" spans="2:65" s="12" customFormat="1" ht="10.199999999999999">
      <c r="B455" s="214"/>
      <c r="C455" s="215"/>
      <c r="D455" s="210" t="s">
        <v>196</v>
      </c>
      <c r="E455" s="216" t="s">
        <v>1</v>
      </c>
      <c r="F455" s="217" t="s">
        <v>2935</v>
      </c>
      <c r="G455" s="215"/>
      <c r="H455" s="216" t="s">
        <v>1</v>
      </c>
      <c r="I455" s="218"/>
      <c r="J455" s="215"/>
      <c r="K455" s="215"/>
      <c r="L455" s="219"/>
      <c r="M455" s="220"/>
      <c r="N455" s="221"/>
      <c r="O455" s="221"/>
      <c r="P455" s="221"/>
      <c r="Q455" s="221"/>
      <c r="R455" s="221"/>
      <c r="S455" s="221"/>
      <c r="T455" s="222"/>
      <c r="AT455" s="223" t="s">
        <v>196</v>
      </c>
      <c r="AU455" s="223" t="s">
        <v>98</v>
      </c>
      <c r="AV455" s="12" t="s">
        <v>23</v>
      </c>
      <c r="AW455" s="12" t="s">
        <v>48</v>
      </c>
      <c r="AX455" s="12" t="s">
        <v>91</v>
      </c>
      <c r="AY455" s="223" t="s">
        <v>183</v>
      </c>
    </row>
    <row r="456" spans="2:65" s="13" customFormat="1" ht="10.199999999999999">
      <c r="B456" s="224"/>
      <c r="C456" s="225"/>
      <c r="D456" s="210" t="s">
        <v>196</v>
      </c>
      <c r="E456" s="226" t="s">
        <v>1</v>
      </c>
      <c r="F456" s="227" t="s">
        <v>225</v>
      </c>
      <c r="G456" s="225"/>
      <c r="H456" s="228">
        <v>7</v>
      </c>
      <c r="I456" s="229"/>
      <c r="J456" s="225"/>
      <c r="K456" s="225"/>
      <c r="L456" s="230"/>
      <c r="M456" s="231"/>
      <c r="N456" s="232"/>
      <c r="O456" s="232"/>
      <c r="P456" s="232"/>
      <c r="Q456" s="232"/>
      <c r="R456" s="232"/>
      <c r="S456" s="232"/>
      <c r="T456" s="233"/>
      <c r="AT456" s="234" t="s">
        <v>196</v>
      </c>
      <c r="AU456" s="234" t="s">
        <v>98</v>
      </c>
      <c r="AV456" s="13" t="s">
        <v>98</v>
      </c>
      <c r="AW456" s="13" t="s">
        <v>48</v>
      </c>
      <c r="AX456" s="13" t="s">
        <v>91</v>
      </c>
      <c r="AY456" s="234" t="s">
        <v>183</v>
      </c>
    </row>
    <row r="457" spans="2:65" s="12" customFormat="1" ht="10.199999999999999">
      <c r="B457" s="214"/>
      <c r="C457" s="215"/>
      <c r="D457" s="210" t="s">
        <v>196</v>
      </c>
      <c r="E457" s="216" t="s">
        <v>1</v>
      </c>
      <c r="F457" s="217" t="s">
        <v>2936</v>
      </c>
      <c r="G457" s="215"/>
      <c r="H457" s="216" t="s">
        <v>1</v>
      </c>
      <c r="I457" s="218"/>
      <c r="J457" s="215"/>
      <c r="K457" s="215"/>
      <c r="L457" s="219"/>
      <c r="M457" s="220"/>
      <c r="N457" s="221"/>
      <c r="O457" s="221"/>
      <c r="P457" s="221"/>
      <c r="Q457" s="221"/>
      <c r="R457" s="221"/>
      <c r="S457" s="221"/>
      <c r="T457" s="222"/>
      <c r="AT457" s="223" t="s">
        <v>196</v>
      </c>
      <c r="AU457" s="223" t="s">
        <v>98</v>
      </c>
      <c r="AV457" s="12" t="s">
        <v>23</v>
      </c>
      <c r="AW457" s="12" t="s">
        <v>48</v>
      </c>
      <c r="AX457" s="12" t="s">
        <v>91</v>
      </c>
      <c r="AY457" s="223" t="s">
        <v>183</v>
      </c>
    </row>
    <row r="458" spans="2:65" s="13" customFormat="1" ht="10.199999999999999">
      <c r="B458" s="224"/>
      <c r="C458" s="225"/>
      <c r="D458" s="210" t="s">
        <v>196</v>
      </c>
      <c r="E458" s="226" t="s">
        <v>1</v>
      </c>
      <c r="F458" s="227" t="s">
        <v>232</v>
      </c>
      <c r="G458" s="225"/>
      <c r="H458" s="228">
        <v>8</v>
      </c>
      <c r="I458" s="229"/>
      <c r="J458" s="225"/>
      <c r="K458" s="225"/>
      <c r="L458" s="230"/>
      <c r="M458" s="231"/>
      <c r="N458" s="232"/>
      <c r="O458" s="232"/>
      <c r="P458" s="232"/>
      <c r="Q458" s="232"/>
      <c r="R458" s="232"/>
      <c r="S458" s="232"/>
      <c r="T458" s="233"/>
      <c r="AT458" s="234" t="s">
        <v>196</v>
      </c>
      <c r="AU458" s="234" t="s">
        <v>98</v>
      </c>
      <c r="AV458" s="13" t="s">
        <v>98</v>
      </c>
      <c r="AW458" s="13" t="s">
        <v>48</v>
      </c>
      <c r="AX458" s="13" t="s">
        <v>91</v>
      </c>
      <c r="AY458" s="234" t="s">
        <v>183</v>
      </c>
    </row>
    <row r="459" spans="2:65" s="12" customFormat="1" ht="10.199999999999999">
      <c r="B459" s="214"/>
      <c r="C459" s="215"/>
      <c r="D459" s="210" t="s">
        <v>196</v>
      </c>
      <c r="E459" s="216" t="s">
        <v>1</v>
      </c>
      <c r="F459" s="217" t="s">
        <v>2937</v>
      </c>
      <c r="G459" s="215"/>
      <c r="H459" s="216" t="s">
        <v>1</v>
      </c>
      <c r="I459" s="218"/>
      <c r="J459" s="215"/>
      <c r="K459" s="215"/>
      <c r="L459" s="219"/>
      <c r="M459" s="220"/>
      <c r="N459" s="221"/>
      <c r="O459" s="221"/>
      <c r="P459" s="221"/>
      <c r="Q459" s="221"/>
      <c r="R459" s="221"/>
      <c r="S459" s="221"/>
      <c r="T459" s="222"/>
      <c r="AT459" s="223" t="s">
        <v>196</v>
      </c>
      <c r="AU459" s="223" t="s">
        <v>98</v>
      </c>
      <c r="AV459" s="12" t="s">
        <v>23</v>
      </c>
      <c r="AW459" s="12" t="s">
        <v>48</v>
      </c>
      <c r="AX459" s="12" t="s">
        <v>91</v>
      </c>
      <c r="AY459" s="223" t="s">
        <v>183</v>
      </c>
    </row>
    <row r="460" spans="2:65" s="13" customFormat="1" ht="10.199999999999999">
      <c r="B460" s="224"/>
      <c r="C460" s="225"/>
      <c r="D460" s="210" t="s">
        <v>196</v>
      </c>
      <c r="E460" s="226" t="s">
        <v>1</v>
      </c>
      <c r="F460" s="227" t="s">
        <v>288</v>
      </c>
      <c r="G460" s="225"/>
      <c r="H460" s="228">
        <v>16</v>
      </c>
      <c r="I460" s="229"/>
      <c r="J460" s="225"/>
      <c r="K460" s="225"/>
      <c r="L460" s="230"/>
      <c r="M460" s="231"/>
      <c r="N460" s="232"/>
      <c r="O460" s="232"/>
      <c r="P460" s="232"/>
      <c r="Q460" s="232"/>
      <c r="R460" s="232"/>
      <c r="S460" s="232"/>
      <c r="T460" s="233"/>
      <c r="AT460" s="234" t="s">
        <v>196</v>
      </c>
      <c r="AU460" s="234" t="s">
        <v>98</v>
      </c>
      <c r="AV460" s="13" t="s">
        <v>98</v>
      </c>
      <c r="AW460" s="13" t="s">
        <v>48</v>
      </c>
      <c r="AX460" s="13" t="s">
        <v>91</v>
      </c>
      <c r="AY460" s="234" t="s">
        <v>183</v>
      </c>
    </row>
    <row r="461" spans="2:65" s="12" customFormat="1" ht="10.199999999999999">
      <c r="B461" s="214"/>
      <c r="C461" s="215"/>
      <c r="D461" s="210" t="s">
        <v>196</v>
      </c>
      <c r="E461" s="216" t="s">
        <v>1</v>
      </c>
      <c r="F461" s="217" t="s">
        <v>2938</v>
      </c>
      <c r="G461" s="215"/>
      <c r="H461" s="216" t="s">
        <v>1</v>
      </c>
      <c r="I461" s="218"/>
      <c r="J461" s="215"/>
      <c r="K461" s="215"/>
      <c r="L461" s="219"/>
      <c r="M461" s="220"/>
      <c r="N461" s="221"/>
      <c r="O461" s="221"/>
      <c r="P461" s="221"/>
      <c r="Q461" s="221"/>
      <c r="R461" s="221"/>
      <c r="S461" s="221"/>
      <c r="T461" s="222"/>
      <c r="AT461" s="223" t="s">
        <v>196</v>
      </c>
      <c r="AU461" s="223" t="s">
        <v>98</v>
      </c>
      <c r="AV461" s="12" t="s">
        <v>23</v>
      </c>
      <c r="AW461" s="12" t="s">
        <v>48</v>
      </c>
      <c r="AX461" s="12" t="s">
        <v>91</v>
      </c>
      <c r="AY461" s="223" t="s">
        <v>183</v>
      </c>
    </row>
    <row r="462" spans="2:65" s="13" customFormat="1" ht="10.199999999999999">
      <c r="B462" s="224"/>
      <c r="C462" s="225"/>
      <c r="D462" s="210" t="s">
        <v>196</v>
      </c>
      <c r="E462" s="226" t="s">
        <v>1</v>
      </c>
      <c r="F462" s="227" t="s">
        <v>23</v>
      </c>
      <c r="G462" s="225"/>
      <c r="H462" s="228">
        <v>1</v>
      </c>
      <c r="I462" s="229"/>
      <c r="J462" s="225"/>
      <c r="K462" s="225"/>
      <c r="L462" s="230"/>
      <c r="M462" s="231"/>
      <c r="N462" s="232"/>
      <c r="O462" s="232"/>
      <c r="P462" s="232"/>
      <c r="Q462" s="232"/>
      <c r="R462" s="232"/>
      <c r="S462" s="232"/>
      <c r="T462" s="233"/>
      <c r="AT462" s="234" t="s">
        <v>196</v>
      </c>
      <c r="AU462" s="234" t="s">
        <v>98</v>
      </c>
      <c r="AV462" s="13" t="s">
        <v>98</v>
      </c>
      <c r="AW462" s="13" t="s">
        <v>48</v>
      </c>
      <c r="AX462" s="13" t="s">
        <v>91</v>
      </c>
      <c r="AY462" s="234" t="s">
        <v>183</v>
      </c>
    </row>
    <row r="463" spans="2:65" s="12" customFormat="1" ht="10.199999999999999">
      <c r="B463" s="214"/>
      <c r="C463" s="215"/>
      <c r="D463" s="210" t="s">
        <v>196</v>
      </c>
      <c r="E463" s="216" t="s">
        <v>1</v>
      </c>
      <c r="F463" s="217" t="s">
        <v>2939</v>
      </c>
      <c r="G463" s="215"/>
      <c r="H463" s="216" t="s">
        <v>1</v>
      </c>
      <c r="I463" s="218"/>
      <c r="J463" s="215"/>
      <c r="K463" s="215"/>
      <c r="L463" s="219"/>
      <c r="M463" s="220"/>
      <c r="N463" s="221"/>
      <c r="O463" s="221"/>
      <c r="P463" s="221"/>
      <c r="Q463" s="221"/>
      <c r="R463" s="221"/>
      <c r="S463" s="221"/>
      <c r="T463" s="222"/>
      <c r="AT463" s="223" t="s">
        <v>196</v>
      </c>
      <c r="AU463" s="223" t="s">
        <v>98</v>
      </c>
      <c r="AV463" s="12" t="s">
        <v>23</v>
      </c>
      <c r="AW463" s="12" t="s">
        <v>48</v>
      </c>
      <c r="AX463" s="12" t="s">
        <v>91</v>
      </c>
      <c r="AY463" s="223" t="s">
        <v>183</v>
      </c>
    </row>
    <row r="464" spans="2:65" s="13" customFormat="1" ht="10.199999999999999">
      <c r="B464" s="224"/>
      <c r="C464" s="225"/>
      <c r="D464" s="210" t="s">
        <v>196</v>
      </c>
      <c r="E464" s="226" t="s">
        <v>1</v>
      </c>
      <c r="F464" s="227" t="s">
        <v>128</v>
      </c>
      <c r="G464" s="225"/>
      <c r="H464" s="228">
        <v>5</v>
      </c>
      <c r="I464" s="229"/>
      <c r="J464" s="225"/>
      <c r="K464" s="225"/>
      <c r="L464" s="230"/>
      <c r="M464" s="231"/>
      <c r="N464" s="232"/>
      <c r="O464" s="232"/>
      <c r="P464" s="232"/>
      <c r="Q464" s="232"/>
      <c r="R464" s="232"/>
      <c r="S464" s="232"/>
      <c r="T464" s="233"/>
      <c r="AT464" s="234" t="s">
        <v>196</v>
      </c>
      <c r="AU464" s="234" t="s">
        <v>98</v>
      </c>
      <c r="AV464" s="13" t="s">
        <v>98</v>
      </c>
      <c r="AW464" s="13" t="s">
        <v>48</v>
      </c>
      <c r="AX464" s="13" t="s">
        <v>91</v>
      </c>
      <c r="AY464" s="234" t="s">
        <v>183</v>
      </c>
    </row>
    <row r="465" spans="2:65" s="12" customFormat="1" ht="10.199999999999999">
      <c r="B465" s="214"/>
      <c r="C465" s="215"/>
      <c r="D465" s="210" t="s">
        <v>196</v>
      </c>
      <c r="E465" s="216" t="s">
        <v>1</v>
      </c>
      <c r="F465" s="217" t="s">
        <v>2940</v>
      </c>
      <c r="G465" s="215"/>
      <c r="H465" s="216" t="s">
        <v>1</v>
      </c>
      <c r="I465" s="218"/>
      <c r="J465" s="215"/>
      <c r="K465" s="215"/>
      <c r="L465" s="219"/>
      <c r="M465" s="220"/>
      <c r="N465" s="221"/>
      <c r="O465" s="221"/>
      <c r="P465" s="221"/>
      <c r="Q465" s="221"/>
      <c r="R465" s="221"/>
      <c r="S465" s="221"/>
      <c r="T465" s="222"/>
      <c r="AT465" s="223" t="s">
        <v>196</v>
      </c>
      <c r="AU465" s="223" t="s">
        <v>98</v>
      </c>
      <c r="AV465" s="12" t="s">
        <v>23</v>
      </c>
      <c r="AW465" s="12" t="s">
        <v>48</v>
      </c>
      <c r="AX465" s="12" t="s">
        <v>91</v>
      </c>
      <c r="AY465" s="223" t="s">
        <v>183</v>
      </c>
    </row>
    <row r="466" spans="2:65" s="13" customFormat="1" ht="10.199999999999999">
      <c r="B466" s="224"/>
      <c r="C466" s="225"/>
      <c r="D466" s="210" t="s">
        <v>196</v>
      </c>
      <c r="E466" s="226" t="s">
        <v>1</v>
      </c>
      <c r="F466" s="227" t="s">
        <v>23</v>
      </c>
      <c r="G466" s="225"/>
      <c r="H466" s="228">
        <v>1</v>
      </c>
      <c r="I466" s="229"/>
      <c r="J466" s="225"/>
      <c r="K466" s="225"/>
      <c r="L466" s="230"/>
      <c r="M466" s="231"/>
      <c r="N466" s="232"/>
      <c r="O466" s="232"/>
      <c r="P466" s="232"/>
      <c r="Q466" s="232"/>
      <c r="R466" s="232"/>
      <c r="S466" s="232"/>
      <c r="T466" s="233"/>
      <c r="AT466" s="234" t="s">
        <v>196</v>
      </c>
      <c r="AU466" s="234" t="s">
        <v>98</v>
      </c>
      <c r="AV466" s="13" t="s">
        <v>98</v>
      </c>
      <c r="AW466" s="13" t="s">
        <v>48</v>
      </c>
      <c r="AX466" s="13" t="s">
        <v>91</v>
      </c>
      <c r="AY466" s="234" t="s">
        <v>183</v>
      </c>
    </row>
    <row r="467" spans="2:65" s="12" customFormat="1" ht="10.199999999999999">
      <c r="B467" s="214"/>
      <c r="C467" s="215"/>
      <c r="D467" s="210" t="s">
        <v>196</v>
      </c>
      <c r="E467" s="216" t="s">
        <v>1</v>
      </c>
      <c r="F467" s="217" t="s">
        <v>2941</v>
      </c>
      <c r="G467" s="215"/>
      <c r="H467" s="216" t="s">
        <v>1</v>
      </c>
      <c r="I467" s="218"/>
      <c r="J467" s="215"/>
      <c r="K467" s="215"/>
      <c r="L467" s="219"/>
      <c r="M467" s="220"/>
      <c r="N467" s="221"/>
      <c r="O467" s="221"/>
      <c r="P467" s="221"/>
      <c r="Q467" s="221"/>
      <c r="R467" s="221"/>
      <c r="S467" s="221"/>
      <c r="T467" s="222"/>
      <c r="AT467" s="223" t="s">
        <v>196</v>
      </c>
      <c r="AU467" s="223" t="s">
        <v>98</v>
      </c>
      <c r="AV467" s="12" t="s">
        <v>23</v>
      </c>
      <c r="AW467" s="12" t="s">
        <v>48</v>
      </c>
      <c r="AX467" s="12" t="s">
        <v>91</v>
      </c>
      <c r="AY467" s="223" t="s">
        <v>183</v>
      </c>
    </row>
    <row r="468" spans="2:65" s="13" customFormat="1" ht="10.199999999999999">
      <c r="B468" s="224"/>
      <c r="C468" s="225"/>
      <c r="D468" s="210" t="s">
        <v>196</v>
      </c>
      <c r="E468" s="226" t="s">
        <v>1</v>
      </c>
      <c r="F468" s="227" t="s">
        <v>23</v>
      </c>
      <c r="G468" s="225"/>
      <c r="H468" s="228">
        <v>1</v>
      </c>
      <c r="I468" s="229"/>
      <c r="J468" s="225"/>
      <c r="K468" s="225"/>
      <c r="L468" s="230"/>
      <c r="M468" s="231"/>
      <c r="N468" s="232"/>
      <c r="O468" s="232"/>
      <c r="P468" s="232"/>
      <c r="Q468" s="232"/>
      <c r="R468" s="232"/>
      <c r="S468" s="232"/>
      <c r="T468" s="233"/>
      <c r="AT468" s="234" t="s">
        <v>196</v>
      </c>
      <c r="AU468" s="234" t="s">
        <v>98</v>
      </c>
      <c r="AV468" s="13" t="s">
        <v>98</v>
      </c>
      <c r="AW468" s="13" t="s">
        <v>48</v>
      </c>
      <c r="AX468" s="13" t="s">
        <v>91</v>
      </c>
      <c r="AY468" s="234" t="s">
        <v>183</v>
      </c>
    </row>
    <row r="469" spans="2:65" s="15" customFormat="1" ht="10.199999999999999">
      <c r="B469" s="259"/>
      <c r="C469" s="260"/>
      <c r="D469" s="210" t="s">
        <v>196</v>
      </c>
      <c r="E469" s="261" t="s">
        <v>1</v>
      </c>
      <c r="F469" s="262" t="s">
        <v>1547</v>
      </c>
      <c r="G469" s="260"/>
      <c r="H469" s="263">
        <v>44</v>
      </c>
      <c r="I469" s="264"/>
      <c r="J469" s="260"/>
      <c r="K469" s="260"/>
      <c r="L469" s="265"/>
      <c r="M469" s="266"/>
      <c r="N469" s="267"/>
      <c r="O469" s="267"/>
      <c r="P469" s="267"/>
      <c r="Q469" s="267"/>
      <c r="R469" s="267"/>
      <c r="S469" s="267"/>
      <c r="T469" s="268"/>
      <c r="AT469" s="269" t="s">
        <v>196</v>
      </c>
      <c r="AU469" s="269" t="s">
        <v>98</v>
      </c>
      <c r="AV469" s="15" t="s">
        <v>122</v>
      </c>
      <c r="AW469" s="15" t="s">
        <v>48</v>
      </c>
      <c r="AX469" s="15" t="s">
        <v>23</v>
      </c>
      <c r="AY469" s="269" t="s">
        <v>183</v>
      </c>
    </row>
    <row r="470" spans="2:65" s="1" customFormat="1" ht="16.5" customHeight="1">
      <c r="B470" s="35"/>
      <c r="C470" s="246" t="s">
        <v>396</v>
      </c>
      <c r="D470" s="246" t="s">
        <v>347</v>
      </c>
      <c r="E470" s="247" t="s">
        <v>2942</v>
      </c>
      <c r="F470" s="248" t="s">
        <v>2943</v>
      </c>
      <c r="G470" s="249" t="s">
        <v>205</v>
      </c>
      <c r="H470" s="250">
        <v>16.48</v>
      </c>
      <c r="I470" s="251"/>
      <c r="J470" s="252">
        <f>ROUND(I470*H470,2)</f>
        <v>0</v>
      </c>
      <c r="K470" s="248" t="s">
        <v>190</v>
      </c>
      <c r="L470" s="253"/>
      <c r="M470" s="254" t="s">
        <v>1</v>
      </c>
      <c r="N470" s="255" t="s">
        <v>56</v>
      </c>
      <c r="O470" s="67"/>
      <c r="P470" s="206">
        <f>O470*H470</f>
        <v>0</v>
      </c>
      <c r="Q470" s="206">
        <v>5.4000000000000001E-4</v>
      </c>
      <c r="R470" s="206">
        <f>Q470*H470</f>
        <v>8.8992000000000012E-3</v>
      </c>
      <c r="S470" s="206">
        <v>0</v>
      </c>
      <c r="T470" s="207">
        <f>S470*H470</f>
        <v>0</v>
      </c>
      <c r="AR470" s="208" t="s">
        <v>232</v>
      </c>
      <c r="AT470" s="208" t="s">
        <v>347</v>
      </c>
      <c r="AU470" s="208" t="s">
        <v>98</v>
      </c>
      <c r="AY470" s="17" t="s">
        <v>183</v>
      </c>
      <c r="BE470" s="209">
        <f>IF(N470="základní",J470,0)</f>
        <v>0</v>
      </c>
      <c r="BF470" s="209">
        <f>IF(N470="snížená",J470,0)</f>
        <v>0</v>
      </c>
      <c r="BG470" s="209">
        <f>IF(N470="zákl. přenesená",J470,0)</f>
        <v>0</v>
      </c>
      <c r="BH470" s="209">
        <f>IF(N470="sníž. přenesená",J470,0)</f>
        <v>0</v>
      </c>
      <c r="BI470" s="209">
        <f>IF(N470="nulová",J470,0)</f>
        <v>0</v>
      </c>
      <c r="BJ470" s="17" t="s">
        <v>23</v>
      </c>
      <c r="BK470" s="209">
        <f>ROUND(I470*H470,2)</f>
        <v>0</v>
      </c>
      <c r="BL470" s="17" t="s">
        <v>122</v>
      </c>
      <c r="BM470" s="208" t="s">
        <v>1053</v>
      </c>
    </row>
    <row r="471" spans="2:65" s="1" customFormat="1" ht="10.199999999999999">
      <c r="B471" s="35"/>
      <c r="C471" s="36"/>
      <c r="D471" s="210" t="s">
        <v>192</v>
      </c>
      <c r="E471" s="36"/>
      <c r="F471" s="211" t="s">
        <v>2944</v>
      </c>
      <c r="G471" s="36"/>
      <c r="H471" s="36"/>
      <c r="I471" s="118"/>
      <c r="J471" s="36"/>
      <c r="K471" s="36"/>
      <c r="L471" s="39"/>
      <c r="M471" s="212"/>
      <c r="N471" s="67"/>
      <c r="O471" s="67"/>
      <c r="P471" s="67"/>
      <c r="Q471" s="67"/>
      <c r="R471" s="67"/>
      <c r="S471" s="67"/>
      <c r="T471" s="68"/>
      <c r="AT471" s="17" t="s">
        <v>192</v>
      </c>
      <c r="AU471" s="17" t="s">
        <v>98</v>
      </c>
    </row>
    <row r="472" spans="2:65" s="12" customFormat="1" ht="10.199999999999999">
      <c r="B472" s="214"/>
      <c r="C472" s="215"/>
      <c r="D472" s="210" t="s">
        <v>196</v>
      </c>
      <c r="E472" s="216" t="s">
        <v>1</v>
      </c>
      <c r="F472" s="217" t="s">
        <v>1952</v>
      </c>
      <c r="G472" s="215"/>
      <c r="H472" s="216" t="s">
        <v>1</v>
      </c>
      <c r="I472" s="218"/>
      <c r="J472" s="215"/>
      <c r="K472" s="215"/>
      <c r="L472" s="219"/>
      <c r="M472" s="220"/>
      <c r="N472" s="221"/>
      <c r="O472" s="221"/>
      <c r="P472" s="221"/>
      <c r="Q472" s="221"/>
      <c r="R472" s="221"/>
      <c r="S472" s="221"/>
      <c r="T472" s="222"/>
      <c r="AT472" s="223" t="s">
        <v>196</v>
      </c>
      <c r="AU472" s="223" t="s">
        <v>98</v>
      </c>
      <c r="AV472" s="12" t="s">
        <v>23</v>
      </c>
      <c r="AW472" s="12" t="s">
        <v>48</v>
      </c>
      <c r="AX472" s="12" t="s">
        <v>91</v>
      </c>
      <c r="AY472" s="223" t="s">
        <v>183</v>
      </c>
    </row>
    <row r="473" spans="2:65" s="13" customFormat="1" ht="10.199999999999999">
      <c r="B473" s="224"/>
      <c r="C473" s="225"/>
      <c r="D473" s="210" t="s">
        <v>196</v>
      </c>
      <c r="E473" s="226" t="s">
        <v>1</v>
      </c>
      <c r="F473" s="227" t="s">
        <v>288</v>
      </c>
      <c r="G473" s="225"/>
      <c r="H473" s="228">
        <v>16</v>
      </c>
      <c r="I473" s="229"/>
      <c r="J473" s="225"/>
      <c r="K473" s="225"/>
      <c r="L473" s="230"/>
      <c r="M473" s="231"/>
      <c r="N473" s="232"/>
      <c r="O473" s="232"/>
      <c r="P473" s="232"/>
      <c r="Q473" s="232"/>
      <c r="R473" s="232"/>
      <c r="S473" s="232"/>
      <c r="T473" s="233"/>
      <c r="AT473" s="234" t="s">
        <v>196</v>
      </c>
      <c r="AU473" s="234" t="s">
        <v>98</v>
      </c>
      <c r="AV473" s="13" t="s">
        <v>98</v>
      </c>
      <c r="AW473" s="13" t="s">
        <v>48</v>
      </c>
      <c r="AX473" s="13" t="s">
        <v>23</v>
      </c>
      <c r="AY473" s="234" t="s">
        <v>183</v>
      </c>
    </row>
    <row r="474" spans="2:65" s="13" customFormat="1" ht="10.199999999999999">
      <c r="B474" s="224"/>
      <c r="C474" s="225"/>
      <c r="D474" s="210" t="s">
        <v>196</v>
      </c>
      <c r="E474" s="225"/>
      <c r="F474" s="227" t="s">
        <v>2945</v>
      </c>
      <c r="G474" s="225"/>
      <c r="H474" s="228">
        <v>16.48</v>
      </c>
      <c r="I474" s="229"/>
      <c r="J474" s="225"/>
      <c r="K474" s="225"/>
      <c r="L474" s="230"/>
      <c r="M474" s="231"/>
      <c r="N474" s="232"/>
      <c r="O474" s="232"/>
      <c r="P474" s="232"/>
      <c r="Q474" s="232"/>
      <c r="R474" s="232"/>
      <c r="S474" s="232"/>
      <c r="T474" s="233"/>
      <c r="AT474" s="234" t="s">
        <v>196</v>
      </c>
      <c r="AU474" s="234" t="s">
        <v>98</v>
      </c>
      <c r="AV474" s="13" t="s">
        <v>98</v>
      </c>
      <c r="AW474" s="13" t="s">
        <v>4</v>
      </c>
      <c r="AX474" s="13" t="s">
        <v>23</v>
      </c>
      <c r="AY474" s="234" t="s">
        <v>183</v>
      </c>
    </row>
    <row r="475" spans="2:65" s="1" customFormat="1" ht="16.5" customHeight="1">
      <c r="B475" s="35"/>
      <c r="C475" s="246" t="s">
        <v>403</v>
      </c>
      <c r="D475" s="246" t="s">
        <v>347</v>
      </c>
      <c r="E475" s="247" t="s">
        <v>1149</v>
      </c>
      <c r="F475" s="248" t="s">
        <v>1150</v>
      </c>
      <c r="G475" s="249" t="s">
        <v>205</v>
      </c>
      <c r="H475" s="250">
        <v>7.21</v>
      </c>
      <c r="I475" s="251"/>
      <c r="J475" s="252">
        <f>ROUND(I475*H475,2)</f>
        <v>0</v>
      </c>
      <c r="K475" s="248" t="s">
        <v>190</v>
      </c>
      <c r="L475" s="253"/>
      <c r="M475" s="254" t="s">
        <v>1</v>
      </c>
      <c r="N475" s="255" t="s">
        <v>56</v>
      </c>
      <c r="O475" s="67"/>
      <c r="P475" s="206">
        <f>O475*H475</f>
        <v>0</v>
      </c>
      <c r="Q475" s="206">
        <v>6.4999999999999997E-4</v>
      </c>
      <c r="R475" s="206">
        <f>Q475*H475</f>
        <v>4.6864999999999997E-3</v>
      </c>
      <c r="S475" s="206">
        <v>0</v>
      </c>
      <c r="T475" s="207">
        <f>S475*H475</f>
        <v>0</v>
      </c>
      <c r="AR475" s="208" t="s">
        <v>232</v>
      </c>
      <c r="AT475" s="208" t="s">
        <v>347</v>
      </c>
      <c r="AU475" s="208" t="s">
        <v>98</v>
      </c>
      <c r="AY475" s="17" t="s">
        <v>183</v>
      </c>
      <c r="BE475" s="209">
        <f>IF(N475="základní",J475,0)</f>
        <v>0</v>
      </c>
      <c r="BF475" s="209">
        <f>IF(N475="snížená",J475,0)</f>
        <v>0</v>
      </c>
      <c r="BG475" s="209">
        <f>IF(N475="zákl. přenesená",J475,0)</f>
        <v>0</v>
      </c>
      <c r="BH475" s="209">
        <f>IF(N475="sníž. přenesená",J475,0)</f>
        <v>0</v>
      </c>
      <c r="BI475" s="209">
        <f>IF(N475="nulová",J475,0)</f>
        <v>0</v>
      </c>
      <c r="BJ475" s="17" t="s">
        <v>23</v>
      </c>
      <c r="BK475" s="209">
        <f>ROUND(I475*H475,2)</f>
        <v>0</v>
      </c>
      <c r="BL475" s="17" t="s">
        <v>122</v>
      </c>
      <c r="BM475" s="208" t="s">
        <v>2946</v>
      </c>
    </row>
    <row r="476" spans="2:65" s="1" customFormat="1" ht="10.199999999999999">
      <c r="B476" s="35"/>
      <c r="C476" s="36"/>
      <c r="D476" s="210" t="s">
        <v>192</v>
      </c>
      <c r="E476" s="36"/>
      <c r="F476" s="211" t="s">
        <v>2947</v>
      </c>
      <c r="G476" s="36"/>
      <c r="H476" s="36"/>
      <c r="I476" s="118"/>
      <c r="J476" s="36"/>
      <c r="K476" s="36"/>
      <c r="L476" s="39"/>
      <c r="M476" s="212"/>
      <c r="N476" s="67"/>
      <c r="O476" s="67"/>
      <c r="P476" s="67"/>
      <c r="Q476" s="67"/>
      <c r="R476" s="67"/>
      <c r="S476" s="67"/>
      <c r="T476" s="68"/>
      <c r="AT476" s="17" t="s">
        <v>192</v>
      </c>
      <c r="AU476" s="17" t="s">
        <v>98</v>
      </c>
    </row>
    <row r="477" spans="2:65" s="12" customFormat="1" ht="10.199999999999999">
      <c r="B477" s="214"/>
      <c r="C477" s="215"/>
      <c r="D477" s="210" t="s">
        <v>196</v>
      </c>
      <c r="E477" s="216" t="s">
        <v>1</v>
      </c>
      <c r="F477" s="217" t="s">
        <v>1952</v>
      </c>
      <c r="G477" s="215"/>
      <c r="H477" s="216" t="s">
        <v>1</v>
      </c>
      <c r="I477" s="218"/>
      <c r="J477" s="215"/>
      <c r="K477" s="215"/>
      <c r="L477" s="219"/>
      <c r="M477" s="220"/>
      <c r="N477" s="221"/>
      <c r="O477" s="221"/>
      <c r="P477" s="221"/>
      <c r="Q477" s="221"/>
      <c r="R477" s="221"/>
      <c r="S477" s="221"/>
      <c r="T477" s="222"/>
      <c r="AT477" s="223" t="s">
        <v>196</v>
      </c>
      <c r="AU477" s="223" t="s">
        <v>98</v>
      </c>
      <c r="AV477" s="12" t="s">
        <v>23</v>
      </c>
      <c r="AW477" s="12" t="s">
        <v>48</v>
      </c>
      <c r="AX477" s="12" t="s">
        <v>91</v>
      </c>
      <c r="AY477" s="223" t="s">
        <v>183</v>
      </c>
    </row>
    <row r="478" spans="2:65" s="13" customFormat="1" ht="10.199999999999999">
      <c r="B478" s="224"/>
      <c r="C478" s="225"/>
      <c r="D478" s="210" t="s">
        <v>196</v>
      </c>
      <c r="E478" s="226" t="s">
        <v>1</v>
      </c>
      <c r="F478" s="227" t="s">
        <v>225</v>
      </c>
      <c r="G478" s="225"/>
      <c r="H478" s="228">
        <v>7</v>
      </c>
      <c r="I478" s="229"/>
      <c r="J478" s="225"/>
      <c r="K478" s="225"/>
      <c r="L478" s="230"/>
      <c r="M478" s="231"/>
      <c r="N478" s="232"/>
      <c r="O478" s="232"/>
      <c r="P478" s="232"/>
      <c r="Q478" s="232"/>
      <c r="R478" s="232"/>
      <c r="S478" s="232"/>
      <c r="T478" s="233"/>
      <c r="AT478" s="234" t="s">
        <v>196</v>
      </c>
      <c r="AU478" s="234" t="s">
        <v>98</v>
      </c>
      <c r="AV478" s="13" t="s">
        <v>98</v>
      </c>
      <c r="AW478" s="13" t="s">
        <v>48</v>
      </c>
      <c r="AX478" s="13" t="s">
        <v>23</v>
      </c>
      <c r="AY478" s="234" t="s">
        <v>183</v>
      </c>
    </row>
    <row r="479" spans="2:65" s="13" customFormat="1" ht="10.199999999999999">
      <c r="B479" s="224"/>
      <c r="C479" s="225"/>
      <c r="D479" s="210" t="s">
        <v>196</v>
      </c>
      <c r="E479" s="225"/>
      <c r="F479" s="227" t="s">
        <v>2948</v>
      </c>
      <c r="G479" s="225"/>
      <c r="H479" s="228">
        <v>7.21</v>
      </c>
      <c r="I479" s="229"/>
      <c r="J479" s="225"/>
      <c r="K479" s="225"/>
      <c r="L479" s="230"/>
      <c r="M479" s="231"/>
      <c r="N479" s="232"/>
      <c r="O479" s="232"/>
      <c r="P479" s="232"/>
      <c r="Q479" s="232"/>
      <c r="R479" s="232"/>
      <c r="S479" s="232"/>
      <c r="T479" s="233"/>
      <c r="AT479" s="234" t="s">
        <v>196</v>
      </c>
      <c r="AU479" s="234" t="s">
        <v>98</v>
      </c>
      <c r="AV479" s="13" t="s">
        <v>98</v>
      </c>
      <c r="AW479" s="13" t="s">
        <v>4</v>
      </c>
      <c r="AX479" s="13" t="s">
        <v>23</v>
      </c>
      <c r="AY479" s="234" t="s">
        <v>183</v>
      </c>
    </row>
    <row r="480" spans="2:65" s="1" customFormat="1" ht="16.5" customHeight="1">
      <c r="B480" s="35"/>
      <c r="C480" s="246" t="s">
        <v>410</v>
      </c>
      <c r="D480" s="246" t="s">
        <v>347</v>
      </c>
      <c r="E480" s="247" t="s">
        <v>1144</v>
      </c>
      <c r="F480" s="248" t="s">
        <v>1145</v>
      </c>
      <c r="G480" s="249" t="s">
        <v>205</v>
      </c>
      <c r="H480" s="250">
        <v>5.15</v>
      </c>
      <c r="I480" s="251"/>
      <c r="J480" s="252">
        <f>ROUND(I480*H480,2)</f>
        <v>0</v>
      </c>
      <c r="K480" s="248" t="s">
        <v>190</v>
      </c>
      <c r="L480" s="253"/>
      <c r="M480" s="254" t="s">
        <v>1</v>
      </c>
      <c r="N480" s="255" t="s">
        <v>56</v>
      </c>
      <c r="O480" s="67"/>
      <c r="P480" s="206">
        <f>O480*H480</f>
        <v>0</v>
      </c>
      <c r="Q480" s="206">
        <v>8.8000000000000003E-4</v>
      </c>
      <c r="R480" s="206">
        <f>Q480*H480</f>
        <v>4.5320000000000004E-3</v>
      </c>
      <c r="S480" s="206">
        <v>0</v>
      </c>
      <c r="T480" s="207">
        <f>S480*H480</f>
        <v>0</v>
      </c>
      <c r="AR480" s="208" t="s">
        <v>232</v>
      </c>
      <c r="AT480" s="208" t="s">
        <v>347</v>
      </c>
      <c r="AU480" s="208" t="s">
        <v>98</v>
      </c>
      <c r="AY480" s="17" t="s">
        <v>183</v>
      </c>
      <c r="BE480" s="209">
        <f>IF(N480="základní",J480,0)</f>
        <v>0</v>
      </c>
      <c r="BF480" s="209">
        <f>IF(N480="snížená",J480,0)</f>
        <v>0</v>
      </c>
      <c r="BG480" s="209">
        <f>IF(N480="zákl. přenesená",J480,0)</f>
        <v>0</v>
      </c>
      <c r="BH480" s="209">
        <f>IF(N480="sníž. přenesená",J480,0)</f>
        <v>0</v>
      </c>
      <c r="BI480" s="209">
        <f>IF(N480="nulová",J480,0)</f>
        <v>0</v>
      </c>
      <c r="BJ480" s="17" t="s">
        <v>23</v>
      </c>
      <c r="BK480" s="209">
        <f>ROUND(I480*H480,2)</f>
        <v>0</v>
      </c>
      <c r="BL480" s="17" t="s">
        <v>122</v>
      </c>
      <c r="BM480" s="208" t="s">
        <v>1064</v>
      </c>
    </row>
    <row r="481" spans="2:65" s="1" customFormat="1" ht="10.199999999999999">
      <c r="B481" s="35"/>
      <c r="C481" s="36"/>
      <c r="D481" s="210" t="s">
        <v>192</v>
      </c>
      <c r="E481" s="36"/>
      <c r="F481" s="211" t="s">
        <v>2949</v>
      </c>
      <c r="G481" s="36"/>
      <c r="H481" s="36"/>
      <c r="I481" s="118"/>
      <c r="J481" s="36"/>
      <c r="K481" s="36"/>
      <c r="L481" s="39"/>
      <c r="M481" s="212"/>
      <c r="N481" s="67"/>
      <c r="O481" s="67"/>
      <c r="P481" s="67"/>
      <c r="Q481" s="67"/>
      <c r="R481" s="67"/>
      <c r="S481" s="67"/>
      <c r="T481" s="68"/>
      <c r="AT481" s="17" t="s">
        <v>192</v>
      </c>
      <c r="AU481" s="17" t="s">
        <v>98</v>
      </c>
    </row>
    <row r="482" spans="2:65" s="12" customFormat="1" ht="10.199999999999999">
      <c r="B482" s="214"/>
      <c r="C482" s="215"/>
      <c r="D482" s="210" t="s">
        <v>196</v>
      </c>
      <c r="E482" s="216" t="s">
        <v>1</v>
      </c>
      <c r="F482" s="217" t="s">
        <v>1952</v>
      </c>
      <c r="G482" s="215"/>
      <c r="H482" s="216" t="s">
        <v>1</v>
      </c>
      <c r="I482" s="218"/>
      <c r="J482" s="215"/>
      <c r="K482" s="215"/>
      <c r="L482" s="219"/>
      <c r="M482" s="220"/>
      <c r="N482" s="221"/>
      <c r="O482" s="221"/>
      <c r="P482" s="221"/>
      <c r="Q482" s="221"/>
      <c r="R482" s="221"/>
      <c r="S482" s="221"/>
      <c r="T482" s="222"/>
      <c r="AT482" s="223" t="s">
        <v>196</v>
      </c>
      <c r="AU482" s="223" t="s">
        <v>98</v>
      </c>
      <c r="AV482" s="12" t="s">
        <v>23</v>
      </c>
      <c r="AW482" s="12" t="s">
        <v>48</v>
      </c>
      <c r="AX482" s="12" t="s">
        <v>91</v>
      </c>
      <c r="AY482" s="223" t="s">
        <v>183</v>
      </c>
    </row>
    <row r="483" spans="2:65" s="13" customFormat="1" ht="10.199999999999999">
      <c r="B483" s="224"/>
      <c r="C483" s="225"/>
      <c r="D483" s="210" t="s">
        <v>196</v>
      </c>
      <c r="E483" s="226" t="s">
        <v>1</v>
      </c>
      <c r="F483" s="227" t="s">
        <v>128</v>
      </c>
      <c r="G483" s="225"/>
      <c r="H483" s="228">
        <v>5</v>
      </c>
      <c r="I483" s="229"/>
      <c r="J483" s="225"/>
      <c r="K483" s="225"/>
      <c r="L483" s="230"/>
      <c r="M483" s="231"/>
      <c r="N483" s="232"/>
      <c r="O483" s="232"/>
      <c r="P483" s="232"/>
      <c r="Q483" s="232"/>
      <c r="R483" s="232"/>
      <c r="S483" s="232"/>
      <c r="T483" s="233"/>
      <c r="AT483" s="234" t="s">
        <v>196</v>
      </c>
      <c r="AU483" s="234" t="s">
        <v>98</v>
      </c>
      <c r="AV483" s="13" t="s">
        <v>98</v>
      </c>
      <c r="AW483" s="13" t="s">
        <v>48</v>
      </c>
      <c r="AX483" s="13" t="s">
        <v>23</v>
      </c>
      <c r="AY483" s="234" t="s">
        <v>183</v>
      </c>
    </row>
    <row r="484" spans="2:65" s="13" customFormat="1" ht="10.199999999999999">
      <c r="B484" s="224"/>
      <c r="C484" s="225"/>
      <c r="D484" s="210" t="s">
        <v>196</v>
      </c>
      <c r="E484" s="225"/>
      <c r="F484" s="227" t="s">
        <v>2950</v>
      </c>
      <c r="G484" s="225"/>
      <c r="H484" s="228">
        <v>5.15</v>
      </c>
      <c r="I484" s="229"/>
      <c r="J484" s="225"/>
      <c r="K484" s="225"/>
      <c r="L484" s="230"/>
      <c r="M484" s="231"/>
      <c r="N484" s="232"/>
      <c r="O484" s="232"/>
      <c r="P484" s="232"/>
      <c r="Q484" s="232"/>
      <c r="R484" s="232"/>
      <c r="S484" s="232"/>
      <c r="T484" s="233"/>
      <c r="AT484" s="234" t="s">
        <v>196</v>
      </c>
      <c r="AU484" s="234" t="s">
        <v>98</v>
      </c>
      <c r="AV484" s="13" t="s">
        <v>98</v>
      </c>
      <c r="AW484" s="13" t="s">
        <v>4</v>
      </c>
      <c r="AX484" s="13" t="s">
        <v>23</v>
      </c>
      <c r="AY484" s="234" t="s">
        <v>183</v>
      </c>
    </row>
    <row r="485" spans="2:65" s="1" customFormat="1" ht="16.5" customHeight="1">
      <c r="B485" s="35"/>
      <c r="C485" s="246" t="s">
        <v>416</v>
      </c>
      <c r="D485" s="246" t="s">
        <v>347</v>
      </c>
      <c r="E485" s="247" t="s">
        <v>2951</v>
      </c>
      <c r="F485" s="248" t="s">
        <v>2952</v>
      </c>
      <c r="G485" s="249" t="s">
        <v>205</v>
      </c>
      <c r="H485" s="250">
        <v>1.03</v>
      </c>
      <c r="I485" s="251"/>
      <c r="J485" s="252">
        <f>ROUND(I485*H485,2)</f>
        <v>0</v>
      </c>
      <c r="K485" s="248" t="s">
        <v>190</v>
      </c>
      <c r="L485" s="253"/>
      <c r="M485" s="254" t="s">
        <v>1</v>
      </c>
      <c r="N485" s="255" t="s">
        <v>56</v>
      </c>
      <c r="O485" s="67"/>
      <c r="P485" s="206">
        <f>O485*H485</f>
        <v>0</v>
      </c>
      <c r="Q485" s="206">
        <v>4.6000000000000001E-4</v>
      </c>
      <c r="R485" s="206">
        <f>Q485*H485</f>
        <v>4.7380000000000002E-4</v>
      </c>
      <c r="S485" s="206">
        <v>0</v>
      </c>
      <c r="T485" s="207">
        <f>S485*H485</f>
        <v>0</v>
      </c>
      <c r="AR485" s="208" t="s">
        <v>232</v>
      </c>
      <c r="AT485" s="208" t="s">
        <v>347</v>
      </c>
      <c r="AU485" s="208" t="s">
        <v>98</v>
      </c>
      <c r="AY485" s="17" t="s">
        <v>183</v>
      </c>
      <c r="BE485" s="209">
        <f>IF(N485="základní",J485,0)</f>
        <v>0</v>
      </c>
      <c r="BF485" s="209">
        <f>IF(N485="snížená",J485,0)</f>
        <v>0</v>
      </c>
      <c r="BG485" s="209">
        <f>IF(N485="zákl. přenesená",J485,0)</f>
        <v>0</v>
      </c>
      <c r="BH485" s="209">
        <f>IF(N485="sníž. přenesená",J485,0)</f>
        <v>0</v>
      </c>
      <c r="BI485" s="209">
        <f>IF(N485="nulová",J485,0)</f>
        <v>0</v>
      </c>
      <c r="BJ485" s="17" t="s">
        <v>23</v>
      </c>
      <c r="BK485" s="209">
        <f>ROUND(I485*H485,2)</f>
        <v>0</v>
      </c>
      <c r="BL485" s="17" t="s">
        <v>122</v>
      </c>
      <c r="BM485" s="208" t="s">
        <v>2953</v>
      </c>
    </row>
    <row r="486" spans="2:65" s="1" customFormat="1" ht="10.199999999999999">
      <c r="B486" s="35"/>
      <c r="C486" s="36"/>
      <c r="D486" s="210" t="s">
        <v>192</v>
      </c>
      <c r="E486" s="36"/>
      <c r="F486" s="211" t="s">
        <v>2954</v>
      </c>
      <c r="G486" s="36"/>
      <c r="H486" s="36"/>
      <c r="I486" s="118"/>
      <c r="J486" s="36"/>
      <c r="K486" s="36"/>
      <c r="L486" s="39"/>
      <c r="M486" s="212"/>
      <c r="N486" s="67"/>
      <c r="O486" s="67"/>
      <c r="P486" s="67"/>
      <c r="Q486" s="67"/>
      <c r="R486" s="67"/>
      <c r="S486" s="67"/>
      <c r="T486" s="68"/>
      <c r="AT486" s="17" t="s">
        <v>192</v>
      </c>
      <c r="AU486" s="17" t="s">
        <v>98</v>
      </c>
    </row>
    <row r="487" spans="2:65" s="12" customFormat="1" ht="10.199999999999999">
      <c r="B487" s="214"/>
      <c r="C487" s="215"/>
      <c r="D487" s="210" t="s">
        <v>196</v>
      </c>
      <c r="E487" s="216" t="s">
        <v>1</v>
      </c>
      <c r="F487" s="217" t="s">
        <v>1952</v>
      </c>
      <c r="G487" s="215"/>
      <c r="H487" s="216" t="s">
        <v>1</v>
      </c>
      <c r="I487" s="218"/>
      <c r="J487" s="215"/>
      <c r="K487" s="215"/>
      <c r="L487" s="219"/>
      <c r="M487" s="220"/>
      <c r="N487" s="221"/>
      <c r="O487" s="221"/>
      <c r="P487" s="221"/>
      <c r="Q487" s="221"/>
      <c r="R487" s="221"/>
      <c r="S487" s="221"/>
      <c r="T487" s="222"/>
      <c r="AT487" s="223" t="s">
        <v>196</v>
      </c>
      <c r="AU487" s="223" t="s">
        <v>98</v>
      </c>
      <c r="AV487" s="12" t="s">
        <v>23</v>
      </c>
      <c r="AW487" s="12" t="s">
        <v>48</v>
      </c>
      <c r="AX487" s="12" t="s">
        <v>91</v>
      </c>
      <c r="AY487" s="223" t="s">
        <v>183</v>
      </c>
    </row>
    <row r="488" spans="2:65" s="13" customFormat="1" ht="10.199999999999999">
      <c r="B488" s="224"/>
      <c r="C488" s="225"/>
      <c r="D488" s="210" t="s">
        <v>196</v>
      </c>
      <c r="E488" s="226" t="s">
        <v>1</v>
      </c>
      <c r="F488" s="227" t="s">
        <v>23</v>
      </c>
      <c r="G488" s="225"/>
      <c r="H488" s="228">
        <v>1</v>
      </c>
      <c r="I488" s="229"/>
      <c r="J488" s="225"/>
      <c r="K488" s="225"/>
      <c r="L488" s="230"/>
      <c r="M488" s="231"/>
      <c r="N488" s="232"/>
      <c r="O488" s="232"/>
      <c r="P488" s="232"/>
      <c r="Q488" s="232"/>
      <c r="R488" s="232"/>
      <c r="S488" s="232"/>
      <c r="T488" s="233"/>
      <c r="AT488" s="234" t="s">
        <v>196</v>
      </c>
      <c r="AU488" s="234" t="s">
        <v>98</v>
      </c>
      <c r="AV488" s="13" t="s">
        <v>98</v>
      </c>
      <c r="AW488" s="13" t="s">
        <v>48</v>
      </c>
      <c r="AX488" s="13" t="s">
        <v>23</v>
      </c>
      <c r="AY488" s="234" t="s">
        <v>183</v>
      </c>
    </row>
    <row r="489" spans="2:65" s="13" customFormat="1" ht="10.199999999999999">
      <c r="B489" s="224"/>
      <c r="C489" s="225"/>
      <c r="D489" s="210" t="s">
        <v>196</v>
      </c>
      <c r="E489" s="225"/>
      <c r="F489" s="227" t="s">
        <v>2955</v>
      </c>
      <c r="G489" s="225"/>
      <c r="H489" s="228">
        <v>1.03</v>
      </c>
      <c r="I489" s="229"/>
      <c r="J489" s="225"/>
      <c r="K489" s="225"/>
      <c r="L489" s="230"/>
      <c r="M489" s="231"/>
      <c r="N489" s="232"/>
      <c r="O489" s="232"/>
      <c r="P489" s="232"/>
      <c r="Q489" s="232"/>
      <c r="R489" s="232"/>
      <c r="S489" s="232"/>
      <c r="T489" s="233"/>
      <c r="AT489" s="234" t="s">
        <v>196</v>
      </c>
      <c r="AU489" s="234" t="s">
        <v>98</v>
      </c>
      <c r="AV489" s="13" t="s">
        <v>98</v>
      </c>
      <c r="AW489" s="13" t="s">
        <v>4</v>
      </c>
      <c r="AX489" s="13" t="s">
        <v>23</v>
      </c>
      <c r="AY489" s="234" t="s">
        <v>183</v>
      </c>
    </row>
    <row r="490" spans="2:65" s="1" customFormat="1" ht="16.5" customHeight="1">
      <c r="B490" s="35"/>
      <c r="C490" s="246" t="s">
        <v>423</v>
      </c>
      <c r="D490" s="246" t="s">
        <v>347</v>
      </c>
      <c r="E490" s="247" t="s">
        <v>2956</v>
      </c>
      <c r="F490" s="248" t="s">
        <v>2957</v>
      </c>
      <c r="G490" s="249" t="s">
        <v>205</v>
      </c>
      <c r="H490" s="250">
        <v>5.15</v>
      </c>
      <c r="I490" s="251"/>
      <c r="J490" s="252">
        <f>ROUND(I490*H490,2)</f>
        <v>0</v>
      </c>
      <c r="K490" s="248" t="s">
        <v>190</v>
      </c>
      <c r="L490" s="253"/>
      <c r="M490" s="254" t="s">
        <v>1</v>
      </c>
      <c r="N490" s="255" t="s">
        <v>56</v>
      </c>
      <c r="O490" s="67"/>
      <c r="P490" s="206">
        <f>O490*H490</f>
        <v>0</v>
      </c>
      <c r="Q490" s="206">
        <v>4.0999999999999999E-4</v>
      </c>
      <c r="R490" s="206">
        <f>Q490*H490</f>
        <v>2.1115000000000001E-3</v>
      </c>
      <c r="S490" s="206">
        <v>0</v>
      </c>
      <c r="T490" s="207">
        <f>S490*H490</f>
        <v>0</v>
      </c>
      <c r="AR490" s="208" t="s">
        <v>232</v>
      </c>
      <c r="AT490" s="208" t="s">
        <v>347</v>
      </c>
      <c r="AU490" s="208" t="s">
        <v>98</v>
      </c>
      <c r="AY490" s="17" t="s">
        <v>183</v>
      </c>
      <c r="BE490" s="209">
        <f>IF(N490="základní",J490,0)</f>
        <v>0</v>
      </c>
      <c r="BF490" s="209">
        <f>IF(N490="snížená",J490,0)</f>
        <v>0</v>
      </c>
      <c r="BG490" s="209">
        <f>IF(N490="zákl. přenesená",J490,0)</f>
        <v>0</v>
      </c>
      <c r="BH490" s="209">
        <f>IF(N490="sníž. přenesená",J490,0)</f>
        <v>0</v>
      </c>
      <c r="BI490" s="209">
        <f>IF(N490="nulová",J490,0)</f>
        <v>0</v>
      </c>
      <c r="BJ490" s="17" t="s">
        <v>23</v>
      </c>
      <c r="BK490" s="209">
        <f>ROUND(I490*H490,2)</f>
        <v>0</v>
      </c>
      <c r="BL490" s="17" t="s">
        <v>122</v>
      </c>
      <c r="BM490" s="208" t="s">
        <v>2958</v>
      </c>
    </row>
    <row r="491" spans="2:65" s="1" customFormat="1" ht="10.199999999999999">
      <c r="B491" s="35"/>
      <c r="C491" s="36"/>
      <c r="D491" s="210" t="s">
        <v>192</v>
      </c>
      <c r="E491" s="36"/>
      <c r="F491" s="211" t="s">
        <v>2959</v>
      </c>
      <c r="G491" s="36"/>
      <c r="H491" s="36"/>
      <c r="I491" s="118"/>
      <c r="J491" s="36"/>
      <c r="K491" s="36"/>
      <c r="L491" s="39"/>
      <c r="M491" s="212"/>
      <c r="N491" s="67"/>
      <c r="O491" s="67"/>
      <c r="P491" s="67"/>
      <c r="Q491" s="67"/>
      <c r="R491" s="67"/>
      <c r="S491" s="67"/>
      <c r="T491" s="68"/>
      <c r="AT491" s="17" t="s">
        <v>192</v>
      </c>
      <c r="AU491" s="17" t="s">
        <v>98</v>
      </c>
    </row>
    <row r="492" spans="2:65" s="12" customFormat="1" ht="10.199999999999999">
      <c r="B492" s="214"/>
      <c r="C492" s="215"/>
      <c r="D492" s="210" t="s">
        <v>196</v>
      </c>
      <c r="E492" s="216" t="s">
        <v>1</v>
      </c>
      <c r="F492" s="217" t="s">
        <v>1952</v>
      </c>
      <c r="G492" s="215"/>
      <c r="H492" s="216" t="s">
        <v>1</v>
      </c>
      <c r="I492" s="218"/>
      <c r="J492" s="215"/>
      <c r="K492" s="215"/>
      <c r="L492" s="219"/>
      <c r="M492" s="220"/>
      <c r="N492" s="221"/>
      <c r="O492" s="221"/>
      <c r="P492" s="221"/>
      <c r="Q492" s="221"/>
      <c r="R492" s="221"/>
      <c r="S492" s="221"/>
      <c r="T492" s="222"/>
      <c r="AT492" s="223" t="s">
        <v>196</v>
      </c>
      <c r="AU492" s="223" t="s">
        <v>98</v>
      </c>
      <c r="AV492" s="12" t="s">
        <v>23</v>
      </c>
      <c r="AW492" s="12" t="s">
        <v>48</v>
      </c>
      <c r="AX492" s="12" t="s">
        <v>91</v>
      </c>
      <c r="AY492" s="223" t="s">
        <v>183</v>
      </c>
    </row>
    <row r="493" spans="2:65" s="13" customFormat="1" ht="10.199999999999999">
      <c r="B493" s="224"/>
      <c r="C493" s="225"/>
      <c r="D493" s="210" t="s">
        <v>196</v>
      </c>
      <c r="E493" s="226" t="s">
        <v>1</v>
      </c>
      <c r="F493" s="227" t="s">
        <v>128</v>
      </c>
      <c r="G493" s="225"/>
      <c r="H493" s="228">
        <v>5</v>
      </c>
      <c r="I493" s="229"/>
      <c r="J493" s="225"/>
      <c r="K493" s="225"/>
      <c r="L493" s="230"/>
      <c r="M493" s="231"/>
      <c r="N493" s="232"/>
      <c r="O493" s="232"/>
      <c r="P493" s="232"/>
      <c r="Q493" s="232"/>
      <c r="R493" s="232"/>
      <c r="S493" s="232"/>
      <c r="T493" s="233"/>
      <c r="AT493" s="234" t="s">
        <v>196</v>
      </c>
      <c r="AU493" s="234" t="s">
        <v>98</v>
      </c>
      <c r="AV493" s="13" t="s">
        <v>98</v>
      </c>
      <c r="AW493" s="13" t="s">
        <v>48</v>
      </c>
      <c r="AX493" s="13" t="s">
        <v>23</v>
      </c>
      <c r="AY493" s="234" t="s">
        <v>183</v>
      </c>
    </row>
    <row r="494" spans="2:65" s="13" customFormat="1" ht="10.199999999999999">
      <c r="B494" s="224"/>
      <c r="C494" s="225"/>
      <c r="D494" s="210" t="s">
        <v>196</v>
      </c>
      <c r="E494" s="225"/>
      <c r="F494" s="227" t="s">
        <v>2950</v>
      </c>
      <c r="G494" s="225"/>
      <c r="H494" s="228">
        <v>5.15</v>
      </c>
      <c r="I494" s="229"/>
      <c r="J494" s="225"/>
      <c r="K494" s="225"/>
      <c r="L494" s="230"/>
      <c r="M494" s="231"/>
      <c r="N494" s="232"/>
      <c r="O494" s="232"/>
      <c r="P494" s="232"/>
      <c r="Q494" s="232"/>
      <c r="R494" s="232"/>
      <c r="S494" s="232"/>
      <c r="T494" s="233"/>
      <c r="AT494" s="234" t="s">
        <v>196</v>
      </c>
      <c r="AU494" s="234" t="s">
        <v>98</v>
      </c>
      <c r="AV494" s="13" t="s">
        <v>98</v>
      </c>
      <c r="AW494" s="13" t="s">
        <v>4</v>
      </c>
      <c r="AX494" s="13" t="s">
        <v>23</v>
      </c>
      <c r="AY494" s="234" t="s">
        <v>183</v>
      </c>
    </row>
    <row r="495" spans="2:65" s="1" customFormat="1" ht="16.5" customHeight="1">
      <c r="B495" s="35"/>
      <c r="C495" s="246" t="s">
        <v>430</v>
      </c>
      <c r="D495" s="246" t="s">
        <v>347</v>
      </c>
      <c r="E495" s="247" t="s">
        <v>2960</v>
      </c>
      <c r="F495" s="248" t="s">
        <v>2961</v>
      </c>
      <c r="G495" s="249" t="s">
        <v>205</v>
      </c>
      <c r="H495" s="250">
        <v>1.03</v>
      </c>
      <c r="I495" s="251"/>
      <c r="J495" s="252">
        <f>ROUND(I495*H495,2)</f>
        <v>0</v>
      </c>
      <c r="K495" s="248" t="s">
        <v>190</v>
      </c>
      <c r="L495" s="253"/>
      <c r="M495" s="254" t="s">
        <v>1</v>
      </c>
      <c r="N495" s="255" t="s">
        <v>56</v>
      </c>
      <c r="O495" s="67"/>
      <c r="P495" s="206">
        <f>O495*H495</f>
        <v>0</v>
      </c>
      <c r="Q495" s="206">
        <v>6.4000000000000005E-4</v>
      </c>
      <c r="R495" s="206">
        <f>Q495*H495</f>
        <v>6.5920000000000009E-4</v>
      </c>
      <c r="S495" s="206">
        <v>0</v>
      </c>
      <c r="T495" s="207">
        <f>S495*H495</f>
        <v>0</v>
      </c>
      <c r="AR495" s="208" t="s">
        <v>232</v>
      </c>
      <c r="AT495" s="208" t="s">
        <v>347</v>
      </c>
      <c r="AU495" s="208" t="s">
        <v>98</v>
      </c>
      <c r="AY495" s="17" t="s">
        <v>183</v>
      </c>
      <c r="BE495" s="209">
        <f>IF(N495="základní",J495,0)</f>
        <v>0</v>
      </c>
      <c r="BF495" s="209">
        <f>IF(N495="snížená",J495,0)</f>
        <v>0</v>
      </c>
      <c r="BG495" s="209">
        <f>IF(N495="zákl. přenesená",J495,0)</f>
        <v>0</v>
      </c>
      <c r="BH495" s="209">
        <f>IF(N495="sníž. přenesená",J495,0)</f>
        <v>0</v>
      </c>
      <c r="BI495" s="209">
        <f>IF(N495="nulová",J495,0)</f>
        <v>0</v>
      </c>
      <c r="BJ495" s="17" t="s">
        <v>23</v>
      </c>
      <c r="BK495" s="209">
        <f>ROUND(I495*H495,2)</f>
        <v>0</v>
      </c>
      <c r="BL495" s="17" t="s">
        <v>122</v>
      </c>
      <c r="BM495" s="208" t="s">
        <v>2962</v>
      </c>
    </row>
    <row r="496" spans="2:65" s="1" customFormat="1" ht="10.199999999999999">
      <c r="B496" s="35"/>
      <c r="C496" s="36"/>
      <c r="D496" s="210" t="s">
        <v>192</v>
      </c>
      <c r="E496" s="36"/>
      <c r="F496" s="211" t="s">
        <v>2963</v>
      </c>
      <c r="G496" s="36"/>
      <c r="H496" s="36"/>
      <c r="I496" s="118"/>
      <c r="J496" s="36"/>
      <c r="K496" s="36"/>
      <c r="L496" s="39"/>
      <c r="M496" s="212"/>
      <c r="N496" s="67"/>
      <c r="O496" s="67"/>
      <c r="P496" s="67"/>
      <c r="Q496" s="67"/>
      <c r="R496" s="67"/>
      <c r="S496" s="67"/>
      <c r="T496" s="68"/>
      <c r="AT496" s="17" t="s">
        <v>192</v>
      </c>
      <c r="AU496" s="17" t="s">
        <v>98</v>
      </c>
    </row>
    <row r="497" spans="2:65" s="12" customFormat="1" ht="10.199999999999999">
      <c r="B497" s="214"/>
      <c r="C497" s="215"/>
      <c r="D497" s="210" t="s">
        <v>196</v>
      </c>
      <c r="E497" s="216" t="s">
        <v>1</v>
      </c>
      <c r="F497" s="217" t="s">
        <v>1952</v>
      </c>
      <c r="G497" s="215"/>
      <c r="H497" s="216" t="s">
        <v>1</v>
      </c>
      <c r="I497" s="218"/>
      <c r="J497" s="215"/>
      <c r="K497" s="215"/>
      <c r="L497" s="219"/>
      <c r="M497" s="220"/>
      <c r="N497" s="221"/>
      <c r="O497" s="221"/>
      <c r="P497" s="221"/>
      <c r="Q497" s="221"/>
      <c r="R497" s="221"/>
      <c r="S497" s="221"/>
      <c r="T497" s="222"/>
      <c r="AT497" s="223" t="s">
        <v>196</v>
      </c>
      <c r="AU497" s="223" t="s">
        <v>98</v>
      </c>
      <c r="AV497" s="12" t="s">
        <v>23</v>
      </c>
      <c r="AW497" s="12" t="s">
        <v>48</v>
      </c>
      <c r="AX497" s="12" t="s">
        <v>91</v>
      </c>
      <c r="AY497" s="223" t="s">
        <v>183</v>
      </c>
    </row>
    <row r="498" spans="2:65" s="13" customFormat="1" ht="10.199999999999999">
      <c r="B498" s="224"/>
      <c r="C498" s="225"/>
      <c r="D498" s="210" t="s">
        <v>196</v>
      </c>
      <c r="E498" s="226" t="s">
        <v>1</v>
      </c>
      <c r="F498" s="227" t="s">
        <v>23</v>
      </c>
      <c r="G498" s="225"/>
      <c r="H498" s="228">
        <v>1</v>
      </c>
      <c r="I498" s="229"/>
      <c r="J498" s="225"/>
      <c r="K498" s="225"/>
      <c r="L498" s="230"/>
      <c r="M498" s="231"/>
      <c r="N498" s="232"/>
      <c r="O498" s="232"/>
      <c r="P498" s="232"/>
      <c r="Q498" s="232"/>
      <c r="R498" s="232"/>
      <c r="S498" s="232"/>
      <c r="T498" s="233"/>
      <c r="AT498" s="234" t="s">
        <v>196</v>
      </c>
      <c r="AU498" s="234" t="s">
        <v>98</v>
      </c>
      <c r="AV498" s="13" t="s">
        <v>98</v>
      </c>
      <c r="AW498" s="13" t="s">
        <v>48</v>
      </c>
      <c r="AX498" s="13" t="s">
        <v>23</v>
      </c>
      <c r="AY498" s="234" t="s">
        <v>183</v>
      </c>
    </row>
    <row r="499" spans="2:65" s="13" customFormat="1" ht="10.199999999999999">
      <c r="B499" s="224"/>
      <c r="C499" s="225"/>
      <c r="D499" s="210" t="s">
        <v>196</v>
      </c>
      <c r="E499" s="225"/>
      <c r="F499" s="227" t="s">
        <v>2955</v>
      </c>
      <c r="G499" s="225"/>
      <c r="H499" s="228">
        <v>1.03</v>
      </c>
      <c r="I499" s="229"/>
      <c r="J499" s="225"/>
      <c r="K499" s="225"/>
      <c r="L499" s="230"/>
      <c r="M499" s="231"/>
      <c r="N499" s="232"/>
      <c r="O499" s="232"/>
      <c r="P499" s="232"/>
      <c r="Q499" s="232"/>
      <c r="R499" s="232"/>
      <c r="S499" s="232"/>
      <c r="T499" s="233"/>
      <c r="AT499" s="234" t="s">
        <v>196</v>
      </c>
      <c r="AU499" s="234" t="s">
        <v>98</v>
      </c>
      <c r="AV499" s="13" t="s">
        <v>98</v>
      </c>
      <c r="AW499" s="13" t="s">
        <v>4</v>
      </c>
      <c r="AX499" s="13" t="s">
        <v>23</v>
      </c>
      <c r="AY499" s="234" t="s">
        <v>183</v>
      </c>
    </row>
    <row r="500" spans="2:65" s="1" customFormat="1" ht="16.5" customHeight="1">
      <c r="B500" s="35"/>
      <c r="C500" s="246" t="s">
        <v>436</v>
      </c>
      <c r="D500" s="246" t="s">
        <v>347</v>
      </c>
      <c r="E500" s="247" t="s">
        <v>2964</v>
      </c>
      <c r="F500" s="248" t="s">
        <v>2965</v>
      </c>
      <c r="G500" s="249" t="s">
        <v>205</v>
      </c>
      <c r="H500" s="250">
        <v>1.03</v>
      </c>
      <c r="I500" s="251"/>
      <c r="J500" s="252">
        <f>ROUND(I500*H500,2)</f>
        <v>0</v>
      </c>
      <c r="K500" s="248" t="s">
        <v>190</v>
      </c>
      <c r="L500" s="253"/>
      <c r="M500" s="254" t="s">
        <v>1</v>
      </c>
      <c r="N500" s="255" t="s">
        <v>56</v>
      </c>
      <c r="O500" s="67"/>
      <c r="P500" s="206">
        <f>O500*H500</f>
        <v>0</v>
      </c>
      <c r="Q500" s="206">
        <v>2.9E-4</v>
      </c>
      <c r="R500" s="206">
        <f>Q500*H500</f>
        <v>2.987E-4</v>
      </c>
      <c r="S500" s="206">
        <v>0</v>
      </c>
      <c r="T500" s="207">
        <f>S500*H500</f>
        <v>0</v>
      </c>
      <c r="AR500" s="208" t="s">
        <v>232</v>
      </c>
      <c r="AT500" s="208" t="s">
        <v>347</v>
      </c>
      <c r="AU500" s="208" t="s">
        <v>98</v>
      </c>
      <c r="AY500" s="17" t="s">
        <v>183</v>
      </c>
      <c r="BE500" s="209">
        <f>IF(N500="základní",J500,0)</f>
        <v>0</v>
      </c>
      <c r="BF500" s="209">
        <f>IF(N500="snížená",J500,0)</f>
        <v>0</v>
      </c>
      <c r="BG500" s="209">
        <f>IF(N500="zákl. přenesená",J500,0)</f>
        <v>0</v>
      </c>
      <c r="BH500" s="209">
        <f>IF(N500="sníž. přenesená",J500,0)</f>
        <v>0</v>
      </c>
      <c r="BI500" s="209">
        <f>IF(N500="nulová",J500,0)</f>
        <v>0</v>
      </c>
      <c r="BJ500" s="17" t="s">
        <v>23</v>
      </c>
      <c r="BK500" s="209">
        <f>ROUND(I500*H500,2)</f>
        <v>0</v>
      </c>
      <c r="BL500" s="17" t="s">
        <v>122</v>
      </c>
      <c r="BM500" s="208" t="s">
        <v>2966</v>
      </c>
    </row>
    <row r="501" spans="2:65" s="1" customFormat="1" ht="10.199999999999999">
      <c r="B501" s="35"/>
      <c r="C501" s="36"/>
      <c r="D501" s="210" t="s">
        <v>192</v>
      </c>
      <c r="E501" s="36"/>
      <c r="F501" s="211" t="s">
        <v>2967</v>
      </c>
      <c r="G501" s="36"/>
      <c r="H501" s="36"/>
      <c r="I501" s="118"/>
      <c r="J501" s="36"/>
      <c r="K501" s="36"/>
      <c r="L501" s="39"/>
      <c r="M501" s="212"/>
      <c r="N501" s="67"/>
      <c r="O501" s="67"/>
      <c r="P501" s="67"/>
      <c r="Q501" s="67"/>
      <c r="R501" s="67"/>
      <c r="S501" s="67"/>
      <c r="T501" s="68"/>
      <c r="AT501" s="17" t="s">
        <v>192</v>
      </c>
      <c r="AU501" s="17" t="s">
        <v>98</v>
      </c>
    </row>
    <row r="502" spans="2:65" s="12" customFormat="1" ht="10.199999999999999">
      <c r="B502" s="214"/>
      <c r="C502" s="215"/>
      <c r="D502" s="210" t="s">
        <v>196</v>
      </c>
      <c r="E502" s="216" t="s">
        <v>1</v>
      </c>
      <c r="F502" s="217" t="s">
        <v>1952</v>
      </c>
      <c r="G502" s="215"/>
      <c r="H502" s="216" t="s">
        <v>1</v>
      </c>
      <c r="I502" s="218"/>
      <c r="J502" s="215"/>
      <c r="K502" s="215"/>
      <c r="L502" s="219"/>
      <c r="M502" s="220"/>
      <c r="N502" s="221"/>
      <c r="O502" s="221"/>
      <c r="P502" s="221"/>
      <c r="Q502" s="221"/>
      <c r="R502" s="221"/>
      <c r="S502" s="221"/>
      <c r="T502" s="222"/>
      <c r="AT502" s="223" t="s">
        <v>196</v>
      </c>
      <c r="AU502" s="223" t="s">
        <v>98</v>
      </c>
      <c r="AV502" s="12" t="s">
        <v>23</v>
      </c>
      <c r="AW502" s="12" t="s">
        <v>48</v>
      </c>
      <c r="AX502" s="12" t="s">
        <v>91</v>
      </c>
      <c r="AY502" s="223" t="s">
        <v>183</v>
      </c>
    </row>
    <row r="503" spans="2:65" s="13" customFormat="1" ht="10.199999999999999">
      <c r="B503" s="224"/>
      <c r="C503" s="225"/>
      <c r="D503" s="210" t="s">
        <v>196</v>
      </c>
      <c r="E503" s="226" t="s">
        <v>1</v>
      </c>
      <c r="F503" s="227" t="s">
        <v>23</v>
      </c>
      <c r="G503" s="225"/>
      <c r="H503" s="228">
        <v>1</v>
      </c>
      <c r="I503" s="229"/>
      <c r="J503" s="225"/>
      <c r="K503" s="225"/>
      <c r="L503" s="230"/>
      <c r="M503" s="231"/>
      <c r="N503" s="232"/>
      <c r="O503" s="232"/>
      <c r="P503" s="232"/>
      <c r="Q503" s="232"/>
      <c r="R503" s="232"/>
      <c r="S503" s="232"/>
      <c r="T503" s="233"/>
      <c r="AT503" s="234" t="s">
        <v>196</v>
      </c>
      <c r="AU503" s="234" t="s">
        <v>98</v>
      </c>
      <c r="AV503" s="13" t="s">
        <v>98</v>
      </c>
      <c r="AW503" s="13" t="s">
        <v>48</v>
      </c>
      <c r="AX503" s="13" t="s">
        <v>23</v>
      </c>
      <c r="AY503" s="234" t="s">
        <v>183</v>
      </c>
    </row>
    <row r="504" spans="2:65" s="13" customFormat="1" ht="10.199999999999999">
      <c r="B504" s="224"/>
      <c r="C504" s="225"/>
      <c r="D504" s="210" t="s">
        <v>196</v>
      </c>
      <c r="E504" s="225"/>
      <c r="F504" s="227" t="s">
        <v>2955</v>
      </c>
      <c r="G504" s="225"/>
      <c r="H504" s="228">
        <v>1.03</v>
      </c>
      <c r="I504" s="229"/>
      <c r="J504" s="225"/>
      <c r="K504" s="225"/>
      <c r="L504" s="230"/>
      <c r="M504" s="231"/>
      <c r="N504" s="232"/>
      <c r="O504" s="232"/>
      <c r="P504" s="232"/>
      <c r="Q504" s="232"/>
      <c r="R504" s="232"/>
      <c r="S504" s="232"/>
      <c r="T504" s="233"/>
      <c r="AT504" s="234" t="s">
        <v>196</v>
      </c>
      <c r="AU504" s="234" t="s">
        <v>98</v>
      </c>
      <c r="AV504" s="13" t="s">
        <v>98</v>
      </c>
      <c r="AW504" s="13" t="s">
        <v>4</v>
      </c>
      <c r="AX504" s="13" t="s">
        <v>23</v>
      </c>
      <c r="AY504" s="234" t="s">
        <v>183</v>
      </c>
    </row>
    <row r="505" spans="2:65" s="1" customFormat="1" ht="16.5" customHeight="1">
      <c r="B505" s="35"/>
      <c r="C505" s="197" t="s">
        <v>442</v>
      </c>
      <c r="D505" s="197" t="s">
        <v>186</v>
      </c>
      <c r="E505" s="198" t="s">
        <v>1154</v>
      </c>
      <c r="F505" s="199" t="s">
        <v>1155</v>
      </c>
      <c r="G505" s="200" t="s">
        <v>205</v>
      </c>
      <c r="H505" s="201">
        <v>13</v>
      </c>
      <c r="I505" s="202"/>
      <c r="J505" s="203">
        <f>ROUND(I505*H505,2)</f>
        <v>0</v>
      </c>
      <c r="K505" s="199" t="s">
        <v>190</v>
      </c>
      <c r="L505" s="39"/>
      <c r="M505" s="204" t="s">
        <v>1</v>
      </c>
      <c r="N505" s="205" t="s">
        <v>56</v>
      </c>
      <c r="O505" s="67"/>
      <c r="P505" s="206">
        <f>O505*H505</f>
        <v>0</v>
      </c>
      <c r="Q505" s="206">
        <v>1.0000000000000001E-5</v>
      </c>
      <c r="R505" s="206">
        <f>Q505*H505</f>
        <v>1.3000000000000002E-4</v>
      </c>
      <c r="S505" s="206">
        <v>0</v>
      </c>
      <c r="T505" s="207">
        <f>S505*H505</f>
        <v>0</v>
      </c>
      <c r="AR505" s="208" t="s">
        <v>122</v>
      </c>
      <c r="AT505" s="208" t="s">
        <v>186</v>
      </c>
      <c r="AU505" s="208" t="s">
        <v>98</v>
      </c>
      <c r="AY505" s="17" t="s">
        <v>183</v>
      </c>
      <c r="BE505" s="209">
        <f>IF(N505="základní",J505,0)</f>
        <v>0</v>
      </c>
      <c r="BF505" s="209">
        <f>IF(N505="snížená",J505,0)</f>
        <v>0</v>
      </c>
      <c r="BG505" s="209">
        <f>IF(N505="zákl. přenesená",J505,0)</f>
        <v>0</v>
      </c>
      <c r="BH505" s="209">
        <f>IF(N505="sníž. přenesená",J505,0)</f>
        <v>0</v>
      </c>
      <c r="BI505" s="209">
        <f>IF(N505="nulová",J505,0)</f>
        <v>0</v>
      </c>
      <c r="BJ505" s="17" t="s">
        <v>23</v>
      </c>
      <c r="BK505" s="209">
        <f>ROUND(I505*H505,2)</f>
        <v>0</v>
      </c>
      <c r="BL505" s="17" t="s">
        <v>122</v>
      </c>
      <c r="BM505" s="208" t="s">
        <v>1075</v>
      </c>
    </row>
    <row r="506" spans="2:65" s="1" customFormat="1" ht="17.399999999999999">
      <c r="B506" s="35"/>
      <c r="C506" s="36"/>
      <c r="D506" s="210" t="s">
        <v>192</v>
      </c>
      <c r="E506" s="36"/>
      <c r="F506" s="211" t="s">
        <v>2968</v>
      </c>
      <c r="G506" s="36"/>
      <c r="H506" s="36"/>
      <c r="I506" s="118"/>
      <c r="J506" s="36"/>
      <c r="K506" s="36"/>
      <c r="L506" s="39"/>
      <c r="M506" s="212"/>
      <c r="N506" s="67"/>
      <c r="O506" s="67"/>
      <c r="P506" s="67"/>
      <c r="Q506" s="67"/>
      <c r="R506" s="67"/>
      <c r="S506" s="67"/>
      <c r="T506" s="68"/>
      <c r="AT506" s="17" t="s">
        <v>192</v>
      </c>
      <c r="AU506" s="17" t="s">
        <v>98</v>
      </c>
    </row>
    <row r="507" spans="2:65" s="1" customFormat="1" ht="18">
      <c r="B507" s="35"/>
      <c r="C507" s="36"/>
      <c r="D507" s="210" t="s">
        <v>194</v>
      </c>
      <c r="E507" s="36"/>
      <c r="F507" s="213" t="s">
        <v>1136</v>
      </c>
      <c r="G507" s="36"/>
      <c r="H507" s="36"/>
      <c r="I507" s="118"/>
      <c r="J507" s="36"/>
      <c r="K507" s="36"/>
      <c r="L507" s="39"/>
      <c r="M507" s="212"/>
      <c r="N507" s="67"/>
      <c r="O507" s="67"/>
      <c r="P507" s="67"/>
      <c r="Q507" s="67"/>
      <c r="R507" s="67"/>
      <c r="S507" s="67"/>
      <c r="T507" s="68"/>
      <c r="AT507" s="17" t="s">
        <v>194</v>
      </c>
      <c r="AU507" s="17" t="s">
        <v>98</v>
      </c>
    </row>
    <row r="508" spans="2:65" s="12" customFormat="1" ht="10.199999999999999">
      <c r="B508" s="214"/>
      <c r="C508" s="215"/>
      <c r="D508" s="210" t="s">
        <v>196</v>
      </c>
      <c r="E508" s="216" t="s">
        <v>1</v>
      </c>
      <c r="F508" s="217" t="s">
        <v>2969</v>
      </c>
      <c r="G508" s="215"/>
      <c r="H508" s="216" t="s">
        <v>1</v>
      </c>
      <c r="I508" s="218"/>
      <c r="J508" s="215"/>
      <c r="K508" s="215"/>
      <c r="L508" s="219"/>
      <c r="M508" s="220"/>
      <c r="N508" s="221"/>
      <c r="O508" s="221"/>
      <c r="P508" s="221"/>
      <c r="Q508" s="221"/>
      <c r="R508" s="221"/>
      <c r="S508" s="221"/>
      <c r="T508" s="222"/>
      <c r="AT508" s="223" t="s">
        <v>196</v>
      </c>
      <c r="AU508" s="223" t="s">
        <v>98</v>
      </c>
      <c r="AV508" s="12" t="s">
        <v>23</v>
      </c>
      <c r="AW508" s="12" t="s">
        <v>48</v>
      </c>
      <c r="AX508" s="12" t="s">
        <v>91</v>
      </c>
      <c r="AY508" s="223" t="s">
        <v>183</v>
      </c>
    </row>
    <row r="509" spans="2:65" s="12" customFormat="1" ht="10.199999999999999">
      <c r="B509" s="214"/>
      <c r="C509" s="215"/>
      <c r="D509" s="210" t="s">
        <v>196</v>
      </c>
      <c r="E509" s="216" t="s">
        <v>1</v>
      </c>
      <c r="F509" s="217" t="s">
        <v>2937</v>
      </c>
      <c r="G509" s="215"/>
      <c r="H509" s="216" t="s">
        <v>1</v>
      </c>
      <c r="I509" s="218"/>
      <c r="J509" s="215"/>
      <c r="K509" s="215"/>
      <c r="L509" s="219"/>
      <c r="M509" s="220"/>
      <c r="N509" s="221"/>
      <c r="O509" s="221"/>
      <c r="P509" s="221"/>
      <c r="Q509" s="221"/>
      <c r="R509" s="221"/>
      <c r="S509" s="221"/>
      <c r="T509" s="222"/>
      <c r="AT509" s="223" t="s">
        <v>196</v>
      </c>
      <c r="AU509" s="223" t="s">
        <v>98</v>
      </c>
      <c r="AV509" s="12" t="s">
        <v>23</v>
      </c>
      <c r="AW509" s="12" t="s">
        <v>48</v>
      </c>
      <c r="AX509" s="12" t="s">
        <v>91</v>
      </c>
      <c r="AY509" s="223" t="s">
        <v>183</v>
      </c>
    </row>
    <row r="510" spans="2:65" s="13" customFormat="1" ht="10.199999999999999">
      <c r="B510" s="224"/>
      <c r="C510" s="225"/>
      <c r="D510" s="210" t="s">
        <v>196</v>
      </c>
      <c r="E510" s="226" t="s">
        <v>1</v>
      </c>
      <c r="F510" s="227" t="s">
        <v>135</v>
      </c>
      <c r="G510" s="225"/>
      <c r="H510" s="228">
        <v>6</v>
      </c>
      <c r="I510" s="229"/>
      <c r="J510" s="225"/>
      <c r="K510" s="225"/>
      <c r="L510" s="230"/>
      <c r="M510" s="231"/>
      <c r="N510" s="232"/>
      <c r="O510" s="232"/>
      <c r="P510" s="232"/>
      <c r="Q510" s="232"/>
      <c r="R510" s="232"/>
      <c r="S510" s="232"/>
      <c r="T510" s="233"/>
      <c r="AT510" s="234" t="s">
        <v>196</v>
      </c>
      <c r="AU510" s="234" t="s">
        <v>98</v>
      </c>
      <c r="AV510" s="13" t="s">
        <v>98</v>
      </c>
      <c r="AW510" s="13" t="s">
        <v>48</v>
      </c>
      <c r="AX510" s="13" t="s">
        <v>91</v>
      </c>
      <c r="AY510" s="234" t="s">
        <v>183</v>
      </c>
    </row>
    <row r="511" spans="2:65" s="12" customFormat="1" ht="10.199999999999999">
      <c r="B511" s="214"/>
      <c r="C511" s="215"/>
      <c r="D511" s="210" t="s">
        <v>196</v>
      </c>
      <c r="E511" s="216" t="s">
        <v>1</v>
      </c>
      <c r="F511" s="217" t="s">
        <v>2970</v>
      </c>
      <c r="G511" s="215"/>
      <c r="H511" s="216" t="s">
        <v>1</v>
      </c>
      <c r="I511" s="218"/>
      <c r="J511" s="215"/>
      <c r="K511" s="215"/>
      <c r="L511" s="219"/>
      <c r="M511" s="220"/>
      <c r="N511" s="221"/>
      <c r="O511" s="221"/>
      <c r="P511" s="221"/>
      <c r="Q511" s="221"/>
      <c r="R511" s="221"/>
      <c r="S511" s="221"/>
      <c r="T511" s="222"/>
      <c r="AT511" s="223" t="s">
        <v>196</v>
      </c>
      <c r="AU511" s="223" t="s">
        <v>98</v>
      </c>
      <c r="AV511" s="12" t="s">
        <v>23</v>
      </c>
      <c r="AW511" s="12" t="s">
        <v>48</v>
      </c>
      <c r="AX511" s="12" t="s">
        <v>91</v>
      </c>
      <c r="AY511" s="223" t="s">
        <v>183</v>
      </c>
    </row>
    <row r="512" spans="2:65" s="13" customFormat="1" ht="10.199999999999999">
      <c r="B512" s="224"/>
      <c r="C512" s="225"/>
      <c r="D512" s="210" t="s">
        <v>196</v>
      </c>
      <c r="E512" s="226" t="s">
        <v>1</v>
      </c>
      <c r="F512" s="227" t="s">
        <v>98</v>
      </c>
      <c r="G512" s="225"/>
      <c r="H512" s="228">
        <v>2</v>
      </c>
      <c r="I512" s="229"/>
      <c r="J512" s="225"/>
      <c r="K512" s="225"/>
      <c r="L512" s="230"/>
      <c r="M512" s="231"/>
      <c r="N512" s="232"/>
      <c r="O512" s="232"/>
      <c r="P512" s="232"/>
      <c r="Q512" s="232"/>
      <c r="R512" s="232"/>
      <c r="S512" s="232"/>
      <c r="T512" s="233"/>
      <c r="AT512" s="234" t="s">
        <v>196</v>
      </c>
      <c r="AU512" s="234" t="s">
        <v>98</v>
      </c>
      <c r="AV512" s="13" t="s">
        <v>98</v>
      </c>
      <c r="AW512" s="13" t="s">
        <v>48</v>
      </c>
      <c r="AX512" s="13" t="s">
        <v>91</v>
      </c>
      <c r="AY512" s="234" t="s">
        <v>183</v>
      </c>
    </row>
    <row r="513" spans="2:65" s="12" customFormat="1" ht="10.199999999999999">
      <c r="B513" s="214"/>
      <c r="C513" s="215"/>
      <c r="D513" s="210" t="s">
        <v>196</v>
      </c>
      <c r="E513" s="216" t="s">
        <v>1</v>
      </c>
      <c r="F513" s="217" t="s">
        <v>2971</v>
      </c>
      <c r="G513" s="215"/>
      <c r="H513" s="216" t="s">
        <v>1</v>
      </c>
      <c r="I513" s="218"/>
      <c r="J513" s="215"/>
      <c r="K513" s="215"/>
      <c r="L513" s="219"/>
      <c r="M513" s="220"/>
      <c r="N513" s="221"/>
      <c r="O513" s="221"/>
      <c r="P513" s="221"/>
      <c r="Q513" s="221"/>
      <c r="R513" s="221"/>
      <c r="S513" s="221"/>
      <c r="T513" s="222"/>
      <c r="AT513" s="223" t="s">
        <v>196</v>
      </c>
      <c r="AU513" s="223" t="s">
        <v>98</v>
      </c>
      <c r="AV513" s="12" t="s">
        <v>23</v>
      </c>
      <c r="AW513" s="12" t="s">
        <v>48</v>
      </c>
      <c r="AX513" s="12" t="s">
        <v>91</v>
      </c>
      <c r="AY513" s="223" t="s">
        <v>183</v>
      </c>
    </row>
    <row r="514" spans="2:65" s="13" customFormat="1" ht="10.199999999999999">
      <c r="B514" s="224"/>
      <c r="C514" s="225"/>
      <c r="D514" s="210" t="s">
        <v>196</v>
      </c>
      <c r="E514" s="226" t="s">
        <v>1</v>
      </c>
      <c r="F514" s="227" t="s">
        <v>2167</v>
      </c>
      <c r="G514" s="225"/>
      <c r="H514" s="228">
        <v>5</v>
      </c>
      <c r="I514" s="229"/>
      <c r="J514" s="225"/>
      <c r="K514" s="225"/>
      <c r="L514" s="230"/>
      <c r="M514" s="231"/>
      <c r="N514" s="232"/>
      <c r="O514" s="232"/>
      <c r="P514" s="232"/>
      <c r="Q514" s="232"/>
      <c r="R514" s="232"/>
      <c r="S514" s="232"/>
      <c r="T514" s="233"/>
      <c r="AT514" s="234" t="s">
        <v>196</v>
      </c>
      <c r="AU514" s="234" t="s">
        <v>98</v>
      </c>
      <c r="AV514" s="13" t="s">
        <v>98</v>
      </c>
      <c r="AW514" s="13" t="s">
        <v>48</v>
      </c>
      <c r="AX514" s="13" t="s">
        <v>91</v>
      </c>
      <c r="AY514" s="234" t="s">
        <v>183</v>
      </c>
    </row>
    <row r="515" spans="2:65" s="15" customFormat="1" ht="10.199999999999999">
      <c r="B515" s="259"/>
      <c r="C515" s="260"/>
      <c r="D515" s="210" t="s">
        <v>196</v>
      </c>
      <c r="E515" s="261" t="s">
        <v>1</v>
      </c>
      <c r="F515" s="262" t="s">
        <v>1547</v>
      </c>
      <c r="G515" s="260"/>
      <c r="H515" s="263">
        <v>13</v>
      </c>
      <c r="I515" s="264"/>
      <c r="J515" s="260"/>
      <c r="K515" s="260"/>
      <c r="L515" s="265"/>
      <c r="M515" s="266"/>
      <c r="N515" s="267"/>
      <c r="O515" s="267"/>
      <c r="P515" s="267"/>
      <c r="Q515" s="267"/>
      <c r="R515" s="267"/>
      <c r="S515" s="267"/>
      <c r="T515" s="268"/>
      <c r="AT515" s="269" t="s">
        <v>196</v>
      </c>
      <c r="AU515" s="269" t="s">
        <v>98</v>
      </c>
      <c r="AV515" s="15" t="s">
        <v>122</v>
      </c>
      <c r="AW515" s="15" t="s">
        <v>48</v>
      </c>
      <c r="AX515" s="15" t="s">
        <v>23</v>
      </c>
      <c r="AY515" s="269" t="s">
        <v>183</v>
      </c>
    </row>
    <row r="516" spans="2:65" s="1" customFormat="1" ht="16.5" customHeight="1">
      <c r="B516" s="35"/>
      <c r="C516" s="246" t="s">
        <v>448</v>
      </c>
      <c r="D516" s="246" t="s">
        <v>347</v>
      </c>
      <c r="E516" s="247" t="s">
        <v>2972</v>
      </c>
      <c r="F516" s="248" t="s">
        <v>2973</v>
      </c>
      <c r="G516" s="249" t="s">
        <v>205</v>
      </c>
      <c r="H516" s="250">
        <v>6.18</v>
      </c>
      <c r="I516" s="251"/>
      <c r="J516" s="252">
        <f>ROUND(I516*H516,2)</f>
        <v>0</v>
      </c>
      <c r="K516" s="248" t="s">
        <v>190</v>
      </c>
      <c r="L516" s="253"/>
      <c r="M516" s="254" t="s">
        <v>1</v>
      </c>
      <c r="N516" s="255" t="s">
        <v>56</v>
      </c>
      <c r="O516" s="67"/>
      <c r="P516" s="206">
        <f>O516*H516</f>
        <v>0</v>
      </c>
      <c r="Q516" s="206">
        <v>1.1000000000000001E-3</v>
      </c>
      <c r="R516" s="206">
        <f>Q516*H516</f>
        <v>6.7980000000000002E-3</v>
      </c>
      <c r="S516" s="206">
        <v>0</v>
      </c>
      <c r="T516" s="207">
        <f>S516*H516</f>
        <v>0</v>
      </c>
      <c r="AR516" s="208" t="s">
        <v>232</v>
      </c>
      <c r="AT516" s="208" t="s">
        <v>347</v>
      </c>
      <c r="AU516" s="208" t="s">
        <v>98</v>
      </c>
      <c r="AY516" s="17" t="s">
        <v>183</v>
      </c>
      <c r="BE516" s="209">
        <f>IF(N516="základní",J516,0)</f>
        <v>0</v>
      </c>
      <c r="BF516" s="209">
        <f>IF(N516="snížená",J516,0)</f>
        <v>0</v>
      </c>
      <c r="BG516" s="209">
        <f>IF(N516="zákl. přenesená",J516,0)</f>
        <v>0</v>
      </c>
      <c r="BH516" s="209">
        <f>IF(N516="sníž. přenesená",J516,0)</f>
        <v>0</v>
      </c>
      <c r="BI516" s="209">
        <f>IF(N516="nulová",J516,0)</f>
        <v>0</v>
      </c>
      <c r="BJ516" s="17" t="s">
        <v>23</v>
      </c>
      <c r="BK516" s="209">
        <f>ROUND(I516*H516,2)</f>
        <v>0</v>
      </c>
      <c r="BL516" s="17" t="s">
        <v>122</v>
      </c>
      <c r="BM516" s="208" t="s">
        <v>1111</v>
      </c>
    </row>
    <row r="517" spans="2:65" s="1" customFormat="1" ht="10.199999999999999">
      <c r="B517" s="35"/>
      <c r="C517" s="36"/>
      <c r="D517" s="210" t="s">
        <v>192</v>
      </c>
      <c r="E517" s="36"/>
      <c r="F517" s="211" t="s">
        <v>2974</v>
      </c>
      <c r="G517" s="36"/>
      <c r="H517" s="36"/>
      <c r="I517" s="118"/>
      <c r="J517" s="36"/>
      <c r="K517" s="36"/>
      <c r="L517" s="39"/>
      <c r="M517" s="212"/>
      <c r="N517" s="67"/>
      <c r="O517" s="67"/>
      <c r="P517" s="67"/>
      <c r="Q517" s="67"/>
      <c r="R517" s="67"/>
      <c r="S517" s="67"/>
      <c r="T517" s="68"/>
      <c r="AT517" s="17" t="s">
        <v>192</v>
      </c>
      <c r="AU517" s="17" t="s">
        <v>98</v>
      </c>
    </row>
    <row r="518" spans="2:65" s="12" customFormat="1" ht="10.199999999999999">
      <c r="B518" s="214"/>
      <c r="C518" s="215"/>
      <c r="D518" s="210" t="s">
        <v>196</v>
      </c>
      <c r="E518" s="216" t="s">
        <v>1</v>
      </c>
      <c r="F518" s="217" t="s">
        <v>1952</v>
      </c>
      <c r="G518" s="215"/>
      <c r="H518" s="216" t="s">
        <v>1</v>
      </c>
      <c r="I518" s="218"/>
      <c r="J518" s="215"/>
      <c r="K518" s="215"/>
      <c r="L518" s="219"/>
      <c r="M518" s="220"/>
      <c r="N518" s="221"/>
      <c r="O518" s="221"/>
      <c r="P518" s="221"/>
      <c r="Q518" s="221"/>
      <c r="R518" s="221"/>
      <c r="S518" s="221"/>
      <c r="T518" s="222"/>
      <c r="AT518" s="223" t="s">
        <v>196</v>
      </c>
      <c r="AU518" s="223" t="s">
        <v>98</v>
      </c>
      <c r="AV518" s="12" t="s">
        <v>23</v>
      </c>
      <c r="AW518" s="12" t="s">
        <v>48</v>
      </c>
      <c r="AX518" s="12" t="s">
        <v>91</v>
      </c>
      <c r="AY518" s="223" t="s">
        <v>183</v>
      </c>
    </row>
    <row r="519" spans="2:65" s="13" customFormat="1" ht="10.199999999999999">
      <c r="B519" s="224"/>
      <c r="C519" s="225"/>
      <c r="D519" s="210" t="s">
        <v>196</v>
      </c>
      <c r="E519" s="226" t="s">
        <v>1</v>
      </c>
      <c r="F519" s="227" t="s">
        <v>135</v>
      </c>
      <c r="G519" s="225"/>
      <c r="H519" s="228">
        <v>6</v>
      </c>
      <c r="I519" s="229"/>
      <c r="J519" s="225"/>
      <c r="K519" s="225"/>
      <c r="L519" s="230"/>
      <c r="M519" s="231"/>
      <c r="N519" s="232"/>
      <c r="O519" s="232"/>
      <c r="P519" s="232"/>
      <c r="Q519" s="232"/>
      <c r="R519" s="232"/>
      <c r="S519" s="232"/>
      <c r="T519" s="233"/>
      <c r="AT519" s="234" t="s">
        <v>196</v>
      </c>
      <c r="AU519" s="234" t="s">
        <v>98</v>
      </c>
      <c r="AV519" s="13" t="s">
        <v>98</v>
      </c>
      <c r="AW519" s="13" t="s">
        <v>48</v>
      </c>
      <c r="AX519" s="13" t="s">
        <v>23</v>
      </c>
      <c r="AY519" s="234" t="s">
        <v>183</v>
      </c>
    </row>
    <row r="520" spans="2:65" s="13" customFormat="1" ht="10.199999999999999">
      <c r="B520" s="224"/>
      <c r="C520" s="225"/>
      <c r="D520" s="210" t="s">
        <v>196</v>
      </c>
      <c r="E520" s="225"/>
      <c r="F520" s="227" t="s">
        <v>2975</v>
      </c>
      <c r="G520" s="225"/>
      <c r="H520" s="228">
        <v>6.18</v>
      </c>
      <c r="I520" s="229"/>
      <c r="J520" s="225"/>
      <c r="K520" s="225"/>
      <c r="L520" s="230"/>
      <c r="M520" s="231"/>
      <c r="N520" s="232"/>
      <c r="O520" s="232"/>
      <c r="P520" s="232"/>
      <c r="Q520" s="232"/>
      <c r="R520" s="232"/>
      <c r="S520" s="232"/>
      <c r="T520" s="233"/>
      <c r="AT520" s="234" t="s">
        <v>196</v>
      </c>
      <c r="AU520" s="234" t="s">
        <v>98</v>
      </c>
      <c r="AV520" s="13" t="s">
        <v>98</v>
      </c>
      <c r="AW520" s="13" t="s">
        <v>4</v>
      </c>
      <c r="AX520" s="13" t="s">
        <v>23</v>
      </c>
      <c r="AY520" s="234" t="s">
        <v>183</v>
      </c>
    </row>
    <row r="521" spans="2:65" s="1" customFormat="1" ht="16.5" customHeight="1">
      <c r="B521" s="35"/>
      <c r="C521" s="246" t="s">
        <v>454</v>
      </c>
      <c r="D521" s="246" t="s">
        <v>347</v>
      </c>
      <c r="E521" s="247" t="s">
        <v>2976</v>
      </c>
      <c r="F521" s="248" t="s">
        <v>2977</v>
      </c>
      <c r="G521" s="249" t="s">
        <v>205</v>
      </c>
      <c r="H521" s="250">
        <v>2.06</v>
      </c>
      <c r="I521" s="251"/>
      <c r="J521" s="252">
        <f>ROUND(I521*H521,2)</f>
        <v>0</v>
      </c>
      <c r="K521" s="248" t="s">
        <v>190</v>
      </c>
      <c r="L521" s="253"/>
      <c r="M521" s="254" t="s">
        <v>1</v>
      </c>
      <c r="N521" s="255" t="s">
        <v>56</v>
      </c>
      <c r="O521" s="67"/>
      <c r="P521" s="206">
        <f>O521*H521</f>
        <v>0</v>
      </c>
      <c r="Q521" s="206">
        <v>5.0000000000000001E-4</v>
      </c>
      <c r="R521" s="206">
        <f>Q521*H521</f>
        <v>1.0300000000000001E-3</v>
      </c>
      <c r="S521" s="206">
        <v>0</v>
      </c>
      <c r="T521" s="207">
        <f>S521*H521</f>
        <v>0</v>
      </c>
      <c r="AR521" s="208" t="s">
        <v>232</v>
      </c>
      <c r="AT521" s="208" t="s">
        <v>347</v>
      </c>
      <c r="AU521" s="208" t="s">
        <v>98</v>
      </c>
      <c r="AY521" s="17" t="s">
        <v>183</v>
      </c>
      <c r="BE521" s="209">
        <f>IF(N521="základní",J521,0)</f>
        <v>0</v>
      </c>
      <c r="BF521" s="209">
        <f>IF(N521="snížená",J521,0)</f>
        <v>0</v>
      </c>
      <c r="BG521" s="209">
        <f>IF(N521="zákl. přenesená",J521,0)</f>
        <v>0</v>
      </c>
      <c r="BH521" s="209">
        <f>IF(N521="sníž. přenesená",J521,0)</f>
        <v>0</v>
      </c>
      <c r="BI521" s="209">
        <f>IF(N521="nulová",J521,0)</f>
        <v>0</v>
      </c>
      <c r="BJ521" s="17" t="s">
        <v>23</v>
      </c>
      <c r="BK521" s="209">
        <f>ROUND(I521*H521,2)</f>
        <v>0</v>
      </c>
      <c r="BL521" s="17" t="s">
        <v>122</v>
      </c>
      <c r="BM521" s="208" t="s">
        <v>1101</v>
      </c>
    </row>
    <row r="522" spans="2:65" s="1" customFormat="1" ht="10.199999999999999">
      <c r="B522" s="35"/>
      <c r="C522" s="36"/>
      <c r="D522" s="210" t="s">
        <v>192</v>
      </c>
      <c r="E522" s="36"/>
      <c r="F522" s="211" t="s">
        <v>2978</v>
      </c>
      <c r="G522" s="36"/>
      <c r="H522" s="36"/>
      <c r="I522" s="118"/>
      <c r="J522" s="36"/>
      <c r="K522" s="36"/>
      <c r="L522" s="39"/>
      <c r="M522" s="212"/>
      <c r="N522" s="67"/>
      <c r="O522" s="67"/>
      <c r="P522" s="67"/>
      <c r="Q522" s="67"/>
      <c r="R522" s="67"/>
      <c r="S522" s="67"/>
      <c r="T522" s="68"/>
      <c r="AT522" s="17" t="s">
        <v>192</v>
      </c>
      <c r="AU522" s="17" t="s">
        <v>98</v>
      </c>
    </row>
    <row r="523" spans="2:65" s="12" customFormat="1" ht="10.199999999999999">
      <c r="B523" s="214"/>
      <c r="C523" s="215"/>
      <c r="D523" s="210" t="s">
        <v>196</v>
      </c>
      <c r="E523" s="216" t="s">
        <v>1</v>
      </c>
      <c r="F523" s="217" t="s">
        <v>1952</v>
      </c>
      <c r="G523" s="215"/>
      <c r="H523" s="216" t="s">
        <v>1</v>
      </c>
      <c r="I523" s="218"/>
      <c r="J523" s="215"/>
      <c r="K523" s="215"/>
      <c r="L523" s="219"/>
      <c r="M523" s="220"/>
      <c r="N523" s="221"/>
      <c r="O523" s="221"/>
      <c r="P523" s="221"/>
      <c r="Q523" s="221"/>
      <c r="R523" s="221"/>
      <c r="S523" s="221"/>
      <c r="T523" s="222"/>
      <c r="AT523" s="223" t="s">
        <v>196</v>
      </c>
      <c r="AU523" s="223" t="s">
        <v>98</v>
      </c>
      <c r="AV523" s="12" t="s">
        <v>23</v>
      </c>
      <c r="AW523" s="12" t="s">
        <v>48</v>
      </c>
      <c r="AX523" s="12" t="s">
        <v>91</v>
      </c>
      <c r="AY523" s="223" t="s">
        <v>183</v>
      </c>
    </row>
    <row r="524" spans="2:65" s="13" customFormat="1" ht="10.199999999999999">
      <c r="B524" s="224"/>
      <c r="C524" s="225"/>
      <c r="D524" s="210" t="s">
        <v>196</v>
      </c>
      <c r="E524" s="226" t="s">
        <v>1</v>
      </c>
      <c r="F524" s="227" t="s">
        <v>98</v>
      </c>
      <c r="G524" s="225"/>
      <c r="H524" s="228">
        <v>2</v>
      </c>
      <c r="I524" s="229"/>
      <c r="J524" s="225"/>
      <c r="K524" s="225"/>
      <c r="L524" s="230"/>
      <c r="M524" s="231"/>
      <c r="N524" s="232"/>
      <c r="O524" s="232"/>
      <c r="P524" s="232"/>
      <c r="Q524" s="232"/>
      <c r="R524" s="232"/>
      <c r="S524" s="232"/>
      <c r="T524" s="233"/>
      <c r="AT524" s="234" t="s">
        <v>196</v>
      </c>
      <c r="AU524" s="234" t="s">
        <v>98</v>
      </c>
      <c r="AV524" s="13" t="s">
        <v>98</v>
      </c>
      <c r="AW524" s="13" t="s">
        <v>48</v>
      </c>
      <c r="AX524" s="13" t="s">
        <v>23</v>
      </c>
      <c r="AY524" s="234" t="s">
        <v>183</v>
      </c>
    </row>
    <row r="525" spans="2:65" s="13" customFormat="1" ht="10.199999999999999">
      <c r="B525" s="224"/>
      <c r="C525" s="225"/>
      <c r="D525" s="210" t="s">
        <v>196</v>
      </c>
      <c r="E525" s="225"/>
      <c r="F525" s="227" t="s">
        <v>2979</v>
      </c>
      <c r="G525" s="225"/>
      <c r="H525" s="228">
        <v>2.06</v>
      </c>
      <c r="I525" s="229"/>
      <c r="J525" s="225"/>
      <c r="K525" s="225"/>
      <c r="L525" s="230"/>
      <c r="M525" s="231"/>
      <c r="N525" s="232"/>
      <c r="O525" s="232"/>
      <c r="P525" s="232"/>
      <c r="Q525" s="232"/>
      <c r="R525" s="232"/>
      <c r="S525" s="232"/>
      <c r="T525" s="233"/>
      <c r="AT525" s="234" t="s">
        <v>196</v>
      </c>
      <c r="AU525" s="234" t="s">
        <v>98</v>
      </c>
      <c r="AV525" s="13" t="s">
        <v>98</v>
      </c>
      <c r="AW525" s="13" t="s">
        <v>4</v>
      </c>
      <c r="AX525" s="13" t="s">
        <v>23</v>
      </c>
      <c r="AY525" s="234" t="s">
        <v>183</v>
      </c>
    </row>
    <row r="526" spans="2:65" s="1" customFormat="1" ht="16.5" customHeight="1">
      <c r="B526" s="35"/>
      <c r="C526" s="246" t="s">
        <v>462</v>
      </c>
      <c r="D526" s="246" t="s">
        <v>347</v>
      </c>
      <c r="E526" s="247" t="s">
        <v>2980</v>
      </c>
      <c r="F526" s="248" t="s">
        <v>2981</v>
      </c>
      <c r="G526" s="249" t="s">
        <v>205</v>
      </c>
      <c r="H526" s="250">
        <v>1.03</v>
      </c>
      <c r="I526" s="251"/>
      <c r="J526" s="252">
        <f>ROUND(I526*H526,2)</f>
        <v>0</v>
      </c>
      <c r="K526" s="248" t="s">
        <v>1</v>
      </c>
      <c r="L526" s="253"/>
      <c r="M526" s="254" t="s">
        <v>1</v>
      </c>
      <c r="N526" s="255" t="s">
        <v>56</v>
      </c>
      <c r="O526" s="67"/>
      <c r="P526" s="206">
        <f>O526*H526</f>
        <v>0</v>
      </c>
      <c r="Q526" s="206">
        <v>3.0400000000000002E-3</v>
      </c>
      <c r="R526" s="206">
        <f>Q526*H526</f>
        <v>3.1312000000000002E-3</v>
      </c>
      <c r="S526" s="206">
        <v>0</v>
      </c>
      <c r="T526" s="207">
        <f>S526*H526</f>
        <v>0</v>
      </c>
      <c r="AR526" s="208" t="s">
        <v>232</v>
      </c>
      <c r="AT526" s="208" t="s">
        <v>347</v>
      </c>
      <c r="AU526" s="208" t="s">
        <v>98</v>
      </c>
      <c r="AY526" s="17" t="s">
        <v>183</v>
      </c>
      <c r="BE526" s="209">
        <f>IF(N526="základní",J526,0)</f>
        <v>0</v>
      </c>
      <c r="BF526" s="209">
        <f>IF(N526="snížená",J526,0)</f>
        <v>0</v>
      </c>
      <c r="BG526" s="209">
        <f>IF(N526="zákl. přenesená",J526,0)</f>
        <v>0</v>
      </c>
      <c r="BH526" s="209">
        <f>IF(N526="sníž. přenesená",J526,0)</f>
        <v>0</v>
      </c>
      <c r="BI526" s="209">
        <f>IF(N526="nulová",J526,0)</f>
        <v>0</v>
      </c>
      <c r="BJ526" s="17" t="s">
        <v>23</v>
      </c>
      <c r="BK526" s="209">
        <f>ROUND(I526*H526,2)</f>
        <v>0</v>
      </c>
      <c r="BL526" s="17" t="s">
        <v>122</v>
      </c>
      <c r="BM526" s="208" t="s">
        <v>2982</v>
      </c>
    </row>
    <row r="527" spans="2:65" s="1" customFormat="1" ht="10.199999999999999">
      <c r="B527" s="35"/>
      <c r="C527" s="36"/>
      <c r="D527" s="210" t="s">
        <v>192</v>
      </c>
      <c r="E527" s="36"/>
      <c r="F527" s="211" t="s">
        <v>2981</v>
      </c>
      <c r="G527" s="36"/>
      <c r="H527" s="36"/>
      <c r="I527" s="118"/>
      <c r="J527" s="36"/>
      <c r="K527" s="36"/>
      <c r="L527" s="39"/>
      <c r="M527" s="212"/>
      <c r="N527" s="67"/>
      <c r="O527" s="67"/>
      <c r="P527" s="67"/>
      <c r="Q527" s="67"/>
      <c r="R527" s="67"/>
      <c r="S527" s="67"/>
      <c r="T527" s="68"/>
      <c r="AT527" s="17" t="s">
        <v>192</v>
      </c>
      <c r="AU527" s="17" t="s">
        <v>98</v>
      </c>
    </row>
    <row r="528" spans="2:65" s="12" customFormat="1" ht="10.199999999999999">
      <c r="B528" s="214"/>
      <c r="C528" s="215"/>
      <c r="D528" s="210" t="s">
        <v>196</v>
      </c>
      <c r="E528" s="216" t="s">
        <v>1</v>
      </c>
      <c r="F528" s="217" t="s">
        <v>1952</v>
      </c>
      <c r="G528" s="215"/>
      <c r="H528" s="216" t="s">
        <v>1</v>
      </c>
      <c r="I528" s="218"/>
      <c r="J528" s="215"/>
      <c r="K528" s="215"/>
      <c r="L528" s="219"/>
      <c r="M528" s="220"/>
      <c r="N528" s="221"/>
      <c r="O528" s="221"/>
      <c r="P528" s="221"/>
      <c r="Q528" s="221"/>
      <c r="R528" s="221"/>
      <c r="S528" s="221"/>
      <c r="T528" s="222"/>
      <c r="AT528" s="223" t="s">
        <v>196</v>
      </c>
      <c r="AU528" s="223" t="s">
        <v>98</v>
      </c>
      <c r="AV528" s="12" t="s">
        <v>23</v>
      </c>
      <c r="AW528" s="12" t="s">
        <v>48</v>
      </c>
      <c r="AX528" s="12" t="s">
        <v>91</v>
      </c>
      <c r="AY528" s="223" t="s">
        <v>183</v>
      </c>
    </row>
    <row r="529" spans="2:65" s="13" customFormat="1" ht="10.199999999999999">
      <c r="B529" s="224"/>
      <c r="C529" s="225"/>
      <c r="D529" s="210" t="s">
        <v>196</v>
      </c>
      <c r="E529" s="226" t="s">
        <v>1</v>
      </c>
      <c r="F529" s="227" t="s">
        <v>23</v>
      </c>
      <c r="G529" s="225"/>
      <c r="H529" s="228">
        <v>1</v>
      </c>
      <c r="I529" s="229"/>
      <c r="J529" s="225"/>
      <c r="K529" s="225"/>
      <c r="L529" s="230"/>
      <c r="M529" s="231"/>
      <c r="N529" s="232"/>
      <c r="O529" s="232"/>
      <c r="P529" s="232"/>
      <c r="Q529" s="232"/>
      <c r="R529" s="232"/>
      <c r="S529" s="232"/>
      <c r="T529" s="233"/>
      <c r="AT529" s="234" t="s">
        <v>196</v>
      </c>
      <c r="AU529" s="234" t="s">
        <v>98</v>
      </c>
      <c r="AV529" s="13" t="s">
        <v>98</v>
      </c>
      <c r="AW529" s="13" t="s">
        <v>48</v>
      </c>
      <c r="AX529" s="13" t="s">
        <v>23</v>
      </c>
      <c r="AY529" s="234" t="s">
        <v>183</v>
      </c>
    </row>
    <row r="530" spans="2:65" s="13" customFormat="1" ht="10.199999999999999">
      <c r="B530" s="224"/>
      <c r="C530" s="225"/>
      <c r="D530" s="210" t="s">
        <v>196</v>
      </c>
      <c r="E530" s="225"/>
      <c r="F530" s="227" t="s">
        <v>2955</v>
      </c>
      <c r="G530" s="225"/>
      <c r="H530" s="228">
        <v>1.03</v>
      </c>
      <c r="I530" s="229"/>
      <c r="J530" s="225"/>
      <c r="K530" s="225"/>
      <c r="L530" s="230"/>
      <c r="M530" s="231"/>
      <c r="N530" s="232"/>
      <c r="O530" s="232"/>
      <c r="P530" s="232"/>
      <c r="Q530" s="232"/>
      <c r="R530" s="232"/>
      <c r="S530" s="232"/>
      <c r="T530" s="233"/>
      <c r="AT530" s="234" t="s">
        <v>196</v>
      </c>
      <c r="AU530" s="234" t="s">
        <v>98</v>
      </c>
      <c r="AV530" s="13" t="s">
        <v>98</v>
      </c>
      <c r="AW530" s="13" t="s">
        <v>4</v>
      </c>
      <c r="AX530" s="13" t="s">
        <v>23</v>
      </c>
      <c r="AY530" s="234" t="s">
        <v>183</v>
      </c>
    </row>
    <row r="531" spans="2:65" s="1" customFormat="1" ht="16.5" customHeight="1">
      <c r="B531" s="35"/>
      <c r="C531" s="246" t="s">
        <v>471</v>
      </c>
      <c r="D531" s="246" t="s">
        <v>347</v>
      </c>
      <c r="E531" s="247" t="s">
        <v>2983</v>
      </c>
      <c r="F531" s="248" t="s">
        <v>2984</v>
      </c>
      <c r="G531" s="249" t="s">
        <v>205</v>
      </c>
      <c r="H531" s="250">
        <v>4.12</v>
      </c>
      <c r="I531" s="251"/>
      <c r="J531" s="252">
        <f>ROUND(I531*H531,2)</f>
        <v>0</v>
      </c>
      <c r="K531" s="248" t="s">
        <v>1</v>
      </c>
      <c r="L531" s="253"/>
      <c r="M531" s="254" t="s">
        <v>1</v>
      </c>
      <c r="N531" s="255" t="s">
        <v>56</v>
      </c>
      <c r="O531" s="67"/>
      <c r="P531" s="206">
        <f>O531*H531</f>
        <v>0</v>
      </c>
      <c r="Q531" s="206">
        <v>1.0399999999999999E-3</v>
      </c>
      <c r="R531" s="206">
        <f>Q531*H531</f>
        <v>4.2848000000000001E-3</v>
      </c>
      <c r="S531" s="206">
        <v>0</v>
      </c>
      <c r="T531" s="207">
        <f>S531*H531</f>
        <v>0</v>
      </c>
      <c r="AR531" s="208" t="s">
        <v>232</v>
      </c>
      <c r="AT531" s="208" t="s">
        <v>347</v>
      </c>
      <c r="AU531" s="208" t="s">
        <v>98</v>
      </c>
      <c r="AY531" s="17" t="s">
        <v>183</v>
      </c>
      <c r="BE531" s="209">
        <f>IF(N531="základní",J531,0)</f>
        <v>0</v>
      </c>
      <c r="BF531" s="209">
        <f>IF(N531="snížená",J531,0)</f>
        <v>0</v>
      </c>
      <c r="BG531" s="209">
        <f>IF(N531="zákl. přenesená",J531,0)</f>
        <v>0</v>
      </c>
      <c r="BH531" s="209">
        <f>IF(N531="sníž. přenesená",J531,0)</f>
        <v>0</v>
      </c>
      <c r="BI531" s="209">
        <f>IF(N531="nulová",J531,0)</f>
        <v>0</v>
      </c>
      <c r="BJ531" s="17" t="s">
        <v>23</v>
      </c>
      <c r="BK531" s="209">
        <f>ROUND(I531*H531,2)</f>
        <v>0</v>
      </c>
      <c r="BL531" s="17" t="s">
        <v>122</v>
      </c>
      <c r="BM531" s="208" t="s">
        <v>2985</v>
      </c>
    </row>
    <row r="532" spans="2:65" s="1" customFormat="1" ht="10.199999999999999">
      <c r="B532" s="35"/>
      <c r="C532" s="36"/>
      <c r="D532" s="210" t="s">
        <v>192</v>
      </c>
      <c r="E532" s="36"/>
      <c r="F532" s="211" t="s">
        <v>2984</v>
      </c>
      <c r="G532" s="36"/>
      <c r="H532" s="36"/>
      <c r="I532" s="118"/>
      <c r="J532" s="36"/>
      <c r="K532" s="36"/>
      <c r="L532" s="39"/>
      <c r="M532" s="212"/>
      <c r="N532" s="67"/>
      <c r="O532" s="67"/>
      <c r="P532" s="67"/>
      <c r="Q532" s="67"/>
      <c r="R532" s="67"/>
      <c r="S532" s="67"/>
      <c r="T532" s="68"/>
      <c r="AT532" s="17" t="s">
        <v>192</v>
      </c>
      <c r="AU532" s="17" t="s">
        <v>98</v>
      </c>
    </row>
    <row r="533" spans="2:65" s="12" customFormat="1" ht="10.199999999999999">
      <c r="B533" s="214"/>
      <c r="C533" s="215"/>
      <c r="D533" s="210" t="s">
        <v>196</v>
      </c>
      <c r="E533" s="216" t="s">
        <v>1</v>
      </c>
      <c r="F533" s="217" t="s">
        <v>1952</v>
      </c>
      <c r="G533" s="215"/>
      <c r="H533" s="216" t="s">
        <v>1</v>
      </c>
      <c r="I533" s="218"/>
      <c r="J533" s="215"/>
      <c r="K533" s="215"/>
      <c r="L533" s="219"/>
      <c r="M533" s="220"/>
      <c r="N533" s="221"/>
      <c r="O533" s="221"/>
      <c r="P533" s="221"/>
      <c r="Q533" s="221"/>
      <c r="R533" s="221"/>
      <c r="S533" s="221"/>
      <c r="T533" s="222"/>
      <c r="AT533" s="223" t="s">
        <v>196</v>
      </c>
      <c r="AU533" s="223" t="s">
        <v>98</v>
      </c>
      <c r="AV533" s="12" t="s">
        <v>23</v>
      </c>
      <c r="AW533" s="12" t="s">
        <v>48</v>
      </c>
      <c r="AX533" s="12" t="s">
        <v>91</v>
      </c>
      <c r="AY533" s="223" t="s">
        <v>183</v>
      </c>
    </row>
    <row r="534" spans="2:65" s="13" customFormat="1" ht="10.199999999999999">
      <c r="B534" s="224"/>
      <c r="C534" s="225"/>
      <c r="D534" s="210" t="s">
        <v>196</v>
      </c>
      <c r="E534" s="226" t="s">
        <v>1</v>
      </c>
      <c r="F534" s="227" t="s">
        <v>122</v>
      </c>
      <c r="G534" s="225"/>
      <c r="H534" s="228">
        <v>4</v>
      </c>
      <c r="I534" s="229"/>
      <c r="J534" s="225"/>
      <c r="K534" s="225"/>
      <c r="L534" s="230"/>
      <c r="M534" s="231"/>
      <c r="N534" s="232"/>
      <c r="O534" s="232"/>
      <c r="P534" s="232"/>
      <c r="Q534" s="232"/>
      <c r="R534" s="232"/>
      <c r="S534" s="232"/>
      <c r="T534" s="233"/>
      <c r="AT534" s="234" t="s">
        <v>196</v>
      </c>
      <c r="AU534" s="234" t="s">
        <v>98</v>
      </c>
      <c r="AV534" s="13" t="s">
        <v>98</v>
      </c>
      <c r="AW534" s="13" t="s">
        <v>48</v>
      </c>
      <c r="AX534" s="13" t="s">
        <v>23</v>
      </c>
      <c r="AY534" s="234" t="s">
        <v>183</v>
      </c>
    </row>
    <row r="535" spans="2:65" s="13" customFormat="1" ht="10.199999999999999">
      <c r="B535" s="224"/>
      <c r="C535" s="225"/>
      <c r="D535" s="210" t="s">
        <v>196</v>
      </c>
      <c r="E535" s="225"/>
      <c r="F535" s="227" t="s">
        <v>2986</v>
      </c>
      <c r="G535" s="225"/>
      <c r="H535" s="228">
        <v>4.12</v>
      </c>
      <c r="I535" s="229"/>
      <c r="J535" s="225"/>
      <c r="K535" s="225"/>
      <c r="L535" s="230"/>
      <c r="M535" s="231"/>
      <c r="N535" s="232"/>
      <c r="O535" s="232"/>
      <c r="P535" s="232"/>
      <c r="Q535" s="232"/>
      <c r="R535" s="232"/>
      <c r="S535" s="232"/>
      <c r="T535" s="233"/>
      <c r="AT535" s="234" t="s">
        <v>196</v>
      </c>
      <c r="AU535" s="234" t="s">
        <v>98</v>
      </c>
      <c r="AV535" s="13" t="s">
        <v>98</v>
      </c>
      <c r="AW535" s="13" t="s">
        <v>4</v>
      </c>
      <c r="AX535" s="13" t="s">
        <v>23</v>
      </c>
      <c r="AY535" s="234" t="s">
        <v>183</v>
      </c>
    </row>
    <row r="536" spans="2:65" s="11" customFormat="1" ht="22.8" customHeight="1">
      <c r="B536" s="181"/>
      <c r="C536" s="182"/>
      <c r="D536" s="183" t="s">
        <v>90</v>
      </c>
      <c r="E536" s="195" t="s">
        <v>804</v>
      </c>
      <c r="F536" s="195" t="s">
        <v>2987</v>
      </c>
      <c r="G536" s="182"/>
      <c r="H536" s="182"/>
      <c r="I536" s="185"/>
      <c r="J536" s="196">
        <f>BK536</f>
        <v>0</v>
      </c>
      <c r="K536" s="182"/>
      <c r="L536" s="187"/>
      <c r="M536" s="188"/>
      <c r="N536" s="189"/>
      <c r="O536" s="189"/>
      <c r="P536" s="190">
        <f>SUM(P537:P617)</f>
        <v>0</v>
      </c>
      <c r="Q536" s="189"/>
      <c r="R536" s="190">
        <f>SUM(R537:R617)</f>
        <v>0.79129999999999989</v>
      </c>
      <c r="S536" s="189"/>
      <c r="T536" s="191">
        <f>SUM(T537:T617)</f>
        <v>0</v>
      </c>
      <c r="AR536" s="192" t="s">
        <v>23</v>
      </c>
      <c r="AT536" s="193" t="s">
        <v>90</v>
      </c>
      <c r="AU536" s="193" t="s">
        <v>23</v>
      </c>
      <c r="AY536" s="192" t="s">
        <v>183</v>
      </c>
      <c r="BK536" s="194">
        <f>SUM(BK537:BK617)</f>
        <v>0</v>
      </c>
    </row>
    <row r="537" spans="2:65" s="1" customFormat="1" ht="16.5" customHeight="1">
      <c r="B537" s="35"/>
      <c r="C537" s="197" t="s">
        <v>478</v>
      </c>
      <c r="D537" s="197" t="s">
        <v>186</v>
      </c>
      <c r="E537" s="198" t="s">
        <v>2988</v>
      </c>
      <c r="F537" s="199" t="s">
        <v>2989</v>
      </c>
      <c r="G537" s="200" t="s">
        <v>205</v>
      </c>
      <c r="H537" s="201">
        <v>1</v>
      </c>
      <c r="I537" s="202"/>
      <c r="J537" s="203">
        <f>ROUND(I537*H537,2)</f>
        <v>0</v>
      </c>
      <c r="K537" s="199" t="s">
        <v>190</v>
      </c>
      <c r="L537" s="39"/>
      <c r="M537" s="204" t="s">
        <v>1</v>
      </c>
      <c r="N537" s="205" t="s">
        <v>56</v>
      </c>
      <c r="O537" s="67"/>
      <c r="P537" s="206">
        <f>O537*H537</f>
        <v>0</v>
      </c>
      <c r="Q537" s="206">
        <v>6.9470000000000004E-2</v>
      </c>
      <c r="R537" s="206">
        <f>Q537*H537</f>
        <v>6.9470000000000004E-2</v>
      </c>
      <c r="S537" s="206">
        <v>0</v>
      </c>
      <c r="T537" s="207">
        <f>S537*H537</f>
        <v>0</v>
      </c>
      <c r="AR537" s="208" t="s">
        <v>122</v>
      </c>
      <c r="AT537" s="208" t="s">
        <v>186</v>
      </c>
      <c r="AU537" s="208" t="s">
        <v>98</v>
      </c>
      <c r="AY537" s="17" t="s">
        <v>183</v>
      </c>
      <c r="BE537" s="209">
        <f>IF(N537="základní",J537,0)</f>
        <v>0</v>
      </c>
      <c r="BF537" s="209">
        <f>IF(N537="snížená",J537,0)</f>
        <v>0</v>
      </c>
      <c r="BG537" s="209">
        <f>IF(N537="zákl. přenesená",J537,0)</f>
        <v>0</v>
      </c>
      <c r="BH537" s="209">
        <f>IF(N537="sníž. přenesená",J537,0)</f>
        <v>0</v>
      </c>
      <c r="BI537" s="209">
        <f>IF(N537="nulová",J537,0)</f>
        <v>0</v>
      </c>
      <c r="BJ537" s="17" t="s">
        <v>23</v>
      </c>
      <c r="BK537" s="209">
        <f>ROUND(I537*H537,2)</f>
        <v>0</v>
      </c>
      <c r="BL537" s="17" t="s">
        <v>122</v>
      </c>
      <c r="BM537" s="208" t="s">
        <v>2990</v>
      </c>
    </row>
    <row r="538" spans="2:65" s="1" customFormat="1" ht="17.399999999999999">
      <c r="B538" s="35"/>
      <c r="C538" s="36"/>
      <c r="D538" s="210" t="s">
        <v>192</v>
      </c>
      <c r="E538" s="36"/>
      <c r="F538" s="211" t="s">
        <v>2991</v>
      </c>
      <c r="G538" s="36"/>
      <c r="H538" s="36"/>
      <c r="I538" s="118"/>
      <c r="J538" s="36"/>
      <c r="K538" s="36"/>
      <c r="L538" s="39"/>
      <c r="M538" s="212"/>
      <c r="N538" s="67"/>
      <c r="O538" s="67"/>
      <c r="P538" s="67"/>
      <c r="Q538" s="67"/>
      <c r="R538" s="67"/>
      <c r="S538" s="67"/>
      <c r="T538" s="68"/>
      <c r="AT538" s="17" t="s">
        <v>192</v>
      </c>
      <c r="AU538" s="17" t="s">
        <v>98</v>
      </c>
    </row>
    <row r="539" spans="2:65" s="1" customFormat="1" ht="45">
      <c r="B539" s="35"/>
      <c r="C539" s="36"/>
      <c r="D539" s="210" t="s">
        <v>194</v>
      </c>
      <c r="E539" s="36"/>
      <c r="F539" s="213" t="s">
        <v>2992</v>
      </c>
      <c r="G539" s="36"/>
      <c r="H539" s="36"/>
      <c r="I539" s="118"/>
      <c r="J539" s="36"/>
      <c r="K539" s="36"/>
      <c r="L539" s="39"/>
      <c r="M539" s="212"/>
      <c r="N539" s="67"/>
      <c r="O539" s="67"/>
      <c r="P539" s="67"/>
      <c r="Q539" s="67"/>
      <c r="R539" s="67"/>
      <c r="S539" s="67"/>
      <c r="T539" s="68"/>
      <c r="AT539" s="17" t="s">
        <v>194</v>
      </c>
      <c r="AU539" s="17" t="s">
        <v>98</v>
      </c>
    </row>
    <row r="540" spans="2:65" s="12" customFormat="1" ht="10.199999999999999">
      <c r="B540" s="214"/>
      <c r="C540" s="215"/>
      <c r="D540" s="210" t="s">
        <v>196</v>
      </c>
      <c r="E540" s="216" t="s">
        <v>1</v>
      </c>
      <c r="F540" s="217" t="s">
        <v>2993</v>
      </c>
      <c r="G540" s="215"/>
      <c r="H540" s="216" t="s">
        <v>1</v>
      </c>
      <c r="I540" s="218"/>
      <c r="J540" s="215"/>
      <c r="K540" s="215"/>
      <c r="L540" s="219"/>
      <c r="M540" s="220"/>
      <c r="N540" s="221"/>
      <c r="O540" s="221"/>
      <c r="P540" s="221"/>
      <c r="Q540" s="221"/>
      <c r="R540" s="221"/>
      <c r="S540" s="221"/>
      <c r="T540" s="222"/>
      <c r="AT540" s="223" t="s">
        <v>196</v>
      </c>
      <c r="AU540" s="223" t="s">
        <v>98</v>
      </c>
      <c r="AV540" s="12" t="s">
        <v>23</v>
      </c>
      <c r="AW540" s="12" t="s">
        <v>48</v>
      </c>
      <c r="AX540" s="12" t="s">
        <v>91</v>
      </c>
      <c r="AY540" s="223" t="s">
        <v>183</v>
      </c>
    </row>
    <row r="541" spans="2:65" s="12" customFormat="1" ht="10.199999999999999">
      <c r="B541" s="214"/>
      <c r="C541" s="215"/>
      <c r="D541" s="210" t="s">
        <v>196</v>
      </c>
      <c r="E541" s="216" t="s">
        <v>1</v>
      </c>
      <c r="F541" s="217" t="s">
        <v>2994</v>
      </c>
      <c r="G541" s="215"/>
      <c r="H541" s="216" t="s">
        <v>1</v>
      </c>
      <c r="I541" s="218"/>
      <c r="J541" s="215"/>
      <c r="K541" s="215"/>
      <c r="L541" s="219"/>
      <c r="M541" s="220"/>
      <c r="N541" s="221"/>
      <c r="O541" s="221"/>
      <c r="P541" s="221"/>
      <c r="Q541" s="221"/>
      <c r="R541" s="221"/>
      <c r="S541" s="221"/>
      <c r="T541" s="222"/>
      <c r="AT541" s="223" t="s">
        <v>196</v>
      </c>
      <c r="AU541" s="223" t="s">
        <v>98</v>
      </c>
      <c r="AV541" s="12" t="s">
        <v>23</v>
      </c>
      <c r="AW541" s="12" t="s">
        <v>48</v>
      </c>
      <c r="AX541" s="12" t="s">
        <v>91</v>
      </c>
      <c r="AY541" s="223" t="s">
        <v>183</v>
      </c>
    </row>
    <row r="542" spans="2:65" s="13" customFormat="1" ht="10.199999999999999">
      <c r="B542" s="224"/>
      <c r="C542" s="225"/>
      <c r="D542" s="210" t="s">
        <v>196</v>
      </c>
      <c r="E542" s="226" t="s">
        <v>1</v>
      </c>
      <c r="F542" s="227" t="s">
        <v>23</v>
      </c>
      <c r="G542" s="225"/>
      <c r="H542" s="228">
        <v>1</v>
      </c>
      <c r="I542" s="229"/>
      <c r="J542" s="225"/>
      <c r="K542" s="225"/>
      <c r="L542" s="230"/>
      <c r="M542" s="231"/>
      <c r="N542" s="232"/>
      <c r="O542" s="232"/>
      <c r="P542" s="232"/>
      <c r="Q542" s="232"/>
      <c r="R542" s="232"/>
      <c r="S542" s="232"/>
      <c r="T542" s="233"/>
      <c r="AT542" s="234" t="s">
        <v>196</v>
      </c>
      <c r="AU542" s="234" t="s">
        <v>98</v>
      </c>
      <c r="AV542" s="13" t="s">
        <v>98</v>
      </c>
      <c r="AW542" s="13" t="s">
        <v>48</v>
      </c>
      <c r="AX542" s="13" t="s">
        <v>23</v>
      </c>
      <c r="AY542" s="234" t="s">
        <v>183</v>
      </c>
    </row>
    <row r="543" spans="2:65" s="1" customFormat="1" ht="16.5" customHeight="1">
      <c r="B543" s="35"/>
      <c r="C543" s="197" t="s">
        <v>486</v>
      </c>
      <c r="D543" s="197" t="s">
        <v>186</v>
      </c>
      <c r="E543" s="198" t="s">
        <v>2995</v>
      </c>
      <c r="F543" s="199" t="s">
        <v>2996</v>
      </c>
      <c r="G543" s="200" t="s">
        <v>205</v>
      </c>
      <c r="H543" s="201">
        <v>1</v>
      </c>
      <c r="I543" s="202"/>
      <c r="J543" s="203">
        <f>ROUND(I543*H543,2)</f>
        <v>0</v>
      </c>
      <c r="K543" s="199" t="s">
        <v>190</v>
      </c>
      <c r="L543" s="39"/>
      <c r="M543" s="204" t="s">
        <v>1</v>
      </c>
      <c r="N543" s="205" t="s">
        <v>56</v>
      </c>
      <c r="O543" s="67"/>
      <c r="P543" s="206">
        <f>O543*H543</f>
        <v>0</v>
      </c>
      <c r="Q543" s="206">
        <v>5.8029999999999998E-2</v>
      </c>
      <c r="R543" s="206">
        <f>Q543*H543</f>
        <v>5.8029999999999998E-2</v>
      </c>
      <c r="S543" s="206">
        <v>0</v>
      </c>
      <c r="T543" s="207">
        <f>S543*H543</f>
        <v>0</v>
      </c>
      <c r="AR543" s="208" t="s">
        <v>122</v>
      </c>
      <c r="AT543" s="208" t="s">
        <v>186</v>
      </c>
      <c r="AU543" s="208" t="s">
        <v>98</v>
      </c>
      <c r="AY543" s="17" t="s">
        <v>183</v>
      </c>
      <c r="BE543" s="209">
        <f>IF(N543="základní",J543,0)</f>
        <v>0</v>
      </c>
      <c r="BF543" s="209">
        <f>IF(N543="snížená",J543,0)</f>
        <v>0</v>
      </c>
      <c r="BG543" s="209">
        <f>IF(N543="zákl. přenesená",J543,0)</f>
        <v>0</v>
      </c>
      <c r="BH543" s="209">
        <f>IF(N543="sníž. přenesená",J543,0)</f>
        <v>0</v>
      </c>
      <c r="BI543" s="209">
        <f>IF(N543="nulová",J543,0)</f>
        <v>0</v>
      </c>
      <c r="BJ543" s="17" t="s">
        <v>23</v>
      </c>
      <c r="BK543" s="209">
        <f>ROUND(I543*H543,2)</f>
        <v>0</v>
      </c>
      <c r="BL543" s="17" t="s">
        <v>122</v>
      </c>
      <c r="BM543" s="208" t="s">
        <v>2997</v>
      </c>
    </row>
    <row r="544" spans="2:65" s="1" customFormat="1" ht="17.399999999999999">
      <c r="B544" s="35"/>
      <c r="C544" s="36"/>
      <c r="D544" s="210" t="s">
        <v>192</v>
      </c>
      <c r="E544" s="36"/>
      <c r="F544" s="211" t="s">
        <v>2998</v>
      </c>
      <c r="G544" s="36"/>
      <c r="H544" s="36"/>
      <c r="I544" s="118"/>
      <c r="J544" s="36"/>
      <c r="K544" s="36"/>
      <c r="L544" s="39"/>
      <c r="M544" s="212"/>
      <c r="N544" s="67"/>
      <c r="O544" s="67"/>
      <c r="P544" s="67"/>
      <c r="Q544" s="67"/>
      <c r="R544" s="67"/>
      <c r="S544" s="67"/>
      <c r="T544" s="68"/>
      <c r="AT544" s="17" t="s">
        <v>192</v>
      </c>
      <c r="AU544" s="17" t="s">
        <v>98</v>
      </c>
    </row>
    <row r="545" spans="2:65" s="1" customFormat="1" ht="45">
      <c r="B545" s="35"/>
      <c r="C545" s="36"/>
      <c r="D545" s="210" t="s">
        <v>194</v>
      </c>
      <c r="E545" s="36"/>
      <c r="F545" s="213" t="s">
        <v>2992</v>
      </c>
      <c r="G545" s="36"/>
      <c r="H545" s="36"/>
      <c r="I545" s="118"/>
      <c r="J545" s="36"/>
      <c r="K545" s="36"/>
      <c r="L545" s="39"/>
      <c r="M545" s="212"/>
      <c r="N545" s="67"/>
      <c r="O545" s="67"/>
      <c r="P545" s="67"/>
      <c r="Q545" s="67"/>
      <c r="R545" s="67"/>
      <c r="S545" s="67"/>
      <c r="T545" s="68"/>
      <c r="AT545" s="17" t="s">
        <v>194</v>
      </c>
      <c r="AU545" s="17" t="s">
        <v>98</v>
      </c>
    </row>
    <row r="546" spans="2:65" s="12" customFormat="1" ht="10.199999999999999">
      <c r="B546" s="214"/>
      <c r="C546" s="215"/>
      <c r="D546" s="210" t="s">
        <v>196</v>
      </c>
      <c r="E546" s="216" t="s">
        <v>1</v>
      </c>
      <c r="F546" s="217" t="s">
        <v>2993</v>
      </c>
      <c r="G546" s="215"/>
      <c r="H546" s="216" t="s">
        <v>1</v>
      </c>
      <c r="I546" s="218"/>
      <c r="J546" s="215"/>
      <c r="K546" s="215"/>
      <c r="L546" s="219"/>
      <c r="M546" s="220"/>
      <c r="N546" s="221"/>
      <c r="O546" s="221"/>
      <c r="P546" s="221"/>
      <c r="Q546" s="221"/>
      <c r="R546" s="221"/>
      <c r="S546" s="221"/>
      <c r="T546" s="222"/>
      <c r="AT546" s="223" t="s">
        <v>196</v>
      </c>
      <c r="AU546" s="223" t="s">
        <v>98</v>
      </c>
      <c r="AV546" s="12" t="s">
        <v>23</v>
      </c>
      <c r="AW546" s="12" t="s">
        <v>48</v>
      </c>
      <c r="AX546" s="12" t="s">
        <v>91</v>
      </c>
      <c r="AY546" s="223" t="s">
        <v>183</v>
      </c>
    </row>
    <row r="547" spans="2:65" s="12" customFormat="1" ht="10.199999999999999">
      <c r="B547" s="214"/>
      <c r="C547" s="215"/>
      <c r="D547" s="210" t="s">
        <v>196</v>
      </c>
      <c r="E547" s="216" t="s">
        <v>1</v>
      </c>
      <c r="F547" s="217" t="s">
        <v>2999</v>
      </c>
      <c r="G547" s="215"/>
      <c r="H547" s="216" t="s">
        <v>1</v>
      </c>
      <c r="I547" s="218"/>
      <c r="J547" s="215"/>
      <c r="K547" s="215"/>
      <c r="L547" s="219"/>
      <c r="M547" s="220"/>
      <c r="N547" s="221"/>
      <c r="O547" s="221"/>
      <c r="P547" s="221"/>
      <c r="Q547" s="221"/>
      <c r="R547" s="221"/>
      <c r="S547" s="221"/>
      <c r="T547" s="222"/>
      <c r="AT547" s="223" t="s">
        <v>196</v>
      </c>
      <c r="AU547" s="223" t="s">
        <v>98</v>
      </c>
      <c r="AV547" s="12" t="s">
        <v>23</v>
      </c>
      <c r="AW547" s="12" t="s">
        <v>48</v>
      </c>
      <c r="AX547" s="12" t="s">
        <v>91</v>
      </c>
      <c r="AY547" s="223" t="s">
        <v>183</v>
      </c>
    </row>
    <row r="548" spans="2:65" s="13" customFormat="1" ht="10.199999999999999">
      <c r="B548" s="224"/>
      <c r="C548" s="225"/>
      <c r="D548" s="210" t="s">
        <v>196</v>
      </c>
      <c r="E548" s="226" t="s">
        <v>1</v>
      </c>
      <c r="F548" s="227" t="s">
        <v>23</v>
      </c>
      <c r="G548" s="225"/>
      <c r="H548" s="228">
        <v>1</v>
      </c>
      <c r="I548" s="229"/>
      <c r="J548" s="225"/>
      <c r="K548" s="225"/>
      <c r="L548" s="230"/>
      <c r="M548" s="231"/>
      <c r="N548" s="232"/>
      <c r="O548" s="232"/>
      <c r="P548" s="232"/>
      <c r="Q548" s="232"/>
      <c r="R548" s="232"/>
      <c r="S548" s="232"/>
      <c r="T548" s="233"/>
      <c r="AT548" s="234" t="s">
        <v>196</v>
      </c>
      <c r="AU548" s="234" t="s">
        <v>98</v>
      </c>
      <c r="AV548" s="13" t="s">
        <v>98</v>
      </c>
      <c r="AW548" s="13" t="s">
        <v>48</v>
      </c>
      <c r="AX548" s="13" t="s">
        <v>23</v>
      </c>
      <c r="AY548" s="234" t="s">
        <v>183</v>
      </c>
    </row>
    <row r="549" spans="2:65" s="1" customFormat="1" ht="16.5" customHeight="1">
      <c r="B549" s="35"/>
      <c r="C549" s="197" t="s">
        <v>496</v>
      </c>
      <c r="D549" s="197" t="s">
        <v>186</v>
      </c>
      <c r="E549" s="198" t="s">
        <v>3000</v>
      </c>
      <c r="F549" s="199" t="s">
        <v>3001</v>
      </c>
      <c r="G549" s="200" t="s">
        <v>205</v>
      </c>
      <c r="H549" s="201">
        <v>1</v>
      </c>
      <c r="I549" s="202"/>
      <c r="J549" s="203">
        <f>ROUND(I549*H549,2)</f>
        <v>0</v>
      </c>
      <c r="K549" s="199" t="s">
        <v>190</v>
      </c>
      <c r="L549" s="39"/>
      <c r="M549" s="204" t="s">
        <v>1</v>
      </c>
      <c r="N549" s="205" t="s">
        <v>56</v>
      </c>
      <c r="O549" s="67"/>
      <c r="P549" s="206">
        <f>O549*H549</f>
        <v>0</v>
      </c>
      <c r="Q549" s="206">
        <v>7.4370000000000006E-2</v>
      </c>
      <c r="R549" s="206">
        <f>Q549*H549</f>
        <v>7.4370000000000006E-2</v>
      </c>
      <c r="S549" s="206">
        <v>0</v>
      </c>
      <c r="T549" s="207">
        <f>S549*H549</f>
        <v>0</v>
      </c>
      <c r="AR549" s="208" t="s">
        <v>122</v>
      </c>
      <c r="AT549" s="208" t="s">
        <v>186</v>
      </c>
      <c r="AU549" s="208" t="s">
        <v>98</v>
      </c>
      <c r="AY549" s="17" t="s">
        <v>183</v>
      </c>
      <c r="BE549" s="209">
        <f>IF(N549="základní",J549,0)</f>
        <v>0</v>
      </c>
      <c r="BF549" s="209">
        <f>IF(N549="snížená",J549,0)</f>
        <v>0</v>
      </c>
      <c r="BG549" s="209">
        <f>IF(N549="zákl. přenesená",J549,0)</f>
        <v>0</v>
      </c>
      <c r="BH549" s="209">
        <f>IF(N549="sníž. přenesená",J549,0)</f>
        <v>0</v>
      </c>
      <c r="BI549" s="209">
        <f>IF(N549="nulová",J549,0)</f>
        <v>0</v>
      </c>
      <c r="BJ549" s="17" t="s">
        <v>23</v>
      </c>
      <c r="BK549" s="209">
        <f>ROUND(I549*H549,2)</f>
        <v>0</v>
      </c>
      <c r="BL549" s="17" t="s">
        <v>122</v>
      </c>
      <c r="BM549" s="208" t="s">
        <v>3002</v>
      </c>
    </row>
    <row r="550" spans="2:65" s="1" customFormat="1" ht="17.399999999999999">
      <c r="B550" s="35"/>
      <c r="C550" s="36"/>
      <c r="D550" s="210" t="s">
        <v>192</v>
      </c>
      <c r="E550" s="36"/>
      <c r="F550" s="211" t="s">
        <v>3003</v>
      </c>
      <c r="G550" s="36"/>
      <c r="H550" s="36"/>
      <c r="I550" s="118"/>
      <c r="J550" s="36"/>
      <c r="K550" s="36"/>
      <c r="L550" s="39"/>
      <c r="M550" s="212"/>
      <c r="N550" s="67"/>
      <c r="O550" s="67"/>
      <c r="P550" s="67"/>
      <c r="Q550" s="67"/>
      <c r="R550" s="67"/>
      <c r="S550" s="67"/>
      <c r="T550" s="68"/>
      <c r="AT550" s="17" t="s">
        <v>192</v>
      </c>
      <c r="AU550" s="17" t="s">
        <v>98</v>
      </c>
    </row>
    <row r="551" spans="2:65" s="1" customFormat="1" ht="45">
      <c r="B551" s="35"/>
      <c r="C551" s="36"/>
      <c r="D551" s="210" t="s">
        <v>194</v>
      </c>
      <c r="E551" s="36"/>
      <c r="F551" s="213" t="s">
        <v>2992</v>
      </c>
      <c r="G551" s="36"/>
      <c r="H551" s="36"/>
      <c r="I551" s="118"/>
      <c r="J551" s="36"/>
      <c r="K551" s="36"/>
      <c r="L551" s="39"/>
      <c r="M551" s="212"/>
      <c r="N551" s="67"/>
      <c r="O551" s="67"/>
      <c r="P551" s="67"/>
      <c r="Q551" s="67"/>
      <c r="R551" s="67"/>
      <c r="S551" s="67"/>
      <c r="T551" s="68"/>
      <c r="AT551" s="17" t="s">
        <v>194</v>
      </c>
      <c r="AU551" s="17" t="s">
        <v>98</v>
      </c>
    </row>
    <row r="552" spans="2:65" s="12" customFormat="1" ht="10.199999999999999">
      <c r="B552" s="214"/>
      <c r="C552" s="215"/>
      <c r="D552" s="210" t="s">
        <v>196</v>
      </c>
      <c r="E552" s="216" t="s">
        <v>1</v>
      </c>
      <c r="F552" s="217" t="s">
        <v>2993</v>
      </c>
      <c r="G552" s="215"/>
      <c r="H552" s="216" t="s">
        <v>1</v>
      </c>
      <c r="I552" s="218"/>
      <c r="J552" s="215"/>
      <c r="K552" s="215"/>
      <c r="L552" s="219"/>
      <c r="M552" s="220"/>
      <c r="N552" s="221"/>
      <c r="O552" s="221"/>
      <c r="P552" s="221"/>
      <c r="Q552" s="221"/>
      <c r="R552" s="221"/>
      <c r="S552" s="221"/>
      <c r="T552" s="222"/>
      <c r="AT552" s="223" t="s">
        <v>196</v>
      </c>
      <c r="AU552" s="223" t="s">
        <v>98</v>
      </c>
      <c r="AV552" s="12" t="s">
        <v>23</v>
      </c>
      <c r="AW552" s="12" t="s">
        <v>48</v>
      </c>
      <c r="AX552" s="12" t="s">
        <v>91</v>
      </c>
      <c r="AY552" s="223" t="s">
        <v>183</v>
      </c>
    </row>
    <row r="553" spans="2:65" s="12" customFormat="1" ht="10.199999999999999">
      <c r="B553" s="214"/>
      <c r="C553" s="215"/>
      <c r="D553" s="210" t="s">
        <v>196</v>
      </c>
      <c r="E553" s="216" t="s">
        <v>1</v>
      </c>
      <c r="F553" s="217" t="s">
        <v>3004</v>
      </c>
      <c r="G553" s="215"/>
      <c r="H553" s="216" t="s">
        <v>1</v>
      </c>
      <c r="I553" s="218"/>
      <c r="J553" s="215"/>
      <c r="K553" s="215"/>
      <c r="L553" s="219"/>
      <c r="M553" s="220"/>
      <c r="N553" s="221"/>
      <c r="O553" s="221"/>
      <c r="P553" s="221"/>
      <c r="Q553" s="221"/>
      <c r="R553" s="221"/>
      <c r="S553" s="221"/>
      <c r="T553" s="222"/>
      <c r="AT553" s="223" t="s">
        <v>196</v>
      </c>
      <c r="AU553" s="223" t="s">
        <v>98</v>
      </c>
      <c r="AV553" s="12" t="s">
        <v>23</v>
      </c>
      <c r="AW553" s="12" t="s">
        <v>48</v>
      </c>
      <c r="AX553" s="12" t="s">
        <v>91</v>
      </c>
      <c r="AY553" s="223" t="s">
        <v>183</v>
      </c>
    </row>
    <row r="554" spans="2:65" s="13" customFormat="1" ht="10.199999999999999">
      <c r="B554" s="224"/>
      <c r="C554" s="225"/>
      <c r="D554" s="210" t="s">
        <v>196</v>
      </c>
      <c r="E554" s="226" t="s">
        <v>1</v>
      </c>
      <c r="F554" s="227" t="s">
        <v>23</v>
      </c>
      <c r="G554" s="225"/>
      <c r="H554" s="228">
        <v>1</v>
      </c>
      <c r="I554" s="229"/>
      <c r="J554" s="225"/>
      <c r="K554" s="225"/>
      <c r="L554" s="230"/>
      <c r="M554" s="231"/>
      <c r="N554" s="232"/>
      <c r="O554" s="232"/>
      <c r="P554" s="232"/>
      <c r="Q554" s="232"/>
      <c r="R554" s="232"/>
      <c r="S554" s="232"/>
      <c r="T554" s="233"/>
      <c r="AT554" s="234" t="s">
        <v>196</v>
      </c>
      <c r="AU554" s="234" t="s">
        <v>98</v>
      </c>
      <c r="AV554" s="13" t="s">
        <v>98</v>
      </c>
      <c r="AW554" s="13" t="s">
        <v>48</v>
      </c>
      <c r="AX554" s="13" t="s">
        <v>23</v>
      </c>
      <c r="AY554" s="234" t="s">
        <v>183</v>
      </c>
    </row>
    <row r="555" spans="2:65" s="1" customFormat="1" ht="16.5" customHeight="1">
      <c r="B555" s="35"/>
      <c r="C555" s="197" t="s">
        <v>501</v>
      </c>
      <c r="D555" s="197" t="s">
        <v>186</v>
      </c>
      <c r="E555" s="198" t="s">
        <v>3005</v>
      </c>
      <c r="F555" s="199" t="s">
        <v>3006</v>
      </c>
      <c r="G555" s="200" t="s">
        <v>205</v>
      </c>
      <c r="H555" s="201">
        <v>2</v>
      </c>
      <c r="I555" s="202"/>
      <c r="J555" s="203">
        <f>ROUND(I555*H555,2)</f>
        <v>0</v>
      </c>
      <c r="K555" s="199" t="s">
        <v>190</v>
      </c>
      <c r="L555" s="39"/>
      <c r="M555" s="204" t="s">
        <v>1</v>
      </c>
      <c r="N555" s="205" t="s">
        <v>56</v>
      </c>
      <c r="O555" s="67"/>
      <c r="P555" s="206">
        <f>O555*H555</f>
        <v>0</v>
      </c>
      <c r="Q555" s="206">
        <v>8.6120000000000002E-2</v>
      </c>
      <c r="R555" s="206">
        <f>Q555*H555</f>
        <v>0.17224</v>
      </c>
      <c r="S555" s="206">
        <v>0</v>
      </c>
      <c r="T555" s="207">
        <f>S555*H555</f>
        <v>0</v>
      </c>
      <c r="AR555" s="208" t="s">
        <v>122</v>
      </c>
      <c r="AT555" s="208" t="s">
        <v>186</v>
      </c>
      <c r="AU555" s="208" t="s">
        <v>98</v>
      </c>
      <c r="AY555" s="17" t="s">
        <v>183</v>
      </c>
      <c r="BE555" s="209">
        <f>IF(N555="základní",J555,0)</f>
        <v>0</v>
      </c>
      <c r="BF555" s="209">
        <f>IF(N555="snížená",J555,0)</f>
        <v>0</v>
      </c>
      <c r="BG555" s="209">
        <f>IF(N555="zákl. přenesená",J555,0)</f>
        <v>0</v>
      </c>
      <c r="BH555" s="209">
        <f>IF(N555="sníž. přenesená",J555,0)</f>
        <v>0</v>
      </c>
      <c r="BI555" s="209">
        <f>IF(N555="nulová",J555,0)</f>
        <v>0</v>
      </c>
      <c r="BJ555" s="17" t="s">
        <v>23</v>
      </c>
      <c r="BK555" s="209">
        <f>ROUND(I555*H555,2)</f>
        <v>0</v>
      </c>
      <c r="BL555" s="17" t="s">
        <v>122</v>
      </c>
      <c r="BM555" s="208" t="s">
        <v>3007</v>
      </c>
    </row>
    <row r="556" spans="2:65" s="1" customFormat="1" ht="17.399999999999999">
      <c r="B556" s="35"/>
      <c r="C556" s="36"/>
      <c r="D556" s="210" t="s">
        <v>192</v>
      </c>
      <c r="E556" s="36"/>
      <c r="F556" s="211" t="s">
        <v>3008</v>
      </c>
      <c r="G556" s="36"/>
      <c r="H556" s="36"/>
      <c r="I556" s="118"/>
      <c r="J556" s="36"/>
      <c r="K556" s="36"/>
      <c r="L556" s="39"/>
      <c r="M556" s="212"/>
      <c r="N556" s="67"/>
      <c r="O556" s="67"/>
      <c r="P556" s="67"/>
      <c r="Q556" s="67"/>
      <c r="R556" s="67"/>
      <c r="S556" s="67"/>
      <c r="T556" s="68"/>
      <c r="AT556" s="17" t="s">
        <v>192</v>
      </c>
      <c r="AU556" s="17" t="s">
        <v>98</v>
      </c>
    </row>
    <row r="557" spans="2:65" s="1" customFormat="1" ht="45">
      <c r="B557" s="35"/>
      <c r="C557" s="36"/>
      <c r="D557" s="210" t="s">
        <v>194</v>
      </c>
      <c r="E557" s="36"/>
      <c r="F557" s="213" t="s">
        <v>2992</v>
      </c>
      <c r="G557" s="36"/>
      <c r="H557" s="36"/>
      <c r="I557" s="118"/>
      <c r="J557" s="36"/>
      <c r="K557" s="36"/>
      <c r="L557" s="39"/>
      <c r="M557" s="212"/>
      <c r="N557" s="67"/>
      <c r="O557" s="67"/>
      <c r="P557" s="67"/>
      <c r="Q557" s="67"/>
      <c r="R557" s="67"/>
      <c r="S557" s="67"/>
      <c r="T557" s="68"/>
      <c r="AT557" s="17" t="s">
        <v>194</v>
      </c>
      <c r="AU557" s="17" t="s">
        <v>98</v>
      </c>
    </row>
    <row r="558" spans="2:65" s="12" customFormat="1" ht="10.199999999999999">
      <c r="B558" s="214"/>
      <c r="C558" s="215"/>
      <c r="D558" s="210" t="s">
        <v>196</v>
      </c>
      <c r="E558" s="216" t="s">
        <v>1</v>
      </c>
      <c r="F558" s="217" t="s">
        <v>2993</v>
      </c>
      <c r="G558" s="215"/>
      <c r="H558" s="216" t="s">
        <v>1</v>
      </c>
      <c r="I558" s="218"/>
      <c r="J558" s="215"/>
      <c r="K558" s="215"/>
      <c r="L558" s="219"/>
      <c r="M558" s="220"/>
      <c r="N558" s="221"/>
      <c r="O558" s="221"/>
      <c r="P558" s="221"/>
      <c r="Q558" s="221"/>
      <c r="R558" s="221"/>
      <c r="S558" s="221"/>
      <c r="T558" s="222"/>
      <c r="AT558" s="223" t="s">
        <v>196</v>
      </c>
      <c r="AU558" s="223" t="s">
        <v>98</v>
      </c>
      <c r="AV558" s="12" t="s">
        <v>23</v>
      </c>
      <c r="AW558" s="12" t="s">
        <v>48</v>
      </c>
      <c r="AX558" s="12" t="s">
        <v>91</v>
      </c>
      <c r="AY558" s="223" t="s">
        <v>183</v>
      </c>
    </row>
    <row r="559" spans="2:65" s="12" customFormat="1" ht="10.199999999999999">
      <c r="B559" s="214"/>
      <c r="C559" s="215"/>
      <c r="D559" s="210" t="s">
        <v>196</v>
      </c>
      <c r="E559" s="216" t="s">
        <v>1</v>
      </c>
      <c r="F559" s="217" t="s">
        <v>3009</v>
      </c>
      <c r="G559" s="215"/>
      <c r="H559" s="216" t="s">
        <v>1</v>
      </c>
      <c r="I559" s="218"/>
      <c r="J559" s="215"/>
      <c r="K559" s="215"/>
      <c r="L559" s="219"/>
      <c r="M559" s="220"/>
      <c r="N559" s="221"/>
      <c r="O559" s="221"/>
      <c r="P559" s="221"/>
      <c r="Q559" s="221"/>
      <c r="R559" s="221"/>
      <c r="S559" s="221"/>
      <c r="T559" s="222"/>
      <c r="AT559" s="223" t="s">
        <v>196</v>
      </c>
      <c r="AU559" s="223" t="s">
        <v>98</v>
      </c>
      <c r="AV559" s="12" t="s">
        <v>23</v>
      </c>
      <c r="AW559" s="12" t="s">
        <v>48</v>
      </c>
      <c r="AX559" s="12" t="s">
        <v>91</v>
      </c>
      <c r="AY559" s="223" t="s">
        <v>183</v>
      </c>
    </row>
    <row r="560" spans="2:65" s="13" customFormat="1" ht="10.199999999999999">
      <c r="B560" s="224"/>
      <c r="C560" s="225"/>
      <c r="D560" s="210" t="s">
        <v>196</v>
      </c>
      <c r="E560" s="226" t="s">
        <v>1</v>
      </c>
      <c r="F560" s="227" t="s">
        <v>2007</v>
      </c>
      <c r="G560" s="225"/>
      <c r="H560" s="228">
        <v>2</v>
      </c>
      <c r="I560" s="229"/>
      <c r="J560" s="225"/>
      <c r="K560" s="225"/>
      <c r="L560" s="230"/>
      <c r="M560" s="231"/>
      <c r="N560" s="232"/>
      <c r="O560" s="232"/>
      <c r="P560" s="232"/>
      <c r="Q560" s="232"/>
      <c r="R560" s="232"/>
      <c r="S560" s="232"/>
      <c r="T560" s="233"/>
      <c r="AT560" s="234" t="s">
        <v>196</v>
      </c>
      <c r="AU560" s="234" t="s">
        <v>98</v>
      </c>
      <c r="AV560" s="13" t="s">
        <v>98</v>
      </c>
      <c r="AW560" s="13" t="s">
        <v>48</v>
      </c>
      <c r="AX560" s="13" t="s">
        <v>23</v>
      </c>
      <c r="AY560" s="234" t="s">
        <v>183</v>
      </c>
    </row>
    <row r="561" spans="2:65" s="1" customFormat="1" ht="16.5" customHeight="1">
      <c r="B561" s="35"/>
      <c r="C561" s="197" t="s">
        <v>507</v>
      </c>
      <c r="D561" s="197" t="s">
        <v>186</v>
      </c>
      <c r="E561" s="198" t="s">
        <v>3010</v>
      </c>
      <c r="F561" s="199" t="s">
        <v>3011</v>
      </c>
      <c r="G561" s="200" t="s">
        <v>205</v>
      </c>
      <c r="H561" s="201">
        <v>2</v>
      </c>
      <c r="I561" s="202"/>
      <c r="J561" s="203">
        <f>ROUND(I561*H561,2)</f>
        <v>0</v>
      </c>
      <c r="K561" s="199" t="s">
        <v>190</v>
      </c>
      <c r="L561" s="39"/>
      <c r="M561" s="204" t="s">
        <v>1</v>
      </c>
      <c r="N561" s="205" t="s">
        <v>56</v>
      </c>
      <c r="O561" s="67"/>
      <c r="P561" s="206">
        <f>O561*H561</f>
        <v>0</v>
      </c>
      <c r="Q561" s="206">
        <v>3.9059999999999997E-2</v>
      </c>
      <c r="R561" s="206">
        <f>Q561*H561</f>
        <v>7.8119999999999995E-2</v>
      </c>
      <c r="S561" s="206">
        <v>0</v>
      </c>
      <c r="T561" s="207">
        <f>S561*H561</f>
        <v>0</v>
      </c>
      <c r="AR561" s="208" t="s">
        <v>122</v>
      </c>
      <c r="AT561" s="208" t="s">
        <v>186</v>
      </c>
      <c r="AU561" s="208" t="s">
        <v>98</v>
      </c>
      <c r="AY561" s="17" t="s">
        <v>183</v>
      </c>
      <c r="BE561" s="209">
        <f>IF(N561="základní",J561,0)</f>
        <v>0</v>
      </c>
      <c r="BF561" s="209">
        <f>IF(N561="snížená",J561,0)</f>
        <v>0</v>
      </c>
      <c r="BG561" s="209">
        <f>IF(N561="zákl. přenesená",J561,0)</f>
        <v>0</v>
      </c>
      <c r="BH561" s="209">
        <f>IF(N561="sníž. přenesená",J561,0)</f>
        <v>0</v>
      </c>
      <c r="BI561" s="209">
        <f>IF(N561="nulová",J561,0)</f>
        <v>0</v>
      </c>
      <c r="BJ561" s="17" t="s">
        <v>23</v>
      </c>
      <c r="BK561" s="209">
        <f>ROUND(I561*H561,2)</f>
        <v>0</v>
      </c>
      <c r="BL561" s="17" t="s">
        <v>122</v>
      </c>
      <c r="BM561" s="208" t="s">
        <v>3012</v>
      </c>
    </row>
    <row r="562" spans="2:65" s="1" customFormat="1" ht="17.399999999999999">
      <c r="B562" s="35"/>
      <c r="C562" s="36"/>
      <c r="D562" s="210" t="s">
        <v>192</v>
      </c>
      <c r="E562" s="36"/>
      <c r="F562" s="211" t="s">
        <v>3013</v>
      </c>
      <c r="G562" s="36"/>
      <c r="H562" s="36"/>
      <c r="I562" s="118"/>
      <c r="J562" s="36"/>
      <c r="K562" s="36"/>
      <c r="L562" s="39"/>
      <c r="M562" s="212"/>
      <c r="N562" s="67"/>
      <c r="O562" s="67"/>
      <c r="P562" s="67"/>
      <c r="Q562" s="67"/>
      <c r="R562" s="67"/>
      <c r="S562" s="67"/>
      <c r="T562" s="68"/>
      <c r="AT562" s="17" t="s">
        <v>192</v>
      </c>
      <c r="AU562" s="17" t="s">
        <v>98</v>
      </c>
    </row>
    <row r="563" spans="2:65" s="1" customFormat="1" ht="45">
      <c r="B563" s="35"/>
      <c r="C563" s="36"/>
      <c r="D563" s="210" t="s">
        <v>194</v>
      </c>
      <c r="E563" s="36"/>
      <c r="F563" s="213" t="s">
        <v>2992</v>
      </c>
      <c r="G563" s="36"/>
      <c r="H563" s="36"/>
      <c r="I563" s="118"/>
      <c r="J563" s="36"/>
      <c r="K563" s="36"/>
      <c r="L563" s="39"/>
      <c r="M563" s="212"/>
      <c r="N563" s="67"/>
      <c r="O563" s="67"/>
      <c r="P563" s="67"/>
      <c r="Q563" s="67"/>
      <c r="R563" s="67"/>
      <c r="S563" s="67"/>
      <c r="T563" s="68"/>
      <c r="AT563" s="17" t="s">
        <v>194</v>
      </c>
      <c r="AU563" s="17" t="s">
        <v>98</v>
      </c>
    </row>
    <row r="564" spans="2:65" s="12" customFormat="1" ht="10.199999999999999">
      <c r="B564" s="214"/>
      <c r="C564" s="215"/>
      <c r="D564" s="210" t="s">
        <v>196</v>
      </c>
      <c r="E564" s="216" t="s">
        <v>1</v>
      </c>
      <c r="F564" s="217" t="s">
        <v>2993</v>
      </c>
      <c r="G564" s="215"/>
      <c r="H564" s="216" t="s">
        <v>1</v>
      </c>
      <c r="I564" s="218"/>
      <c r="J564" s="215"/>
      <c r="K564" s="215"/>
      <c r="L564" s="219"/>
      <c r="M564" s="220"/>
      <c r="N564" s="221"/>
      <c r="O564" s="221"/>
      <c r="P564" s="221"/>
      <c r="Q564" s="221"/>
      <c r="R564" s="221"/>
      <c r="S564" s="221"/>
      <c r="T564" s="222"/>
      <c r="AT564" s="223" t="s">
        <v>196</v>
      </c>
      <c r="AU564" s="223" t="s">
        <v>98</v>
      </c>
      <c r="AV564" s="12" t="s">
        <v>23</v>
      </c>
      <c r="AW564" s="12" t="s">
        <v>48</v>
      </c>
      <c r="AX564" s="12" t="s">
        <v>91</v>
      </c>
      <c r="AY564" s="223" t="s">
        <v>183</v>
      </c>
    </row>
    <row r="565" spans="2:65" s="12" customFormat="1" ht="10.199999999999999">
      <c r="B565" s="214"/>
      <c r="C565" s="215"/>
      <c r="D565" s="210" t="s">
        <v>196</v>
      </c>
      <c r="E565" s="216" t="s">
        <v>1</v>
      </c>
      <c r="F565" s="217" t="s">
        <v>3014</v>
      </c>
      <c r="G565" s="215"/>
      <c r="H565" s="216" t="s">
        <v>1</v>
      </c>
      <c r="I565" s="218"/>
      <c r="J565" s="215"/>
      <c r="K565" s="215"/>
      <c r="L565" s="219"/>
      <c r="M565" s="220"/>
      <c r="N565" s="221"/>
      <c r="O565" s="221"/>
      <c r="P565" s="221"/>
      <c r="Q565" s="221"/>
      <c r="R565" s="221"/>
      <c r="S565" s="221"/>
      <c r="T565" s="222"/>
      <c r="AT565" s="223" t="s">
        <v>196</v>
      </c>
      <c r="AU565" s="223" t="s">
        <v>98</v>
      </c>
      <c r="AV565" s="12" t="s">
        <v>23</v>
      </c>
      <c r="AW565" s="12" t="s">
        <v>48</v>
      </c>
      <c r="AX565" s="12" t="s">
        <v>91</v>
      </c>
      <c r="AY565" s="223" t="s">
        <v>183</v>
      </c>
    </row>
    <row r="566" spans="2:65" s="13" customFormat="1" ht="10.199999999999999">
      <c r="B566" s="224"/>
      <c r="C566" s="225"/>
      <c r="D566" s="210" t="s">
        <v>196</v>
      </c>
      <c r="E566" s="226" t="s">
        <v>1</v>
      </c>
      <c r="F566" s="227" t="s">
        <v>2007</v>
      </c>
      <c r="G566" s="225"/>
      <c r="H566" s="228">
        <v>2</v>
      </c>
      <c r="I566" s="229"/>
      <c r="J566" s="225"/>
      <c r="K566" s="225"/>
      <c r="L566" s="230"/>
      <c r="M566" s="231"/>
      <c r="N566" s="232"/>
      <c r="O566" s="232"/>
      <c r="P566" s="232"/>
      <c r="Q566" s="232"/>
      <c r="R566" s="232"/>
      <c r="S566" s="232"/>
      <c r="T566" s="233"/>
      <c r="AT566" s="234" t="s">
        <v>196</v>
      </c>
      <c r="AU566" s="234" t="s">
        <v>98</v>
      </c>
      <c r="AV566" s="13" t="s">
        <v>98</v>
      </c>
      <c r="AW566" s="13" t="s">
        <v>48</v>
      </c>
      <c r="AX566" s="13" t="s">
        <v>91</v>
      </c>
      <c r="AY566" s="234" t="s">
        <v>183</v>
      </c>
    </row>
    <row r="567" spans="2:65" s="15" customFormat="1" ht="10.199999999999999">
      <c r="B567" s="259"/>
      <c r="C567" s="260"/>
      <c r="D567" s="210" t="s">
        <v>196</v>
      </c>
      <c r="E567" s="261" t="s">
        <v>1</v>
      </c>
      <c r="F567" s="262" t="s">
        <v>1547</v>
      </c>
      <c r="G567" s="260"/>
      <c r="H567" s="263">
        <v>2</v>
      </c>
      <c r="I567" s="264"/>
      <c r="J567" s="260"/>
      <c r="K567" s="260"/>
      <c r="L567" s="265"/>
      <c r="M567" s="266"/>
      <c r="N567" s="267"/>
      <c r="O567" s="267"/>
      <c r="P567" s="267"/>
      <c r="Q567" s="267"/>
      <c r="R567" s="267"/>
      <c r="S567" s="267"/>
      <c r="T567" s="268"/>
      <c r="AT567" s="269" t="s">
        <v>196</v>
      </c>
      <c r="AU567" s="269" t="s">
        <v>98</v>
      </c>
      <c r="AV567" s="15" t="s">
        <v>122</v>
      </c>
      <c r="AW567" s="15" t="s">
        <v>48</v>
      </c>
      <c r="AX567" s="15" t="s">
        <v>23</v>
      </c>
      <c r="AY567" s="269" t="s">
        <v>183</v>
      </c>
    </row>
    <row r="568" spans="2:65" s="1" customFormat="1" ht="16.5" customHeight="1">
      <c r="B568" s="35"/>
      <c r="C568" s="197" t="s">
        <v>514</v>
      </c>
      <c r="D568" s="197" t="s">
        <v>186</v>
      </c>
      <c r="E568" s="198" t="s">
        <v>3015</v>
      </c>
      <c r="F568" s="199" t="s">
        <v>3016</v>
      </c>
      <c r="G568" s="200" t="s">
        <v>205</v>
      </c>
      <c r="H568" s="201">
        <v>5</v>
      </c>
      <c r="I568" s="202"/>
      <c r="J568" s="203">
        <f>ROUND(I568*H568,2)</f>
        <v>0</v>
      </c>
      <c r="K568" s="199" t="s">
        <v>190</v>
      </c>
      <c r="L568" s="39"/>
      <c r="M568" s="204" t="s">
        <v>1</v>
      </c>
      <c r="N568" s="205" t="s">
        <v>56</v>
      </c>
      <c r="O568" s="67"/>
      <c r="P568" s="206">
        <f>O568*H568</f>
        <v>0</v>
      </c>
      <c r="Q568" s="206">
        <v>1.136E-2</v>
      </c>
      <c r="R568" s="206">
        <f>Q568*H568</f>
        <v>5.6800000000000003E-2</v>
      </c>
      <c r="S568" s="206">
        <v>0</v>
      </c>
      <c r="T568" s="207">
        <f>S568*H568</f>
        <v>0</v>
      </c>
      <c r="AR568" s="208" t="s">
        <v>122</v>
      </c>
      <c r="AT568" s="208" t="s">
        <v>186</v>
      </c>
      <c r="AU568" s="208" t="s">
        <v>98</v>
      </c>
      <c r="AY568" s="17" t="s">
        <v>183</v>
      </c>
      <c r="BE568" s="209">
        <f>IF(N568="základní",J568,0)</f>
        <v>0</v>
      </c>
      <c r="BF568" s="209">
        <f>IF(N568="snížená",J568,0)</f>
        <v>0</v>
      </c>
      <c r="BG568" s="209">
        <f>IF(N568="zákl. přenesená",J568,0)</f>
        <v>0</v>
      </c>
      <c r="BH568" s="209">
        <f>IF(N568="sníž. přenesená",J568,0)</f>
        <v>0</v>
      </c>
      <c r="BI568" s="209">
        <f>IF(N568="nulová",J568,0)</f>
        <v>0</v>
      </c>
      <c r="BJ568" s="17" t="s">
        <v>23</v>
      </c>
      <c r="BK568" s="209">
        <f>ROUND(I568*H568,2)</f>
        <v>0</v>
      </c>
      <c r="BL568" s="17" t="s">
        <v>122</v>
      </c>
      <c r="BM568" s="208" t="s">
        <v>3017</v>
      </c>
    </row>
    <row r="569" spans="2:65" s="1" customFormat="1" ht="17.399999999999999">
      <c r="B569" s="35"/>
      <c r="C569" s="36"/>
      <c r="D569" s="210" t="s">
        <v>192</v>
      </c>
      <c r="E569" s="36"/>
      <c r="F569" s="211" t="s">
        <v>3018</v>
      </c>
      <c r="G569" s="36"/>
      <c r="H569" s="36"/>
      <c r="I569" s="118"/>
      <c r="J569" s="36"/>
      <c r="K569" s="36"/>
      <c r="L569" s="39"/>
      <c r="M569" s="212"/>
      <c r="N569" s="67"/>
      <c r="O569" s="67"/>
      <c r="P569" s="67"/>
      <c r="Q569" s="67"/>
      <c r="R569" s="67"/>
      <c r="S569" s="67"/>
      <c r="T569" s="68"/>
      <c r="AT569" s="17" t="s">
        <v>192</v>
      </c>
      <c r="AU569" s="17" t="s">
        <v>98</v>
      </c>
    </row>
    <row r="570" spans="2:65" s="1" customFormat="1" ht="45">
      <c r="B570" s="35"/>
      <c r="C570" s="36"/>
      <c r="D570" s="210" t="s">
        <v>194</v>
      </c>
      <c r="E570" s="36"/>
      <c r="F570" s="213" t="s">
        <v>2992</v>
      </c>
      <c r="G570" s="36"/>
      <c r="H570" s="36"/>
      <c r="I570" s="118"/>
      <c r="J570" s="36"/>
      <c r="K570" s="36"/>
      <c r="L570" s="39"/>
      <c r="M570" s="212"/>
      <c r="N570" s="67"/>
      <c r="O570" s="67"/>
      <c r="P570" s="67"/>
      <c r="Q570" s="67"/>
      <c r="R570" s="67"/>
      <c r="S570" s="67"/>
      <c r="T570" s="68"/>
      <c r="AT570" s="17" t="s">
        <v>194</v>
      </c>
      <c r="AU570" s="17" t="s">
        <v>98</v>
      </c>
    </row>
    <row r="571" spans="2:65" s="12" customFormat="1" ht="10.199999999999999">
      <c r="B571" s="214"/>
      <c r="C571" s="215"/>
      <c r="D571" s="210" t="s">
        <v>196</v>
      </c>
      <c r="E571" s="216" t="s">
        <v>1</v>
      </c>
      <c r="F571" s="217" t="s">
        <v>2993</v>
      </c>
      <c r="G571" s="215"/>
      <c r="H571" s="216" t="s">
        <v>1</v>
      </c>
      <c r="I571" s="218"/>
      <c r="J571" s="215"/>
      <c r="K571" s="215"/>
      <c r="L571" s="219"/>
      <c r="M571" s="220"/>
      <c r="N571" s="221"/>
      <c r="O571" s="221"/>
      <c r="P571" s="221"/>
      <c r="Q571" s="221"/>
      <c r="R571" s="221"/>
      <c r="S571" s="221"/>
      <c r="T571" s="222"/>
      <c r="AT571" s="223" t="s">
        <v>196</v>
      </c>
      <c r="AU571" s="223" t="s">
        <v>98</v>
      </c>
      <c r="AV571" s="12" t="s">
        <v>23</v>
      </c>
      <c r="AW571" s="12" t="s">
        <v>48</v>
      </c>
      <c r="AX571" s="12" t="s">
        <v>91</v>
      </c>
      <c r="AY571" s="223" t="s">
        <v>183</v>
      </c>
    </row>
    <row r="572" spans="2:65" s="12" customFormat="1" ht="10.199999999999999">
      <c r="B572" s="214"/>
      <c r="C572" s="215"/>
      <c r="D572" s="210" t="s">
        <v>196</v>
      </c>
      <c r="E572" s="216" t="s">
        <v>1</v>
      </c>
      <c r="F572" s="217" t="s">
        <v>3019</v>
      </c>
      <c r="G572" s="215"/>
      <c r="H572" s="216" t="s">
        <v>1</v>
      </c>
      <c r="I572" s="218"/>
      <c r="J572" s="215"/>
      <c r="K572" s="215"/>
      <c r="L572" s="219"/>
      <c r="M572" s="220"/>
      <c r="N572" s="221"/>
      <c r="O572" s="221"/>
      <c r="P572" s="221"/>
      <c r="Q572" s="221"/>
      <c r="R572" s="221"/>
      <c r="S572" s="221"/>
      <c r="T572" s="222"/>
      <c r="AT572" s="223" t="s">
        <v>196</v>
      </c>
      <c r="AU572" s="223" t="s">
        <v>98</v>
      </c>
      <c r="AV572" s="12" t="s">
        <v>23</v>
      </c>
      <c r="AW572" s="12" t="s">
        <v>48</v>
      </c>
      <c r="AX572" s="12" t="s">
        <v>91</v>
      </c>
      <c r="AY572" s="223" t="s">
        <v>183</v>
      </c>
    </row>
    <row r="573" spans="2:65" s="13" customFormat="1" ht="10.199999999999999">
      <c r="B573" s="224"/>
      <c r="C573" s="225"/>
      <c r="D573" s="210" t="s">
        <v>196</v>
      </c>
      <c r="E573" s="226" t="s">
        <v>1</v>
      </c>
      <c r="F573" s="227" t="s">
        <v>128</v>
      </c>
      <c r="G573" s="225"/>
      <c r="H573" s="228">
        <v>5</v>
      </c>
      <c r="I573" s="229"/>
      <c r="J573" s="225"/>
      <c r="K573" s="225"/>
      <c r="L573" s="230"/>
      <c r="M573" s="231"/>
      <c r="N573" s="232"/>
      <c r="O573" s="232"/>
      <c r="P573" s="232"/>
      <c r="Q573" s="232"/>
      <c r="R573" s="232"/>
      <c r="S573" s="232"/>
      <c r="T573" s="233"/>
      <c r="AT573" s="234" t="s">
        <v>196</v>
      </c>
      <c r="AU573" s="234" t="s">
        <v>98</v>
      </c>
      <c r="AV573" s="13" t="s">
        <v>98</v>
      </c>
      <c r="AW573" s="13" t="s">
        <v>48</v>
      </c>
      <c r="AX573" s="13" t="s">
        <v>23</v>
      </c>
      <c r="AY573" s="234" t="s">
        <v>183</v>
      </c>
    </row>
    <row r="574" spans="2:65" s="1" customFormat="1" ht="16.5" customHeight="1">
      <c r="B574" s="35"/>
      <c r="C574" s="197" t="s">
        <v>519</v>
      </c>
      <c r="D574" s="197" t="s">
        <v>186</v>
      </c>
      <c r="E574" s="198" t="s">
        <v>3020</v>
      </c>
      <c r="F574" s="199" t="s">
        <v>3021</v>
      </c>
      <c r="G574" s="200" t="s">
        <v>205</v>
      </c>
      <c r="H574" s="201">
        <v>5</v>
      </c>
      <c r="I574" s="202"/>
      <c r="J574" s="203">
        <f>ROUND(I574*H574,2)</f>
        <v>0</v>
      </c>
      <c r="K574" s="199" t="s">
        <v>190</v>
      </c>
      <c r="L574" s="39"/>
      <c r="M574" s="204" t="s">
        <v>1</v>
      </c>
      <c r="N574" s="205" t="s">
        <v>56</v>
      </c>
      <c r="O574" s="67"/>
      <c r="P574" s="206">
        <f>O574*H574</f>
        <v>0</v>
      </c>
      <c r="Q574" s="206">
        <v>0</v>
      </c>
      <c r="R574" s="206">
        <f>Q574*H574</f>
        <v>0</v>
      </c>
      <c r="S574" s="206">
        <v>0</v>
      </c>
      <c r="T574" s="207">
        <f>S574*H574</f>
        <v>0</v>
      </c>
      <c r="AR574" s="208" t="s">
        <v>122</v>
      </c>
      <c r="AT574" s="208" t="s">
        <v>186</v>
      </c>
      <c r="AU574" s="208" t="s">
        <v>98</v>
      </c>
      <c r="AY574" s="17" t="s">
        <v>183</v>
      </c>
      <c r="BE574" s="209">
        <f>IF(N574="základní",J574,0)</f>
        <v>0</v>
      </c>
      <c r="BF574" s="209">
        <f>IF(N574="snížená",J574,0)</f>
        <v>0</v>
      </c>
      <c r="BG574" s="209">
        <f>IF(N574="zákl. přenesená",J574,0)</f>
        <v>0</v>
      </c>
      <c r="BH574" s="209">
        <f>IF(N574="sníž. přenesená",J574,0)</f>
        <v>0</v>
      </c>
      <c r="BI574" s="209">
        <f>IF(N574="nulová",J574,0)</f>
        <v>0</v>
      </c>
      <c r="BJ574" s="17" t="s">
        <v>23</v>
      </c>
      <c r="BK574" s="209">
        <f>ROUND(I574*H574,2)</f>
        <v>0</v>
      </c>
      <c r="BL574" s="17" t="s">
        <v>122</v>
      </c>
      <c r="BM574" s="208" t="s">
        <v>1215</v>
      </c>
    </row>
    <row r="575" spans="2:65" s="1" customFormat="1" ht="17.399999999999999">
      <c r="B575" s="35"/>
      <c r="C575" s="36"/>
      <c r="D575" s="210" t="s">
        <v>192</v>
      </c>
      <c r="E575" s="36"/>
      <c r="F575" s="211" t="s">
        <v>3022</v>
      </c>
      <c r="G575" s="36"/>
      <c r="H575" s="36"/>
      <c r="I575" s="118"/>
      <c r="J575" s="36"/>
      <c r="K575" s="36"/>
      <c r="L575" s="39"/>
      <c r="M575" s="212"/>
      <c r="N575" s="67"/>
      <c r="O575" s="67"/>
      <c r="P575" s="67"/>
      <c r="Q575" s="67"/>
      <c r="R575" s="67"/>
      <c r="S575" s="67"/>
      <c r="T575" s="68"/>
      <c r="AT575" s="17" t="s">
        <v>192</v>
      </c>
      <c r="AU575" s="17" t="s">
        <v>98</v>
      </c>
    </row>
    <row r="576" spans="2:65" s="1" customFormat="1" ht="45">
      <c r="B576" s="35"/>
      <c r="C576" s="36"/>
      <c r="D576" s="210" t="s">
        <v>194</v>
      </c>
      <c r="E576" s="36"/>
      <c r="F576" s="213" t="s">
        <v>2992</v>
      </c>
      <c r="G576" s="36"/>
      <c r="H576" s="36"/>
      <c r="I576" s="118"/>
      <c r="J576" s="36"/>
      <c r="K576" s="36"/>
      <c r="L576" s="39"/>
      <c r="M576" s="212"/>
      <c r="N576" s="67"/>
      <c r="O576" s="67"/>
      <c r="P576" s="67"/>
      <c r="Q576" s="67"/>
      <c r="R576" s="67"/>
      <c r="S576" s="67"/>
      <c r="T576" s="68"/>
      <c r="AT576" s="17" t="s">
        <v>194</v>
      </c>
      <c r="AU576" s="17" t="s">
        <v>98</v>
      </c>
    </row>
    <row r="577" spans="2:65" s="12" customFormat="1" ht="10.199999999999999">
      <c r="B577" s="214"/>
      <c r="C577" s="215"/>
      <c r="D577" s="210" t="s">
        <v>196</v>
      </c>
      <c r="E577" s="216" t="s">
        <v>1</v>
      </c>
      <c r="F577" s="217" t="s">
        <v>2993</v>
      </c>
      <c r="G577" s="215"/>
      <c r="H577" s="216" t="s">
        <v>1</v>
      </c>
      <c r="I577" s="218"/>
      <c r="J577" s="215"/>
      <c r="K577" s="215"/>
      <c r="L577" s="219"/>
      <c r="M577" s="220"/>
      <c r="N577" s="221"/>
      <c r="O577" s="221"/>
      <c r="P577" s="221"/>
      <c r="Q577" s="221"/>
      <c r="R577" s="221"/>
      <c r="S577" s="221"/>
      <c r="T577" s="222"/>
      <c r="AT577" s="223" t="s">
        <v>196</v>
      </c>
      <c r="AU577" s="223" t="s">
        <v>98</v>
      </c>
      <c r="AV577" s="12" t="s">
        <v>23</v>
      </c>
      <c r="AW577" s="12" t="s">
        <v>48</v>
      </c>
      <c r="AX577" s="12" t="s">
        <v>91</v>
      </c>
      <c r="AY577" s="223" t="s">
        <v>183</v>
      </c>
    </row>
    <row r="578" spans="2:65" s="12" customFormat="1" ht="10.199999999999999">
      <c r="B578" s="214"/>
      <c r="C578" s="215"/>
      <c r="D578" s="210" t="s">
        <v>196</v>
      </c>
      <c r="E578" s="216" t="s">
        <v>1</v>
      </c>
      <c r="F578" s="217" t="s">
        <v>3019</v>
      </c>
      <c r="G578" s="215"/>
      <c r="H578" s="216" t="s">
        <v>1</v>
      </c>
      <c r="I578" s="218"/>
      <c r="J578" s="215"/>
      <c r="K578" s="215"/>
      <c r="L578" s="219"/>
      <c r="M578" s="220"/>
      <c r="N578" s="221"/>
      <c r="O578" s="221"/>
      <c r="P578" s="221"/>
      <c r="Q578" s="221"/>
      <c r="R578" s="221"/>
      <c r="S578" s="221"/>
      <c r="T578" s="222"/>
      <c r="AT578" s="223" t="s">
        <v>196</v>
      </c>
      <c r="AU578" s="223" t="s">
        <v>98</v>
      </c>
      <c r="AV578" s="12" t="s">
        <v>23</v>
      </c>
      <c r="AW578" s="12" t="s">
        <v>48</v>
      </c>
      <c r="AX578" s="12" t="s">
        <v>91</v>
      </c>
      <c r="AY578" s="223" t="s">
        <v>183</v>
      </c>
    </row>
    <row r="579" spans="2:65" s="13" customFormat="1" ht="10.199999999999999">
      <c r="B579" s="224"/>
      <c r="C579" s="225"/>
      <c r="D579" s="210" t="s">
        <v>196</v>
      </c>
      <c r="E579" s="226" t="s">
        <v>1</v>
      </c>
      <c r="F579" s="227" t="s">
        <v>128</v>
      </c>
      <c r="G579" s="225"/>
      <c r="H579" s="228">
        <v>5</v>
      </c>
      <c r="I579" s="229"/>
      <c r="J579" s="225"/>
      <c r="K579" s="225"/>
      <c r="L579" s="230"/>
      <c r="M579" s="231"/>
      <c r="N579" s="232"/>
      <c r="O579" s="232"/>
      <c r="P579" s="232"/>
      <c r="Q579" s="232"/>
      <c r="R579" s="232"/>
      <c r="S579" s="232"/>
      <c r="T579" s="233"/>
      <c r="AT579" s="234" t="s">
        <v>196</v>
      </c>
      <c r="AU579" s="234" t="s">
        <v>98</v>
      </c>
      <c r="AV579" s="13" t="s">
        <v>98</v>
      </c>
      <c r="AW579" s="13" t="s">
        <v>48</v>
      </c>
      <c r="AX579" s="13" t="s">
        <v>23</v>
      </c>
      <c r="AY579" s="234" t="s">
        <v>183</v>
      </c>
    </row>
    <row r="580" spans="2:65" s="1" customFormat="1" ht="16.5" customHeight="1">
      <c r="B580" s="35"/>
      <c r="C580" s="197" t="s">
        <v>526</v>
      </c>
      <c r="D580" s="197" t="s">
        <v>186</v>
      </c>
      <c r="E580" s="198" t="s">
        <v>3023</v>
      </c>
      <c r="F580" s="199" t="s">
        <v>3024</v>
      </c>
      <c r="G580" s="200" t="s">
        <v>205</v>
      </c>
      <c r="H580" s="201">
        <v>1</v>
      </c>
      <c r="I580" s="202"/>
      <c r="J580" s="203">
        <f>ROUND(I580*H580,2)</f>
        <v>0</v>
      </c>
      <c r="K580" s="199" t="s">
        <v>190</v>
      </c>
      <c r="L580" s="39"/>
      <c r="M580" s="204" t="s">
        <v>1</v>
      </c>
      <c r="N580" s="205" t="s">
        <v>56</v>
      </c>
      <c r="O580" s="67"/>
      <c r="P580" s="206">
        <f>O580*H580</f>
        <v>0</v>
      </c>
      <c r="Q580" s="206">
        <v>6.1999999999999998E-3</v>
      </c>
      <c r="R580" s="206">
        <f>Q580*H580</f>
        <v>6.1999999999999998E-3</v>
      </c>
      <c r="S580" s="206">
        <v>0</v>
      </c>
      <c r="T580" s="207">
        <f>S580*H580</f>
        <v>0</v>
      </c>
      <c r="AR580" s="208" t="s">
        <v>122</v>
      </c>
      <c r="AT580" s="208" t="s">
        <v>186</v>
      </c>
      <c r="AU580" s="208" t="s">
        <v>98</v>
      </c>
      <c r="AY580" s="17" t="s">
        <v>183</v>
      </c>
      <c r="BE580" s="209">
        <f>IF(N580="základní",J580,0)</f>
        <v>0</v>
      </c>
      <c r="BF580" s="209">
        <f>IF(N580="snížená",J580,0)</f>
        <v>0</v>
      </c>
      <c r="BG580" s="209">
        <f>IF(N580="zákl. přenesená",J580,0)</f>
        <v>0</v>
      </c>
      <c r="BH580" s="209">
        <f>IF(N580="sníž. přenesená",J580,0)</f>
        <v>0</v>
      </c>
      <c r="BI580" s="209">
        <f>IF(N580="nulová",J580,0)</f>
        <v>0</v>
      </c>
      <c r="BJ580" s="17" t="s">
        <v>23</v>
      </c>
      <c r="BK580" s="209">
        <f>ROUND(I580*H580,2)</f>
        <v>0</v>
      </c>
      <c r="BL580" s="17" t="s">
        <v>122</v>
      </c>
      <c r="BM580" s="208" t="s">
        <v>3025</v>
      </c>
    </row>
    <row r="581" spans="2:65" s="1" customFormat="1" ht="17.399999999999999">
      <c r="B581" s="35"/>
      <c r="C581" s="36"/>
      <c r="D581" s="210" t="s">
        <v>192</v>
      </c>
      <c r="E581" s="36"/>
      <c r="F581" s="211" t="s">
        <v>3026</v>
      </c>
      <c r="G581" s="36"/>
      <c r="H581" s="36"/>
      <c r="I581" s="118"/>
      <c r="J581" s="36"/>
      <c r="K581" s="36"/>
      <c r="L581" s="39"/>
      <c r="M581" s="212"/>
      <c r="N581" s="67"/>
      <c r="O581" s="67"/>
      <c r="P581" s="67"/>
      <c r="Q581" s="67"/>
      <c r="R581" s="67"/>
      <c r="S581" s="67"/>
      <c r="T581" s="68"/>
      <c r="AT581" s="17" t="s">
        <v>192</v>
      </c>
      <c r="AU581" s="17" t="s">
        <v>98</v>
      </c>
    </row>
    <row r="582" spans="2:65" s="1" customFormat="1" ht="45">
      <c r="B582" s="35"/>
      <c r="C582" s="36"/>
      <c r="D582" s="210" t="s">
        <v>194</v>
      </c>
      <c r="E582" s="36"/>
      <c r="F582" s="213" t="s">
        <v>2992</v>
      </c>
      <c r="G582" s="36"/>
      <c r="H582" s="36"/>
      <c r="I582" s="118"/>
      <c r="J582" s="36"/>
      <c r="K582" s="36"/>
      <c r="L582" s="39"/>
      <c r="M582" s="212"/>
      <c r="N582" s="67"/>
      <c r="O582" s="67"/>
      <c r="P582" s="67"/>
      <c r="Q582" s="67"/>
      <c r="R582" s="67"/>
      <c r="S582" s="67"/>
      <c r="T582" s="68"/>
      <c r="AT582" s="17" t="s">
        <v>194</v>
      </c>
      <c r="AU582" s="17" t="s">
        <v>98</v>
      </c>
    </row>
    <row r="583" spans="2:65" s="12" customFormat="1" ht="10.199999999999999">
      <c r="B583" s="214"/>
      <c r="C583" s="215"/>
      <c r="D583" s="210" t="s">
        <v>196</v>
      </c>
      <c r="E583" s="216" t="s">
        <v>1</v>
      </c>
      <c r="F583" s="217" t="s">
        <v>2993</v>
      </c>
      <c r="G583" s="215"/>
      <c r="H583" s="216" t="s">
        <v>1</v>
      </c>
      <c r="I583" s="218"/>
      <c r="J583" s="215"/>
      <c r="K583" s="215"/>
      <c r="L583" s="219"/>
      <c r="M583" s="220"/>
      <c r="N583" s="221"/>
      <c r="O583" s="221"/>
      <c r="P583" s="221"/>
      <c r="Q583" s="221"/>
      <c r="R583" s="221"/>
      <c r="S583" s="221"/>
      <c r="T583" s="222"/>
      <c r="AT583" s="223" t="s">
        <v>196</v>
      </c>
      <c r="AU583" s="223" t="s">
        <v>98</v>
      </c>
      <c r="AV583" s="12" t="s">
        <v>23</v>
      </c>
      <c r="AW583" s="12" t="s">
        <v>48</v>
      </c>
      <c r="AX583" s="12" t="s">
        <v>91</v>
      </c>
      <c r="AY583" s="223" t="s">
        <v>183</v>
      </c>
    </row>
    <row r="584" spans="2:65" s="12" customFormat="1" ht="10.199999999999999">
      <c r="B584" s="214"/>
      <c r="C584" s="215"/>
      <c r="D584" s="210" t="s">
        <v>196</v>
      </c>
      <c r="E584" s="216" t="s">
        <v>1</v>
      </c>
      <c r="F584" s="217" t="s">
        <v>3027</v>
      </c>
      <c r="G584" s="215"/>
      <c r="H584" s="216" t="s">
        <v>1</v>
      </c>
      <c r="I584" s="218"/>
      <c r="J584" s="215"/>
      <c r="K584" s="215"/>
      <c r="L584" s="219"/>
      <c r="M584" s="220"/>
      <c r="N584" s="221"/>
      <c r="O584" s="221"/>
      <c r="P584" s="221"/>
      <c r="Q584" s="221"/>
      <c r="R584" s="221"/>
      <c r="S584" s="221"/>
      <c r="T584" s="222"/>
      <c r="AT584" s="223" t="s">
        <v>196</v>
      </c>
      <c r="AU584" s="223" t="s">
        <v>98</v>
      </c>
      <c r="AV584" s="12" t="s">
        <v>23</v>
      </c>
      <c r="AW584" s="12" t="s">
        <v>48</v>
      </c>
      <c r="AX584" s="12" t="s">
        <v>91</v>
      </c>
      <c r="AY584" s="223" t="s">
        <v>183</v>
      </c>
    </row>
    <row r="585" spans="2:65" s="13" customFormat="1" ht="10.199999999999999">
      <c r="B585" s="224"/>
      <c r="C585" s="225"/>
      <c r="D585" s="210" t="s">
        <v>196</v>
      </c>
      <c r="E585" s="226" t="s">
        <v>1</v>
      </c>
      <c r="F585" s="227" t="s">
        <v>23</v>
      </c>
      <c r="G585" s="225"/>
      <c r="H585" s="228">
        <v>1</v>
      </c>
      <c r="I585" s="229"/>
      <c r="J585" s="225"/>
      <c r="K585" s="225"/>
      <c r="L585" s="230"/>
      <c r="M585" s="231"/>
      <c r="N585" s="232"/>
      <c r="O585" s="232"/>
      <c r="P585" s="232"/>
      <c r="Q585" s="232"/>
      <c r="R585" s="232"/>
      <c r="S585" s="232"/>
      <c r="T585" s="233"/>
      <c r="AT585" s="234" t="s">
        <v>196</v>
      </c>
      <c r="AU585" s="234" t="s">
        <v>98</v>
      </c>
      <c r="AV585" s="13" t="s">
        <v>98</v>
      </c>
      <c r="AW585" s="13" t="s">
        <v>48</v>
      </c>
      <c r="AX585" s="13" t="s">
        <v>23</v>
      </c>
      <c r="AY585" s="234" t="s">
        <v>183</v>
      </c>
    </row>
    <row r="586" spans="2:65" s="1" customFormat="1" ht="16.5" customHeight="1">
      <c r="B586" s="35"/>
      <c r="C586" s="197" t="s">
        <v>534</v>
      </c>
      <c r="D586" s="197" t="s">
        <v>186</v>
      </c>
      <c r="E586" s="198" t="s">
        <v>3028</v>
      </c>
      <c r="F586" s="199" t="s">
        <v>3029</v>
      </c>
      <c r="G586" s="200" t="s">
        <v>205</v>
      </c>
      <c r="H586" s="201">
        <v>1</v>
      </c>
      <c r="I586" s="202"/>
      <c r="J586" s="203">
        <f>ROUND(I586*H586,2)</f>
        <v>0</v>
      </c>
      <c r="K586" s="199" t="s">
        <v>190</v>
      </c>
      <c r="L586" s="39"/>
      <c r="M586" s="204" t="s">
        <v>1</v>
      </c>
      <c r="N586" s="205" t="s">
        <v>56</v>
      </c>
      <c r="O586" s="67"/>
      <c r="P586" s="206">
        <f>O586*H586</f>
        <v>0</v>
      </c>
      <c r="Q586" s="206">
        <v>1.0279999999999999E-2</v>
      </c>
      <c r="R586" s="206">
        <f>Q586*H586</f>
        <v>1.0279999999999999E-2</v>
      </c>
      <c r="S586" s="206">
        <v>0</v>
      </c>
      <c r="T586" s="207">
        <f>S586*H586</f>
        <v>0</v>
      </c>
      <c r="AR586" s="208" t="s">
        <v>122</v>
      </c>
      <c r="AT586" s="208" t="s">
        <v>186</v>
      </c>
      <c r="AU586" s="208" t="s">
        <v>98</v>
      </c>
      <c r="AY586" s="17" t="s">
        <v>183</v>
      </c>
      <c r="BE586" s="209">
        <f>IF(N586="základní",J586,0)</f>
        <v>0</v>
      </c>
      <c r="BF586" s="209">
        <f>IF(N586="snížená",J586,0)</f>
        <v>0</v>
      </c>
      <c r="BG586" s="209">
        <f>IF(N586="zákl. přenesená",J586,0)</f>
        <v>0</v>
      </c>
      <c r="BH586" s="209">
        <f>IF(N586="sníž. přenesená",J586,0)</f>
        <v>0</v>
      </c>
      <c r="BI586" s="209">
        <f>IF(N586="nulová",J586,0)</f>
        <v>0</v>
      </c>
      <c r="BJ586" s="17" t="s">
        <v>23</v>
      </c>
      <c r="BK586" s="209">
        <f>ROUND(I586*H586,2)</f>
        <v>0</v>
      </c>
      <c r="BL586" s="17" t="s">
        <v>122</v>
      </c>
      <c r="BM586" s="208" t="s">
        <v>3030</v>
      </c>
    </row>
    <row r="587" spans="2:65" s="1" customFormat="1" ht="17.399999999999999">
      <c r="B587" s="35"/>
      <c r="C587" s="36"/>
      <c r="D587" s="210" t="s">
        <v>192</v>
      </c>
      <c r="E587" s="36"/>
      <c r="F587" s="211" t="s">
        <v>3031</v>
      </c>
      <c r="G587" s="36"/>
      <c r="H587" s="36"/>
      <c r="I587" s="118"/>
      <c r="J587" s="36"/>
      <c r="K587" s="36"/>
      <c r="L587" s="39"/>
      <c r="M587" s="212"/>
      <c r="N587" s="67"/>
      <c r="O587" s="67"/>
      <c r="P587" s="67"/>
      <c r="Q587" s="67"/>
      <c r="R587" s="67"/>
      <c r="S587" s="67"/>
      <c r="T587" s="68"/>
      <c r="AT587" s="17" t="s">
        <v>192</v>
      </c>
      <c r="AU587" s="17" t="s">
        <v>98</v>
      </c>
    </row>
    <row r="588" spans="2:65" s="1" customFormat="1" ht="45">
      <c r="B588" s="35"/>
      <c r="C588" s="36"/>
      <c r="D588" s="210" t="s">
        <v>194</v>
      </c>
      <c r="E588" s="36"/>
      <c r="F588" s="213" t="s">
        <v>2992</v>
      </c>
      <c r="G588" s="36"/>
      <c r="H588" s="36"/>
      <c r="I588" s="118"/>
      <c r="J588" s="36"/>
      <c r="K588" s="36"/>
      <c r="L588" s="39"/>
      <c r="M588" s="212"/>
      <c r="N588" s="67"/>
      <c r="O588" s="67"/>
      <c r="P588" s="67"/>
      <c r="Q588" s="67"/>
      <c r="R588" s="67"/>
      <c r="S588" s="67"/>
      <c r="T588" s="68"/>
      <c r="AT588" s="17" t="s">
        <v>194</v>
      </c>
      <c r="AU588" s="17" t="s">
        <v>98</v>
      </c>
    </row>
    <row r="589" spans="2:65" s="12" customFormat="1" ht="10.199999999999999">
      <c r="B589" s="214"/>
      <c r="C589" s="215"/>
      <c r="D589" s="210" t="s">
        <v>196</v>
      </c>
      <c r="E589" s="216" t="s">
        <v>1</v>
      </c>
      <c r="F589" s="217" t="s">
        <v>2993</v>
      </c>
      <c r="G589" s="215"/>
      <c r="H589" s="216" t="s">
        <v>1</v>
      </c>
      <c r="I589" s="218"/>
      <c r="J589" s="215"/>
      <c r="K589" s="215"/>
      <c r="L589" s="219"/>
      <c r="M589" s="220"/>
      <c r="N589" s="221"/>
      <c r="O589" s="221"/>
      <c r="P589" s="221"/>
      <c r="Q589" s="221"/>
      <c r="R589" s="221"/>
      <c r="S589" s="221"/>
      <c r="T589" s="222"/>
      <c r="AT589" s="223" t="s">
        <v>196</v>
      </c>
      <c r="AU589" s="223" t="s">
        <v>98</v>
      </c>
      <c r="AV589" s="12" t="s">
        <v>23</v>
      </c>
      <c r="AW589" s="12" t="s">
        <v>48</v>
      </c>
      <c r="AX589" s="12" t="s">
        <v>91</v>
      </c>
      <c r="AY589" s="223" t="s">
        <v>183</v>
      </c>
    </row>
    <row r="590" spans="2:65" s="12" customFormat="1" ht="10.199999999999999">
      <c r="B590" s="214"/>
      <c r="C590" s="215"/>
      <c r="D590" s="210" t="s">
        <v>196</v>
      </c>
      <c r="E590" s="216" t="s">
        <v>1</v>
      </c>
      <c r="F590" s="217" t="s">
        <v>3032</v>
      </c>
      <c r="G590" s="215"/>
      <c r="H590" s="216" t="s">
        <v>1</v>
      </c>
      <c r="I590" s="218"/>
      <c r="J590" s="215"/>
      <c r="K590" s="215"/>
      <c r="L590" s="219"/>
      <c r="M590" s="220"/>
      <c r="N590" s="221"/>
      <c r="O590" s="221"/>
      <c r="P590" s="221"/>
      <c r="Q590" s="221"/>
      <c r="R590" s="221"/>
      <c r="S590" s="221"/>
      <c r="T590" s="222"/>
      <c r="AT590" s="223" t="s">
        <v>196</v>
      </c>
      <c r="AU590" s="223" t="s">
        <v>98</v>
      </c>
      <c r="AV590" s="12" t="s">
        <v>23</v>
      </c>
      <c r="AW590" s="12" t="s">
        <v>48</v>
      </c>
      <c r="AX590" s="12" t="s">
        <v>91</v>
      </c>
      <c r="AY590" s="223" t="s">
        <v>183</v>
      </c>
    </row>
    <row r="591" spans="2:65" s="13" customFormat="1" ht="10.199999999999999">
      <c r="B591" s="224"/>
      <c r="C591" s="225"/>
      <c r="D591" s="210" t="s">
        <v>196</v>
      </c>
      <c r="E591" s="226" t="s">
        <v>1</v>
      </c>
      <c r="F591" s="227" t="s">
        <v>23</v>
      </c>
      <c r="G591" s="225"/>
      <c r="H591" s="228">
        <v>1</v>
      </c>
      <c r="I591" s="229"/>
      <c r="J591" s="225"/>
      <c r="K591" s="225"/>
      <c r="L591" s="230"/>
      <c r="M591" s="231"/>
      <c r="N591" s="232"/>
      <c r="O591" s="232"/>
      <c r="P591" s="232"/>
      <c r="Q591" s="232"/>
      <c r="R591" s="232"/>
      <c r="S591" s="232"/>
      <c r="T591" s="233"/>
      <c r="AT591" s="234" t="s">
        <v>196</v>
      </c>
      <c r="AU591" s="234" t="s">
        <v>98</v>
      </c>
      <c r="AV591" s="13" t="s">
        <v>98</v>
      </c>
      <c r="AW591" s="13" t="s">
        <v>48</v>
      </c>
      <c r="AX591" s="13" t="s">
        <v>23</v>
      </c>
      <c r="AY591" s="234" t="s">
        <v>183</v>
      </c>
    </row>
    <row r="592" spans="2:65" s="1" customFormat="1" ht="16.5" customHeight="1">
      <c r="B592" s="35"/>
      <c r="C592" s="197" t="s">
        <v>541</v>
      </c>
      <c r="D592" s="197" t="s">
        <v>186</v>
      </c>
      <c r="E592" s="198" t="s">
        <v>3033</v>
      </c>
      <c r="F592" s="199" t="s">
        <v>3034</v>
      </c>
      <c r="G592" s="200" t="s">
        <v>205</v>
      </c>
      <c r="H592" s="201">
        <v>5</v>
      </c>
      <c r="I592" s="202"/>
      <c r="J592" s="203">
        <f>ROUND(I592*H592,2)</f>
        <v>0</v>
      </c>
      <c r="K592" s="199" t="s">
        <v>190</v>
      </c>
      <c r="L592" s="39"/>
      <c r="M592" s="204" t="s">
        <v>1</v>
      </c>
      <c r="N592" s="205" t="s">
        <v>56</v>
      </c>
      <c r="O592" s="67"/>
      <c r="P592" s="206">
        <f>O592*H592</f>
        <v>0</v>
      </c>
      <c r="Q592" s="206">
        <v>6.2199999999999998E-3</v>
      </c>
      <c r="R592" s="206">
        <f>Q592*H592</f>
        <v>3.1099999999999999E-2</v>
      </c>
      <c r="S592" s="206">
        <v>0</v>
      </c>
      <c r="T592" s="207">
        <f>S592*H592</f>
        <v>0</v>
      </c>
      <c r="AR592" s="208" t="s">
        <v>122</v>
      </c>
      <c r="AT592" s="208" t="s">
        <v>186</v>
      </c>
      <c r="AU592" s="208" t="s">
        <v>98</v>
      </c>
      <c r="AY592" s="17" t="s">
        <v>183</v>
      </c>
      <c r="BE592" s="209">
        <f>IF(N592="základní",J592,0)</f>
        <v>0</v>
      </c>
      <c r="BF592" s="209">
        <f>IF(N592="snížená",J592,0)</f>
        <v>0</v>
      </c>
      <c r="BG592" s="209">
        <f>IF(N592="zákl. přenesená",J592,0)</f>
        <v>0</v>
      </c>
      <c r="BH592" s="209">
        <f>IF(N592="sníž. přenesená",J592,0)</f>
        <v>0</v>
      </c>
      <c r="BI592" s="209">
        <f>IF(N592="nulová",J592,0)</f>
        <v>0</v>
      </c>
      <c r="BJ592" s="17" t="s">
        <v>23</v>
      </c>
      <c r="BK592" s="209">
        <f>ROUND(I592*H592,2)</f>
        <v>0</v>
      </c>
      <c r="BL592" s="17" t="s">
        <v>122</v>
      </c>
      <c r="BM592" s="208" t="s">
        <v>3035</v>
      </c>
    </row>
    <row r="593" spans="2:65" s="1" customFormat="1" ht="17.399999999999999">
      <c r="B593" s="35"/>
      <c r="C593" s="36"/>
      <c r="D593" s="210" t="s">
        <v>192</v>
      </c>
      <c r="E593" s="36"/>
      <c r="F593" s="211" t="s">
        <v>3036</v>
      </c>
      <c r="G593" s="36"/>
      <c r="H593" s="36"/>
      <c r="I593" s="118"/>
      <c r="J593" s="36"/>
      <c r="K593" s="36"/>
      <c r="L593" s="39"/>
      <c r="M593" s="212"/>
      <c r="N593" s="67"/>
      <c r="O593" s="67"/>
      <c r="P593" s="67"/>
      <c r="Q593" s="67"/>
      <c r="R593" s="67"/>
      <c r="S593" s="67"/>
      <c r="T593" s="68"/>
      <c r="AT593" s="17" t="s">
        <v>192</v>
      </c>
      <c r="AU593" s="17" t="s">
        <v>98</v>
      </c>
    </row>
    <row r="594" spans="2:65" s="1" customFormat="1" ht="45">
      <c r="B594" s="35"/>
      <c r="C594" s="36"/>
      <c r="D594" s="210" t="s">
        <v>194</v>
      </c>
      <c r="E594" s="36"/>
      <c r="F594" s="213" t="s">
        <v>2992</v>
      </c>
      <c r="G594" s="36"/>
      <c r="H594" s="36"/>
      <c r="I594" s="118"/>
      <c r="J594" s="36"/>
      <c r="K594" s="36"/>
      <c r="L594" s="39"/>
      <c r="M594" s="212"/>
      <c r="N594" s="67"/>
      <c r="O594" s="67"/>
      <c r="P594" s="67"/>
      <c r="Q594" s="67"/>
      <c r="R594" s="67"/>
      <c r="S594" s="67"/>
      <c r="T594" s="68"/>
      <c r="AT594" s="17" t="s">
        <v>194</v>
      </c>
      <c r="AU594" s="17" t="s">
        <v>98</v>
      </c>
    </row>
    <row r="595" spans="2:65" s="12" customFormat="1" ht="10.199999999999999">
      <c r="B595" s="214"/>
      <c r="C595" s="215"/>
      <c r="D595" s="210" t="s">
        <v>196</v>
      </c>
      <c r="E595" s="216" t="s">
        <v>1</v>
      </c>
      <c r="F595" s="217" t="s">
        <v>2993</v>
      </c>
      <c r="G595" s="215"/>
      <c r="H595" s="216" t="s">
        <v>1</v>
      </c>
      <c r="I595" s="218"/>
      <c r="J595" s="215"/>
      <c r="K595" s="215"/>
      <c r="L595" s="219"/>
      <c r="M595" s="220"/>
      <c r="N595" s="221"/>
      <c r="O595" s="221"/>
      <c r="P595" s="221"/>
      <c r="Q595" s="221"/>
      <c r="R595" s="221"/>
      <c r="S595" s="221"/>
      <c r="T595" s="222"/>
      <c r="AT595" s="223" t="s">
        <v>196</v>
      </c>
      <c r="AU595" s="223" t="s">
        <v>98</v>
      </c>
      <c r="AV595" s="12" t="s">
        <v>23</v>
      </c>
      <c r="AW595" s="12" t="s">
        <v>48</v>
      </c>
      <c r="AX595" s="12" t="s">
        <v>91</v>
      </c>
      <c r="AY595" s="223" t="s">
        <v>183</v>
      </c>
    </row>
    <row r="596" spans="2:65" s="12" customFormat="1" ht="10.199999999999999">
      <c r="B596" s="214"/>
      <c r="C596" s="215"/>
      <c r="D596" s="210" t="s">
        <v>196</v>
      </c>
      <c r="E596" s="216" t="s">
        <v>1</v>
      </c>
      <c r="F596" s="217" t="s">
        <v>3019</v>
      </c>
      <c r="G596" s="215"/>
      <c r="H596" s="216" t="s">
        <v>1</v>
      </c>
      <c r="I596" s="218"/>
      <c r="J596" s="215"/>
      <c r="K596" s="215"/>
      <c r="L596" s="219"/>
      <c r="M596" s="220"/>
      <c r="N596" s="221"/>
      <c r="O596" s="221"/>
      <c r="P596" s="221"/>
      <c r="Q596" s="221"/>
      <c r="R596" s="221"/>
      <c r="S596" s="221"/>
      <c r="T596" s="222"/>
      <c r="AT596" s="223" t="s">
        <v>196</v>
      </c>
      <c r="AU596" s="223" t="s">
        <v>98</v>
      </c>
      <c r="AV596" s="12" t="s">
        <v>23</v>
      </c>
      <c r="AW596" s="12" t="s">
        <v>48</v>
      </c>
      <c r="AX596" s="12" t="s">
        <v>91</v>
      </c>
      <c r="AY596" s="223" t="s">
        <v>183</v>
      </c>
    </row>
    <row r="597" spans="2:65" s="13" customFormat="1" ht="10.199999999999999">
      <c r="B597" s="224"/>
      <c r="C597" s="225"/>
      <c r="D597" s="210" t="s">
        <v>196</v>
      </c>
      <c r="E597" s="226" t="s">
        <v>1</v>
      </c>
      <c r="F597" s="227" t="s">
        <v>128</v>
      </c>
      <c r="G597" s="225"/>
      <c r="H597" s="228">
        <v>5</v>
      </c>
      <c r="I597" s="229"/>
      <c r="J597" s="225"/>
      <c r="K597" s="225"/>
      <c r="L597" s="230"/>
      <c r="M597" s="231"/>
      <c r="N597" s="232"/>
      <c r="O597" s="232"/>
      <c r="P597" s="232"/>
      <c r="Q597" s="232"/>
      <c r="R597" s="232"/>
      <c r="S597" s="232"/>
      <c r="T597" s="233"/>
      <c r="AT597" s="234" t="s">
        <v>196</v>
      </c>
      <c r="AU597" s="234" t="s">
        <v>98</v>
      </c>
      <c r="AV597" s="13" t="s">
        <v>98</v>
      </c>
      <c r="AW597" s="13" t="s">
        <v>48</v>
      </c>
      <c r="AX597" s="13" t="s">
        <v>23</v>
      </c>
      <c r="AY597" s="234" t="s">
        <v>183</v>
      </c>
    </row>
    <row r="598" spans="2:65" s="1" customFormat="1" ht="16.5" customHeight="1">
      <c r="B598" s="35"/>
      <c r="C598" s="197" t="s">
        <v>547</v>
      </c>
      <c r="D598" s="197" t="s">
        <v>186</v>
      </c>
      <c r="E598" s="198" t="s">
        <v>3037</v>
      </c>
      <c r="F598" s="199" t="s">
        <v>3038</v>
      </c>
      <c r="G598" s="200" t="s">
        <v>205</v>
      </c>
      <c r="H598" s="201">
        <v>2</v>
      </c>
      <c r="I598" s="202"/>
      <c r="J598" s="203">
        <f>ROUND(I598*H598,2)</f>
        <v>0</v>
      </c>
      <c r="K598" s="199" t="s">
        <v>190</v>
      </c>
      <c r="L598" s="39"/>
      <c r="M598" s="204" t="s">
        <v>1</v>
      </c>
      <c r="N598" s="205" t="s">
        <v>56</v>
      </c>
      <c r="O598" s="67"/>
      <c r="P598" s="206">
        <f>O598*H598</f>
        <v>0</v>
      </c>
      <c r="Q598" s="206">
        <v>3.7200000000000002E-3</v>
      </c>
      <c r="R598" s="206">
        <f>Q598*H598</f>
        <v>7.4400000000000004E-3</v>
      </c>
      <c r="S598" s="206">
        <v>0</v>
      </c>
      <c r="T598" s="207">
        <f>S598*H598</f>
        <v>0</v>
      </c>
      <c r="AR598" s="208" t="s">
        <v>122</v>
      </c>
      <c r="AT598" s="208" t="s">
        <v>186</v>
      </c>
      <c r="AU598" s="208" t="s">
        <v>98</v>
      </c>
      <c r="AY598" s="17" t="s">
        <v>183</v>
      </c>
      <c r="BE598" s="209">
        <f>IF(N598="základní",J598,0)</f>
        <v>0</v>
      </c>
      <c r="BF598" s="209">
        <f>IF(N598="snížená",J598,0)</f>
        <v>0</v>
      </c>
      <c r="BG598" s="209">
        <f>IF(N598="zákl. přenesená",J598,0)</f>
        <v>0</v>
      </c>
      <c r="BH598" s="209">
        <f>IF(N598="sníž. přenesená",J598,0)</f>
        <v>0</v>
      </c>
      <c r="BI598" s="209">
        <f>IF(N598="nulová",J598,0)</f>
        <v>0</v>
      </c>
      <c r="BJ598" s="17" t="s">
        <v>23</v>
      </c>
      <c r="BK598" s="209">
        <f>ROUND(I598*H598,2)</f>
        <v>0</v>
      </c>
      <c r="BL598" s="17" t="s">
        <v>122</v>
      </c>
      <c r="BM598" s="208" t="s">
        <v>3039</v>
      </c>
    </row>
    <row r="599" spans="2:65" s="1" customFormat="1" ht="17.399999999999999">
      <c r="B599" s="35"/>
      <c r="C599" s="36"/>
      <c r="D599" s="210" t="s">
        <v>192</v>
      </c>
      <c r="E599" s="36"/>
      <c r="F599" s="211" t="s">
        <v>3040</v>
      </c>
      <c r="G599" s="36"/>
      <c r="H599" s="36"/>
      <c r="I599" s="118"/>
      <c r="J599" s="36"/>
      <c r="K599" s="36"/>
      <c r="L599" s="39"/>
      <c r="M599" s="212"/>
      <c r="N599" s="67"/>
      <c r="O599" s="67"/>
      <c r="P599" s="67"/>
      <c r="Q599" s="67"/>
      <c r="R599" s="67"/>
      <c r="S599" s="67"/>
      <c r="T599" s="68"/>
      <c r="AT599" s="17" t="s">
        <v>192</v>
      </c>
      <c r="AU599" s="17" t="s">
        <v>98</v>
      </c>
    </row>
    <row r="600" spans="2:65" s="1" customFormat="1" ht="45">
      <c r="B600" s="35"/>
      <c r="C600" s="36"/>
      <c r="D600" s="210" t="s">
        <v>194</v>
      </c>
      <c r="E600" s="36"/>
      <c r="F600" s="213" t="s">
        <v>2992</v>
      </c>
      <c r="G600" s="36"/>
      <c r="H600" s="36"/>
      <c r="I600" s="118"/>
      <c r="J600" s="36"/>
      <c r="K600" s="36"/>
      <c r="L600" s="39"/>
      <c r="M600" s="212"/>
      <c r="N600" s="67"/>
      <c r="O600" s="67"/>
      <c r="P600" s="67"/>
      <c r="Q600" s="67"/>
      <c r="R600" s="67"/>
      <c r="S600" s="67"/>
      <c r="T600" s="68"/>
      <c r="AT600" s="17" t="s">
        <v>194</v>
      </c>
      <c r="AU600" s="17" t="s">
        <v>98</v>
      </c>
    </row>
    <row r="601" spans="2:65" s="12" customFormat="1" ht="10.199999999999999">
      <c r="B601" s="214"/>
      <c r="C601" s="215"/>
      <c r="D601" s="210" t="s">
        <v>196</v>
      </c>
      <c r="E601" s="216" t="s">
        <v>1</v>
      </c>
      <c r="F601" s="217" t="s">
        <v>2993</v>
      </c>
      <c r="G601" s="215"/>
      <c r="H601" s="216" t="s">
        <v>1</v>
      </c>
      <c r="I601" s="218"/>
      <c r="J601" s="215"/>
      <c r="K601" s="215"/>
      <c r="L601" s="219"/>
      <c r="M601" s="220"/>
      <c r="N601" s="221"/>
      <c r="O601" s="221"/>
      <c r="P601" s="221"/>
      <c r="Q601" s="221"/>
      <c r="R601" s="221"/>
      <c r="S601" s="221"/>
      <c r="T601" s="222"/>
      <c r="AT601" s="223" t="s">
        <v>196</v>
      </c>
      <c r="AU601" s="223" t="s">
        <v>98</v>
      </c>
      <c r="AV601" s="12" t="s">
        <v>23</v>
      </c>
      <c r="AW601" s="12" t="s">
        <v>48</v>
      </c>
      <c r="AX601" s="12" t="s">
        <v>91</v>
      </c>
      <c r="AY601" s="223" t="s">
        <v>183</v>
      </c>
    </row>
    <row r="602" spans="2:65" s="12" customFormat="1" ht="10.199999999999999">
      <c r="B602" s="214"/>
      <c r="C602" s="215"/>
      <c r="D602" s="210" t="s">
        <v>196</v>
      </c>
      <c r="E602" s="216" t="s">
        <v>1</v>
      </c>
      <c r="F602" s="217" t="s">
        <v>3014</v>
      </c>
      <c r="G602" s="215"/>
      <c r="H602" s="216" t="s">
        <v>1</v>
      </c>
      <c r="I602" s="218"/>
      <c r="J602" s="215"/>
      <c r="K602" s="215"/>
      <c r="L602" s="219"/>
      <c r="M602" s="220"/>
      <c r="N602" s="221"/>
      <c r="O602" s="221"/>
      <c r="P602" s="221"/>
      <c r="Q602" s="221"/>
      <c r="R602" s="221"/>
      <c r="S602" s="221"/>
      <c r="T602" s="222"/>
      <c r="AT602" s="223" t="s">
        <v>196</v>
      </c>
      <c r="AU602" s="223" t="s">
        <v>98</v>
      </c>
      <c r="AV602" s="12" t="s">
        <v>23</v>
      </c>
      <c r="AW602" s="12" t="s">
        <v>48</v>
      </c>
      <c r="AX602" s="12" t="s">
        <v>91</v>
      </c>
      <c r="AY602" s="223" t="s">
        <v>183</v>
      </c>
    </row>
    <row r="603" spans="2:65" s="13" customFormat="1" ht="10.199999999999999">
      <c r="B603" s="224"/>
      <c r="C603" s="225"/>
      <c r="D603" s="210" t="s">
        <v>196</v>
      </c>
      <c r="E603" s="226" t="s">
        <v>1</v>
      </c>
      <c r="F603" s="227" t="s">
        <v>2007</v>
      </c>
      <c r="G603" s="225"/>
      <c r="H603" s="228">
        <v>2</v>
      </c>
      <c r="I603" s="229"/>
      <c r="J603" s="225"/>
      <c r="K603" s="225"/>
      <c r="L603" s="230"/>
      <c r="M603" s="231"/>
      <c r="N603" s="232"/>
      <c r="O603" s="232"/>
      <c r="P603" s="232"/>
      <c r="Q603" s="232"/>
      <c r="R603" s="232"/>
      <c r="S603" s="232"/>
      <c r="T603" s="233"/>
      <c r="AT603" s="234" t="s">
        <v>196</v>
      </c>
      <c r="AU603" s="234" t="s">
        <v>98</v>
      </c>
      <c r="AV603" s="13" t="s">
        <v>98</v>
      </c>
      <c r="AW603" s="13" t="s">
        <v>48</v>
      </c>
      <c r="AX603" s="13" t="s">
        <v>91</v>
      </c>
      <c r="AY603" s="234" t="s">
        <v>183</v>
      </c>
    </row>
    <row r="604" spans="2:65" s="15" customFormat="1" ht="10.199999999999999">
      <c r="B604" s="259"/>
      <c r="C604" s="260"/>
      <c r="D604" s="210" t="s">
        <v>196</v>
      </c>
      <c r="E604" s="261" t="s">
        <v>1</v>
      </c>
      <c r="F604" s="262" t="s">
        <v>1547</v>
      </c>
      <c r="G604" s="260"/>
      <c r="H604" s="263">
        <v>2</v>
      </c>
      <c r="I604" s="264"/>
      <c r="J604" s="260"/>
      <c r="K604" s="260"/>
      <c r="L604" s="265"/>
      <c r="M604" s="266"/>
      <c r="N604" s="267"/>
      <c r="O604" s="267"/>
      <c r="P604" s="267"/>
      <c r="Q604" s="267"/>
      <c r="R604" s="267"/>
      <c r="S604" s="267"/>
      <c r="T604" s="268"/>
      <c r="AT604" s="269" t="s">
        <v>196</v>
      </c>
      <c r="AU604" s="269" t="s">
        <v>98</v>
      </c>
      <c r="AV604" s="15" t="s">
        <v>122</v>
      </c>
      <c r="AW604" s="15" t="s">
        <v>48</v>
      </c>
      <c r="AX604" s="15" t="s">
        <v>23</v>
      </c>
      <c r="AY604" s="269" t="s">
        <v>183</v>
      </c>
    </row>
    <row r="605" spans="2:65" s="1" customFormat="1" ht="16.5" customHeight="1">
      <c r="B605" s="35"/>
      <c r="C605" s="197" t="s">
        <v>554</v>
      </c>
      <c r="D605" s="197" t="s">
        <v>186</v>
      </c>
      <c r="E605" s="198" t="s">
        <v>3041</v>
      </c>
      <c r="F605" s="199" t="s">
        <v>3042</v>
      </c>
      <c r="G605" s="200" t="s">
        <v>205</v>
      </c>
      <c r="H605" s="201">
        <v>5</v>
      </c>
      <c r="I605" s="202"/>
      <c r="J605" s="203">
        <f>ROUND(I605*H605,2)</f>
        <v>0</v>
      </c>
      <c r="K605" s="199" t="s">
        <v>190</v>
      </c>
      <c r="L605" s="39"/>
      <c r="M605" s="204" t="s">
        <v>1</v>
      </c>
      <c r="N605" s="205" t="s">
        <v>56</v>
      </c>
      <c r="O605" s="67"/>
      <c r="P605" s="206">
        <f>O605*H605</f>
        <v>0</v>
      </c>
      <c r="Q605" s="206">
        <v>3.5349999999999999E-2</v>
      </c>
      <c r="R605" s="206">
        <f>Q605*H605</f>
        <v>0.17674999999999999</v>
      </c>
      <c r="S605" s="206">
        <v>0</v>
      </c>
      <c r="T605" s="207">
        <f>S605*H605</f>
        <v>0</v>
      </c>
      <c r="AR605" s="208" t="s">
        <v>122</v>
      </c>
      <c r="AT605" s="208" t="s">
        <v>186</v>
      </c>
      <c r="AU605" s="208" t="s">
        <v>98</v>
      </c>
      <c r="AY605" s="17" t="s">
        <v>183</v>
      </c>
      <c r="BE605" s="209">
        <f>IF(N605="základní",J605,0)</f>
        <v>0</v>
      </c>
      <c r="BF605" s="209">
        <f>IF(N605="snížená",J605,0)</f>
        <v>0</v>
      </c>
      <c r="BG605" s="209">
        <f>IF(N605="zákl. přenesená",J605,0)</f>
        <v>0</v>
      </c>
      <c r="BH605" s="209">
        <f>IF(N605="sníž. přenesená",J605,0)</f>
        <v>0</v>
      </c>
      <c r="BI605" s="209">
        <f>IF(N605="nulová",J605,0)</f>
        <v>0</v>
      </c>
      <c r="BJ605" s="17" t="s">
        <v>23</v>
      </c>
      <c r="BK605" s="209">
        <f>ROUND(I605*H605,2)</f>
        <v>0</v>
      </c>
      <c r="BL605" s="17" t="s">
        <v>122</v>
      </c>
      <c r="BM605" s="208" t="s">
        <v>1226</v>
      </c>
    </row>
    <row r="606" spans="2:65" s="1" customFormat="1" ht="17.399999999999999">
      <c r="B606" s="35"/>
      <c r="C606" s="36"/>
      <c r="D606" s="210" t="s">
        <v>192</v>
      </c>
      <c r="E606" s="36"/>
      <c r="F606" s="211" t="s">
        <v>3043</v>
      </c>
      <c r="G606" s="36"/>
      <c r="H606" s="36"/>
      <c r="I606" s="118"/>
      <c r="J606" s="36"/>
      <c r="K606" s="36"/>
      <c r="L606" s="39"/>
      <c r="M606" s="212"/>
      <c r="N606" s="67"/>
      <c r="O606" s="67"/>
      <c r="P606" s="67"/>
      <c r="Q606" s="67"/>
      <c r="R606" s="67"/>
      <c r="S606" s="67"/>
      <c r="T606" s="68"/>
      <c r="AT606" s="17" t="s">
        <v>192</v>
      </c>
      <c r="AU606" s="17" t="s">
        <v>98</v>
      </c>
    </row>
    <row r="607" spans="2:65" s="1" customFormat="1" ht="45">
      <c r="B607" s="35"/>
      <c r="C607" s="36"/>
      <c r="D607" s="210" t="s">
        <v>194</v>
      </c>
      <c r="E607" s="36"/>
      <c r="F607" s="213" t="s">
        <v>2992</v>
      </c>
      <c r="G607" s="36"/>
      <c r="H607" s="36"/>
      <c r="I607" s="118"/>
      <c r="J607" s="36"/>
      <c r="K607" s="36"/>
      <c r="L607" s="39"/>
      <c r="M607" s="212"/>
      <c r="N607" s="67"/>
      <c r="O607" s="67"/>
      <c r="P607" s="67"/>
      <c r="Q607" s="67"/>
      <c r="R607" s="67"/>
      <c r="S607" s="67"/>
      <c r="T607" s="68"/>
      <c r="AT607" s="17" t="s">
        <v>194</v>
      </c>
      <c r="AU607" s="17" t="s">
        <v>98</v>
      </c>
    </row>
    <row r="608" spans="2:65" s="12" customFormat="1" ht="10.199999999999999">
      <c r="B608" s="214"/>
      <c r="C608" s="215"/>
      <c r="D608" s="210" t="s">
        <v>196</v>
      </c>
      <c r="E608" s="216" t="s">
        <v>1</v>
      </c>
      <c r="F608" s="217" t="s">
        <v>2993</v>
      </c>
      <c r="G608" s="215"/>
      <c r="H608" s="216" t="s">
        <v>1</v>
      </c>
      <c r="I608" s="218"/>
      <c r="J608" s="215"/>
      <c r="K608" s="215"/>
      <c r="L608" s="219"/>
      <c r="M608" s="220"/>
      <c r="N608" s="221"/>
      <c r="O608" s="221"/>
      <c r="P608" s="221"/>
      <c r="Q608" s="221"/>
      <c r="R608" s="221"/>
      <c r="S608" s="221"/>
      <c r="T608" s="222"/>
      <c r="AT608" s="223" t="s">
        <v>196</v>
      </c>
      <c r="AU608" s="223" t="s">
        <v>98</v>
      </c>
      <c r="AV608" s="12" t="s">
        <v>23</v>
      </c>
      <c r="AW608" s="12" t="s">
        <v>48</v>
      </c>
      <c r="AX608" s="12" t="s">
        <v>91</v>
      </c>
      <c r="AY608" s="223" t="s">
        <v>183</v>
      </c>
    </row>
    <row r="609" spans="2:65" s="12" customFormat="1" ht="10.199999999999999">
      <c r="B609" s="214"/>
      <c r="C609" s="215"/>
      <c r="D609" s="210" t="s">
        <v>196</v>
      </c>
      <c r="E609" s="216" t="s">
        <v>1</v>
      </c>
      <c r="F609" s="217" t="s">
        <v>3019</v>
      </c>
      <c r="G609" s="215"/>
      <c r="H609" s="216" t="s">
        <v>1</v>
      </c>
      <c r="I609" s="218"/>
      <c r="J609" s="215"/>
      <c r="K609" s="215"/>
      <c r="L609" s="219"/>
      <c r="M609" s="220"/>
      <c r="N609" s="221"/>
      <c r="O609" s="221"/>
      <c r="P609" s="221"/>
      <c r="Q609" s="221"/>
      <c r="R609" s="221"/>
      <c r="S609" s="221"/>
      <c r="T609" s="222"/>
      <c r="AT609" s="223" t="s">
        <v>196</v>
      </c>
      <c r="AU609" s="223" t="s">
        <v>98</v>
      </c>
      <c r="AV609" s="12" t="s">
        <v>23</v>
      </c>
      <c r="AW609" s="12" t="s">
        <v>48</v>
      </c>
      <c r="AX609" s="12" t="s">
        <v>91</v>
      </c>
      <c r="AY609" s="223" t="s">
        <v>183</v>
      </c>
    </row>
    <row r="610" spans="2:65" s="13" customFormat="1" ht="10.199999999999999">
      <c r="B610" s="224"/>
      <c r="C610" s="225"/>
      <c r="D610" s="210" t="s">
        <v>196</v>
      </c>
      <c r="E610" s="226" t="s">
        <v>1</v>
      </c>
      <c r="F610" s="227" t="s">
        <v>128</v>
      </c>
      <c r="G610" s="225"/>
      <c r="H610" s="228">
        <v>5</v>
      </c>
      <c r="I610" s="229"/>
      <c r="J610" s="225"/>
      <c r="K610" s="225"/>
      <c r="L610" s="230"/>
      <c r="M610" s="231"/>
      <c r="N610" s="232"/>
      <c r="O610" s="232"/>
      <c r="P610" s="232"/>
      <c r="Q610" s="232"/>
      <c r="R610" s="232"/>
      <c r="S610" s="232"/>
      <c r="T610" s="233"/>
      <c r="AT610" s="234" t="s">
        <v>196</v>
      </c>
      <c r="AU610" s="234" t="s">
        <v>98</v>
      </c>
      <c r="AV610" s="13" t="s">
        <v>98</v>
      </c>
      <c r="AW610" s="13" t="s">
        <v>48</v>
      </c>
      <c r="AX610" s="13" t="s">
        <v>23</v>
      </c>
      <c r="AY610" s="234" t="s">
        <v>183</v>
      </c>
    </row>
    <row r="611" spans="2:65" s="1" customFormat="1" ht="16.5" customHeight="1">
      <c r="B611" s="35"/>
      <c r="C611" s="197" t="s">
        <v>563</v>
      </c>
      <c r="D611" s="197" t="s">
        <v>186</v>
      </c>
      <c r="E611" s="198" t="s">
        <v>3044</v>
      </c>
      <c r="F611" s="199" t="s">
        <v>3045</v>
      </c>
      <c r="G611" s="200" t="s">
        <v>205</v>
      </c>
      <c r="H611" s="201">
        <v>2</v>
      </c>
      <c r="I611" s="202"/>
      <c r="J611" s="203">
        <f>ROUND(I611*H611,2)</f>
        <v>0</v>
      </c>
      <c r="K611" s="199" t="s">
        <v>190</v>
      </c>
      <c r="L611" s="39"/>
      <c r="M611" s="204" t="s">
        <v>1</v>
      </c>
      <c r="N611" s="205" t="s">
        <v>56</v>
      </c>
      <c r="O611" s="67"/>
      <c r="P611" s="206">
        <f>O611*H611</f>
        <v>0</v>
      </c>
      <c r="Q611" s="206">
        <v>2.5250000000000002E-2</v>
      </c>
      <c r="R611" s="206">
        <f>Q611*H611</f>
        <v>5.0500000000000003E-2</v>
      </c>
      <c r="S611" s="206">
        <v>0</v>
      </c>
      <c r="T611" s="207">
        <f>S611*H611</f>
        <v>0</v>
      </c>
      <c r="AR611" s="208" t="s">
        <v>122</v>
      </c>
      <c r="AT611" s="208" t="s">
        <v>186</v>
      </c>
      <c r="AU611" s="208" t="s">
        <v>98</v>
      </c>
      <c r="AY611" s="17" t="s">
        <v>183</v>
      </c>
      <c r="BE611" s="209">
        <f>IF(N611="základní",J611,0)</f>
        <v>0</v>
      </c>
      <c r="BF611" s="209">
        <f>IF(N611="snížená",J611,0)</f>
        <v>0</v>
      </c>
      <c r="BG611" s="209">
        <f>IF(N611="zákl. přenesená",J611,0)</f>
        <v>0</v>
      </c>
      <c r="BH611" s="209">
        <f>IF(N611="sníž. přenesená",J611,0)</f>
        <v>0</v>
      </c>
      <c r="BI611" s="209">
        <f>IF(N611="nulová",J611,0)</f>
        <v>0</v>
      </c>
      <c r="BJ611" s="17" t="s">
        <v>23</v>
      </c>
      <c r="BK611" s="209">
        <f>ROUND(I611*H611,2)</f>
        <v>0</v>
      </c>
      <c r="BL611" s="17" t="s">
        <v>122</v>
      </c>
      <c r="BM611" s="208" t="s">
        <v>3046</v>
      </c>
    </row>
    <row r="612" spans="2:65" s="1" customFormat="1" ht="10.199999999999999">
      <c r="B612" s="35"/>
      <c r="C612" s="36"/>
      <c r="D612" s="210" t="s">
        <v>192</v>
      </c>
      <c r="E612" s="36"/>
      <c r="F612" s="211" t="s">
        <v>3047</v>
      </c>
      <c r="G612" s="36"/>
      <c r="H612" s="36"/>
      <c r="I612" s="118"/>
      <c r="J612" s="36"/>
      <c r="K612" s="36"/>
      <c r="L612" s="39"/>
      <c r="M612" s="212"/>
      <c r="N612" s="67"/>
      <c r="O612" s="67"/>
      <c r="P612" s="67"/>
      <c r="Q612" s="67"/>
      <c r="R612" s="67"/>
      <c r="S612" s="67"/>
      <c r="T612" s="68"/>
      <c r="AT612" s="17" t="s">
        <v>192</v>
      </c>
      <c r="AU612" s="17" t="s">
        <v>98</v>
      </c>
    </row>
    <row r="613" spans="2:65" s="1" customFormat="1" ht="45">
      <c r="B613" s="35"/>
      <c r="C613" s="36"/>
      <c r="D613" s="210" t="s">
        <v>194</v>
      </c>
      <c r="E613" s="36"/>
      <c r="F613" s="213" t="s">
        <v>2992</v>
      </c>
      <c r="G613" s="36"/>
      <c r="H613" s="36"/>
      <c r="I613" s="118"/>
      <c r="J613" s="36"/>
      <c r="K613" s="36"/>
      <c r="L613" s="39"/>
      <c r="M613" s="212"/>
      <c r="N613" s="67"/>
      <c r="O613" s="67"/>
      <c r="P613" s="67"/>
      <c r="Q613" s="67"/>
      <c r="R613" s="67"/>
      <c r="S613" s="67"/>
      <c r="T613" s="68"/>
      <c r="AT613" s="17" t="s">
        <v>194</v>
      </c>
      <c r="AU613" s="17" t="s">
        <v>98</v>
      </c>
    </row>
    <row r="614" spans="2:65" s="12" customFormat="1" ht="10.199999999999999">
      <c r="B614" s="214"/>
      <c r="C614" s="215"/>
      <c r="D614" s="210" t="s">
        <v>196</v>
      </c>
      <c r="E614" s="216" t="s">
        <v>1</v>
      </c>
      <c r="F614" s="217" t="s">
        <v>2993</v>
      </c>
      <c r="G614" s="215"/>
      <c r="H614" s="216" t="s">
        <v>1</v>
      </c>
      <c r="I614" s="218"/>
      <c r="J614" s="215"/>
      <c r="K614" s="215"/>
      <c r="L614" s="219"/>
      <c r="M614" s="220"/>
      <c r="N614" s="221"/>
      <c r="O614" s="221"/>
      <c r="P614" s="221"/>
      <c r="Q614" s="221"/>
      <c r="R614" s="221"/>
      <c r="S614" s="221"/>
      <c r="T614" s="222"/>
      <c r="AT614" s="223" t="s">
        <v>196</v>
      </c>
      <c r="AU614" s="223" t="s">
        <v>98</v>
      </c>
      <c r="AV614" s="12" t="s">
        <v>23</v>
      </c>
      <c r="AW614" s="12" t="s">
        <v>48</v>
      </c>
      <c r="AX614" s="12" t="s">
        <v>91</v>
      </c>
      <c r="AY614" s="223" t="s">
        <v>183</v>
      </c>
    </row>
    <row r="615" spans="2:65" s="12" customFormat="1" ht="10.199999999999999">
      <c r="B615" s="214"/>
      <c r="C615" s="215"/>
      <c r="D615" s="210" t="s">
        <v>196</v>
      </c>
      <c r="E615" s="216" t="s">
        <v>1</v>
      </c>
      <c r="F615" s="217" t="s">
        <v>3014</v>
      </c>
      <c r="G615" s="215"/>
      <c r="H615" s="216" t="s">
        <v>1</v>
      </c>
      <c r="I615" s="218"/>
      <c r="J615" s="215"/>
      <c r="K615" s="215"/>
      <c r="L615" s="219"/>
      <c r="M615" s="220"/>
      <c r="N615" s="221"/>
      <c r="O615" s="221"/>
      <c r="P615" s="221"/>
      <c r="Q615" s="221"/>
      <c r="R615" s="221"/>
      <c r="S615" s="221"/>
      <c r="T615" s="222"/>
      <c r="AT615" s="223" t="s">
        <v>196</v>
      </c>
      <c r="AU615" s="223" t="s">
        <v>98</v>
      </c>
      <c r="AV615" s="12" t="s">
        <v>23</v>
      </c>
      <c r="AW615" s="12" t="s">
        <v>48</v>
      </c>
      <c r="AX615" s="12" t="s">
        <v>91</v>
      </c>
      <c r="AY615" s="223" t="s">
        <v>183</v>
      </c>
    </row>
    <row r="616" spans="2:65" s="13" customFormat="1" ht="10.199999999999999">
      <c r="B616" s="224"/>
      <c r="C616" s="225"/>
      <c r="D616" s="210" t="s">
        <v>196</v>
      </c>
      <c r="E616" s="226" t="s">
        <v>1</v>
      </c>
      <c r="F616" s="227" t="s">
        <v>2007</v>
      </c>
      <c r="G616" s="225"/>
      <c r="H616" s="228">
        <v>2</v>
      </c>
      <c r="I616" s="229"/>
      <c r="J616" s="225"/>
      <c r="K616" s="225"/>
      <c r="L616" s="230"/>
      <c r="M616" s="231"/>
      <c r="N616" s="232"/>
      <c r="O616" s="232"/>
      <c r="P616" s="232"/>
      <c r="Q616" s="232"/>
      <c r="R616" s="232"/>
      <c r="S616" s="232"/>
      <c r="T616" s="233"/>
      <c r="AT616" s="234" t="s">
        <v>196</v>
      </c>
      <c r="AU616" s="234" t="s">
        <v>98</v>
      </c>
      <c r="AV616" s="13" t="s">
        <v>98</v>
      </c>
      <c r="AW616" s="13" t="s">
        <v>48</v>
      </c>
      <c r="AX616" s="13" t="s">
        <v>91</v>
      </c>
      <c r="AY616" s="234" t="s">
        <v>183</v>
      </c>
    </row>
    <row r="617" spans="2:65" s="15" customFormat="1" ht="10.199999999999999">
      <c r="B617" s="259"/>
      <c r="C617" s="260"/>
      <c r="D617" s="210" t="s">
        <v>196</v>
      </c>
      <c r="E617" s="261" t="s">
        <v>1</v>
      </c>
      <c r="F617" s="262" t="s">
        <v>1547</v>
      </c>
      <c r="G617" s="260"/>
      <c r="H617" s="263">
        <v>2</v>
      </c>
      <c r="I617" s="264"/>
      <c r="J617" s="260"/>
      <c r="K617" s="260"/>
      <c r="L617" s="265"/>
      <c r="M617" s="266"/>
      <c r="N617" s="267"/>
      <c r="O617" s="267"/>
      <c r="P617" s="267"/>
      <c r="Q617" s="267"/>
      <c r="R617" s="267"/>
      <c r="S617" s="267"/>
      <c r="T617" s="268"/>
      <c r="AT617" s="269" t="s">
        <v>196</v>
      </c>
      <c r="AU617" s="269" t="s">
        <v>98</v>
      </c>
      <c r="AV617" s="15" t="s">
        <v>122</v>
      </c>
      <c r="AW617" s="15" t="s">
        <v>48</v>
      </c>
      <c r="AX617" s="15" t="s">
        <v>23</v>
      </c>
      <c r="AY617" s="269" t="s">
        <v>183</v>
      </c>
    </row>
    <row r="618" spans="2:65" s="11" customFormat="1" ht="22.8" customHeight="1">
      <c r="B618" s="181"/>
      <c r="C618" s="182"/>
      <c r="D618" s="183" t="s">
        <v>90</v>
      </c>
      <c r="E618" s="195" t="s">
        <v>232</v>
      </c>
      <c r="F618" s="195" t="s">
        <v>1911</v>
      </c>
      <c r="G618" s="182"/>
      <c r="H618" s="182"/>
      <c r="I618" s="185"/>
      <c r="J618" s="196">
        <f>BK618</f>
        <v>0</v>
      </c>
      <c r="K618" s="182"/>
      <c r="L618" s="187"/>
      <c r="M618" s="188"/>
      <c r="N618" s="189"/>
      <c r="O618" s="189"/>
      <c r="P618" s="190">
        <f>SUM(P619:P651)</f>
        <v>0</v>
      </c>
      <c r="Q618" s="189"/>
      <c r="R618" s="190">
        <f>SUM(R619:R651)</f>
        <v>5.7305049999999991</v>
      </c>
      <c r="S618" s="189"/>
      <c r="T618" s="191">
        <f>SUM(T619:T651)</f>
        <v>0</v>
      </c>
      <c r="AR618" s="192" t="s">
        <v>23</v>
      </c>
      <c r="AT618" s="193" t="s">
        <v>90</v>
      </c>
      <c r="AU618" s="193" t="s">
        <v>23</v>
      </c>
      <c r="AY618" s="192" t="s">
        <v>183</v>
      </c>
      <c r="BK618" s="194">
        <f>SUM(BK619:BK651)</f>
        <v>0</v>
      </c>
    </row>
    <row r="619" spans="2:65" s="1" customFormat="1" ht="16.5" customHeight="1">
      <c r="B619" s="35"/>
      <c r="C619" s="197" t="s">
        <v>568</v>
      </c>
      <c r="D619" s="197" t="s">
        <v>186</v>
      </c>
      <c r="E619" s="198" t="s">
        <v>2693</v>
      </c>
      <c r="F619" s="199" t="s">
        <v>2694</v>
      </c>
      <c r="G619" s="200" t="s">
        <v>205</v>
      </c>
      <c r="H619" s="201">
        <v>1</v>
      </c>
      <c r="I619" s="202"/>
      <c r="J619" s="203">
        <f>ROUND(I619*H619,2)</f>
        <v>0</v>
      </c>
      <c r="K619" s="199" t="s">
        <v>190</v>
      </c>
      <c r="L619" s="39"/>
      <c r="M619" s="204" t="s">
        <v>1</v>
      </c>
      <c r="N619" s="205" t="s">
        <v>56</v>
      </c>
      <c r="O619" s="67"/>
      <c r="P619" s="206">
        <f>O619*H619</f>
        <v>0</v>
      </c>
      <c r="Q619" s="206">
        <v>2.6901899999999999</v>
      </c>
      <c r="R619" s="206">
        <f>Q619*H619</f>
        <v>2.6901899999999999</v>
      </c>
      <c r="S619" s="206">
        <v>0</v>
      </c>
      <c r="T619" s="207">
        <f>S619*H619</f>
        <v>0</v>
      </c>
      <c r="AR619" s="208" t="s">
        <v>122</v>
      </c>
      <c r="AT619" s="208" t="s">
        <v>186</v>
      </c>
      <c r="AU619" s="208" t="s">
        <v>98</v>
      </c>
      <c r="AY619" s="17" t="s">
        <v>183</v>
      </c>
      <c r="BE619" s="209">
        <f>IF(N619="základní",J619,0)</f>
        <v>0</v>
      </c>
      <c r="BF619" s="209">
        <f>IF(N619="snížená",J619,0)</f>
        <v>0</v>
      </c>
      <c r="BG619" s="209">
        <f>IF(N619="zákl. přenesená",J619,0)</f>
        <v>0</v>
      </c>
      <c r="BH619" s="209">
        <f>IF(N619="sníž. přenesená",J619,0)</f>
        <v>0</v>
      </c>
      <c r="BI619" s="209">
        <f>IF(N619="nulová",J619,0)</f>
        <v>0</v>
      </c>
      <c r="BJ619" s="17" t="s">
        <v>23</v>
      </c>
      <c r="BK619" s="209">
        <f>ROUND(I619*H619,2)</f>
        <v>0</v>
      </c>
      <c r="BL619" s="17" t="s">
        <v>122</v>
      </c>
      <c r="BM619" s="208" t="s">
        <v>3048</v>
      </c>
    </row>
    <row r="620" spans="2:65" s="1" customFormat="1" ht="10.199999999999999">
      <c r="B620" s="35"/>
      <c r="C620" s="36"/>
      <c r="D620" s="210" t="s">
        <v>192</v>
      </c>
      <c r="E620" s="36"/>
      <c r="F620" s="211" t="s">
        <v>2696</v>
      </c>
      <c r="G620" s="36"/>
      <c r="H620" s="36"/>
      <c r="I620" s="118"/>
      <c r="J620" s="36"/>
      <c r="K620" s="36"/>
      <c r="L620" s="39"/>
      <c r="M620" s="212"/>
      <c r="N620" s="67"/>
      <c r="O620" s="67"/>
      <c r="P620" s="67"/>
      <c r="Q620" s="67"/>
      <c r="R620" s="67"/>
      <c r="S620" s="67"/>
      <c r="T620" s="68"/>
      <c r="AT620" s="17" t="s">
        <v>192</v>
      </c>
      <c r="AU620" s="17" t="s">
        <v>98</v>
      </c>
    </row>
    <row r="621" spans="2:65" s="1" customFormat="1" ht="72">
      <c r="B621" s="35"/>
      <c r="C621" s="36"/>
      <c r="D621" s="210" t="s">
        <v>194</v>
      </c>
      <c r="E621" s="36"/>
      <c r="F621" s="213" t="s">
        <v>2697</v>
      </c>
      <c r="G621" s="36"/>
      <c r="H621" s="36"/>
      <c r="I621" s="118"/>
      <c r="J621" s="36"/>
      <c r="K621" s="36"/>
      <c r="L621" s="39"/>
      <c r="M621" s="212"/>
      <c r="N621" s="67"/>
      <c r="O621" s="67"/>
      <c r="P621" s="67"/>
      <c r="Q621" s="67"/>
      <c r="R621" s="67"/>
      <c r="S621" s="67"/>
      <c r="T621" s="68"/>
      <c r="AT621" s="17" t="s">
        <v>194</v>
      </c>
      <c r="AU621" s="17" t="s">
        <v>98</v>
      </c>
    </row>
    <row r="622" spans="2:65" s="12" customFormat="1" ht="10.199999999999999">
      <c r="B622" s="214"/>
      <c r="C622" s="215"/>
      <c r="D622" s="210" t="s">
        <v>196</v>
      </c>
      <c r="E622" s="216" t="s">
        <v>1</v>
      </c>
      <c r="F622" s="217" t="s">
        <v>2660</v>
      </c>
      <c r="G622" s="215"/>
      <c r="H622" s="216" t="s">
        <v>1</v>
      </c>
      <c r="I622" s="218"/>
      <c r="J622" s="215"/>
      <c r="K622" s="215"/>
      <c r="L622" s="219"/>
      <c r="M622" s="220"/>
      <c r="N622" s="221"/>
      <c r="O622" s="221"/>
      <c r="P622" s="221"/>
      <c r="Q622" s="221"/>
      <c r="R622" s="221"/>
      <c r="S622" s="221"/>
      <c r="T622" s="222"/>
      <c r="AT622" s="223" t="s">
        <v>196</v>
      </c>
      <c r="AU622" s="223" t="s">
        <v>98</v>
      </c>
      <c r="AV622" s="12" t="s">
        <v>23</v>
      </c>
      <c r="AW622" s="12" t="s">
        <v>48</v>
      </c>
      <c r="AX622" s="12" t="s">
        <v>91</v>
      </c>
      <c r="AY622" s="223" t="s">
        <v>183</v>
      </c>
    </row>
    <row r="623" spans="2:65" s="13" customFormat="1" ht="10.199999999999999">
      <c r="B623" s="224"/>
      <c r="C623" s="225"/>
      <c r="D623" s="210" t="s">
        <v>196</v>
      </c>
      <c r="E623" s="226" t="s">
        <v>1</v>
      </c>
      <c r="F623" s="227" t="s">
        <v>23</v>
      </c>
      <c r="G623" s="225"/>
      <c r="H623" s="228">
        <v>1</v>
      </c>
      <c r="I623" s="229"/>
      <c r="J623" s="225"/>
      <c r="K623" s="225"/>
      <c r="L623" s="230"/>
      <c r="M623" s="231"/>
      <c r="N623" s="232"/>
      <c r="O623" s="232"/>
      <c r="P623" s="232"/>
      <c r="Q623" s="232"/>
      <c r="R623" s="232"/>
      <c r="S623" s="232"/>
      <c r="T623" s="233"/>
      <c r="AT623" s="234" t="s">
        <v>196</v>
      </c>
      <c r="AU623" s="234" t="s">
        <v>98</v>
      </c>
      <c r="AV623" s="13" t="s">
        <v>98</v>
      </c>
      <c r="AW623" s="13" t="s">
        <v>48</v>
      </c>
      <c r="AX623" s="13" t="s">
        <v>23</v>
      </c>
      <c r="AY623" s="234" t="s">
        <v>183</v>
      </c>
    </row>
    <row r="624" spans="2:65" s="1" customFormat="1" ht="16.5" customHeight="1">
      <c r="B624" s="35"/>
      <c r="C624" s="197" t="s">
        <v>575</v>
      </c>
      <c r="D624" s="197" t="s">
        <v>186</v>
      </c>
      <c r="E624" s="198" t="s">
        <v>2703</v>
      </c>
      <c r="F624" s="199" t="s">
        <v>2704</v>
      </c>
      <c r="G624" s="200" t="s">
        <v>205</v>
      </c>
      <c r="H624" s="201">
        <v>1</v>
      </c>
      <c r="I624" s="202"/>
      <c r="J624" s="203">
        <f>ROUND(I624*H624,2)</f>
        <v>0</v>
      </c>
      <c r="K624" s="199" t="s">
        <v>190</v>
      </c>
      <c r="L624" s="39"/>
      <c r="M624" s="204" t="s">
        <v>1</v>
      </c>
      <c r="N624" s="205" t="s">
        <v>56</v>
      </c>
      <c r="O624" s="67"/>
      <c r="P624" s="206">
        <f>O624*H624</f>
        <v>0</v>
      </c>
      <c r="Q624" s="206">
        <v>2.2568899999999998</v>
      </c>
      <c r="R624" s="206">
        <f>Q624*H624</f>
        <v>2.2568899999999998</v>
      </c>
      <c r="S624" s="206">
        <v>0</v>
      </c>
      <c r="T624" s="207">
        <f>S624*H624</f>
        <v>0</v>
      </c>
      <c r="AR624" s="208" t="s">
        <v>122</v>
      </c>
      <c r="AT624" s="208" t="s">
        <v>186</v>
      </c>
      <c r="AU624" s="208" t="s">
        <v>98</v>
      </c>
      <c r="AY624" s="17" t="s">
        <v>183</v>
      </c>
      <c r="BE624" s="209">
        <f>IF(N624="základní",J624,0)</f>
        <v>0</v>
      </c>
      <c r="BF624" s="209">
        <f>IF(N624="snížená",J624,0)</f>
        <v>0</v>
      </c>
      <c r="BG624" s="209">
        <f>IF(N624="zákl. přenesená",J624,0)</f>
        <v>0</v>
      </c>
      <c r="BH624" s="209">
        <f>IF(N624="sníž. přenesená",J624,0)</f>
        <v>0</v>
      </c>
      <c r="BI624" s="209">
        <f>IF(N624="nulová",J624,0)</f>
        <v>0</v>
      </c>
      <c r="BJ624" s="17" t="s">
        <v>23</v>
      </c>
      <c r="BK624" s="209">
        <f>ROUND(I624*H624,2)</f>
        <v>0</v>
      </c>
      <c r="BL624" s="17" t="s">
        <v>122</v>
      </c>
      <c r="BM624" s="208" t="s">
        <v>3049</v>
      </c>
    </row>
    <row r="625" spans="2:65" s="1" customFormat="1" ht="10.199999999999999">
      <c r="B625" s="35"/>
      <c r="C625" s="36"/>
      <c r="D625" s="210" t="s">
        <v>192</v>
      </c>
      <c r="E625" s="36"/>
      <c r="F625" s="211" t="s">
        <v>2706</v>
      </c>
      <c r="G625" s="36"/>
      <c r="H625" s="36"/>
      <c r="I625" s="118"/>
      <c r="J625" s="36"/>
      <c r="K625" s="36"/>
      <c r="L625" s="39"/>
      <c r="M625" s="212"/>
      <c r="N625" s="67"/>
      <c r="O625" s="67"/>
      <c r="P625" s="67"/>
      <c r="Q625" s="67"/>
      <c r="R625" s="67"/>
      <c r="S625" s="67"/>
      <c r="T625" s="68"/>
      <c r="AT625" s="17" t="s">
        <v>192</v>
      </c>
      <c r="AU625" s="17" t="s">
        <v>98</v>
      </c>
    </row>
    <row r="626" spans="2:65" s="1" customFormat="1" ht="54">
      <c r="B626" s="35"/>
      <c r="C626" s="36"/>
      <c r="D626" s="210" t="s">
        <v>194</v>
      </c>
      <c r="E626" s="36"/>
      <c r="F626" s="213" t="s">
        <v>962</v>
      </c>
      <c r="G626" s="36"/>
      <c r="H626" s="36"/>
      <c r="I626" s="118"/>
      <c r="J626" s="36"/>
      <c r="K626" s="36"/>
      <c r="L626" s="39"/>
      <c r="M626" s="212"/>
      <c r="N626" s="67"/>
      <c r="O626" s="67"/>
      <c r="P626" s="67"/>
      <c r="Q626" s="67"/>
      <c r="R626" s="67"/>
      <c r="S626" s="67"/>
      <c r="T626" s="68"/>
      <c r="AT626" s="17" t="s">
        <v>194</v>
      </c>
      <c r="AU626" s="17" t="s">
        <v>98</v>
      </c>
    </row>
    <row r="627" spans="2:65" s="12" customFormat="1" ht="10.199999999999999">
      <c r="B627" s="214"/>
      <c r="C627" s="215"/>
      <c r="D627" s="210" t="s">
        <v>196</v>
      </c>
      <c r="E627" s="216" t="s">
        <v>1</v>
      </c>
      <c r="F627" s="217" t="s">
        <v>3050</v>
      </c>
      <c r="G627" s="215"/>
      <c r="H627" s="216" t="s">
        <v>1</v>
      </c>
      <c r="I627" s="218"/>
      <c r="J627" s="215"/>
      <c r="K627" s="215"/>
      <c r="L627" s="219"/>
      <c r="M627" s="220"/>
      <c r="N627" s="221"/>
      <c r="O627" s="221"/>
      <c r="P627" s="221"/>
      <c r="Q627" s="221"/>
      <c r="R627" s="221"/>
      <c r="S627" s="221"/>
      <c r="T627" s="222"/>
      <c r="AT627" s="223" t="s">
        <v>196</v>
      </c>
      <c r="AU627" s="223" t="s">
        <v>98</v>
      </c>
      <c r="AV627" s="12" t="s">
        <v>23</v>
      </c>
      <c r="AW627" s="12" t="s">
        <v>48</v>
      </c>
      <c r="AX627" s="12" t="s">
        <v>91</v>
      </c>
      <c r="AY627" s="223" t="s">
        <v>183</v>
      </c>
    </row>
    <row r="628" spans="2:65" s="13" customFormat="1" ht="10.199999999999999">
      <c r="B628" s="224"/>
      <c r="C628" s="225"/>
      <c r="D628" s="210" t="s">
        <v>196</v>
      </c>
      <c r="E628" s="226" t="s">
        <v>1</v>
      </c>
      <c r="F628" s="227" t="s">
        <v>23</v>
      </c>
      <c r="G628" s="225"/>
      <c r="H628" s="228">
        <v>1</v>
      </c>
      <c r="I628" s="229"/>
      <c r="J628" s="225"/>
      <c r="K628" s="225"/>
      <c r="L628" s="230"/>
      <c r="M628" s="231"/>
      <c r="N628" s="232"/>
      <c r="O628" s="232"/>
      <c r="P628" s="232"/>
      <c r="Q628" s="232"/>
      <c r="R628" s="232"/>
      <c r="S628" s="232"/>
      <c r="T628" s="233"/>
      <c r="AT628" s="234" t="s">
        <v>196</v>
      </c>
      <c r="AU628" s="234" t="s">
        <v>98</v>
      </c>
      <c r="AV628" s="13" t="s">
        <v>98</v>
      </c>
      <c r="AW628" s="13" t="s">
        <v>48</v>
      </c>
      <c r="AX628" s="13" t="s">
        <v>23</v>
      </c>
      <c r="AY628" s="234" t="s">
        <v>183</v>
      </c>
    </row>
    <row r="629" spans="2:65" s="1" customFormat="1" ht="16.5" customHeight="1">
      <c r="B629" s="35"/>
      <c r="C629" s="246" t="s">
        <v>581</v>
      </c>
      <c r="D629" s="246" t="s">
        <v>347</v>
      </c>
      <c r="E629" s="247" t="s">
        <v>2722</v>
      </c>
      <c r="F629" s="248" t="s">
        <v>2723</v>
      </c>
      <c r="G629" s="249" t="s">
        <v>205</v>
      </c>
      <c r="H629" s="250">
        <v>1.01</v>
      </c>
      <c r="I629" s="251"/>
      <c r="J629" s="252">
        <f>ROUND(I629*H629,2)</f>
        <v>0</v>
      </c>
      <c r="K629" s="248" t="s">
        <v>1</v>
      </c>
      <c r="L629" s="253"/>
      <c r="M629" s="254" t="s">
        <v>1</v>
      </c>
      <c r="N629" s="255" t="s">
        <v>56</v>
      </c>
      <c r="O629" s="67"/>
      <c r="P629" s="206">
        <f>O629*H629</f>
        <v>0</v>
      </c>
      <c r="Q629" s="206">
        <v>0.58499999999999996</v>
      </c>
      <c r="R629" s="206">
        <f>Q629*H629</f>
        <v>0.59084999999999999</v>
      </c>
      <c r="S629" s="206">
        <v>0</v>
      </c>
      <c r="T629" s="207">
        <f>S629*H629</f>
        <v>0</v>
      </c>
      <c r="AR629" s="208" t="s">
        <v>232</v>
      </c>
      <c r="AT629" s="208" t="s">
        <v>347</v>
      </c>
      <c r="AU629" s="208" t="s">
        <v>98</v>
      </c>
      <c r="AY629" s="17" t="s">
        <v>183</v>
      </c>
      <c r="BE629" s="209">
        <f>IF(N629="základní",J629,0)</f>
        <v>0</v>
      </c>
      <c r="BF629" s="209">
        <f>IF(N629="snížená",J629,0)</f>
        <v>0</v>
      </c>
      <c r="BG629" s="209">
        <f>IF(N629="zákl. přenesená",J629,0)</f>
        <v>0</v>
      </c>
      <c r="BH629" s="209">
        <f>IF(N629="sníž. přenesená",J629,0)</f>
        <v>0</v>
      </c>
      <c r="BI629" s="209">
        <f>IF(N629="nulová",J629,0)</f>
        <v>0</v>
      </c>
      <c r="BJ629" s="17" t="s">
        <v>23</v>
      </c>
      <c r="BK629" s="209">
        <f>ROUND(I629*H629,2)</f>
        <v>0</v>
      </c>
      <c r="BL629" s="17" t="s">
        <v>122</v>
      </c>
      <c r="BM629" s="208" t="s">
        <v>3051</v>
      </c>
    </row>
    <row r="630" spans="2:65" s="1" customFormat="1" ht="10.199999999999999">
      <c r="B630" s="35"/>
      <c r="C630" s="36"/>
      <c r="D630" s="210" t="s">
        <v>192</v>
      </c>
      <c r="E630" s="36"/>
      <c r="F630" s="211" t="s">
        <v>2723</v>
      </c>
      <c r="G630" s="36"/>
      <c r="H630" s="36"/>
      <c r="I630" s="118"/>
      <c r="J630" s="36"/>
      <c r="K630" s="36"/>
      <c r="L630" s="39"/>
      <c r="M630" s="212"/>
      <c r="N630" s="67"/>
      <c r="O630" s="67"/>
      <c r="P630" s="67"/>
      <c r="Q630" s="67"/>
      <c r="R630" s="67"/>
      <c r="S630" s="67"/>
      <c r="T630" s="68"/>
      <c r="AT630" s="17" t="s">
        <v>192</v>
      </c>
      <c r="AU630" s="17" t="s">
        <v>98</v>
      </c>
    </row>
    <row r="631" spans="2:65" s="12" customFormat="1" ht="10.199999999999999">
      <c r="B631" s="214"/>
      <c r="C631" s="215"/>
      <c r="D631" s="210" t="s">
        <v>196</v>
      </c>
      <c r="E631" s="216" t="s">
        <v>1</v>
      </c>
      <c r="F631" s="217" t="s">
        <v>2640</v>
      </c>
      <c r="G631" s="215"/>
      <c r="H631" s="216" t="s">
        <v>1</v>
      </c>
      <c r="I631" s="218"/>
      <c r="J631" s="215"/>
      <c r="K631" s="215"/>
      <c r="L631" s="219"/>
      <c r="M631" s="220"/>
      <c r="N631" s="221"/>
      <c r="O631" s="221"/>
      <c r="P631" s="221"/>
      <c r="Q631" s="221"/>
      <c r="R631" s="221"/>
      <c r="S631" s="221"/>
      <c r="T631" s="222"/>
      <c r="AT631" s="223" t="s">
        <v>196</v>
      </c>
      <c r="AU631" s="223" t="s">
        <v>98</v>
      </c>
      <c r="AV631" s="12" t="s">
        <v>23</v>
      </c>
      <c r="AW631" s="12" t="s">
        <v>48</v>
      </c>
      <c r="AX631" s="12" t="s">
        <v>91</v>
      </c>
      <c r="AY631" s="223" t="s">
        <v>183</v>
      </c>
    </row>
    <row r="632" spans="2:65" s="13" customFormat="1" ht="10.199999999999999">
      <c r="B632" s="224"/>
      <c r="C632" s="225"/>
      <c r="D632" s="210" t="s">
        <v>196</v>
      </c>
      <c r="E632" s="226" t="s">
        <v>1</v>
      </c>
      <c r="F632" s="227" t="s">
        <v>23</v>
      </c>
      <c r="G632" s="225"/>
      <c r="H632" s="228">
        <v>1</v>
      </c>
      <c r="I632" s="229"/>
      <c r="J632" s="225"/>
      <c r="K632" s="225"/>
      <c r="L632" s="230"/>
      <c r="M632" s="231"/>
      <c r="N632" s="232"/>
      <c r="O632" s="232"/>
      <c r="P632" s="232"/>
      <c r="Q632" s="232"/>
      <c r="R632" s="232"/>
      <c r="S632" s="232"/>
      <c r="T632" s="233"/>
      <c r="AT632" s="234" t="s">
        <v>196</v>
      </c>
      <c r="AU632" s="234" t="s">
        <v>98</v>
      </c>
      <c r="AV632" s="13" t="s">
        <v>98</v>
      </c>
      <c r="AW632" s="13" t="s">
        <v>48</v>
      </c>
      <c r="AX632" s="13" t="s">
        <v>23</v>
      </c>
      <c r="AY632" s="234" t="s">
        <v>183</v>
      </c>
    </row>
    <row r="633" spans="2:65" s="13" customFormat="1" ht="10.199999999999999">
      <c r="B633" s="224"/>
      <c r="C633" s="225"/>
      <c r="D633" s="210" t="s">
        <v>196</v>
      </c>
      <c r="E633" s="225"/>
      <c r="F633" s="227" t="s">
        <v>2731</v>
      </c>
      <c r="G633" s="225"/>
      <c r="H633" s="228">
        <v>1.01</v>
      </c>
      <c r="I633" s="229"/>
      <c r="J633" s="225"/>
      <c r="K633" s="225"/>
      <c r="L633" s="230"/>
      <c r="M633" s="231"/>
      <c r="N633" s="232"/>
      <c r="O633" s="232"/>
      <c r="P633" s="232"/>
      <c r="Q633" s="232"/>
      <c r="R633" s="232"/>
      <c r="S633" s="232"/>
      <c r="T633" s="233"/>
      <c r="AT633" s="234" t="s">
        <v>196</v>
      </c>
      <c r="AU633" s="234" t="s">
        <v>98</v>
      </c>
      <c r="AV633" s="13" t="s">
        <v>98</v>
      </c>
      <c r="AW633" s="13" t="s">
        <v>4</v>
      </c>
      <c r="AX633" s="13" t="s">
        <v>23</v>
      </c>
      <c r="AY633" s="234" t="s">
        <v>183</v>
      </c>
    </row>
    <row r="634" spans="2:65" s="1" customFormat="1" ht="16.5" customHeight="1">
      <c r="B634" s="35"/>
      <c r="C634" s="197" t="s">
        <v>589</v>
      </c>
      <c r="D634" s="197" t="s">
        <v>186</v>
      </c>
      <c r="E634" s="198" t="s">
        <v>2732</v>
      </c>
      <c r="F634" s="199" t="s">
        <v>2733</v>
      </c>
      <c r="G634" s="200" t="s">
        <v>205</v>
      </c>
      <c r="H634" s="201">
        <v>1</v>
      </c>
      <c r="I634" s="202"/>
      <c r="J634" s="203">
        <f>ROUND(I634*H634,2)</f>
        <v>0</v>
      </c>
      <c r="K634" s="199" t="s">
        <v>190</v>
      </c>
      <c r="L634" s="39"/>
      <c r="M634" s="204" t="s">
        <v>1</v>
      </c>
      <c r="N634" s="205" t="s">
        <v>56</v>
      </c>
      <c r="O634" s="67"/>
      <c r="P634" s="206">
        <f>O634*H634</f>
        <v>0</v>
      </c>
      <c r="Q634" s="206">
        <v>7.0200000000000002E-3</v>
      </c>
      <c r="R634" s="206">
        <f>Q634*H634</f>
        <v>7.0200000000000002E-3</v>
      </c>
      <c r="S634" s="206">
        <v>0</v>
      </c>
      <c r="T634" s="207">
        <f>S634*H634</f>
        <v>0</v>
      </c>
      <c r="AR634" s="208" t="s">
        <v>122</v>
      </c>
      <c r="AT634" s="208" t="s">
        <v>186</v>
      </c>
      <c r="AU634" s="208" t="s">
        <v>98</v>
      </c>
      <c r="AY634" s="17" t="s">
        <v>183</v>
      </c>
      <c r="BE634" s="209">
        <f>IF(N634="základní",J634,0)</f>
        <v>0</v>
      </c>
      <c r="BF634" s="209">
        <f>IF(N634="snížená",J634,0)</f>
        <v>0</v>
      </c>
      <c r="BG634" s="209">
        <f>IF(N634="zákl. přenesená",J634,0)</f>
        <v>0</v>
      </c>
      <c r="BH634" s="209">
        <f>IF(N634="sníž. přenesená",J634,0)</f>
        <v>0</v>
      </c>
      <c r="BI634" s="209">
        <f>IF(N634="nulová",J634,0)</f>
        <v>0</v>
      </c>
      <c r="BJ634" s="17" t="s">
        <v>23</v>
      </c>
      <c r="BK634" s="209">
        <f>ROUND(I634*H634,2)</f>
        <v>0</v>
      </c>
      <c r="BL634" s="17" t="s">
        <v>122</v>
      </c>
      <c r="BM634" s="208" t="s">
        <v>3052</v>
      </c>
    </row>
    <row r="635" spans="2:65" s="1" customFormat="1" ht="10.199999999999999">
      <c r="B635" s="35"/>
      <c r="C635" s="36"/>
      <c r="D635" s="210" t="s">
        <v>192</v>
      </c>
      <c r="E635" s="36"/>
      <c r="F635" s="211" t="s">
        <v>2735</v>
      </c>
      <c r="G635" s="36"/>
      <c r="H635" s="36"/>
      <c r="I635" s="118"/>
      <c r="J635" s="36"/>
      <c r="K635" s="36"/>
      <c r="L635" s="39"/>
      <c r="M635" s="212"/>
      <c r="N635" s="67"/>
      <c r="O635" s="67"/>
      <c r="P635" s="67"/>
      <c r="Q635" s="67"/>
      <c r="R635" s="67"/>
      <c r="S635" s="67"/>
      <c r="T635" s="68"/>
      <c r="AT635" s="17" t="s">
        <v>192</v>
      </c>
      <c r="AU635" s="17" t="s">
        <v>98</v>
      </c>
    </row>
    <row r="636" spans="2:65" s="1" customFormat="1" ht="27">
      <c r="B636" s="35"/>
      <c r="C636" s="36"/>
      <c r="D636" s="210" t="s">
        <v>194</v>
      </c>
      <c r="E636" s="36"/>
      <c r="F636" s="213" t="s">
        <v>2736</v>
      </c>
      <c r="G636" s="36"/>
      <c r="H636" s="36"/>
      <c r="I636" s="118"/>
      <c r="J636" s="36"/>
      <c r="K636" s="36"/>
      <c r="L636" s="39"/>
      <c r="M636" s="212"/>
      <c r="N636" s="67"/>
      <c r="O636" s="67"/>
      <c r="P636" s="67"/>
      <c r="Q636" s="67"/>
      <c r="R636" s="67"/>
      <c r="S636" s="67"/>
      <c r="T636" s="68"/>
      <c r="AT636" s="17" t="s">
        <v>194</v>
      </c>
      <c r="AU636" s="17" t="s">
        <v>98</v>
      </c>
    </row>
    <row r="637" spans="2:65" s="12" customFormat="1" ht="10.199999999999999">
      <c r="B637" s="214"/>
      <c r="C637" s="215"/>
      <c r="D637" s="210" t="s">
        <v>196</v>
      </c>
      <c r="E637" s="216" t="s">
        <v>1</v>
      </c>
      <c r="F637" s="217" t="s">
        <v>3050</v>
      </c>
      <c r="G637" s="215"/>
      <c r="H637" s="216" t="s">
        <v>1</v>
      </c>
      <c r="I637" s="218"/>
      <c r="J637" s="215"/>
      <c r="K637" s="215"/>
      <c r="L637" s="219"/>
      <c r="M637" s="220"/>
      <c r="N637" s="221"/>
      <c r="O637" s="221"/>
      <c r="P637" s="221"/>
      <c r="Q637" s="221"/>
      <c r="R637" s="221"/>
      <c r="S637" s="221"/>
      <c r="T637" s="222"/>
      <c r="AT637" s="223" t="s">
        <v>196</v>
      </c>
      <c r="AU637" s="223" t="s">
        <v>98</v>
      </c>
      <c r="AV637" s="12" t="s">
        <v>23</v>
      </c>
      <c r="AW637" s="12" t="s">
        <v>48</v>
      </c>
      <c r="AX637" s="12" t="s">
        <v>91</v>
      </c>
      <c r="AY637" s="223" t="s">
        <v>183</v>
      </c>
    </row>
    <row r="638" spans="2:65" s="13" customFormat="1" ht="10.199999999999999">
      <c r="B638" s="224"/>
      <c r="C638" s="225"/>
      <c r="D638" s="210" t="s">
        <v>196</v>
      </c>
      <c r="E638" s="226" t="s">
        <v>1</v>
      </c>
      <c r="F638" s="227" t="s">
        <v>23</v>
      </c>
      <c r="G638" s="225"/>
      <c r="H638" s="228">
        <v>1</v>
      </c>
      <c r="I638" s="229"/>
      <c r="J638" s="225"/>
      <c r="K638" s="225"/>
      <c r="L638" s="230"/>
      <c r="M638" s="231"/>
      <c r="N638" s="232"/>
      <c r="O638" s="232"/>
      <c r="P638" s="232"/>
      <c r="Q638" s="232"/>
      <c r="R638" s="232"/>
      <c r="S638" s="232"/>
      <c r="T638" s="233"/>
      <c r="AT638" s="234" t="s">
        <v>196</v>
      </c>
      <c r="AU638" s="234" t="s">
        <v>98</v>
      </c>
      <c r="AV638" s="13" t="s">
        <v>98</v>
      </c>
      <c r="AW638" s="13" t="s">
        <v>48</v>
      </c>
      <c r="AX638" s="13" t="s">
        <v>23</v>
      </c>
      <c r="AY638" s="234" t="s">
        <v>183</v>
      </c>
    </row>
    <row r="639" spans="2:65" s="1" customFormat="1" ht="16.5" customHeight="1">
      <c r="B639" s="35"/>
      <c r="C639" s="246" t="s">
        <v>596</v>
      </c>
      <c r="D639" s="246" t="s">
        <v>347</v>
      </c>
      <c r="E639" s="247" t="s">
        <v>2737</v>
      </c>
      <c r="F639" s="248" t="s">
        <v>2738</v>
      </c>
      <c r="G639" s="249" t="s">
        <v>205</v>
      </c>
      <c r="H639" s="250">
        <v>1</v>
      </c>
      <c r="I639" s="251"/>
      <c r="J639" s="252">
        <f>ROUND(I639*H639,2)</f>
        <v>0</v>
      </c>
      <c r="K639" s="248" t="s">
        <v>1</v>
      </c>
      <c r="L639" s="253"/>
      <c r="M639" s="254" t="s">
        <v>1</v>
      </c>
      <c r="N639" s="255" t="s">
        <v>56</v>
      </c>
      <c r="O639" s="67"/>
      <c r="P639" s="206">
        <f>O639*H639</f>
        <v>0</v>
      </c>
      <c r="Q639" s="206">
        <v>0.16500000000000001</v>
      </c>
      <c r="R639" s="206">
        <f>Q639*H639</f>
        <v>0.16500000000000001</v>
      </c>
      <c r="S639" s="206">
        <v>0</v>
      </c>
      <c r="T639" s="207">
        <f>S639*H639</f>
        <v>0</v>
      </c>
      <c r="AR639" s="208" t="s">
        <v>232</v>
      </c>
      <c r="AT639" s="208" t="s">
        <v>347</v>
      </c>
      <c r="AU639" s="208" t="s">
        <v>98</v>
      </c>
      <c r="AY639" s="17" t="s">
        <v>183</v>
      </c>
      <c r="BE639" s="209">
        <f>IF(N639="základní",J639,0)</f>
        <v>0</v>
      </c>
      <c r="BF639" s="209">
        <f>IF(N639="snížená",J639,0)</f>
        <v>0</v>
      </c>
      <c r="BG639" s="209">
        <f>IF(N639="zákl. přenesená",J639,0)</f>
        <v>0</v>
      </c>
      <c r="BH639" s="209">
        <f>IF(N639="sníž. přenesená",J639,0)</f>
        <v>0</v>
      </c>
      <c r="BI639" s="209">
        <f>IF(N639="nulová",J639,0)</f>
        <v>0</v>
      </c>
      <c r="BJ639" s="17" t="s">
        <v>23</v>
      </c>
      <c r="BK639" s="209">
        <f>ROUND(I639*H639,2)</f>
        <v>0</v>
      </c>
      <c r="BL639" s="17" t="s">
        <v>122</v>
      </c>
      <c r="BM639" s="208" t="s">
        <v>3053</v>
      </c>
    </row>
    <row r="640" spans="2:65" s="1" customFormat="1" ht="10.199999999999999">
      <c r="B640" s="35"/>
      <c r="C640" s="36"/>
      <c r="D640" s="210" t="s">
        <v>192</v>
      </c>
      <c r="E640" s="36"/>
      <c r="F640" s="211" t="s">
        <v>2738</v>
      </c>
      <c r="G640" s="36"/>
      <c r="H640" s="36"/>
      <c r="I640" s="118"/>
      <c r="J640" s="36"/>
      <c r="K640" s="36"/>
      <c r="L640" s="39"/>
      <c r="M640" s="212"/>
      <c r="N640" s="67"/>
      <c r="O640" s="67"/>
      <c r="P640" s="67"/>
      <c r="Q640" s="67"/>
      <c r="R640" s="67"/>
      <c r="S640" s="67"/>
      <c r="T640" s="68"/>
      <c r="AT640" s="17" t="s">
        <v>192</v>
      </c>
      <c r="AU640" s="17" t="s">
        <v>98</v>
      </c>
    </row>
    <row r="641" spans="2:65" s="12" customFormat="1" ht="10.199999999999999">
      <c r="B641" s="214"/>
      <c r="C641" s="215"/>
      <c r="D641" s="210" t="s">
        <v>196</v>
      </c>
      <c r="E641" s="216" t="s">
        <v>1</v>
      </c>
      <c r="F641" s="217" t="s">
        <v>2640</v>
      </c>
      <c r="G641" s="215"/>
      <c r="H641" s="216" t="s">
        <v>1</v>
      </c>
      <c r="I641" s="218"/>
      <c r="J641" s="215"/>
      <c r="K641" s="215"/>
      <c r="L641" s="219"/>
      <c r="M641" s="220"/>
      <c r="N641" s="221"/>
      <c r="O641" s="221"/>
      <c r="P641" s="221"/>
      <c r="Q641" s="221"/>
      <c r="R641" s="221"/>
      <c r="S641" s="221"/>
      <c r="T641" s="222"/>
      <c r="AT641" s="223" t="s">
        <v>196</v>
      </c>
      <c r="AU641" s="223" t="s">
        <v>98</v>
      </c>
      <c r="AV641" s="12" t="s">
        <v>23</v>
      </c>
      <c r="AW641" s="12" t="s">
        <v>48</v>
      </c>
      <c r="AX641" s="12" t="s">
        <v>91</v>
      </c>
      <c r="AY641" s="223" t="s">
        <v>183</v>
      </c>
    </row>
    <row r="642" spans="2:65" s="13" customFormat="1" ht="10.199999999999999">
      <c r="B642" s="224"/>
      <c r="C642" s="225"/>
      <c r="D642" s="210" t="s">
        <v>196</v>
      </c>
      <c r="E642" s="226" t="s">
        <v>1</v>
      </c>
      <c r="F642" s="227" t="s">
        <v>23</v>
      </c>
      <c r="G642" s="225"/>
      <c r="H642" s="228">
        <v>1</v>
      </c>
      <c r="I642" s="229"/>
      <c r="J642" s="225"/>
      <c r="K642" s="225"/>
      <c r="L642" s="230"/>
      <c r="M642" s="231"/>
      <c r="N642" s="232"/>
      <c r="O642" s="232"/>
      <c r="P642" s="232"/>
      <c r="Q642" s="232"/>
      <c r="R642" s="232"/>
      <c r="S642" s="232"/>
      <c r="T642" s="233"/>
      <c r="AT642" s="234" t="s">
        <v>196</v>
      </c>
      <c r="AU642" s="234" t="s">
        <v>98</v>
      </c>
      <c r="AV642" s="13" t="s">
        <v>98</v>
      </c>
      <c r="AW642" s="13" t="s">
        <v>48</v>
      </c>
      <c r="AX642" s="13" t="s">
        <v>23</v>
      </c>
      <c r="AY642" s="234" t="s">
        <v>183</v>
      </c>
    </row>
    <row r="643" spans="2:65" s="1" customFormat="1" ht="16.5" customHeight="1">
      <c r="B643" s="35"/>
      <c r="C643" s="197" t="s">
        <v>600</v>
      </c>
      <c r="D643" s="197" t="s">
        <v>186</v>
      </c>
      <c r="E643" s="198" t="s">
        <v>2740</v>
      </c>
      <c r="F643" s="199" t="s">
        <v>2741</v>
      </c>
      <c r="G643" s="200" t="s">
        <v>205</v>
      </c>
      <c r="H643" s="201">
        <v>2</v>
      </c>
      <c r="I643" s="202"/>
      <c r="J643" s="203">
        <f>ROUND(I643*H643,2)</f>
        <v>0</v>
      </c>
      <c r="K643" s="199" t="s">
        <v>190</v>
      </c>
      <c r="L643" s="39"/>
      <c r="M643" s="204" t="s">
        <v>1</v>
      </c>
      <c r="N643" s="205" t="s">
        <v>56</v>
      </c>
      <c r="O643" s="67"/>
      <c r="P643" s="206">
        <f>O643*H643</f>
        <v>0</v>
      </c>
      <c r="Q643" s="206">
        <v>1.56E-3</v>
      </c>
      <c r="R643" s="206">
        <f>Q643*H643</f>
        <v>3.1199999999999999E-3</v>
      </c>
      <c r="S643" s="206">
        <v>0</v>
      </c>
      <c r="T643" s="207">
        <f>S643*H643</f>
        <v>0</v>
      </c>
      <c r="AR643" s="208" t="s">
        <v>122</v>
      </c>
      <c r="AT643" s="208" t="s">
        <v>186</v>
      </c>
      <c r="AU643" s="208" t="s">
        <v>98</v>
      </c>
      <c r="AY643" s="17" t="s">
        <v>183</v>
      </c>
      <c r="BE643" s="209">
        <f>IF(N643="základní",J643,0)</f>
        <v>0</v>
      </c>
      <c r="BF643" s="209">
        <f>IF(N643="snížená",J643,0)</f>
        <v>0</v>
      </c>
      <c r="BG643" s="209">
        <f>IF(N643="zákl. přenesená",J643,0)</f>
        <v>0</v>
      </c>
      <c r="BH643" s="209">
        <f>IF(N643="sníž. přenesená",J643,0)</f>
        <v>0</v>
      </c>
      <c r="BI643" s="209">
        <f>IF(N643="nulová",J643,0)</f>
        <v>0</v>
      </c>
      <c r="BJ643" s="17" t="s">
        <v>23</v>
      </c>
      <c r="BK643" s="209">
        <f>ROUND(I643*H643,2)</f>
        <v>0</v>
      </c>
      <c r="BL643" s="17" t="s">
        <v>122</v>
      </c>
      <c r="BM643" s="208" t="s">
        <v>3054</v>
      </c>
    </row>
    <row r="644" spans="2:65" s="1" customFormat="1" ht="10.199999999999999">
      <c r="B644" s="35"/>
      <c r="C644" s="36"/>
      <c r="D644" s="210" t="s">
        <v>192</v>
      </c>
      <c r="E644" s="36"/>
      <c r="F644" s="211" t="s">
        <v>2743</v>
      </c>
      <c r="G644" s="36"/>
      <c r="H644" s="36"/>
      <c r="I644" s="118"/>
      <c r="J644" s="36"/>
      <c r="K644" s="36"/>
      <c r="L644" s="39"/>
      <c r="M644" s="212"/>
      <c r="N644" s="67"/>
      <c r="O644" s="67"/>
      <c r="P644" s="67"/>
      <c r="Q644" s="67"/>
      <c r="R644" s="67"/>
      <c r="S644" s="67"/>
      <c r="T644" s="68"/>
      <c r="AT644" s="17" t="s">
        <v>192</v>
      </c>
      <c r="AU644" s="17" t="s">
        <v>98</v>
      </c>
    </row>
    <row r="645" spans="2:65" s="1" customFormat="1" ht="18">
      <c r="B645" s="35"/>
      <c r="C645" s="36"/>
      <c r="D645" s="210" t="s">
        <v>194</v>
      </c>
      <c r="E645" s="36"/>
      <c r="F645" s="213" t="s">
        <v>2744</v>
      </c>
      <c r="G645" s="36"/>
      <c r="H645" s="36"/>
      <c r="I645" s="118"/>
      <c r="J645" s="36"/>
      <c r="K645" s="36"/>
      <c r="L645" s="39"/>
      <c r="M645" s="212"/>
      <c r="N645" s="67"/>
      <c r="O645" s="67"/>
      <c r="P645" s="67"/>
      <c r="Q645" s="67"/>
      <c r="R645" s="67"/>
      <c r="S645" s="67"/>
      <c r="T645" s="68"/>
      <c r="AT645" s="17" t="s">
        <v>194</v>
      </c>
      <c r="AU645" s="17" t="s">
        <v>98</v>
      </c>
    </row>
    <row r="646" spans="2:65" s="12" customFormat="1" ht="10.199999999999999">
      <c r="B646" s="214"/>
      <c r="C646" s="215"/>
      <c r="D646" s="210" t="s">
        <v>196</v>
      </c>
      <c r="E646" s="216" t="s">
        <v>1</v>
      </c>
      <c r="F646" s="217" t="s">
        <v>3055</v>
      </c>
      <c r="G646" s="215"/>
      <c r="H646" s="216" t="s">
        <v>1</v>
      </c>
      <c r="I646" s="218"/>
      <c r="J646" s="215"/>
      <c r="K646" s="215"/>
      <c r="L646" s="219"/>
      <c r="M646" s="220"/>
      <c r="N646" s="221"/>
      <c r="O646" s="221"/>
      <c r="P646" s="221"/>
      <c r="Q646" s="221"/>
      <c r="R646" s="221"/>
      <c r="S646" s="221"/>
      <c r="T646" s="222"/>
      <c r="AT646" s="223" t="s">
        <v>196</v>
      </c>
      <c r="AU646" s="223" t="s">
        <v>98</v>
      </c>
      <c r="AV646" s="12" t="s">
        <v>23</v>
      </c>
      <c r="AW646" s="12" t="s">
        <v>48</v>
      </c>
      <c r="AX646" s="12" t="s">
        <v>91</v>
      </c>
      <c r="AY646" s="223" t="s">
        <v>183</v>
      </c>
    </row>
    <row r="647" spans="2:65" s="13" customFormat="1" ht="10.199999999999999">
      <c r="B647" s="224"/>
      <c r="C647" s="225"/>
      <c r="D647" s="210" t="s">
        <v>196</v>
      </c>
      <c r="E647" s="226" t="s">
        <v>1</v>
      </c>
      <c r="F647" s="227" t="s">
        <v>98</v>
      </c>
      <c r="G647" s="225"/>
      <c r="H647" s="228">
        <v>2</v>
      </c>
      <c r="I647" s="229"/>
      <c r="J647" s="225"/>
      <c r="K647" s="225"/>
      <c r="L647" s="230"/>
      <c r="M647" s="231"/>
      <c r="N647" s="232"/>
      <c r="O647" s="232"/>
      <c r="P647" s="232"/>
      <c r="Q647" s="232"/>
      <c r="R647" s="232"/>
      <c r="S647" s="232"/>
      <c r="T647" s="233"/>
      <c r="AT647" s="234" t="s">
        <v>196</v>
      </c>
      <c r="AU647" s="234" t="s">
        <v>98</v>
      </c>
      <c r="AV647" s="13" t="s">
        <v>98</v>
      </c>
      <c r="AW647" s="13" t="s">
        <v>48</v>
      </c>
      <c r="AX647" s="13" t="s">
        <v>23</v>
      </c>
      <c r="AY647" s="234" t="s">
        <v>183</v>
      </c>
    </row>
    <row r="648" spans="2:65" s="1" customFormat="1" ht="16.5" customHeight="1">
      <c r="B648" s="35"/>
      <c r="C648" s="197" t="s">
        <v>606</v>
      </c>
      <c r="D648" s="197" t="s">
        <v>186</v>
      </c>
      <c r="E648" s="198" t="s">
        <v>2755</v>
      </c>
      <c r="F648" s="199" t="s">
        <v>2756</v>
      </c>
      <c r="G648" s="200" t="s">
        <v>711</v>
      </c>
      <c r="H648" s="201">
        <v>5.5</v>
      </c>
      <c r="I648" s="202"/>
      <c r="J648" s="203">
        <f>ROUND(I648*H648,2)</f>
        <v>0</v>
      </c>
      <c r="K648" s="199" t="s">
        <v>190</v>
      </c>
      <c r="L648" s="39"/>
      <c r="M648" s="204" t="s">
        <v>1</v>
      </c>
      <c r="N648" s="205" t="s">
        <v>56</v>
      </c>
      <c r="O648" s="67"/>
      <c r="P648" s="206">
        <f>O648*H648</f>
        <v>0</v>
      </c>
      <c r="Q648" s="206">
        <v>3.1700000000000001E-3</v>
      </c>
      <c r="R648" s="206">
        <f>Q648*H648</f>
        <v>1.7434999999999999E-2</v>
      </c>
      <c r="S648" s="206">
        <v>0</v>
      </c>
      <c r="T648" s="207">
        <f>S648*H648</f>
        <v>0</v>
      </c>
      <c r="AR648" s="208" t="s">
        <v>122</v>
      </c>
      <c r="AT648" s="208" t="s">
        <v>186</v>
      </c>
      <c r="AU648" s="208" t="s">
        <v>98</v>
      </c>
      <c r="AY648" s="17" t="s">
        <v>183</v>
      </c>
      <c r="BE648" s="209">
        <f>IF(N648="základní",J648,0)</f>
        <v>0</v>
      </c>
      <c r="BF648" s="209">
        <f>IF(N648="snížená",J648,0)</f>
        <v>0</v>
      </c>
      <c r="BG648" s="209">
        <f>IF(N648="zákl. přenesená",J648,0)</f>
        <v>0</v>
      </c>
      <c r="BH648" s="209">
        <f>IF(N648="sníž. přenesená",J648,0)</f>
        <v>0</v>
      </c>
      <c r="BI648" s="209">
        <f>IF(N648="nulová",J648,0)</f>
        <v>0</v>
      </c>
      <c r="BJ648" s="17" t="s">
        <v>23</v>
      </c>
      <c r="BK648" s="209">
        <f>ROUND(I648*H648,2)</f>
        <v>0</v>
      </c>
      <c r="BL648" s="17" t="s">
        <v>122</v>
      </c>
      <c r="BM648" s="208" t="s">
        <v>3056</v>
      </c>
    </row>
    <row r="649" spans="2:65" s="1" customFormat="1" ht="17.399999999999999">
      <c r="B649" s="35"/>
      <c r="C649" s="36"/>
      <c r="D649" s="210" t="s">
        <v>192</v>
      </c>
      <c r="E649" s="36"/>
      <c r="F649" s="211" t="s">
        <v>2758</v>
      </c>
      <c r="G649" s="36"/>
      <c r="H649" s="36"/>
      <c r="I649" s="118"/>
      <c r="J649" s="36"/>
      <c r="K649" s="36"/>
      <c r="L649" s="39"/>
      <c r="M649" s="212"/>
      <c r="N649" s="67"/>
      <c r="O649" s="67"/>
      <c r="P649" s="67"/>
      <c r="Q649" s="67"/>
      <c r="R649" s="67"/>
      <c r="S649" s="67"/>
      <c r="T649" s="68"/>
      <c r="AT649" s="17" t="s">
        <v>192</v>
      </c>
      <c r="AU649" s="17" t="s">
        <v>98</v>
      </c>
    </row>
    <row r="650" spans="2:65" s="12" customFormat="1" ht="10.199999999999999">
      <c r="B650" s="214"/>
      <c r="C650" s="215"/>
      <c r="D650" s="210" t="s">
        <v>196</v>
      </c>
      <c r="E650" s="216" t="s">
        <v>1</v>
      </c>
      <c r="F650" s="217" t="s">
        <v>3055</v>
      </c>
      <c r="G650" s="215"/>
      <c r="H650" s="216" t="s">
        <v>1</v>
      </c>
      <c r="I650" s="218"/>
      <c r="J650" s="215"/>
      <c r="K650" s="215"/>
      <c r="L650" s="219"/>
      <c r="M650" s="220"/>
      <c r="N650" s="221"/>
      <c r="O650" s="221"/>
      <c r="P650" s="221"/>
      <c r="Q650" s="221"/>
      <c r="R650" s="221"/>
      <c r="S650" s="221"/>
      <c r="T650" s="222"/>
      <c r="AT650" s="223" t="s">
        <v>196</v>
      </c>
      <c r="AU650" s="223" t="s">
        <v>98</v>
      </c>
      <c r="AV650" s="12" t="s">
        <v>23</v>
      </c>
      <c r="AW650" s="12" t="s">
        <v>48</v>
      </c>
      <c r="AX650" s="12" t="s">
        <v>91</v>
      </c>
      <c r="AY650" s="223" t="s">
        <v>183</v>
      </c>
    </row>
    <row r="651" spans="2:65" s="13" customFormat="1" ht="10.199999999999999">
      <c r="B651" s="224"/>
      <c r="C651" s="225"/>
      <c r="D651" s="210" t="s">
        <v>196</v>
      </c>
      <c r="E651" s="226" t="s">
        <v>1</v>
      </c>
      <c r="F651" s="227" t="s">
        <v>3057</v>
      </c>
      <c r="G651" s="225"/>
      <c r="H651" s="228">
        <v>5.5</v>
      </c>
      <c r="I651" s="229"/>
      <c r="J651" s="225"/>
      <c r="K651" s="225"/>
      <c r="L651" s="230"/>
      <c r="M651" s="231"/>
      <c r="N651" s="232"/>
      <c r="O651" s="232"/>
      <c r="P651" s="232"/>
      <c r="Q651" s="232"/>
      <c r="R651" s="232"/>
      <c r="S651" s="232"/>
      <c r="T651" s="233"/>
      <c r="AT651" s="234" t="s">
        <v>196</v>
      </c>
      <c r="AU651" s="234" t="s">
        <v>98</v>
      </c>
      <c r="AV651" s="13" t="s">
        <v>98</v>
      </c>
      <c r="AW651" s="13" t="s">
        <v>48</v>
      </c>
      <c r="AX651" s="13" t="s">
        <v>23</v>
      </c>
      <c r="AY651" s="234" t="s">
        <v>183</v>
      </c>
    </row>
    <row r="652" spans="2:65" s="11" customFormat="1" ht="22.8" customHeight="1">
      <c r="B652" s="181"/>
      <c r="C652" s="182"/>
      <c r="D652" s="183" t="s">
        <v>90</v>
      </c>
      <c r="E652" s="195" t="s">
        <v>2306</v>
      </c>
      <c r="F652" s="195" t="s">
        <v>2307</v>
      </c>
      <c r="G652" s="182"/>
      <c r="H652" s="182"/>
      <c r="I652" s="185"/>
      <c r="J652" s="196">
        <f>BK652</f>
        <v>0</v>
      </c>
      <c r="K652" s="182"/>
      <c r="L652" s="187"/>
      <c r="M652" s="188"/>
      <c r="N652" s="189"/>
      <c r="O652" s="189"/>
      <c r="P652" s="190">
        <f>SUM(P653:P658)</f>
        <v>0</v>
      </c>
      <c r="Q652" s="189"/>
      <c r="R652" s="190">
        <f>SUM(R653:R658)</f>
        <v>0</v>
      </c>
      <c r="S652" s="189"/>
      <c r="T652" s="191">
        <f>SUM(T653:T658)</f>
        <v>0</v>
      </c>
      <c r="AR652" s="192" t="s">
        <v>23</v>
      </c>
      <c r="AT652" s="193" t="s">
        <v>90</v>
      </c>
      <c r="AU652" s="193" t="s">
        <v>23</v>
      </c>
      <c r="AY652" s="192" t="s">
        <v>183</v>
      </c>
      <c r="BK652" s="194">
        <f>SUM(BK653:BK658)</f>
        <v>0</v>
      </c>
    </row>
    <row r="653" spans="2:65" s="1" customFormat="1" ht="16.5" customHeight="1">
      <c r="B653" s="35"/>
      <c r="C653" s="197" t="s">
        <v>612</v>
      </c>
      <c r="D653" s="197" t="s">
        <v>186</v>
      </c>
      <c r="E653" s="198" t="s">
        <v>1180</v>
      </c>
      <c r="F653" s="199" t="s">
        <v>1181</v>
      </c>
      <c r="G653" s="200" t="s">
        <v>313</v>
      </c>
      <c r="H653" s="201">
        <v>27.8</v>
      </c>
      <c r="I653" s="202"/>
      <c r="J653" s="203">
        <f>ROUND(I653*H653,2)</f>
        <v>0</v>
      </c>
      <c r="K653" s="199" t="s">
        <v>190</v>
      </c>
      <c r="L653" s="39"/>
      <c r="M653" s="204" t="s">
        <v>1</v>
      </c>
      <c r="N653" s="205" t="s">
        <v>56</v>
      </c>
      <c r="O653" s="67"/>
      <c r="P653" s="206">
        <f>O653*H653</f>
        <v>0</v>
      </c>
      <c r="Q653" s="206">
        <v>0</v>
      </c>
      <c r="R653" s="206">
        <f>Q653*H653</f>
        <v>0</v>
      </c>
      <c r="S653" s="206">
        <v>0</v>
      </c>
      <c r="T653" s="207">
        <f>S653*H653</f>
        <v>0</v>
      </c>
      <c r="AR653" s="208" t="s">
        <v>122</v>
      </c>
      <c r="AT653" s="208" t="s">
        <v>186</v>
      </c>
      <c r="AU653" s="208" t="s">
        <v>98</v>
      </c>
      <c r="AY653" s="17" t="s">
        <v>183</v>
      </c>
      <c r="BE653" s="209">
        <f>IF(N653="základní",J653,0)</f>
        <v>0</v>
      </c>
      <c r="BF653" s="209">
        <f>IF(N653="snížená",J653,0)</f>
        <v>0</v>
      </c>
      <c r="BG653" s="209">
        <f>IF(N653="zákl. přenesená",J653,0)</f>
        <v>0</v>
      </c>
      <c r="BH653" s="209">
        <f>IF(N653="sníž. přenesená",J653,0)</f>
        <v>0</v>
      </c>
      <c r="BI653" s="209">
        <f>IF(N653="nulová",J653,0)</f>
        <v>0</v>
      </c>
      <c r="BJ653" s="17" t="s">
        <v>23</v>
      </c>
      <c r="BK653" s="209">
        <f>ROUND(I653*H653,2)</f>
        <v>0</v>
      </c>
      <c r="BL653" s="17" t="s">
        <v>122</v>
      </c>
      <c r="BM653" s="208" t="s">
        <v>3058</v>
      </c>
    </row>
    <row r="654" spans="2:65" s="1" customFormat="1" ht="17.399999999999999">
      <c r="B654" s="35"/>
      <c r="C654" s="36"/>
      <c r="D654" s="210" t="s">
        <v>192</v>
      </c>
      <c r="E654" s="36"/>
      <c r="F654" s="211" t="s">
        <v>1183</v>
      </c>
      <c r="G654" s="36"/>
      <c r="H654" s="36"/>
      <c r="I654" s="118"/>
      <c r="J654" s="36"/>
      <c r="K654" s="36"/>
      <c r="L654" s="39"/>
      <c r="M654" s="212"/>
      <c r="N654" s="67"/>
      <c r="O654" s="67"/>
      <c r="P654" s="67"/>
      <c r="Q654" s="67"/>
      <c r="R654" s="67"/>
      <c r="S654" s="67"/>
      <c r="T654" s="68"/>
      <c r="AT654" s="17" t="s">
        <v>192</v>
      </c>
      <c r="AU654" s="17" t="s">
        <v>98</v>
      </c>
    </row>
    <row r="655" spans="2:65" s="1" customFormat="1" ht="27">
      <c r="B655" s="35"/>
      <c r="C655" s="36"/>
      <c r="D655" s="210" t="s">
        <v>194</v>
      </c>
      <c r="E655" s="36"/>
      <c r="F655" s="213" t="s">
        <v>1080</v>
      </c>
      <c r="G655" s="36"/>
      <c r="H655" s="36"/>
      <c r="I655" s="118"/>
      <c r="J655" s="36"/>
      <c r="K655" s="36"/>
      <c r="L655" s="39"/>
      <c r="M655" s="212"/>
      <c r="N655" s="67"/>
      <c r="O655" s="67"/>
      <c r="P655" s="67"/>
      <c r="Q655" s="67"/>
      <c r="R655" s="67"/>
      <c r="S655" s="67"/>
      <c r="T655" s="68"/>
      <c r="AT655" s="17" t="s">
        <v>194</v>
      </c>
      <c r="AU655" s="17" t="s">
        <v>98</v>
      </c>
    </row>
    <row r="656" spans="2:65" s="1" customFormat="1" ht="16.5" customHeight="1">
      <c r="B656" s="35"/>
      <c r="C656" s="197" t="s">
        <v>618</v>
      </c>
      <c r="D656" s="197" t="s">
        <v>186</v>
      </c>
      <c r="E656" s="198" t="s">
        <v>2453</v>
      </c>
      <c r="F656" s="199" t="s">
        <v>2454</v>
      </c>
      <c r="G656" s="200" t="s">
        <v>313</v>
      </c>
      <c r="H656" s="201">
        <v>27.8</v>
      </c>
      <c r="I656" s="202"/>
      <c r="J656" s="203">
        <f>ROUND(I656*H656,2)</f>
        <v>0</v>
      </c>
      <c r="K656" s="199" t="s">
        <v>190</v>
      </c>
      <c r="L656" s="39"/>
      <c r="M656" s="204" t="s">
        <v>1</v>
      </c>
      <c r="N656" s="205" t="s">
        <v>56</v>
      </c>
      <c r="O656" s="67"/>
      <c r="P656" s="206">
        <f>O656*H656</f>
        <v>0</v>
      </c>
      <c r="Q656" s="206">
        <v>0</v>
      </c>
      <c r="R656" s="206">
        <f>Q656*H656</f>
        <v>0</v>
      </c>
      <c r="S656" s="206">
        <v>0</v>
      </c>
      <c r="T656" s="207">
        <f>S656*H656</f>
        <v>0</v>
      </c>
      <c r="AR656" s="208" t="s">
        <v>122</v>
      </c>
      <c r="AT656" s="208" t="s">
        <v>186</v>
      </c>
      <c r="AU656" s="208" t="s">
        <v>98</v>
      </c>
      <c r="AY656" s="17" t="s">
        <v>183</v>
      </c>
      <c r="BE656" s="209">
        <f>IF(N656="základní",J656,0)</f>
        <v>0</v>
      </c>
      <c r="BF656" s="209">
        <f>IF(N656="snížená",J656,0)</f>
        <v>0</v>
      </c>
      <c r="BG656" s="209">
        <f>IF(N656="zákl. přenesená",J656,0)</f>
        <v>0</v>
      </c>
      <c r="BH656" s="209">
        <f>IF(N656="sníž. přenesená",J656,0)</f>
        <v>0</v>
      </c>
      <c r="BI656" s="209">
        <f>IF(N656="nulová",J656,0)</f>
        <v>0</v>
      </c>
      <c r="BJ656" s="17" t="s">
        <v>23</v>
      </c>
      <c r="BK656" s="209">
        <f>ROUND(I656*H656,2)</f>
        <v>0</v>
      </c>
      <c r="BL656" s="17" t="s">
        <v>122</v>
      </c>
      <c r="BM656" s="208" t="s">
        <v>3059</v>
      </c>
    </row>
    <row r="657" spans="2:65" s="1" customFormat="1" ht="17.399999999999999">
      <c r="B657" s="35"/>
      <c r="C657" s="36"/>
      <c r="D657" s="210" t="s">
        <v>192</v>
      </c>
      <c r="E657" s="36"/>
      <c r="F657" s="211" t="s">
        <v>2456</v>
      </c>
      <c r="G657" s="36"/>
      <c r="H657" s="36"/>
      <c r="I657" s="118"/>
      <c r="J657" s="36"/>
      <c r="K657" s="36"/>
      <c r="L657" s="39"/>
      <c r="M657" s="212"/>
      <c r="N657" s="67"/>
      <c r="O657" s="67"/>
      <c r="P657" s="67"/>
      <c r="Q657" s="67"/>
      <c r="R657" s="67"/>
      <c r="S657" s="67"/>
      <c r="T657" s="68"/>
      <c r="AT657" s="17" t="s">
        <v>192</v>
      </c>
      <c r="AU657" s="17" t="s">
        <v>98</v>
      </c>
    </row>
    <row r="658" spans="2:65" s="1" customFormat="1" ht="27">
      <c r="B658" s="35"/>
      <c r="C658" s="36"/>
      <c r="D658" s="210" t="s">
        <v>194</v>
      </c>
      <c r="E658" s="36"/>
      <c r="F658" s="213" t="s">
        <v>1080</v>
      </c>
      <c r="G658" s="36"/>
      <c r="H658" s="36"/>
      <c r="I658" s="118"/>
      <c r="J658" s="36"/>
      <c r="K658" s="36"/>
      <c r="L658" s="39"/>
      <c r="M658" s="212"/>
      <c r="N658" s="67"/>
      <c r="O658" s="67"/>
      <c r="P658" s="67"/>
      <c r="Q658" s="67"/>
      <c r="R658" s="67"/>
      <c r="S658" s="67"/>
      <c r="T658" s="68"/>
      <c r="AT658" s="17" t="s">
        <v>194</v>
      </c>
      <c r="AU658" s="17" t="s">
        <v>98</v>
      </c>
    </row>
    <row r="659" spans="2:65" s="11" customFormat="1" ht="25.9" customHeight="1">
      <c r="B659" s="181"/>
      <c r="C659" s="182"/>
      <c r="D659" s="183" t="s">
        <v>90</v>
      </c>
      <c r="E659" s="184" t="s">
        <v>2775</v>
      </c>
      <c r="F659" s="184" t="s">
        <v>2776</v>
      </c>
      <c r="G659" s="182"/>
      <c r="H659" s="182"/>
      <c r="I659" s="185"/>
      <c r="J659" s="186">
        <f>BK659</f>
        <v>0</v>
      </c>
      <c r="K659" s="182"/>
      <c r="L659" s="187"/>
      <c r="M659" s="188"/>
      <c r="N659" s="189"/>
      <c r="O659" s="189"/>
      <c r="P659" s="190">
        <f>P660+P668</f>
        <v>0</v>
      </c>
      <c r="Q659" s="189"/>
      <c r="R659" s="190">
        <f>R660+R668</f>
        <v>7.4999999999999997E-3</v>
      </c>
      <c r="S659" s="189"/>
      <c r="T659" s="191">
        <f>T660+T668</f>
        <v>0</v>
      </c>
      <c r="AR659" s="192" t="s">
        <v>98</v>
      </c>
      <c r="AT659" s="193" t="s">
        <v>90</v>
      </c>
      <c r="AU659" s="193" t="s">
        <v>91</v>
      </c>
      <c r="AY659" s="192" t="s">
        <v>183</v>
      </c>
      <c r="BK659" s="194">
        <f>BK660+BK668</f>
        <v>0</v>
      </c>
    </row>
    <row r="660" spans="2:65" s="11" customFormat="1" ht="22.8" customHeight="1">
      <c r="B660" s="181"/>
      <c r="C660" s="182"/>
      <c r="D660" s="183" t="s">
        <v>90</v>
      </c>
      <c r="E660" s="195" t="s">
        <v>3060</v>
      </c>
      <c r="F660" s="195" t="s">
        <v>3061</v>
      </c>
      <c r="G660" s="182"/>
      <c r="H660" s="182"/>
      <c r="I660" s="185"/>
      <c r="J660" s="196">
        <f>BK660</f>
        <v>0</v>
      </c>
      <c r="K660" s="182"/>
      <c r="L660" s="187"/>
      <c r="M660" s="188"/>
      <c r="N660" s="189"/>
      <c r="O660" s="189"/>
      <c r="P660" s="190">
        <f>SUM(P661:P667)</f>
        <v>0</v>
      </c>
      <c r="Q660" s="189"/>
      <c r="R660" s="190">
        <f>SUM(R661:R667)</f>
        <v>7.4999999999999997E-3</v>
      </c>
      <c r="S660" s="189"/>
      <c r="T660" s="191">
        <f>SUM(T661:T667)</f>
        <v>0</v>
      </c>
      <c r="AR660" s="192" t="s">
        <v>98</v>
      </c>
      <c r="AT660" s="193" t="s">
        <v>90</v>
      </c>
      <c r="AU660" s="193" t="s">
        <v>23</v>
      </c>
      <c r="AY660" s="192" t="s">
        <v>183</v>
      </c>
      <c r="BK660" s="194">
        <f>SUM(BK661:BK667)</f>
        <v>0</v>
      </c>
    </row>
    <row r="661" spans="2:65" s="1" customFormat="1" ht="16.5" customHeight="1">
      <c r="B661" s="35"/>
      <c r="C661" s="197" t="s">
        <v>625</v>
      </c>
      <c r="D661" s="197" t="s">
        <v>186</v>
      </c>
      <c r="E661" s="198" t="s">
        <v>3062</v>
      </c>
      <c r="F661" s="199" t="s">
        <v>3063</v>
      </c>
      <c r="G661" s="200" t="s">
        <v>205</v>
      </c>
      <c r="H661" s="201">
        <v>5</v>
      </c>
      <c r="I661" s="202"/>
      <c r="J661" s="203">
        <f>ROUND(I661*H661,2)</f>
        <v>0</v>
      </c>
      <c r="K661" s="199" t="s">
        <v>190</v>
      </c>
      <c r="L661" s="39"/>
      <c r="M661" s="204" t="s">
        <v>1</v>
      </c>
      <c r="N661" s="205" t="s">
        <v>56</v>
      </c>
      <c r="O661" s="67"/>
      <c r="P661" s="206">
        <f>O661*H661</f>
        <v>0</v>
      </c>
      <c r="Q661" s="206">
        <v>1.5E-3</v>
      </c>
      <c r="R661" s="206">
        <f>Q661*H661</f>
        <v>7.4999999999999997E-3</v>
      </c>
      <c r="S661" s="206">
        <v>0</v>
      </c>
      <c r="T661" s="207">
        <f>S661*H661</f>
        <v>0</v>
      </c>
      <c r="AR661" s="208" t="s">
        <v>288</v>
      </c>
      <c r="AT661" s="208" t="s">
        <v>186</v>
      </c>
      <c r="AU661" s="208" t="s">
        <v>98</v>
      </c>
      <c r="AY661" s="17" t="s">
        <v>183</v>
      </c>
      <c r="BE661" s="209">
        <f>IF(N661="základní",J661,0)</f>
        <v>0</v>
      </c>
      <c r="BF661" s="209">
        <f>IF(N661="snížená",J661,0)</f>
        <v>0</v>
      </c>
      <c r="BG661" s="209">
        <f>IF(N661="zákl. přenesená",J661,0)</f>
        <v>0</v>
      </c>
      <c r="BH661" s="209">
        <f>IF(N661="sníž. přenesená",J661,0)</f>
        <v>0</v>
      </c>
      <c r="BI661" s="209">
        <f>IF(N661="nulová",J661,0)</f>
        <v>0</v>
      </c>
      <c r="BJ661" s="17" t="s">
        <v>23</v>
      </c>
      <c r="BK661" s="209">
        <f>ROUND(I661*H661,2)</f>
        <v>0</v>
      </c>
      <c r="BL661" s="17" t="s">
        <v>288</v>
      </c>
      <c r="BM661" s="208" t="s">
        <v>3064</v>
      </c>
    </row>
    <row r="662" spans="2:65" s="1" customFormat="1" ht="10.199999999999999">
      <c r="B662" s="35"/>
      <c r="C662" s="36"/>
      <c r="D662" s="210" t="s">
        <v>192</v>
      </c>
      <c r="E662" s="36"/>
      <c r="F662" s="211" t="s">
        <v>3065</v>
      </c>
      <c r="G662" s="36"/>
      <c r="H662" s="36"/>
      <c r="I662" s="118"/>
      <c r="J662" s="36"/>
      <c r="K662" s="36"/>
      <c r="L662" s="39"/>
      <c r="M662" s="212"/>
      <c r="N662" s="67"/>
      <c r="O662" s="67"/>
      <c r="P662" s="67"/>
      <c r="Q662" s="67"/>
      <c r="R662" s="67"/>
      <c r="S662" s="67"/>
      <c r="T662" s="68"/>
      <c r="AT662" s="17" t="s">
        <v>192</v>
      </c>
      <c r="AU662" s="17" t="s">
        <v>98</v>
      </c>
    </row>
    <row r="663" spans="2:65" s="12" customFormat="1" ht="10.199999999999999">
      <c r="B663" s="214"/>
      <c r="C663" s="215"/>
      <c r="D663" s="210" t="s">
        <v>196</v>
      </c>
      <c r="E663" s="216" t="s">
        <v>1</v>
      </c>
      <c r="F663" s="217" t="s">
        <v>2969</v>
      </c>
      <c r="G663" s="215"/>
      <c r="H663" s="216" t="s">
        <v>1</v>
      </c>
      <c r="I663" s="218"/>
      <c r="J663" s="215"/>
      <c r="K663" s="215"/>
      <c r="L663" s="219"/>
      <c r="M663" s="220"/>
      <c r="N663" s="221"/>
      <c r="O663" s="221"/>
      <c r="P663" s="221"/>
      <c r="Q663" s="221"/>
      <c r="R663" s="221"/>
      <c r="S663" s="221"/>
      <c r="T663" s="222"/>
      <c r="AT663" s="223" t="s">
        <v>196</v>
      </c>
      <c r="AU663" s="223" t="s">
        <v>98</v>
      </c>
      <c r="AV663" s="12" t="s">
        <v>23</v>
      </c>
      <c r="AW663" s="12" t="s">
        <v>48</v>
      </c>
      <c r="AX663" s="12" t="s">
        <v>91</v>
      </c>
      <c r="AY663" s="223" t="s">
        <v>183</v>
      </c>
    </row>
    <row r="664" spans="2:65" s="13" customFormat="1" ht="10.199999999999999">
      <c r="B664" s="224"/>
      <c r="C664" s="225"/>
      <c r="D664" s="210" t="s">
        <v>196</v>
      </c>
      <c r="E664" s="226" t="s">
        <v>1</v>
      </c>
      <c r="F664" s="227" t="s">
        <v>128</v>
      </c>
      <c r="G664" s="225"/>
      <c r="H664" s="228">
        <v>5</v>
      </c>
      <c r="I664" s="229"/>
      <c r="J664" s="225"/>
      <c r="K664" s="225"/>
      <c r="L664" s="230"/>
      <c r="M664" s="231"/>
      <c r="N664" s="232"/>
      <c r="O664" s="232"/>
      <c r="P664" s="232"/>
      <c r="Q664" s="232"/>
      <c r="R664" s="232"/>
      <c r="S664" s="232"/>
      <c r="T664" s="233"/>
      <c r="AT664" s="234" t="s">
        <v>196</v>
      </c>
      <c r="AU664" s="234" t="s">
        <v>98</v>
      </c>
      <c r="AV664" s="13" t="s">
        <v>98</v>
      </c>
      <c r="AW664" s="13" t="s">
        <v>48</v>
      </c>
      <c r="AX664" s="13" t="s">
        <v>23</v>
      </c>
      <c r="AY664" s="234" t="s">
        <v>183</v>
      </c>
    </row>
    <row r="665" spans="2:65" s="1" customFormat="1" ht="16.5" customHeight="1">
      <c r="B665" s="35"/>
      <c r="C665" s="197" t="s">
        <v>632</v>
      </c>
      <c r="D665" s="197" t="s">
        <v>186</v>
      </c>
      <c r="E665" s="198" t="s">
        <v>3066</v>
      </c>
      <c r="F665" s="199" t="s">
        <v>3067</v>
      </c>
      <c r="G665" s="200" t="s">
        <v>313</v>
      </c>
      <c r="H665" s="201">
        <v>8.0000000000000002E-3</v>
      </c>
      <c r="I665" s="202"/>
      <c r="J665" s="203">
        <f>ROUND(I665*H665,2)</f>
        <v>0</v>
      </c>
      <c r="K665" s="199" t="s">
        <v>190</v>
      </c>
      <c r="L665" s="39"/>
      <c r="M665" s="204" t="s">
        <v>1</v>
      </c>
      <c r="N665" s="205" t="s">
        <v>56</v>
      </c>
      <c r="O665" s="67"/>
      <c r="P665" s="206">
        <f>O665*H665</f>
        <v>0</v>
      </c>
      <c r="Q665" s="206">
        <v>0</v>
      </c>
      <c r="R665" s="206">
        <f>Q665*H665</f>
        <v>0</v>
      </c>
      <c r="S665" s="206">
        <v>0</v>
      </c>
      <c r="T665" s="207">
        <f>S665*H665</f>
        <v>0</v>
      </c>
      <c r="AR665" s="208" t="s">
        <v>288</v>
      </c>
      <c r="AT665" s="208" t="s">
        <v>186</v>
      </c>
      <c r="AU665" s="208" t="s">
        <v>98</v>
      </c>
      <c r="AY665" s="17" t="s">
        <v>183</v>
      </c>
      <c r="BE665" s="209">
        <f>IF(N665="základní",J665,0)</f>
        <v>0</v>
      </c>
      <c r="BF665" s="209">
        <f>IF(N665="snížená",J665,0)</f>
        <v>0</v>
      </c>
      <c r="BG665" s="209">
        <f>IF(N665="zákl. přenesená",J665,0)</f>
        <v>0</v>
      </c>
      <c r="BH665" s="209">
        <f>IF(N665="sníž. přenesená",J665,0)</f>
        <v>0</v>
      </c>
      <c r="BI665" s="209">
        <f>IF(N665="nulová",J665,0)</f>
        <v>0</v>
      </c>
      <c r="BJ665" s="17" t="s">
        <v>23</v>
      </c>
      <c r="BK665" s="209">
        <f>ROUND(I665*H665,2)</f>
        <v>0</v>
      </c>
      <c r="BL665" s="17" t="s">
        <v>288</v>
      </c>
      <c r="BM665" s="208" t="s">
        <v>3068</v>
      </c>
    </row>
    <row r="666" spans="2:65" s="1" customFormat="1" ht="17.399999999999999">
      <c r="B666" s="35"/>
      <c r="C666" s="36"/>
      <c r="D666" s="210" t="s">
        <v>192</v>
      </c>
      <c r="E666" s="36"/>
      <c r="F666" s="211" t="s">
        <v>3069</v>
      </c>
      <c r="G666" s="36"/>
      <c r="H666" s="36"/>
      <c r="I666" s="118"/>
      <c r="J666" s="36"/>
      <c r="K666" s="36"/>
      <c r="L666" s="39"/>
      <c r="M666" s="212"/>
      <c r="N666" s="67"/>
      <c r="O666" s="67"/>
      <c r="P666" s="67"/>
      <c r="Q666" s="67"/>
      <c r="R666" s="67"/>
      <c r="S666" s="67"/>
      <c r="T666" s="68"/>
      <c r="AT666" s="17" t="s">
        <v>192</v>
      </c>
      <c r="AU666" s="17" t="s">
        <v>98</v>
      </c>
    </row>
    <row r="667" spans="2:65" s="1" customFormat="1" ht="54">
      <c r="B667" s="35"/>
      <c r="C667" s="36"/>
      <c r="D667" s="210" t="s">
        <v>194</v>
      </c>
      <c r="E667" s="36"/>
      <c r="F667" s="213" t="s">
        <v>3070</v>
      </c>
      <c r="G667" s="36"/>
      <c r="H667" s="36"/>
      <c r="I667" s="118"/>
      <c r="J667" s="36"/>
      <c r="K667" s="36"/>
      <c r="L667" s="39"/>
      <c r="M667" s="212"/>
      <c r="N667" s="67"/>
      <c r="O667" s="67"/>
      <c r="P667" s="67"/>
      <c r="Q667" s="67"/>
      <c r="R667" s="67"/>
      <c r="S667" s="67"/>
      <c r="T667" s="68"/>
      <c r="AT667" s="17" t="s">
        <v>194</v>
      </c>
      <c r="AU667" s="17" t="s">
        <v>98</v>
      </c>
    </row>
    <row r="668" spans="2:65" s="11" customFormat="1" ht="22.8" customHeight="1">
      <c r="B668" s="181"/>
      <c r="C668" s="182"/>
      <c r="D668" s="183" t="s">
        <v>90</v>
      </c>
      <c r="E668" s="195" t="s">
        <v>2777</v>
      </c>
      <c r="F668" s="195" t="s">
        <v>2778</v>
      </c>
      <c r="G668" s="182"/>
      <c r="H668" s="182"/>
      <c r="I668" s="185"/>
      <c r="J668" s="196">
        <f>BK668</f>
        <v>0</v>
      </c>
      <c r="K668" s="182"/>
      <c r="L668" s="187"/>
      <c r="M668" s="188"/>
      <c r="N668" s="189"/>
      <c r="O668" s="189"/>
      <c r="P668" s="190">
        <f>SUM(P669:P673)</f>
        <v>0</v>
      </c>
      <c r="Q668" s="189"/>
      <c r="R668" s="190">
        <f>SUM(R669:R673)</f>
        <v>0</v>
      </c>
      <c r="S668" s="189"/>
      <c r="T668" s="191">
        <f>SUM(T669:T673)</f>
        <v>0</v>
      </c>
      <c r="AR668" s="192" t="s">
        <v>98</v>
      </c>
      <c r="AT668" s="193" t="s">
        <v>90</v>
      </c>
      <c r="AU668" s="193" t="s">
        <v>23</v>
      </c>
      <c r="AY668" s="192" t="s">
        <v>183</v>
      </c>
      <c r="BK668" s="194">
        <f>SUM(BK669:BK673)</f>
        <v>0</v>
      </c>
    </row>
    <row r="669" spans="2:65" s="1" customFormat="1" ht="16.5" customHeight="1">
      <c r="B669" s="35"/>
      <c r="C669" s="197" t="s">
        <v>637</v>
      </c>
      <c r="D669" s="197" t="s">
        <v>186</v>
      </c>
      <c r="E669" s="198" t="s">
        <v>2779</v>
      </c>
      <c r="F669" s="199" t="s">
        <v>2780</v>
      </c>
      <c r="G669" s="200" t="s">
        <v>189</v>
      </c>
      <c r="H669" s="201">
        <v>3.2029999999999998</v>
      </c>
      <c r="I669" s="202"/>
      <c r="J669" s="203">
        <f>ROUND(I669*H669,2)</f>
        <v>0</v>
      </c>
      <c r="K669" s="199" t="s">
        <v>1</v>
      </c>
      <c r="L669" s="39"/>
      <c r="M669" s="204" t="s">
        <v>1</v>
      </c>
      <c r="N669" s="205" t="s">
        <v>56</v>
      </c>
      <c r="O669" s="67"/>
      <c r="P669" s="206">
        <f>O669*H669</f>
        <v>0</v>
      </c>
      <c r="Q669" s="206">
        <v>0</v>
      </c>
      <c r="R669" s="206">
        <f>Q669*H669</f>
        <v>0</v>
      </c>
      <c r="S669" s="206">
        <v>0</v>
      </c>
      <c r="T669" s="207">
        <f>S669*H669</f>
        <v>0</v>
      </c>
      <c r="AR669" s="208" t="s">
        <v>288</v>
      </c>
      <c r="AT669" s="208" t="s">
        <v>186</v>
      </c>
      <c r="AU669" s="208" t="s">
        <v>98</v>
      </c>
      <c r="AY669" s="17" t="s">
        <v>183</v>
      </c>
      <c r="BE669" s="209">
        <f>IF(N669="základní",J669,0)</f>
        <v>0</v>
      </c>
      <c r="BF669" s="209">
        <f>IF(N669="snížená",J669,0)</f>
        <v>0</v>
      </c>
      <c r="BG669" s="209">
        <f>IF(N669="zákl. přenesená",J669,0)</f>
        <v>0</v>
      </c>
      <c r="BH669" s="209">
        <f>IF(N669="sníž. přenesená",J669,0)</f>
        <v>0</v>
      </c>
      <c r="BI669" s="209">
        <f>IF(N669="nulová",J669,0)</f>
        <v>0</v>
      </c>
      <c r="BJ669" s="17" t="s">
        <v>23</v>
      </c>
      <c r="BK669" s="209">
        <f>ROUND(I669*H669,2)</f>
        <v>0</v>
      </c>
      <c r="BL669" s="17" t="s">
        <v>288</v>
      </c>
      <c r="BM669" s="208" t="s">
        <v>3071</v>
      </c>
    </row>
    <row r="670" spans="2:65" s="1" customFormat="1" ht="10.199999999999999">
      <c r="B670" s="35"/>
      <c r="C670" s="36"/>
      <c r="D670" s="210" t="s">
        <v>192</v>
      </c>
      <c r="E670" s="36"/>
      <c r="F670" s="211" t="s">
        <v>2780</v>
      </c>
      <c r="G670" s="36"/>
      <c r="H670" s="36"/>
      <c r="I670" s="118"/>
      <c r="J670" s="36"/>
      <c r="K670" s="36"/>
      <c r="L670" s="39"/>
      <c r="M670" s="212"/>
      <c r="N670" s="67"/>
      <c r="O670" s="67"/>
      <c r="P670" s="67"/>
      <c r="Q670" s="67"/>
      <c r="R670" s="67"/>
      <c r="S670" s="67"/>
      <c r="T670" s="68"/>
      <c r="AT670" s="17" t="s">
        <v>192</v>
      </c>
      <c r="AU670" s="17" t="s">
        <v>98</v>
      </c>
    </row>
    <row r="671" spans="2:65" s="12" customFormat="1" ht="10.199999999999999">
      <c r="B671" s="214"/>
      <c r="C671" s="215"/>
      <c r="D671" s="210" t="s">
        <v>196</v>
      </c>
      <c r="E671" s="216" t="s">
        <v>1</v>
      </c>
      <c r="F671" s="217" t="s">
        <v>3072</v>
      </c>
      <c r="G671" s="215"/>
      <c r="H671" s="216" t="s">
        <v>1</v>
      </c>
      <c r="I671" s="218"/>
      <c r="J671" s="215"/>
      <c r="K671" s="215"/>
      <c r="L671" s="219"/>
      <c r="M671" s="220"/>
      <c r="N671" s="221"/>
      <c r="O671" s="221"/>
      <c r="P671" s="221"/>
      <c r="Q671" s="221"/>
      <c r="R671" s="221"/>
      <c r="S671" s="221"/>
      <c r="T671" s="222"/>
      <c r="AT671" s="223" t="s">
        <v>196</v>
      </c>
      <c r="AU671" s="223" t="s">
        <v>98</v>
      </c>
      <c r="AV671" s="12" t="s">
        <v>23</v>
      </c>
      <c r="AW671" s="12" t="s">
        <v>48</v>
      </c>
      <c r="AX671" s="12" t="s">
        <v>91</v>
      </c>
      <c r="AY671" s="223" t="s">
        <v>183</v>
      </c>
    </row>
    <row r="672" spans="2:65" s="13" customFormat="1" ht="10.199999999999999">
      <c r="B672" s="224"/>
      <c r="C672" s="225"/>
      <c r="D672" s="210" t="s">
        <v>196</v>
      </c>
      <c r="E672" s="226" t="s">
        <v>1</v>
      </c>
      <c r="F672" s="227" t="s">
        <v>3073</v>
      </c>
      <c r="G672" s="225"/>
      <c r="H672" s="228">
        <v>3.2029999999999998</v>
      </c>
      <c r="I672" s="229"/>
      <c r="J672" s="225"/>
      <c r="K672" s="225"/>
      <c r="L672" s="230"/>
      <c r="M672" s="231"/>
      <c r="N672" s="232"/>
      <c r="O672" s="232"/>
      <c r="P672" s="232"/>
      <c r="Q672" s="232"/>
      <c r="R672" s="232"/>
      <c r="S672" s="232"/>
      <c r="T672" s="233"/>
      <c r="AT672" s="234" t="s">
        <v>196</v>
      </c>
      <c r="AU672" s="234" t="s">
        <v>98</v>
      </c>
      <c r="AV672" s="13" t="s">
        <v>98</v>
      </c>
      <c r="AW672" s="13" t="s">
        <v>48</v>
      </c>
      <c r="AX672" s="13" t="s">
        <v>91</v>
      </c>
      <c r="AY672" s="234" t="s">
        <v>183</v>
      </c>
    </row>
    <row r="673" spans="2:51" s="15" customFormat="1" ht="10.199999999999999">
      <c r="B673" s="259"/>
      <c r="C673" s="260"/>
      <c r="D673" s="210" t="s">
        <v>196</v>
      </c>
      <c r="E673" s="261" t="s">
        <v>1</v>
      </c>
      <c r="F673" s="262" t="s">
        <v>1547</v>
      </c>
      <c r="G673" s="260"/>
      <c r="H673" s="263">
        <v>3.2029999999999998</v>
      </c>
      <c r="I673" s="264"/>
      <c r="J673" s="260"/>
      <c r="K673" s="260"/>
      <c r="L673" s="265"/>
      <c r="M673" s="273"/>
      <c r="N673" s="274"/>
      <c r="O673" s="274"/>
      <c r="P673" s="274"/>
      <c r="Q673" s="274"/>
      <c r="R673" s="274"/>
      <c r="S673" s="274"/>
      <c r="T673" s="275"/>
      <c r="AT673" s="269" t="s">
        <v>196</v>
      </c>
      <c r="AU673" s="269" t="s">
        <v>98</v>
      </c>
      <c r="AV673" s="15" t="s">
        <v>122</v>
      </c>
      <c r="AW673" s="15" t="s">
        <v>48</v>
      </c>
      <c r="AX673" s="15" t="s">
        <v>23</v>
      </c>
      <c r="AY673" s="269" t="s">
        <v>183</v>
      </c>
    </row>
    <row r="674" spans="2:51" s="1" customFormat="1" ht="7" customHeight="1">
      <c r="B674" s="50"/>
      <c r="C674" s="51"/>
      <c r="D674" s="51"/>
      <c r="E674" s="51"/>
      <c r="F674" s="51"/>
      <c r="G674" s="51"/>
      <c r="H674" s="51"/>
      <c r="I674" s="149"/>
      <c r="J674" s="51"/>
      <c r="K674" s="51"/>
      <c r="L674" s="39"/>
    </row>
  </sheetData>
  <sheetProtection algorithmName="SHA-512" hashValue="uuCUat0PmhsCc8Wu1dYYX3tLAvep1zcRgMBeRFcQm5Dl7WBwOBI0jWy34blOVbFVS2ntsCJLDd6mqucXZIYTiw==" saltValue="g5JaxYAqoqrZB53dQZdXZLufYZQifUpzqMu39WvTt0EPSKh4uSu3wNcYDXzo+RpaXt1IJS8dC69ps7+0fln1vg==" spinCount="100000" sheet="1" objects="1" scenarios="1" formatColumns="0" formatRows="0" autoFilter="0"/>
  <autoFilter ref="C131:K673"/>
  <mergeCells count="12">
    <mergeCell ref="E124:H124"/>
    <mergeCell ref="L2:V2"/>
    <mergeCell ref="E85:H85"/>
    <mergeCell ref="E87:H87"/>
    <mergeCell ref="E89:H89"/>
    <mergeCell ref="E120:H120"/>
    <mergeCell ref="E122:H122"/>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302"/>
  <sheetViews>
    <sheetView showGridLines="0" workbookViewId="0"/>
  </sheetViews>
  <sheetFormatPr defaultRowHeight="14.4"/>
  <cols>
    <col min="1" max="1" width="8.33203125" customWidth="1"/>
    <col min="2" max="2" width="1.6640625" customWidth="1"/>
    <col min="3" max="3" width="4.1328125" customWidth="1"/>
    <col min="4" max="4" width="4.33203125" customWidth="1"/>
    <col min="5" max="5" width="17.1328125" customWidth="1"/>
    <col min="6" max="6" width="100.796875" customWidth="1"/>
    <col min="7" max="7" width="7" customWidth="1"/>
    <col min="8" max="8" width="11.46484375" customWidth="1"/>
    <col min="9" max="9" width="20.1328125" style="111" customWidth="1"/>
    <col min="10" max="11" width="20.1328125" customWidth="1"/>
    <col min="12" max="12" width="9.33203125" customWidth="1"/>
    <col min="13" max="13" width="10.796875" hidden="1" customWidth="1"/>
    <col min="14" max="14" width="9.33203125" hidden="1"/>
    <col min="15" max="20" width="14.13281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7" customHeight="1">
      <c r="L2" s="289"/>
      <c r="M2" s="289"/>
      <c r="N2" s="289"/>
      <c r="O2" s="289"/>
      <c r="P2" s="289"/>
      <c r="Q2" s="289"/>
      <c r="R2" s="289"/>
      <c r="S2" s="289"/>
      <c r="T2" s="289"/>
      <c r="U2" s="289"/>
      <c r="V2" s="289"/>
      <c r="AT2" s="17" t="s">
        <v>127</v>
      </c>
    </row>
    <row r="3" spans="2:46" ht="7" customHeight="1">
      <c r="B3" s="112"/>
      <c r="C3" s="113"/>
      <c r="D3" s="113"/>
      <c r="E3" s="113"/>
      <c r="F3" s="113"/>
      <c r="G3" s="113"/>
      <c r="H3" s="113"/>
      <c r="I3" s="114"/>
      <c r="J3" s="113"/>
      <c r="K3" s="113"/>
      <c r="L3" s="20"/>
      <c r="AT3" s="17" t="s">
        <v>98</v>
      </c>
    </row>
    <row r="4" spans="2:46" ht="25" customHeight="1">
      <c r="B4" s="20"/>
      <c r="D4" s="115" t="s">
        <v>146</v>
      </c>
      <c r="L4" s="20"/>
      <c r="M4" s="116" t="s">
        <v>10</v>
      </c>
      <c r="AT4" s="17" t="s">
        <v>4</v>
      </c>
    </row>
    <row r="5" spans="2:46" ht="7" customHeight="1">
      <c r="B5" s="20"/>
      <c r="L5" s="20"/>
    </row>
    <row r="6" spans="2:46" ht="12" customHeight="1">
      <c r="B6" s="20"/>
      <c r="D6" s="117" t="s">
        <v>16</v>
      </c>
      <c r="L6" s="20"/>
    </row>
    <row r="7" spans="2:46" ht="16.5" customHeight="1">
      <c r="B7" s="20"/>
      <c r="E7" s="323" t="str">
        <f>'Rekapitulace stavby'!K6</f>
        <v>Šternberk - lokalita Příkopy</v>
      </c>
      <c r="F7" s="324"/>
      <c r="G7" s="324"/>
      <c r="H7" s="324"/>
      <c r="L7" s="20"/>
    </row>
    <row r="8" spans="2:46" ht="12" customHeight="1">
      <c r="B8" s="20"/>
      <c r="D8" s="117" t="s">
        <v>147</v>
      </c>
      <c r="L8" s="20"/>
    </row>
    <row r="9" spans="2:46" s="1" customFormat="1" ht="16.5" customHeight="1">
      <c r="B9" s="39"/>
      <c r="E9" s="323" t="s">
        <v>3074</v>
      </c>
      <c r="F9" s="325"/>
      <c r="G9" s="325"/>
      <c r="H9" s="325"/>
      <c r="I9" s="118"/>
      <c r="L9" s="39"/>
    </row>
    <row r="10" spans="2:46" s="1" customFormat="1" ht="12" customHeight="1">
      <c r="B10" s="39"/>
      <c r="D10" s="117" t="s">
        <v>149</v>
      </c>
      <c r="I10" s="118"/>
      <c r="L10" s="39"/>
    </row>
    <row r="11" spans="2:46" s="1" customFormat="1" ht="37" customHeight="1">
      <c r="B11" s="39"/>
      <c r="E11" s="326" t="s">
        <v>3075</v>
      </c>
      <c r="F11" s="325"/>
      <c r="G11" s="325"/>
      <c r="H11" s="325"/>
      <c r="I11" s="118"/>
      <c r="L11" s="39"/>
    </row>
    <row r="12" spans="2:46" s="1" customFormat="1" ht="10.199999999999999">
      <c r="B12" s="39"/>
      <c r="I12" s="118"/>
      <c r="L12" s="39"/>
    </row>
    <row r="13" spans="2:46" s="1" customFormat="1" ht="12" customHeight="1">
      <c r="B13" s="39"/>
      <c r="D13" s="117" t="s">
        <v>19</v>
      </c>
      <c r="F13" s="106" t="s">
        <v>1</v>
      </c>
      <c r="I13" s="119" t="s">
        <v>21</v>
      </c>
      <c r="J13" s="106" t="s">
        <v>1</v>
      </c>
      <c r="L13" s="39"/>
    </row>
    <row r="14" spans="2:46" s="1" customFormat="1" ht="12" customHeight="1">
      <c r="B14" s="39"/>
      <c r="D14" s="117" t="s">
        <v>24</v>
      </c>
      <c r="F14" s="106" t="s">
        <v>25</v>
      </c>
      <c r="I14" s="119" t="s">
        <v>26</v>
      </c>
      <c r="J14" s="120" t="str">
        <f>'Rekapitulace stavby'!AN8</f>
        <v>23. 4. 2017</v>
      </c>
      <c r="L14" s="39"/>
    </row>
    <row r="15" spans="2:46" s="1" customFormat="1" ht="10.8" customHeight="1">
      <c r="B15" s="39"/>
      <c r="I15" s="118"/>
      <c r="L15" s="39"/>
    </row>
    <row r="16" spans="2:46" s="1" customFormat="1" ht="12" customHeight="1">
      <c r="B16" s="39"/>
      <c r="D16" s="117" t="s">
        <v>34</v>
      </c>
      <c r="I16" s="119" t="s">
        <v>35</v>
      </c>
      <c r="J16" s="106" t="s">
        <v>36</v>
      </c>
      <c r="L16" s="39"/>
    </row>
    <row r="17" spans="2:12" s="1" customFormat="1" ht="18" customHeight="1">
      <c r="B17" s="39"/>
      <c r="E17" s="106" t="s">
        <v>37</v>
      </c>
      <c r="I17" s="119" t="s">
        <v>38</v>
      </c>
      <c r="J17" s="106" t="s">
        <v>39</v>
      </c>
      <c r="L17" s="39"/>
    </row>
    <row r="18" spans="2:12" s="1" customFormat="1" ht="7" customHeight="1">
      <c r="B18" s="39"/>
      <c r="I18" s="118"/>
      <c r="L18" s="39"/>
    </row>
    <row r="19" spans="2:12" s="1" customFormat="1" ht="12" customHeight="1">
      <c r="B19" s="39"/>
      <c r="D19" s="117" t="s">
        <v>40</v>
      </c>
      <c r="I19" s="119" t="s">
        <v>35</v>
      </c>
      <c r="J19" s="30" t="str">
        <f>'Rekapitulace stavby'!AN13</f>
        <v>Vyplň údaj</v>
      </c>
      <c r="L19" s="39"/>
    </row>
    <row r="20" spans="2:12" s="1" customFormat="1" ht="18" customHeight="1">
      <c r="B20" s="39"/>
      <c r="E20" s="327" t="str">
        <f>'Rekapitulace stavby'!E14</f>
        <v>Vyplň údaj</v>
      </c>
      <c r="F20" s="328"/>
      <c r="G20" s="328"/>
      <c r="H20" s="328"/>
      <c r="I20" s="119" t="s">
        <v>38</v>
      </c>
      <c r="J20" s="30" t="str">
        <f>'Rekapitulace stavby'!AN14</f>
        <v>Vyplň údaj</v>
      </c>
      <c r="L20" s="39"/>
    </row>
    <row r="21" spans="2:12" s="1" customFormat="1" ht="7" customHeight="1">
      <c r="B21" s="39"/>
      <c r="I21" s="118"/>
      <c r="L21" s="39"/>
    </row>
    <row r="22" spans="2:12" s="1" customFormat="1" ht="12" customHeight="1">
      <c r="B22" s="39"/>
      <c r="D22" s="117" t="s">
        <v>42</v>
      </c>
      <c r="I22" s="119" t="s">
        <v>35</v>
      </c>
      <c r="J22" s="106" t="s">
        <v>43</v>
      </c>
      <c r="L22" s="39"/>
    </row>
    <row r="23" spans="2:12" s="1" customFormat="1" ht="18" customHeight="1">
      <c r="B23" s="39"/>
      <c r="E23" s="106" t="s">
        <v>44</v>
      </c>
      <c r="I23" s="119" t="s">
        <v>38</v>
      </c>
      <c r="J23" s="106" t="s">
        <v>45</v>
      </c>
      <c r="L23" s="39"/>
    </row>
    <row r="24" spans="2:12" s="1" customFormat="1" ht="7" customHeight="1">
      <c r="B24" s="39"/>
      <c r="I24" s="118"/>
      <c r="L24" s="39"/>
    </row>
    <row r="25" spans="2:12" s="1" customFormat="1" ht="12" customHeight="1">
      <c r="B25" s="39"/>
      <c r="D25" s="117" t="s">
        <v>46</v>
      </c>
      <c r="I25" s="119" t="s">
        <v>35</v>
      </c>
      <c r="J25" s="106" t="s">
        <v>1</v>
      </c>
      <c r="L25" s="39"/>
    </row>
    <row r="26" spans="2:12" s="1" customFormat="1" ht="18" customHeight="1">
      <c r="B26" s="39"/>
      <c r="E26" s="106" t="s">
        <v>3076</v>
      </c>
      <c r="I26" s="119" t="s">
        <v>38</v>
      </c>
      <c r="J26" s="106" t="s">
        <v>1</v>
      </c>
      <c r="L26" s="39"/>
    </row>
    <row r="27" spans="2:12" s="1" customFormat="1" ht="7" customHeight="1">
      <c r="B27" s="39"/>
      <c r="I27" s="118"/>
      <c r="L27" s="39"/>
    </row>
    <row r="28" spans="2:12" s="1" customFormat="1" ht="12" customHeight="1">
      <c r="B28" s="39"/>
      <c r="D28" s="117" t="s">
        <v>49</v>
      </c>
      <c r="I28" s="118"/>
      <c r="L28" s="39"/>
    </row>
    <row r="29" spans="2:12" s="7" customFormat="1" ht="51" customHeight="1">
      <c r="B29" s="121"/>
      <c r="E29" s="329" t="s">
        <v>50</v>
      </c>
      <c r="F29" s="329"/>
      <c r="G29" s="329"/>
      <c r="H29" s="329"/>
      <c r="I29" s="122"/>
      <c r="L29" s="121"/>
    </row>
    <row r="30" spans="2:12" s="1" customFormat="1" ht="7" customHeight="1">
      <c r="B30" s="39"/>
      <c r="I30" s="118"/>
      <c r="L30" s="39"/>
    </row>
    <row r="31" spans="2:12" s="1" customFormat="1" ht="7" customHeight="1">
      <c r="B31" s="39"/>
      <c r="D31" s="63"/>
      <c r="E31" s="63"/>
      <c r="F31" s="63"/>
      <c r="G31" s="63"/>
      <c r="H31" s="63"/>
      <c r="I31" s="123"/>
      <c r="J31" s="63"/>
      <c r="K31" s="63"/>
      <c r="L31" s="39"/>
    </row>
    <row r="32" spans="2:12" s="1" customFormat="1" ht="25.45" customHeight="1">
      <c r="B32" s="39"/>
      <c r="D32" s="124" t="s">
        <v>51</v>
      </c>
      <c r="I32" s="118"/>
      <c r="J32" s="125">
        <f>ROUND(J130, 2)</f>
        <v>0</v>
      </c>
      <c r="L32" s="39"/>
    </row>
    <row r="33" spans="2:12" s="1" customFormat="1" ht="7" customHeight="1">
      <c r="B33" s="39"/>
      <c r="D33" s="63"/>
      <c r="E33" s="63"/>
      <c r="F33" s="63"/>
      <c r="G33" s="63"/>
      <c r="H33" s="63"/>
      <c r="I33" s="123"/>
      <c r="J33" s="63"/>
      <c r="K33" s="63"/>
      <c r="L33" s="39"/>
    </row>
    <row r="34" spans="2:12" s="1" customFormat="1" ht="14.4" customHeight="1">
      <c r="B34" s="39"/>
      <c r="F34" s="126" t="s">
        <v>53</v>
      </c>
      <c r="I34" s="127" t="s">
        <v>52</v>
      </c>
      <c r="J34" s="126" t="s">
        <v>54</v>
      </c>
      <c r="L34" s="39"/>
    </row>
    <row r="35" spans="2:12" s="1" customFormat="1" ht="14.4" customHeight="1">
      <c r="B35" s="39"/>
      <c r="D35" s="128" t="s">
        <v>55</v>
      </c>
      <c r="E35" s="117" t="s">
        <v>56</v>
      </c>
      <c r="F35" s="129">
        <f>ROUND((SUM(BE130:BE301)),  2)</f>
        <v>0</v>
      </c>
      <c r="I35" s="130">
        <v>0.21</v>
      </c>
      <c r="J35" s="129">
        <f>ROUND(((SUM(BE130:BE301))*I35),  2)</f>
        <v>0</v>
      </c>
      <c r="L35" s="39"/>
    </row>
    <row r="36" spans="2:12" s="1" customFormat="1" ht="14.4" customHeight="1">
      <c r="B36" s="39"/>
      <c r="E36" s="117" t="s">
        <v>57</v>
      </c>
      <c r="F36" s="129">
        <f>ROUND((SUM(BF130:BF301)),  2)</f>
        <v>0</v>
      </c>
      <c r="I36" s="130">
        <v>0.15</v>
      </c>
      <c r="J36" s="129">
        <f>ROUND(((SUM(BF130:BF301))*I36),  2)</f>
        <v>0</v>
      </c>
      <c r="L36" s="39"/>
    </row>
    <row r="37" spans="2:12" s="1" customFormat="1" ht="14.4" hidden="1" customHeight="1">
      <c r="B37" s="39"/>
      <c r="E37" s="117" t="s">
        <v>58</v>
      </c>
      <c r="F37" s="129">
        <f>ROUND((SUM(BG130:BG301)),  2)</f>
        <v>0</v>
      </c>
      <c r="I37" s="130">
        <v>0.21</v>
      </c>
      <c r="J37" s="129">
        <f>0</f>
        <v>0</v>
      </c>
      <c r="L37" s="39"/>
    </row>
    <row r="38" spans="2:12" s="1" customFormat="1" ht="14.4" hidden="1" customHeight="1">
      <c r="B38" s="39"/>
      <c r="E38" s="117" t="s">
        <v>59</v>
      </c>
      <c r="F38" s="129">
        <f>ROUND((SUM(BH130:BH301)),  2)</f>
        <v>0</v>
      </c>
      <c r="I38" s="130">
        <v>0.15</v>
      </c>
      <c r="J38" s="129">
        <f>0</f>
        <v>0</v>
      </c>
      <c r="L38" s="39"/>
    </row>
    <row r="39" spans="2:12" s="1" customFormat="1" ht="14.4" hidden="1" customHeight="1">
      <c r="B39" s="39"/>
      <c r="E39" s="117" t="s">
        <v>60</v>
      </c>
      <c r="F39" s="129">
        <f>ROUND((SUM(BI130:BI301)),  2)</f>
        <v>0</v>
      </c>
      <c r="I39" s="130">
        <v>0</v>
      </c>
      <c r="J39" s="129">
        <f>0</f>
        <v>0</v>
      </c>
      <c r="L39" s="39"/>
    </row>
    <row r="40" spans="2:12" s="1" customFormat="1" ht="7" customHeight="1">
      <c r="B40" s="39"/>
      <c r="I40" s="118"/>
      <c r="L40" s="39"/>
    </row>
    <row r="41" spans="2:12" s="1" customFormat="1" ht="25.45" customHeight="1">
      <c r="B41" s="39"/>
      <c r="C41" s="131"/>
      <c r="D41" s="132" t="s">
        <v>61</v>
      </c>
      <c r="E41" s="133"/>
      <c r="F41" s="133"/>
      <c r="G41" s="134" t="s">
        <v>62</v>
      </c>
      <c r="H41" s="135" t="s">
        <v>63</v>
      </c>
      <c r="I41" s="136"/>
      <c r="J41" s="137">
        <f>SUM(J32:J39)</f>
        <v>0</v>
      </c>
      <c r="K41" s="138"/>
      <c r="L41" s="39"/>
    </row>
    <row r="42" spans="2:12" s="1" customFormat="1" ht="14.4" customHeight="1">
      <c r="B42" s="39"/>
      <c r="I42" s="118"/>
      <c r="L42" s="39"/>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9"/>
      <c r="D50" s="139" t="s">
        <v>64</v>
      </c>
      <c r="E50" s="140"/>
      <c r="F50" s="140"/>
      <c r="G50" s="139" t="s">
        <v>65</v>
      </c>
      <c r="H50" s="140"/>
      <c r="I50" s="141"/>
      <c r="J50" s="140"/>
      <c r="K50" s="140"/>
      <c r="L50" s="39"/>
    </row>
    <row r="51" spans="2:12" ht="10.199999999999999">
      <c r="B51" s="20"/>
      <c r="L51" s="20"/>
    </row>
    <row r="52" spans="2:12" ht="10.199999999999999">
      <c r="B52" s="20"/>
      <c r="L52" s="20"/>
    </row>
    <row r="53" spans="2:12" ht="10.199999999999999">
      <c r="B53" s="20"/>
      <c r="L53" s="20"/>
    </row>
    <row r="54" spans="2:12" ht="10.199999999999999">
      <c r="B54" s="20"/>
      <c r="L54" s="20"/>
    </row>
    <row r="55" spans="2:12" ht="10.199999999999999">
      <c r="B55" s="20"/>
      <c r="L55" s="20"/>
    </row>
    <row r="56" spans="2:12" ht="10.199999999999999">
      <c r="B56" s="20"/>
      <c r="L56" s="20"/>
    </row>
    <row r="57" spans="2:12" ht="10.199999999999999">
      <c r="B57" s="20"/>
      <c r="L57" s="20"/>
    </row>
    <row r="58" spans="2:12" ht="10.199999999999999">
      <c r="B58" s="20"/>
      <c r="L58" s="20"/>
    </row>
    <row r="59" spans="2:12" ht="10.199999999999999">
      <c r="B59" s="20"/>
      <c r="L59" s="20"/>
    </row>
    <row r="60" spans="2:12" ht="10.199999999999999">
      <c r="B60" s="20"/>
      <c r="L60" s="20"/>
    </row>
    <row r="61" spans="2:12" s="1" customFormat="1" ht="12.3">
      <c r="B61" s="39"/>
      <c r="D61" s="142" t="s">
        <v>66</v>
      </c>
      <c r="E61" s="143"/>
      <c r="F61" s="144" t="s">
        <v>67</v>
      </c>
      <c r="G61" s="142" t="s">
        <v>66</v>
      </c>
      <c r="H61" s="143"/>
      <c r="I61" s="145"/>
      <c r="J61" s="146" t="s">
        <v>67</v>
      </c>
      <c r="K61" s="143"/>
      <c r="L61" s="39"/>
    </row>
    <row r="62" spans="2:12" ht="10.199999999999999">
      <c r="B62" s="20"/>
      <c r="L62" s="20"/>
    </row>
    <row r="63" spans="2:12" ht="10.199999999999999">
      <c r="B63" s="20"/>
      <c r="L63" s="20"/>
    </row>
    <row r="64" spans="2:12" ht="10.199999999999999">
      <c r="B64" s="20"/>
      <c r="L64" s="20"/>
    </row>
    <row r="65" spans="2:12" s="1" customFormat="1" ht="12.3">
      <c r="B65" s="39"/>
      <c r="D65" s="139" t="s">
        <v>68</v>
      </c>
      <c r="E65" s="140"/>
      <c r="F65" s="140"/>
      <c r="G65" s="139" t="s">
        <v>69</v>
      </c>
      <c r="H65" s="140"/>
      <c r="I65" s="141"/>
      <c r="J65" s="140"/>
      <c r="K65" s="140"/>
      <c r="L65" s="39"/>
    </row>
    <row r="66" spans="2:12" ht="10.199999999999999">
      <c r="B66" s="20"/>
      <c r="L66" s="20"/>
    </row>
    <row r="67" spans="2:12" ht="10.199999999999999">
      <c r="B67" s="20"/>
      <c r="L67" s="20"/>
    </row>
    <row r="68" spans="2:12" ht="10.199999999999999">
      <c r="B68" s="20"/>
      <c r="L68" s="20"/>
    </row>
    <row r="69" spans="2:12" ht="10.199999999999999">
      <c r="B69" s="20"/>
      <c r="L69" s="20"/>
    </row>
    <row r="70" spans="2:12" ht="10.199999999999999">
      <c r="B70" s="20"/>
      <c r="L70" s="20"/>
    </row>
    <row r="71" spans="2:12" ht="10.199999999999999">
      <c r="B71" s="20"/>
      <c r="L71" s="20"/>
    </row>
    <row r="72" spans="2:12" ht="10.199999999999999">
      <c r="B72" s="20"/>
      <c r="L72" s="20"/>
    </row>
    <row r="73" spans="2:12" ht="10.199999999999999">
      <c r="B73" s="20"/>
      <c r="L73" s="20"/>
    </row>
    <row r="74" spans="2:12" ht="10.199999999999999">
      <c r="B74" s="20"/>
      <c r="L74" s="20"/>
    </row>
    <row r="75" spans="2:12" ht="10.199999999999999">
      <c r="B75" s="20"/>
      <c r="L75" s="20"/>
    </row>
    <row r="76" spans="2:12" s="1" customFormat="1" ht="12.3">
      <c r="B76" s="39"/>
      <c r="D76" s="142" t="s">
        <v>66</v>
      </c>
      <c r="E76" s="143"/>
      <c r="F76" s="144" t="s">
        <v>67</v>
      </c>
      <c r="G76" s="142" t="s">
        <v>66</v>
      </c>
      <c r="H76" s="143"/>
      <c r="I76" s="145"/>
      <c r="J76" s="146" t="s">
        <v>67</v>
      </c>
      <c r="K76" s="143"/>
      <c r="L76" s="39"/>
    </row>
    <row r="77" spans="2:12" s="1" customFormat="1" ht="14.4" customHeight="1">
      <c r="B77" s="147"/>
      <c r="C77" s="148"/>
      <c r="D77" s="148"/>
      <c r="E77" s="148"/>
      <c r="F77" s="148"/>
      <c r="G77" s="148"/>
      <c r="H77" s="148"/>
      <c r="I77" s="149"/>
      <c r="J77" s="148"/>
      <c r="K77" s="148"/>
      <c r="L77" s="39"/>
    </row>
    <row r="81" spans="2:12" s="1" customFormat="1" ht="7" customHeight="1">
      <c r="B81" s="150"/>
      <c r="C81" s="151"/>
      <c r="D81" s="151"/>
      <c r="E81" s="151"/>
      <c r="F81" s="151"/>
      <c r="G81" s="151"/>
      <c r="H81" s="151"/>
      <c r="I81" s="152"/>
      <c r="J81" s="151"/>
      <c r="K81" s="151"/>
      <c r="L81" s="39"/>
    </row>
    <row r="82" spans="2:12" s="1" customFormat="1" ht="25" customHeight="1">
      <c r="B82" s="35"/>
      <c r="C82" s="23" t="s">
        <v>152</v>
      </c>
      <c r="D82" s="36"/>
      <c r="E82" s="36"/>
      <c r="F82" s="36"/>
      <c r="G82" s="36"/>
      <c r="H82" s="36"/>
      <c r="I82" s="118"/>
      <c r="J82" s="36"/>
      <c r="K82" s="36"/>
      <c r="L82" s="39"/>
    </row>
    <row r="83" spans="2:12" s="1" customFormat="1" ht="7" customHeight="1">
      <c r="B83" s="35"/>
      <c r="C83" s="36"/>
      <c r="D83" s="36"/>
      <c r="E83" s="36"/>
      <c r="F83" s="36"/>
      <c r="G83" s="36"/>
      <c r="H83" s="36"/>
      <c r="I83" s="118"/>
      <c r="J83" s="36"/>
      <c r="K83" s="36"/>
      <c r="L83" s="39"/>
    </row>
    <row r="84" spans="2:12" s="1" customFormat="1" ht="12" customHeight="1">
      <c r="B84" s="35"/>
      <c r="C84" s="29" t="s">
        <v>16</v>
      </c>
      <c r="D84" s="36"/>
      <c r="E84" s="36"/>
      <c r="F84" s="36"/>
      <c r="G84" s="36"/>
      <c r="H84" s="36"/>
      <c r="I84" s="118"/>
      <c r="J84" s="36"/>
      <c r="K84" s="36"/>
      <c r="L84" s="39"/>
    </row>
    <row r="85" spans="2:12" s="1" customFormat="1" ht="16.5" customHeight="1">
      <c r="B85" s="35"/>
      <c r="C85" s="36"/>
      <c r="D85" s="36"/>
      <c r="E85" s="330" t="str">
        <f>E7</f>
        <v>Šternberk - lokalita Příkopy</v>
      </c>
      <c r="F85" s="331"/>
      <c r="G85" s="331"/>
      <c r="H85" s="331"/>
      <c r="I85" s="118"/>
      <c r="J85" s="36"/>
      <c r="K85" s="36"/>
      <c r="L85" s="39"/>
    </row>
    <row r="86" spans="2:12" ht="12" customHeight="1">
      <c r="B86" s="21"/>
      <c r="C86" s="29" t="s">
        <v>147</v>
      </c>
      <c r="D86" s="22"/>
      <c r="E86" s="22"/>
      <c r="F86" s="22"/>
      <c r="G86" s="22"/>
      <c r="H86" s="22"/>
      <c r="J86" s="22"/>
      <c r="K86" s="22"/>
      <c r="L86" s="20"/>
    </row>
    <row r="87" spans="2:12" s="1" customFormat="1" ht="16.5" customHeight="1">
      <c r="B87" s="35"/>
      <c r="C87" s="36"/>
      <c r="D87" s="36"/>
      <c r="E87" s="330" t="s">
        <v>3074</v>
      </c>
      <c r="F87" s="332"/>
      <c r="G87" s="332"/>
      <c r="H87" s="332"/>
      <c r="I87" s="118"/>
      <c r="J87" s="36"/>
      <c r="K87" s="36"/>
      <c r="L87" s="39"/>
    </row>
    <row r="88" spans="2:12" s="1" customFormat="1" ht="12" customHeight="1">
      <c r="B88" s="35"/>
      <c r="C88" s="29" t="s">
        <v>149</v>
      </c>
      <c r="D88" s="36"/>
      <c r="E88" s="36"/>
      <c r="F88" s="36"/>
      <c r="G88" s="36"/>
      <c r="H88" s="36"/>
      <c r="I88" s="118"/>
      <c r="J88" s="36"/>
      <c r="K88" s="36"/>
      <c r="L88" s="39"/>
    </row>
    <row r="89" spans="2:12" s="1" customFormat="1" ht="16.5" customHeight="1">
      <c r="B89" s="35"/>
      <c r="C89" s="36"/>
      <c r="D89" s="36"/>
      <c r="E89" s="298" t="str">
        <f>E11</f>
        <v>4-1 - SO 401 Veřejné osvětlení-soupis prací</v>
      </c>
      <c r="F89" s="332"/>
      <c r="G89" s="332"/>
      <c r="H89" s="332"/>
      <c r="I89" s="118"/>
      <c r="J89" s="36"/>
      <c r="K89" s="36"/>
      <c r="L89" s="39"/>
    </row>
    <row r="90" spans="2:12" s="1" customFormat="1" ht="7" customHeight="1">
      <c r="B90" s="35"/>
      <c r="C90" s="36"/>
      <c r="D90" s="36"/>
      <c r="E90" s="36"/>
      <c r="F90" s="36"/>
      <c r="G90" s="36"/>
      <c r="H90" s="36"/>
      <c r="I90" s="118"/>
      <c r="J90" s="36"/>
      <c r="K90" s="36"/>
      <c r="L90" s="39"/>
    </row>
    <row r="91" spans="2:12" s="1" customFormat="1" ht="12" customHeight="1">
      <c r="B91" s="35"/>
      <c r="C91" s="29" t="s">
        <v>24</v>
      </c>
      <c r="D91" s="36"/>
      <c r="E91" s="36"/>
      <c r="F91" s="27" t="str">
        <f>F14</f>
        <v>Šternberk</v>
      </c>
      <c r="G91" s="36"/>
      <c r="H91" s="36"/>
      <c r="I91" s="119" t="s">
        <v>26</v>
      </c>
      <c r="J91" s="62" t="str">
        <f>IF(J14="","",J14)</f>
        <v>23. 4. 2017</v>
      </c>
      <c r="K91" s="36"/>
      <c r="L91" s="39"/>
    </row>
    <row r="92" spans="2:12" s="1" customFormat="1" ht="7" customHeight="1">
      <c r="B92" s="35"/>
      <c r="C92" s="36"/>
      <c r="D92" s="36"/>
      <c r="E92" s="36"/>
      <c r="F92" s="36"/>
      <c r="G92" s="36"/>
      <c r="H92" s="36"/>
      <c r="I92" s="118"/>
      <c r="J92" s="36"/>
      <c r="K92" s="36"/>
      <c r="L92" s="39"/>
    </row>
    <row r="93" spans="2:12" s="1" customFormat="1" ht="15.15" customHeight="1">
      <c r="B93" s="35"/>
      <c r="C93" s="29" t="s">
        <v>34</v>
      </c>
      <c r="D93" s="36"/>
      <c r="E93" s="36"/>
      <c r="F93" s="27" t="str">
        <f>E17</f>
        <v>Město Šternberk</v>
      </c>
      <c r="G93" s="36"/>
      <c r="H93" s="36"/>
      <c r="I93" s="119" t="s">
        <v>42</v>
      </c>
      <c r="J93" s="33" t="str">
        <f>E23</f>
        <v>ing. Petr Doležel</v>
      </c>
      <c r="K93" s="36"/>
      <c r="L93" s="39"/>
    </row>
    <row r="94" spans="2:12" s="1" customFormat="1" ht="15.15" customHeight="1">
      <c r="B94" s="35"/>
      <c r="C94" s="29" t="s">
        <v>40</v>
      </c>
      <c r="D94" s="36"/>
      <c r="E94" s="36"/>
      <c r="F94" s="27" t="str">
        <f>IF(E20="","",E20)</f>
        <v>Vyplň údaj</v>
      </c>
      <c r="G94" s="36"/>
      <c r="H94" s="36"/>
      <c r="I94" s="119" t="s">
        <v>46</v>
      </c>
      <c r="J94" s="33" t="str">
        <f>E26</f>
        <v>Milan Labonek</v>
      </c>
      <c r="K94" s="36"/>
      <c r="L94" s="39"/>
    </row>
    <row r="95" spans="2:12" s="1" customFormat="1" ht="10.3" customHeight="1">
      <c r="B95" s="35"/>
      <c r="C95" s="36"/>
      <c r="D95" s="36"/>
      <c r="E95" s="36"/>
      <c r="F95" s="36"/>
      <c r="G95" s="36"/>
      <c r="H95" s="36"/>
      <c r="I95" s="118"/>
      <c r="J95" s="36"/>
      <c r="K95" s="36"/>
      <c r="L95" s="39"/>
    </row>
    <row r="96" spans="2:12" s="1" customFormat="1" ht="29.25" customHeight="1">
      <c r="B96" s="35"/>
      <c r="C96" s="153" t="s">
        <v>153</v>
      </c>
      <c r="D96" s="154"/>
      <c r="E96" s="154"/>
      <c r="F96" s="154"/>
      <c r="G96" s="154"/>
      <c r="H96" s="154"/>
      <c r="I96" s="155"/>
      <c r="J96" s="156" t="s">
        <v>154</v>
      </c>
      <c r="K96" s="154"/>
      <c r="L96" s="39"/>
    </row>
    <row r="97" spans="2:47" s="1" customFormat="1" ht="10.3" customHeight="1">
      <c r="B97" s="35"/>
      <c r="C97" s="36"/>
      <c r="D97" s="36"/>
      <c r="E97" s="36"/>
      <c r="F97" s="36"/>
      <c r="G97" s="36"/>
      <c r="H97" s="36"/>
      <c r="I97" s="118"/>
      <c r="J97" s="36"/>
      <c r="K97" s="36"/>
      <c r="L97" s="39"/>
    </row>
    <row r="98" spans="2:47" s="1" customFormat="1" ht="22.8" customHeight="1">
      <c r="B98" s="35"/>
      <c r="C98" s="157" t="s">
        <v>155</v>
      </c>
      <c r="D98" s="36"/>
      <c r="E98" s="36"/>
      <c r="F98" s="36"/>
      <c r="G98" s="36"/>
      <c r="H98" s="36"/>
      <c r="I98" s="118"/>
      <c r="J98" s="80">
        <f>J130</f>
        <v>0</v>
      </c>
      <c r="K98" s="36"/>
      <c r="L98" s="39"/>
      <c r="AU98" s="17" t="s">
        <v>156</v>
      </c>
    </row>
    <row r="99" spans="2:47" s="8" customFormat="1" ht="25" customHeight="1">
      <c r="B99" s="158"/>
      <c r="C99" s="159"/>
      <c r="D99" s="160" t="s">
        <v>157</v>
      </c>
      <c r="E99" s="161"/>
      <c r="F99" s="161"/>
      <c r="G99" s="161"/>
      <c r="H99" s="161"/>
      <c r="I99" s="162"/>
      <c r="J99" s="163">
        <f>J131</f>
        <v>0</v>
      </c>
      <c r="K99" s="159"/>
      <c r="L99" s="164"/>
    </row>
    <row r="100" spans="2:47" s="9" customFormat="1" ht="19.899999999999999" customHeight="1">
      <c r="B100" s="165"/>
      <c r="C100" s="100"/>
      <c r="D100" s="166" t="s">
        <v>1672</v>
      </c>
      <c r="E100" s="167"/>
      <c r="F100" s="167"/>
      <c r="G100" s="167"/>
      <c r="H100" s="167"/>
      <c r="I100" s="168"/>
      <c r="J100" s="169">
        <f>J132</f>
        <v>0</v>
      </c>
      <c r="K100" s="100"/>
      <c r="L100" s="170"/>
    </row>
    <row r="101" spans="2:47" s="8" customFormat="1" ht="25" customHeight="1">
      <c r="B101" s="158"/>
      <c r="C101" s="159"/>
      <c r="D101" s="160" t="s">
        <v>2463</v>
      </c>
      <c r="E101" s="161"/>
      <c r="F101" s="161"/>
      <c r="G101" s="161"/>
      <c r="H101" s="161"/>
      <c r="I101" s="162"/>
      <c r="J101" s="163">
        <f>J136</f>
        <v>0</v>
      </c>
      <c r="K101" s="159"/>
      <c r="L101" s="164"/>
    </row>
    <row r="102" spans="2:47" s="9" customFormat="1" ht="19.899999999999999" customHeight="1">
      <c r="B102" s="165"/>
      <c r="C102" s="100"/>
      <c r="D102" s="166" t="s">
        <v>3077</v>
      </c>
      <c r="E102" s="167"/>
      <c r="F102" s="167"/>
      <c r="G102" s="167"/>
      <c r="H102" s="167"/>
      <c r="I102" s="168"/>
      <c r="J102" s="169">
        <f>J137</f>
        <v>0</v>
      </c>
      <c r="K102" s="100"/>
      <c r="L102" s="170"/>
    </row>
    <row r="103" spans="2:47" s="9" customFormat="1" ht="19.899999999999999" customHeight="1">
      <c r="B103" s="165"/>
      <c r="C103" s="100"/>
      <c r="D103" s="166" t="s">
        <v>3078</v>
      </c>
      <c r="E103" s="167"/>
      <c r="F103" s="167"/>
      <c r="G103" s="167"/>
      <c r="H103" s="167"/>
      <c r="I103" s="168"/>
      <c r="J103" s="169">
        <f>J141</f>
        <v>0</v>
      </c>
      <c r="K103" s="100"/>
      <c r="L103" s="170"/>
    </row>
    <row r="104" spans="2:47" s="8" customFormat="1" ht="25" customHeight="1">
      <c r="B104" s="158"/>
      <c r="C104" s="159"/>
      <c r="D104" s="160" t="s">
        <v>3079</v>
      </c>
      <c r="E104" s="161"/>
      <c r="F104" s="161"/>
      <c r="G104" s="161"/>
      <c r="H104" s="161"/>
      <c r="I104" s="162"/>
      <c r="J104" s="163">
        <f>J145</f>
        <v>0</v>
      </c>
      <c r="K104" s="159"/>
      <c r="L104" s="164"/>
    </row>
    <row r="105" spans="2:47" s="9" customFormat="1" ht="19.899999999999999" customHeight="1">
      <c r="B105" s="165"/>
      <c r="C105" s="100"/>
      <c r="D105" s="166" t="s">
        <v>3080</v>
      </c>
      <c r="E105" s="167"/>
      <c r="F105" s="167"/>
      <c r="G105" s="167"/>
      <c r="H105" s="167"/>
      <c r="I105" s="168"/>
      <c r="J105" s="169">
        <f>J146</f>
        <v>0</v>
      </c>
      <c r="K105" s="100"/>
      <c r="L105" s="170"/>
    </row>
    <row r="106" spans="2:47" s="9" customFormat="1" ht="19.899999999999999" customHeight="1">
      <c r="B106" s="165"/>
      <c r="C106" s="100"/>
      <c r="D106" s="166" t="s">
        <v>3081</v>
      </c>
      <c r="E106" s="167"/>
      <c r="F106" s="167"/>
      <c r="G106" s="167"/>
      <c r="H106" s="167"/>
      <c r="I106" s="168"/>
      <c r="J106" s="169">
        <f>J213</f>
        <v>0</v>
      </c>
      <c r="K106" s="100"/>
      <c r="L106" s="170"/>
    </row>
    <row r="107" spans="2:47" s="8" customFormat="1" ht="25" customHeight="1">
      <c r="B107" s="158"/>
      <c r="C107" s="159"/>
      <c r="D107" s="160" t="s">
        <v>3082</v>
      </c>
      <c r="E107" s="161"/>
      <c r="F107" s="161"/>
      <c r="G107" s="161"/>
      <c r="H107" s="161"/>
      <c r="I107" s="162"/>
      <c r="J107" s="163">
        <f>J291</f>
        <v>0</v>
      </c>
      <c r="K107" s="159"/>
      <c r="L107" s="164"/>
    </row>
    <row r="108" spans="2:47" s="9" customFormat="1" ht="19.899999999999999" customHeight="1">
      <c r="B108" s="165"/>
      <c r="C108" s="100"/>
      <c r="D108" s="166" t="s">
        <v>3083</v>
      </c>
      <c r="E108" s="167"/>
      <c r="F108" s="167"/>
      <c r="G108" s="167"/>
      <c r="H108" s="167"/>
      <c r="I108" s="168"/>
      <c r="J108" s="169">
        <f>J292</f>
        <v>0</v>
      </c>
      <c r="K108" s="100"/>
      <c r="L108" s="170"/>
    </row>
    <row r="109" spans="2:47" s="1" customFormat="1" ht="21.85" customHeight="1">
      <c r="B109" s="35"/>
      <c r="C109" s="36"/>
      <c r="D109" s="36"/>
      <c r="E109" s="36"/>
      <c r="F109" s="36"/>
      <c r="G109" s="36"/>
      <c r="H109" s="36"/>
      <c r="I109" s="118"/>
      <c r="J109" s="36"/>
      <c r="K109" s="36"/>
      <c r="L109" s="39"/>
    </row>
    <row r="110" spans="2:47" s="1" customFormat="1" ht="7" customHeight="1">
      <c r="B110" s="50"/>
      <c r="C110" s="51"/>
      <c r="D110" s="51"/>
      <c r="E110" s="51"/>
      <c r="F110" s="51"/>
      <c r="G110" s="51"/>
      <c r="H110" s="51"/>
      <c r="I110" s="149"/>
      <c r="J110" s="51"/>
      <c r="K110" s="51"/>
      <c r="L110" s="39"/>
    </row>
    <row r="114" spans="2:12" s="1" customFormat="1" ht="7" customHeight="1">
      <c r="B114" s="52"/>
      <c r="C114" s="53"/>
      <c r="D114" s="53"/>
      <c r="E114" s="53"/>
      <c r="F114" s="53"/>
      <c r="G114" s="53"/>
      <c r="H114" s="53"/>
      <c r="I114" s="152"/>
      <c r="J114" s="53"/>
      <c r="K114" s="53"/>
      <c r="L114" s="39"/>
    </row>
    <row r="115" spans="2:12" s="1" customFormat="1" ht="25" customHeight="1">
      <c r="B115" s="35"/>
      <c r="C115" s="23" t="s">
        <v>168</v>
      </c>
      <c r="D115" s="36"/>
      <c r="E115" s="36"/>
      <c r="F115" s="36"/>
      <c r="G115" s="36"/>
      <c r="H115" s="36"/>
      <c r="I115" s="118"/>
      <c r="J115" s="36"/>
      <c r="K115" s="36"/>
      <c r="L115" s="39"/>
    </row>
    <row r="116" spans="2:12" s="1" customFormat="1" ht="7" customHeight="1">
      <c r="B116" s="35"/>
      <c r="C116" s="36"/>
      <c r="D116" s="36"/>
      <c r="E116" s="36"/>
      <c r="F116" s="36"/>
      <c r="G116" s="36"/>
      <c r="H116" s="36"/>
      <c r="I116" s="118"/>
      <c r="J116" s="36"/>
      <c r="K116" s="36"/>
      <c r="L116" s="39"/>
    </row>
    <row r="117" spans="2:12" s="1" customFormat="1" ht="12" customHeight="1">
      <c r="B117" s="35"/>
      <c r="C117" s="29" t="s">
        <v>16</v>
      </c>
      <c r="D117" s="36"/>
      <c r="E117" s="36"/>
      <c r="F117" s="36"/>
      <c r="G117" s="36"/>
      <c r="H117" s="36"/>
      <c r="I117" s="118"/>
      <c r="J117" s="36"/>
      <c r="K117" s="36"/>
      <c r="L117" s="39"/>
    </row>
    <row r="118" spans="2:12" s="1" customFormat="1" ht="16.5" customHeight="1">
      <c r="B118" s="35"/>
      <c r="C118" s="36"/>
      <c r="D118" s="36"/>
      <c r="E118" s="330" t="str">
        <f>E7</f>
        <v>Šternberk - lokalita Příkopy</v>
      </c>
      <c r="F118" s="331"/>
      <c r="G118" s="331"/>
      <c r="H118" s="331"/>
      <c r="I118" s="118"/>
      <c r="J118" s="36"/>
      <c r="K118" s="36"/>
      <c r="L118" s="39"/>
    </row>
    <row r="119" spans="2:12" ht="12" customHeight="1">
      <c r="B119" s="21"/>
      <c r="C119" s="29" t="s">
        <v>147</v>
      </c>
      <c r="D119" s="22"/>
      <c r="E119" s="22"/>
      <c r="F119" s="22"/>
      <c r="G119" s="22"/>
      <c r="H119" s="22"/>
      <c r="J119" s="22"/>
      <c r="K119" s="22"/>
      <c r="L119" s="20"/>
    </row>
    <row r="120" spans="2:12" s="1" customFormat="1" ht="16.5" customHeight="1">
      <c r="B120" s="35"/>
      <c r="C120" s="36"/>
      <c r="D120" s="36"/>
      <c r="E120" s="330" t="s">
        <v>3074</v>
      </c>
      <c r="F120" s="332"/>
      <c r="G120" s="332"/>
      <c r="H120" s="332"/>
      <c r="I120" s="118"/>
      <c r="J120" s="36"/>
      <c r="K120" s="36"/>
      <c r="L120" s="39"/>
    </row>
    <row r="121" spans="2:12" s="1" customFormat="1" ht="12" customHeight="1">
      <c r="B121" s="35"/>
      <c r="C121" s="29" t="s">
        <v>149</v>
      </c>
      <c r="D121" s="36"/>
      <c r="E121" s="36"/>
      <c r="F121" s="36"/>
      <c r="G121" s="36"/>
      <c r="H121" s="36"/>
      <c r="I121" s="118"/>
      <c r="J121" s="36"/>
      <c r="K121" s="36"/>
      <c r="L121" s="39"/>
    </row>
    <row r="122" spans="2:12" s="1" customFormat="1" ht="16.5" customHeight="1">
      <c r="B122" s="35"/>
      <c r="C122" s="36"/>
      <c r="D122" s="36"/>
      <c r="E122" s="298" t="str">
        <f>E11</f>
        <v>4-1 - SO 401 Veřejné osvětlení-soupis prací</v>
      </c>
      <c r="F122" s="332"/>
      <c r="G122" s="332"/>
      <c r="H122" s="332"/>
      <c r="I122" s="118"/>
      <c r="J122" s="36"/>
      <c r="K122" s="36"/>
      <c r="L122" s="39"/>
    </row>
    <row r="123" spans="2:12" s="1" customFormat="1" ht="7" customHeight="1">
      <c r="B123" s="35"/>
      <c r="C123" s="36"/>
      <c r="D123" s="36"/>
      <c r="E123" s="36"/>
      <c r="F123" s="36"/>
      <c r="G123" s="36"/>
      <c r="H123" s="36"/>
      <c r="I123" s="118"/>
      <c r="J123" s="36"/>
      <c r="K123" s="36"/>
      <c r="L123" s="39"/>
    </row>
    <row r="124" spans="2:12" s="1" customFormat="1" ht="12" customHeight="1">
      <c r="B124" s="35"/>
      <c r="C124" s="29" t="s">
        <v>24</v>
      </c>
      <c r="D124" s="36"/>
      <c r="E124" s="36"/>
      <c r="F124" s="27" t="str">
        <f>F14</f>
        <v>Šternberk</v>
      </c>
      <c r="G124" s="36"/>
      <c r="H124" s="36"/>
      <c r="I124" s="119" t="s">
        <v>26</v>
      </c>
      <c r="J124" s="62" t="str">
        <f>IF(J14="","",J14)</f>
        <v>23. 4. 2017</v>
      </c>
      <c r="K124" s="36"/>
      <c r="L124" s="39"/>
    </row>
    <row r="125" spans="2:12" s="1" customFormat="1" ht="7" customHeight="1">
      <c r="B125" s="35"/>
      <c r="C125" s="36"/>
      <c r="D125" s="36"/>
      <c r="E125" s="36"/>
      <c r="F125" s="36"/>
      <c r="G125" s="36"/>
      <c r="H125" s="36"/>
      <c r="I125" s="118"/>
      <c r="J125" s="36"/>
      <c r="K125" s="36"/>
      <c r="L125" s="39"/>
    </row>
    <row r="126" spans="2:12" s="1" customFormat="1" ht="15.15" customHeight="1">
      <c r="B126" s="35"/>
      <c r="C126" s="29" t="s">
        <v>34</v>
      </c>
      <c r="D126" s="36"/>
      <c r="E126" s="36"/>
      <c r="F126" s="27" t="str">
        <f>E17</f>
        <v>Město Šternberk</v>
      </c>
      <c r="G126" s="36"/>
      <c r="H126" s="36"/>
      <c r="I126" s="119" t="s">
        <v>42</v>
      </c>
      <c r="J126" s="33" t="str">
        <f>E23</f>
        <v>ing. Petr Doležel</v>
      </c>
      <c r="K126" s="36"/>
      <c r="L126" s="39"/>
    </row>
    <row r="127" spans="2:12" s="1" customFormat="1" ht="15.15" customHeight="1">
      <c r="B127" s="35"/>
      <c r="C127" s="29" t="s">
        <v>40</v>
      </c>
      <c r="D127" s="36"/>
      <c r="E127" s="36"/>
      <c r="F127" s="27" t="str">
        <f>IF(E20="","",E20)</f>
        <v>Vyplň údaj</v>
      </c>
      <c r="G127" s="36"/>
      <c r="H127" s="36"/>
      <c r="I127" s="119" t="s">
        <v>46</v>
      </c>
      <c r="J127" s="33" t="str">
        <f>E26</f>
        <v>Milan Labonek</v>
      </c>
      <c r="K127" s="36"/>
      <c r="L127" s="39"/>
    </row>
    <row r="128" spans="2:12" s="1" customFormat="1" ht="10.3" customHeight="1">
      <c r="B128" s="35"/>
      <c r="C128" s="36"/>
      <c r="D128" s="36"/>
      <c r="E128" s="36"/>
      <c r="F128" s="36"/>
      <c r="G128" s="36"/>
      <c r="H128" s="36"/>
      <c r="I128" s="118"/>
      <c r="J128" s="36"/>
      <c r="K128" s="36"/>
      <c r="L128" s="39"/>
    </row>
    <row r="129" spans="2:65" s="10" customFormat="1" ht="29.25" customHeight="1">
      <c r="B129" s="171"/>
      <c r="C129" s="172" t="s">
        <v>169</v>
      </c>
      <c r="D129" s="173" t="s">
        <v>76</v>
      </c>
      <c r="E129" s="173" t="s">
        <v>72</v>
      </c>
      <c r="F129" s="173" t="s">
        <v>73</v>
      </c>
      <c r="G129" s="173" t="s">
        <v>170</v>
      </c>
      <c r="H129" s="173" t="s">
        <v>171</v>
      </c>
      <c r="I129" s="174" t="s">
        <v>172</v>
      </c>
      <c r="J129" s="173" t="s">
        <v>154</v>
      </c>
      <c r="K129" s="175" t="s">
        <v>173</v>
      </c>
      <c r="L129" s="176"/>
      <c r="M129" s="71" t="s">
        <v>1</v>
      </c>
      <c r="N129" s="72" t="s">
        <v>55</v>
      </c>
      <c r="O129" s="72" t="s">
        <v>174</v>
      </c>
      <c r="P129" s="72" t="s">
        <v>175</v>
      </c>
      <c r="Q129" s="72" t="s">
        <v>176</v>
      </c>
      <c r="R129" s="72" t="s">
        <v>177</v>
      </c>
      <c r="S129" s="72" t="s">
        <v>178</v>
      </c>
      <c r="T129" s="73" t="s">
        <v>179</v>
      </c>
    </row>
    <row r="130" spans="2:65" s="1" customFormat="1" ht="22.8" customHeight="1">
      <c r="B130" s="35"/>
      <c r="C130" s="78" t="s">
        <v>180</v>
      </c>
      <c r="D130" s="36"/>
      <c r="E130" s="36"/>
      <c r="F130" s="36"/>
      <c r="G130" s="36"/>
      <c r="H130" s="36"/>
      <c r="I130" s="118"/>
      <c r="J130" s="177">
        <f>BK130</f>
        <v>0</v>
      </c>
      <c r="K130" s="36"/>
      <c r="L130" s="39"/>
      <c r="M130" s="74"/>
      <c r="N130" s="75"/>
      <c r="O130" s="75"/>
      <c r="P130" s="178">
        <f>P131+P136+P145+P291</f>
        <v>0</v>
      </c>
      <c r="Q130" s="75"/>
      <c r="R130" s="178">
        <f>R131+R136+R145+R291</f>
        <v>50.037477725000002</v>
      </c>
      <c r="S130" s="75"/>
      <c r="T130" s="179">
        <f>T131+T136+T145+T291</f>
        <v>0</v>
      </c>
      <c r="AT130" s="17" t="s">
        <v>90</v>
      </c>
      <c r="AU130" s="17" t="s">
        <v>156</v>
      </c>
      <c r="BK130" s="180">
        <f>BK131+BK136+BK145+BK291</f>
        <v>0</v>
      </c>
    </row>
    <row r="131" spans="2:65" s="11" customFormat="1" ht="25.9" customHeight="1">
      <c r="B131" s="181"/>
      <c r="C131" s="182"/>
      <c r="D131" s="183" t="s">
        <v>90</v>
      </c>
      <c r="E131" s="184" t="s">
        <v>181</v>
      </c>
      <c r="F131" s="184" t="s">
        <v>182</v>
      </c>
      <c r="G131" s="182"/>
      <c r="H131" s="182"/>
      <c r="I131" s="185"/>
      <c r="J131" s="186">
        <f>BK131</f>
        <v>0</v>
      </c>
      <c r="K131" s="182"/>
      <c r="L131" s="187"/>
      <c r="M131" s="188"/>
      <c r="N131" s="189"/>
      <c r="O131" s="189"/>
      <c r="P131" s="190">
        <f>P132</f>
        <v>0</v>
      </c>
      <c r="Q131" s="189"/>
      <c r="R131" s="190">
        <f>R132</f>
        <v>0</v>
      </c>
      <c r="S131" s="189"/>
      <c r="T131" s="191">
        <f>T132</f>
        <v>0</v>
      </c>
      <c r="AR131" s="192" t="s">
        <v>23</v>
      </c>
      <c r="AT131" s="193" t="s">
        <v>90</v>
      </c>
      <c r="AU131" s="193" t="s">
        <v>91</v>
      </c>
      <c r="AY131" s="192" t="s">
        <v>183</v>
      </c>
      <c r="BK131" s="194">
        <f>BK132</f>
        <v>0</v>
      </c>
    </row>
    <row r="132" spans="2:65" s="11" customFormat="1" ht="22.8" customHeight="1">
      <c r="B132" s="181"/>
      <c r="C132" s="182"/>
      <c r="D132" s="183" t="s">
        <v>90</v>
      </c>
      <c r="E132" s="195" t="s">
        <v>23</v>
      </c>
      <c r="F132" s="195" t="s">
        <v>1681</v>
      </c>
      <c r="G132" s="182"/>
      <c r="H132" s="182"/>
      <c r="I132" s="185"/>
      <c r="J132" s="196">
        <f>BK132</f>
        <v>0</v>
      </c>
      <c r="K132" s="182"/>
      <c r="L132" s="187"/>
      <c r="M132" s="188"/>
      <c r="N132" s="189"/>
      <c r="O132" s="189"/>
      <c r="P132" s="190">
        <f>SUM(P133:P135)</f>
        <v>0</v>
      </c>
      <c r="Q132" s="189"/>
      <c r="R132" s="190">
        <f>SUM(R133:R135)</f>
        <v>0</v>
      </c>
      <c r="S132" s="189"/>
      <c r="T132" s="191">
        <f>SUM(T133:T135)</f>
        <v>0</v>
      </c>
      <c r="AR132" s="192" t="s">
        <v>23</v>
      </c>
      <c r="AT132" s="193" t="s">
        <v>90</v>
      </c>
      <c r="AU132" s="193" t="s">
        <v>23</v>
      </c>
      <c r="AY132" s="192" t="s">
        <v>183</v>
      </c>
      <c r="BK132" s="194">
        <f>SUM(BK133:BK135)</f>
        <v>0</v>
      </c>
    </row>
    <row r="133" spans="2:65" s="1" customFormat="1" ht="16.5" customHeight="1">
      <c r="B133" s="35"/>
      <c r="C133" s="197" t="s">
        <v>23</v>
      </c>
      <c r="D133" s="197" t="s">
        <v>186</v>
      </c>
      <c r="E133" s="198" t="s">
        <v>289</v>
      </c>
      <c r="F133" s="199" t="s">
        <v>290</v>
      </c>
      <c r="G133" s="200" t="s">
        <v>248</v>
      </c>
      <c r="H133" s="201">
        <v>24.013000000000002</v>
      </c>
      <c r="I133" s="202"/>
      <c r="J133" s="203">
        <f>ROUND(I133*H133,2)</f>
        <v>0</v>
      </c>
      <c r="K133" s="199" t="s">
        <v>3084</v>
      </c>
      <c r="L133" s="39"/>
      <c r="M133" s="204" t="s">
        <v>1</v>
      </c>
      <c r="N133" s="205" t="s">
        <v>56</v>
      </c>
      <c r="O133" s="67"/>
      <c r="P133" s="206">
        <f>O133*H133</f>
        <v>0</v>
      </c>
      <c r="Q133" s="206">
        <v>0</v>
      </c>
      <c r="R133" s="206">
        <f>Q133*H133</f>
        <v>0</v>
      </c>
      <c r="S133" s="206">
        <v>0</v>
      </c>
      <c r="T133" s="207">
        <f>S133*H133</f>
        <v>0</v>
      </c>
      <c r="AR133" s="208" t="s">
        <v>122</v>
      </c>
      <c r="AT133" s="208" t="s">
        <v>186</v>
      </c>
      <c r="AU133" s="208" t="s">
        <v>98</v>
      </c>
      <c r="AY133" s="17" t="s">
        <v>183</v>
      </c>
      <c r="BE133" s="209">
        <f>IF(N133="základní",J133,0)</f>
        <v>0</v>
      </c>
      <c r="BF133" s="209">
        <f>IF(N133="snížená",J133,0)</f>
        <v>0</v>
      </c>
      <c r="BG133" s="209">
        <f>IF(N133="zákl. přenesená",J133,0)</f>
        <v>0</v>
      </c>
      <c r="BH133" s="209">
        <f>IF(N133="sníž. přenesená",J133,0)</f>
        <v>0</v>
      </c>
      <c r="BI133" s="209">
        <f>IF(N133="nulová",J133,0)</f>
        <v>0</v>
      </c>
      <c r="BJ133" s="17" t="s">
        <v>23</v>
      </c>
      <c r="BK133" s="209">
        <f>ROUND(I133*H133,2)</f>
        <v>0</v>
      </c>
      <c r="BL133" s="17" t="s">
        <v>122</v>
      </c>
      <c r="BM133" s="208" t="s">
        <v>3085</v>
      </c>
    </row>
    <row r="134" spans="2:65" s="1" customFormat="1" ht="17.399999999999999">
      <c r="B134" s="35"/>
      <c r="C134" s="36"/>
      <c r="D134" s="210" t="s">
        <v>192</v>
      </c>
      <c r="E134" s="36"/>
      <c r="F134" s="211" t="s">
        <v>292</v>
      </c>
      <c r="G134" s="36"/>
      <c r="H134" s="36"/>
      <c r="I134" s="118"/>
      <c r="J134" s="36"/>
      <c r="K134" s="36"/>
      <c r="L134" s="39"/>
      <c r="M134" s="212"/>
      <c r="N134" s="67"/>
      <c r="O134" s="67"/>
      <c r="P134" s="67"/>
      <c r="Q134" s="67"/>
      <c r="R134" s="67"/>
      <c r="S134" s="67"/>
      <c r="T134" s="68"/>
      <c r="AT134" s="17" t="s">
        <v>192</v>
      </c>
      <c r="AU134" s="17" t="s">
        <v>98</v>
      </c>
    </row>
    <row r="135" spans="2:65" s="13" customFormat="1" ht="10.199999999999999">
      <c r="B135" s="224"/>
      <c r="C135" s="225"/>
      <c r="D135" s="210" t="s">
        <v>196</v>
      </c>
      <c r="E135" s="226" t="s">
        <v>1</v>
      </c>
      <c r="F135" s="227" t="s">
        <v>3086</v>
      </c>
      <c r="G135" s="225"/>
      <c r="H135" s="228">
        <v>24.013000000000002</v>
      </c>
      <c r="I135" s="229"/>
      <c r="J135" s="225"/>
      <c r="K135" s="225"/>
      <c r="L135" s="230"/>
      <c r="M135" s="231"/>
      <c r="N135" s="232"/>
      <c r="O135" s="232"/>
      <c r="P135" s="232"/>
      <c r="Q135" s="232"/>
      <c r="R135" s="232"/>
      <c r="S135" s="232"/>
      <c r="T135" s="233"/>
      <c r="AT135" s="234" t="s">
        <v>196</v>
      </c>
      <c r="AU135" s="234" t="s">
        <v>98</v>
      </c>
      <c r="AV135" s="13" t="s">
        <v>98</v>
      </c>
      <c r="AW135" s="13" t="s">
        <v>48</v>
      </c>
      <c r="AX135" s="13" t="s">
        <v>91</v>
      </c>
      <c r="AY135" s="234" t="s">
        <v>183</v>
      </c>
    </row>
    <row r="136" spans="2:65" s="11" customFormat="1" ht="25.9" customHeight="1">
      <c r="B136" s="181"/>
      <c r="C136" s="182"/>
      <c r="D136" s="183" t="s">
        <v>90</v>
      </c>
      <c r="E136" s="184" t="s">
        <v>2775</v>
      </c>
      <c r="F136" s="184" t="s">
        <v>2776</v>
      </c>
      <c r="G136" s="182"/>
      <c r="H136" s="182"/>
      <c r="I136" s="185"/>
      <c r="J136" s="186">
        <f>BK136</f>
        <v>0</v>
      </c>
      <c r="K136" s="182"/>
      <c r="L136" s="187"/>
      <c r="M136" s="188"/>
      <c r="N136" s="189"/>
      <c r="O136" s="189"/>
      <c r="P136" s="190">
        <f>P137+P141</f>
        <v>0</v>
      </c>
      <c r="Q136" s="189"/>
      <c r="R136" s="190">
        <f>R137+R141</f>
        <v>0</v>
      </c>
      <c r="S136" s="189"/>
      <c r="T136" s="191">
        <f>T137+T141</f>
        <v>0</v>
      </c>
      <c r="AR136" s="192" t="s">
        <v>98</v>
      </c>
      <c r="AT136" s="193" t="s">
        <v>90</v>
      </c>
      <c r="AU136" s="193" t="s">
        <v>91</v>
      </c>
      <c r="AY136" s="192" t="s">
        <v>183</v>
      </c>
      <c r="BK136" s="194">
        <f>BK137+BK141</f>
        <v>0</v>
      </c>
    </row>
    <row r="137" spans="2:65" s="11" customFormat="1" ht="22.8" customHeight="1">
      <c r="B137" s="181"/>
      <c r="C137" s="182"/>
      <c r="D137" s="183" t="s">
        <v>90</v>
      </c>
      <c r="E137" s="195" t="s">
        <v>3087</v>
      </c>
      <c r="F137" s="195" t="s">
        <v>3088</v>
      </c>
      <c r="G137" s="182"/>
      <c r="H137" s="182"/>
      <c r="I137" s="185"/>
      <c r="J137" s="196">
        <f>BK137</f>
        <v>0</v>
      </c>
      <c r="K137" s="182"/>
      <c r="L137" s="187"/>
      <c r="M137" s="188"/>
      <c r="N137" s="189"/>
      <c r="O137" s="189"/>
      <c r="P137" s="190">
        <f>SUM(P138:P140)</f>
        <v>0</v>
      </c>
      <c r="Q137" s="189"/>
      <c r="R137" s="190">
        <f>SUM(R138:R140)</f>
        <v>0</v>
      </c>
      <c r="S137" s="189"/>
      <c r="T137" s="191">
        <f>SUM(T138:T140)</f>
        <v>0</v>
      </c>
      <c r="AR137" s="192" t="s">
        <v>98</v>
      </c>
      <c r="AT137" s="193" t="s">
        <v>90</v>
      </c>
      <c r="AU137" s="193" t="s">
        <v>23</v>
      </c>
      <c r="AY137" s="192" t="s">
        <v>183</v>
      </c>
      <c r="BK137" s="194">
        <f>SUM(BK138:BK140)</f>
        <v>0</v>
      </c>
    </row>
    <row r="138" spans="2:65" s="1" customFormat="1" ht="16.5" customHeight="1">
      <c r="B138" s="35"/>
      <c r="C138" s="197" t="s">
        <v>98</v>
      </c>
      <c r="D138" s="197" t="s">
        <v>186</v>
      </c>
      <c r="E138" s="198" t="s">
        <v>3089</v>
      </c>
      <c r="F138" s="199" t="s">
        <v>3090</v>
      </c>
      <c r="G138" s="200" t="s">
        <v>205</v>
      </c>
      <c r="H138" s="201">
        <v>1</v>
      </c>
      <c r="I138" s="202"/>
      <c r="J138" s="203">
        <f>ROUND(I138*H138,2)</f>
        <v>0</v>
      </c>
      <c r="K138" s="199" t="s">
        <v>3084</v>
      </c>
      <c r="L138" s="39"/>
      <c r="M138" s="204" t="s">
        <v>1</v>
      </c>
      <c r="N138" s="205" t="s">
        <v>56</v>
      </c>
      <c r="O138" s="67"/>
      <c r="P138" s="206">
        <f>O138*H138</f>
        <v>0</v>
      </c>
      <c r="Q138" s="206">
        <v>0</v>
      </c>
      <c r="R138" s="206">
        <f>Q138*H138</f>
        <v>0</v>
      </c>
      <c r="S138" s="206">
        <v>0</v>
      </c>
      <c r="T138" s="207">
        <f>S138*H138</f>
        <v>0</v>
      </c>
      <c r="AR138" s="208" t="s">
        <v>288</v>
      </c>
      <c r="AT138" s="208" t="s">
        <v>186</v>
      </c>
      <c r="AU138" s="208" t="s">
        <v>98</v>
      </c>
      <c r="AY138" s="17" t="s">
        <v>183</v>
      </c>
      <c r="BE138" s="209">
        <f>IF(N138="základní",J138,0)</f>
        <v>0</v>
      </c>
      <c r="BF138" s="209">
        <f>IF(N138="snížená",J138,0)</f>
        <v>0</v>
      </c>
      <c r="BG138" s="209">
        <f>IF(N138="zákl. přenesená",J138,0)</f>
        <v>0</v>
      </c>
      <c r="BH138" s="209">
        <f>IF(N138="sníž. přenesená",J138,0)</f>
        <v>0</v>
      </c>
      <c r="BI138" s="209">
        <f>IF(N138="nulová",J138,0)</f>
        <v>0</v>
      </c>
      <c r="BJ138" s="17" t="s">
        <v>23</v>
      </c>
      <c r="BK138" s="209">
        <f>ROUND(I138*H138,2)</f>
        <v>0</v>
      </c>
      <c r="BL138" s="17" t="s">
        <v>288</v>
      </c>
      <c r="BM138" s="208" t="s">
        <v>3091</v>
      </c>
    </row>
    <row r="139" spans="2:65" s="1" customFormat="1" ht="10.199999999999999">
      <c r="B139" s="35"/>
      <c r="C139" s="36"/>
      <c r="D139" s="210" t="s">
        <v>192</v>
      </c>
      <c r="E139" s="36"/>
      <c r="F139" s="211" t="s">
        <v>3092</v>
      </c>
      <c r="G139" s="36"/>
      <c r="H139" s="36"/>
      <c r="I139" s="118"/>
      <c r="J139" s="36"/>
      <c r="K139" s="36"/>
      <c r="L139" s="39"/>
      <c r="M139" s="212"/>
      <c r="N139" s="67"/>
      <c r="O139" s="67"/>
      <c r="P139" s="67"/>
      <c r="Q139" s="67"/>
      <c r="R139" s="67"/>
      <c r="S139" s="67"/>
      <c r="T139" s="68"/>
      <c r="AT139" s="17" t="s">
        <v>192</v>
      </c>
      <c r="AU139" s="17" t="s">
        <v>98</v>
      </c>
    </row>
    <row r="140" spans="2:65" s="13" customFormat="1" ht="10.199999999999999">
      <c r="B140" s="224"/>
      <c r="C140" s="225"/>
      <c r="D140" s="210" t="s">
        <v>196</v>
      </c>
      <c r="E140" s="226" t="s">
        <v>1</v>
      </c>
      <c r="F140" s="227" t="s">
        <v>3093</v>
      </c>
      <c r="G140" s="225"/>
      <c r="H140" s="228">
        <v>1</v>
      </c>
      <c r="I140" s="229"/>
      <c r="J140" s="225"/>
      <c r="K140" s="225"/>
      <c r="L140" s="230"/>
      <c r="M140" s="231"/>
      <c r="N140" s="232"/>
      <c r="O140" s="232"/>
      <c r="P140" s="232"/>
      <c r="Q140" s="232"/>
      <c r="R140" s="232"/>
      <c r="S140" s="232"/>
      <c r="T140" s="233"/>
      <c r="AT140" s="234" t="s">
        <v>196</v>
      </c>
      <c r="AU140" s="234" t="s">
        <v>98</v>
      </c>
      <c r="AV140" s="13" t="s">
        <v>98</v>
      </c>
      <c r="AW140" s="13" t="s">
        <v>48</v>
      </c>
      <c r="AX140" s="13" t="s">
        <v>91</v>
      </c>
      <c r="AY140" s="234" t="s">
        <v>183</v>
      </c>
    </row>
    <row r="141" spans="2:65" s="11" customFormat="1" ht="22.8" customHeight="1">
      <c r="B141" s="181"/>
      <c r="C141" s="182"/>
      <c r="D141" s="183" t="s">
        <v>90</v>
      </c>
      <c r="E141" s="195" t="s">
        <v>3094</v>
      </c>
      <c r="F141" s="195" t="s">
        <v>3095</v>
      </c>
      <c r="G141" s="182"/>
      <c r="H141" s="182"/>
      <c r="I141" s="185"/>
      <c r="J141" s="196">
        <f>BK141</f>
        <v>0</v>
      </c>
      <c r="K141" s="182"/>
      <c r="L141" s="187"/>
      <c r="M141" s="188"/>
      <c r="N141" s="189"/>
      <c r="O141" s="189"/>
      <c r="P141" s="190">
        <f>SUM(P142:P144)</f>
        <v>0</v>
      </c>
      <c r="Q141" s="189"/>
      <c r="R141" s="190">
        <f>SUM(R142:R144)</f>
        <v>0</v>
      </c>
      <c r="S141" s="189"/>
      <c r="T141" s="191">
        <f>SUM(T142:T144)</f>
        <v>0</v>
      </c>
      <c r="AR141" s="192" t="s">
        <v>98</v>
      </c>
      <c r="AT141" s="193" t="s">
        <v>90</v>
      </c>
      <c r="AU141" s="193" t="s">
        <v>23</v>
      </c>
      <c r="AY141" s="192" t="s">
        <v>183</v>
      </c>
      <c r="BK141" s="194">
        <f>SUM(BK142:BK144)</f>
        <v>0</v>
      </c>
    </row>
    <row r="142" spans="2:65" s="1" customFormat="1" ht="16.5" customHeight="1">
      <c r="B142" s="35"/>
      <c r="C142" s="197" t="s">
        <v>113</v>
      </c>
      <c r="D142" s="197" t="s">
        <v>186</v>
      </c>
      <c r="E142" s="198" t="s">
        <v>3096</v>
      </c>
      <c r="F142" s="199" t="s">
        <v>3097</v>
      </c>
      <c r="G142" s="200" t="s">
        <v>3098</v>
      </c>
      <c r="H142" s="201">
        <v>1</v>
      </c>
      <c r="I142" s="202"/>
      <c r="J142" s="203">
        <f>ROUND(I142*H142,2)</f>
        <v>0</v>
      </c>
      <c r="K142" s="199" t="s">
        <v>3084</v>
      </c>
      <c r="L142" s="39"/>
      <c r="M142" s="204" t="s">
        <v>1</v>
      </c>
      <c r="N142" s="205" t="s">
        <v>56</v>
      </c>
      <c r="O142" s="67"/>
      <c r="P142" s="206">
        <f>O142*H142</f>
        <v>0</v>
      </c>
      <c r="Q142" s="206">
        <v>0</v>
      </c>
      <c r="R142" s="206">
        <f>Q142*H142</f>
        <v>0</v>
      </c>
      <c r="S142" s="206">
        <v>0</v>
      </c>
      <c r="T142" s="207">
        <f>S142*H142</f>
        <v>0</v>
      </c>
      <c r="AR142" s="208" t="s">
        <v>288</v>
      </c>
      <c r="AT142" s="208" t="s">
        <v>186</v>
      </c>
      <c r="AU142" s="208" t="s">
        <v>98</v>
      </c>
      <c r="AY142" s="17" t="s">
        <v>183</v>
      </c>
      <c r="BE142" s="209">
        <f>IF(N142="základní",J142,0)</f>
        <v>0</v>
      </c>
      <c r="BF142" s="209">
        <f>IF(N142="snížená",J142,0)</f>
        <v>0</v>
      </c>
      <c r="BG142" s="209">
        <f>IF(N142="zákl. přenesená",J142,0)</f>
        <v>0</v>
      </c>
      <c r="BH142" s="209">
        <f>IF(N142="sníž. přenesená",J142,0)</f>
        <v>0</v>
      </c>
      <c r="BI142" s="209">
        <f>IF(N142="nulová",J142,0)</f>
        <v>0</v>
      </c>
      <c r="BJ142" s="17" t="s">
        <v>23</v>
      </c>
      <c r="BK142" s="209">
        <f>ROUND(I142*H142,2)</f>
        <v>0</v>
      </c>
      <c r="BL142" s="17" t="s">
        <v>288</v>
      </c>
      <c r="BM142" s="208" t="s">
        <v>3099</v>
      </c>
    </row>
    <row r="143" spans="2:65" s="1" customFormat="1" ht="10.199999999999999">
      <c r="B143" s="35"/>
      <c r="C143" s="36"/>
      <c r="D143" s="210" t="s">
        <v>192</v>
      </c>
      <c r="E143" s="36"/>
      <c r="F143" s="211" t="s">
        <v>3100</v>
      </c>
      <c r="G143" s="36"/>
      <c r="H143" s="36"/>
      <c r="I143" s="118"/>
      <c r="J143" s="36"/>
      <c r="K143" s="36"/>
      <c r="L143" s="39"/>
      <c r="M143" s="212"/>
      <c r="N143" s="67"/>
      <c r="O143" s="67"/>
      <c r="P143" s="67"/>
      <c r="Q143" s="67"/>
      <c r="R143" s="67"/>
      <c r="S143" s="67"/>
      <c r="T143" s="68"/>
      <c r="AT143" s="17" t="s">
        <v>192</v>
      </c>
      <c r="AU143" s="17" t="s">
        <v>98</v>
      </c>
    </row>
    <row r="144" spans="2:65" s="13" customFormat="1" ht="10.199999999999999">
      <c r="B144" s="224"/>
      <c r="C144" s="225"/>
      <c r="D144" s="210" t="s">
        <v>196</v>
      </c>
      <c r="E144" s="226" t="s">
        <v>1</v>
      </c>
      <c r="F144" s="227" t="s">
        <v>3101</v>
      </c>
      <c r="G144" s="225"/>
      <c r="H144" s="228">
        <v>1</v>
      </c>
      <c r="I144" s="229"/>
      <c r="J144" s="225"/>
      <c r="K144" s="225"/>
      <c r="L144" s="230"/>
      <c r="M144" s="231"/>
      <c r="N144" s="232"/>
      <c r="O144" s="232"/>
      <c r="P144" s="232"/>
      <c r="Q144" s="232"/>
      <c r="R144" s="232"/>
      <c r="S144" s="232"/>
      <c r="T144" s="233"/>
      <c r="AT144" s="234" t="s">
        <v>196</v>
      </c>
      <c r="AU144" s="234" t="s">
        <v>98</v>
      </c>
      <c r="AV144" s="13" t="s">
        <v>98</v>
      </c>
      <c r="AW144" s="13" t="s">
        <v>48</v>
      </c>
      <c r="AX144" s="13" t="s">
        <v>91</v>
      </c>
      <c r="AY144" s="234" t="s">
        <v>183</v>
      </c>
    </row>
    <row r="145" spans="2:65" s="11" customFormat="1" ht="25.9" customHeight="1">
      <c r="B145" s="181"/>
      <c r="C145" s="182"/>
      <c r="D145" s="183" t="s">
        <v>90</v>
      </c>
      <c r="E145" s="184" t="s">
        <v>347</v>
      </c>
      <c r="F145" s="184" t="s">
        <v>3102</v>
      </c>
      <c r="G145" s="182"/>
      <c r="H145" s="182"/>
      <c r="I145" s="185"/>
      <c r="J145" s="186">
        <f>BK145</f>
        <v>0</v>
      </c>
      <c r="K145" s="182"/>
      <c r="L145" s="187"/>
      <c r="M145" s="188"/>
      <c r="N145" s="189"/>
      <c r="O145" s="189"/>
      <c r="P145" s="190">
        <f>P146+P213</f>
        <v>0</v>
      </c>
      <c r="Q145" s="189"/>
      <c r="R145" s="190">
        <f>R146+R213</f>
        <v>50.037477725000002</v>
      </c>
      <c r="S145" s="189"/>
      <c r="T145" s="191">
        <f>T146+T213</f>
        <v>0</v>
      </c>
      <c r="AR145" s="192" t="s">
        <v>113</v>
      </c>
      <c r="AT145" s="193" t="s">
        <v>90</v>
      </c>
      <c r="AU145" s="193" t="s">
        <v>91</v>
      </c>
      <c r="AY145" s="192" t="s">
        <v>183</v>
      </c>
      <c r="BK145" s="194">
        <f>BK146+BK213</f>
        <v>0</v>
      </c>
    </row>
    <row r="146" spans="2:65" s="11" customFormat="1" ht="22.8" customHeight="1">
      <c r="B146" s="181"/>
      <c r="C146" s="182"/>
      <c r="D146" s="183" t="s">
        <v>90</v>
      </c>
      <c r="E146" s="195" t="s">
        <v>3103</v>
      </c>
      <c r="F146" s="195" t="s">
        <v>3104</v>
      </c>
      <c r="G146" s="182"/>
      <c r="H146" s="182"/>
      <c r="I146" s="185"/>
      <c r="J146" s="196">
        <f>BK146</f>
        <v>0</v>
      </c>
      <c r="K146" s="182"/>
      <c r="L146" s="187"/>
      <c r="M146" s="188"/>
      <c r="N146" s="189"/>
      <c r="O146" s="189"/>
      <c r="P146" s="190">
        <f>SUM(P147:P212)</f>
        <v>0</v>
      </c>
      <c r="Q146" s="189"/>
      <c r="R146" s="190">
        <f>SUM(R147:R212)</f>
        <v>0.47314799999999996</v>
      </c>
      <c r="S146" s="189"/>
      <c r="T146" s="191">
        <f>SUM(T147:T212)</f>
        <v>0</v>
      </c>
      <c r="AR146" s="192" t="s">
        <v>113</v>
      </c>
      <c r="AT146" s="193" t="s">
        <v>90</v>
      </c>
      <c r="AU146" s="193" t="s">
        <v>23</v>
      </c>
      <c r="AY146" s="192" t="s">
        <v>183</v>
      </c>
      <c r="BK146" s="194">
        <f>SUM(BK147:BK212)</f>
        <v>0</v>
      </c>
    </row>
    <row r="147" spans="2:65" s="1" customFormat="1" ht="16.5" customHeight="1">
      <c r="B147" s="35"/>
      <c r="C147" s="197" t="s">
        <v>122</v>
      </c>
      <c r="D147" s="197" t="s">
        <v>186</v>
      </c>
      <c r="E147" s="198" t="s">
        <v>3105</v>
      </c>
      <c r="F147" s="199" t="s">
        <v>3106</v>
      </c>
      <c r="G147" s="200" t="s">
        <v>189</v>
      </c>
      <c r="H147" s="201">
        <v>25.2</v>
      </c>
      <c r="I147" s="202"/>
      <c r="J147" s="203">
        <f>ROUND(I147*H147,2)</f>
        <v>0</v>
      </c>
      <c r="K147" s="199" t="s">
        <v>3084</v>
      </c>
      <c r="L147" s="39"/>
      <c r="M147" s="204" t="s">
        <v>1</v>
      </c>
      <c r="N147" s="205" t="s">
        <v>56</v>
      </c>
      <c r="O147" s="67"/>
      <c r="P147" s="206">
        <f>O147*H147</f>
        <v>0</v>
      </c>
      <c r="Q147" s="206">
        <v>0</v>
      </c>
      <c r="R147" s="206">
        <f>Q147*H147</f>
        <v>0</v>
      </c>
      <c r="S147" s="206">
        <v>0</v>
      </c>
      <c r="T147" s="207">
        <f>S147*H147</f>
        <v>0</v>
      </c>
      <c r="AR147" s="208" t="s">
        <v>618</v>
      </c>
      <c r="AT147" s="208" t="s">
        <v>186</v>
      </c>
      <c r="AU147" s="208" t="s">
        <v>98</v>
      </c>
      <c r="AY147" s="17" t="s">
        <v>183</v>
      </c>
      <c r="BE147" s="209">
        <f>IF(N147="základní",J147,0)</f>
        <v>0</v>
      </c>
      <c r="BF147" s="209">
        <f>IF(N147="snížená",J147,0)</f>
        <v>0</v>
      </c>
      <c r="BG147" s="209">
        <f>IF(N147="zákl. přenesená",J147,0)</f>
        <v>0</v>
      </c>
      <c r="BH147" s="209">
        <f>IF(N147="sníž. přenesená",J147,0)</f>
        <v>0</v>
      </c>
      <c r="BI147" s="209">
        <f>IF(N147="nulová",J147,0)</f>
        <v>0</v>
      </c>
      <c r="BJ147" s="17" t="s">
        <v>23</v>
      </c>
      <c r="BK147" s="209">
        <f>ROUND(I147*H147,2)</f>
        <v>0</v>
      </c>
      <c r="BL147" s="17" t="s">
        <v>618</v>
      </c>
      <c r="BM147" s="208" t="s">
        <v>3107</v>
      </c>
    </row>
    <row r="148" spans="2:65" s="1" customFormat="1" ht="17.399999999999999">
      <c r="B148" s="35"/>
      <c r="C148" s="36"/>
      <c r="D148" s="210" t="s">
        <v>192</v>
      </c>
      <c r="E148" s="36"/>
      <c r="F148" s="211" t="s">
        <v>3108</v>
      </c>
      <c r="G148" s="36"/>
      <c r="H148" s="36"/>
      <c r="I148" s="118"/>
      <c r="J148" s="36"/>
      <c r="K148" s="36"/>
      <c r="L148" s="39"/>
      <c r="M148" s="212"/>
      <c r="N148" s="67"/>
      <c r="O148" s="67"/>
      <c r="P148" s="67"/>
      <c r="Q148" s="67"/>
      <c r="R148" s="67"/>
      <c r="S148" s="67"/>
      <c r="T148" s="68"/>
      <c r="AT148" s="17" t="s">
        <v>192</v>
      </c>
      <c r="AU148" s="17" t="s">
        <v>98</v>
      </c>
    </row>
    <row r="149" spans="2:65" s="13" customFormat="1" ht="10.199999999999999">
      <c r="B149" s="224"/>
      <c r="C149" s="225"/>
      <c r="D149" s="210" t="s">
        <v>196</v>
      </c>
      <c r="E149" s="226" t="s">
        <v>1</v>
      </c>
      <c r="F149" s="227" t="s">
        <v>3109</v>
      </c>
      <c r="G149" s="225"/>
      <c r="H149" s="228">
        <v>25.2</v>
      </c>
      <c r="I149" s="229"/>
      <c r="J149" s="225"/>
      <c r="K149" s="225"/>
      <c r="L149" s="230"/>
      <c r="M149" s="231"/>
      <c r="N149" s="232"/>
      <c r="O149" s="232"/>
      <c r="P149" s="232"/>
      <c r="Q149" s="232"/>
      <c r="R149" s="232"/>
      <c r="S149" s="232"/>
      <c r="T149" s="233"/>
      <c r="AT149" s="234" t="s">
        <v>196</v>
      </c>
      <c r="AU149" s="234" t="s">
        <v>98</v>
      </c>
      <c r="AV149" s="13" t="s">
        <v>98</v>
      </c>
      <c r="AW149" s="13" t="s">
        <v>48</v>
      </c>
      <c r="AX149" s="13" t="s">
        <v>23</v>
      </c>
      <c r="AY149" s="234" t="s">
        <v>183</v>
      </c>
    </row>
    <row r="150" spans="2:65" s="1" customFormat="1" ht="16.5" customHeight="1">
      <c r="B150" s="35"/>
      <c r="C150" s="197" t="s">
        <v>128</v>
      </c>
      <c r="D150" s="197" t="s">
        <v>186</v>
      </c>
      <c r="E150" s="198" t="s">
        <v>3110</v>
      </c>
      <c r="F150" s="199" t="s">
        <v>3111</v>
      </c>
      <c r="G150" s="200" t="s">
        <v>205</v>
      </c>
      <c r="H150" s="201">
        <v>8</v>
      </c>
      <c r="I150" s="202"/>
      <c r="J150" s="203">
        <f>ROUND(I150*H150,2)</f>
        <v>0</v>
      </c>
      <c r="K150" s="199" t="s">
        <v>3084</v>
      </c>
      <c r="L150" s="39"/>
      <c r="M150" s="204" t="s">
        <v>1</v>
      </c>
      <c r="N150" s="205" t="s">
        <v>56</v>
      </c>
      <c r="O150" s="67"/>
      <c r="P150" s="206">
        <f>O150*H150</f>
        <v>0</v>
      </c>
      <c r="Q150" s="206">
        <v>0</v>
      </c>
      <c r="R150" s="206">
        <f>Q150*H150</f>
        <v>0</v>
      </c>
      <c r="S150" s="206">
        <v>0</v>
      </c>
      <c r="T150" s="207">
        <f>S150*H150</f>
        <v>0</v>
      </c>
      <c r="AR150" s="208" t="s">
        <v>618</v>
      </c>
      <c r="AT150" s="208" t="s">
        <v>186</v>
      </c>
      <c r="AU150" s="208" t="s">
        <v>98</v>
      </c>
      <c r="AY150" s="17" t="s">
        <v>183</v>
      </c>
      <c r="BE150" s="209">
        <f>IF(N150="základní",J150,0)</f>
        <v>0</v>
      </c>
      <c r="BF150" s="209">
        <f>IF(N150="snížená",J150,0)</f>
        <v>0</v>
      </c>
      <c r="BG150" s="209">
        <f>IF(N150="zákl. přenesená",J150,0)</f>
        <v>0</v>
      </c>
      <c r="BH150" s="209">
        <f>IF(N150="sníž. přenesená",J150,0)</f>
        <v>0</v>
      </c>
      <c r="BI150" s="209">
        <f>IF(N150="nulová",J150,0)</f>
        <v>0</v>
      </c>
      <c r="BJ150" s="17" t="s">
        <v>23</v>
      </c>
      <c r="BK150" s="209">
        <f>ROUND(I150*H150,2)</f>
        <v>0</v>
      </c>
      <c r="BL150" s="17" t="s">
        <v>618</v>
      </c>
      <c r="BM150" s="208" t="s">
        <v>3112</v>
      </c>
    </row>
    <row r="151" spans="2:65" s="1" customFormat="1" ht="10.199999999999999">
      <c r="B151" s="35"/>
      <c r="C151" s="36"/>
      <c r="D151" s="210" t="s">
        <v>192</v>
      </c>
      <c r="E151" s="36"/>
      <c r="F151" s="211" t="s">
        <v>3113</v>
      </c>
      <c r="G151" s="36"/>
      <c r="H151" s="36"/>
      <c r="I151" s="118"/>
      <c r="J151" s="36"/>
      <c r="K151" s="36"/>
      <c r="L151" s="39"/>
      <c r="M151" s="212"/>
      <c r="N151" s="67"/>
      <c r="O151" s="67"/>
      <c r="P151" s="67"/>
      <c r="Q151" s="67"/>
      <c r="R151" s="67"/>
      <c r="S151" s="67"/>
      <c r="T151" s="68"/>
      <c r="AT151" s="17" t="s">
        <v>192</v>
      </c>
      <c r="AU151" s="17" t="s">
        <v>98</v>
      </c>
    </row>
    <row r="152" spans="2:65" s="13" customFormat="1" ht="10.199999999999999">
      <c r="B152" s="224"/>
      <c r="C152" s="225"/>
      <c r="D152" s="210" t="s">
        <v>196</v>
      </c>
      <c r="E152" s="226" t="s">
        <v>1</v>
      </c>
      <c r="F152" s="227" t="s">
        <v>3114</v>
      </c>
      <c r="G152" s="225"/>
      <c r="H152" s="228">
        <v>8</v>
      </c>
      <c r="I152" s="229"/>
      <c r="J152" s="225"/>
      <c r="K152" s="225"/>
      <c r="L152" s="230"/>
      <c r="M152" s="231"/>
      <c r="N152" s="232"/>
      <c r="O152" s="232"/>
      <c r="P152" s="232"/>
      <c r="Q152" s="232"/>
      <c r="R152" s="232"/>
      <c r="S152" s="232"/>
      <c r="T152" s="233"/>
      <c r="AT152" s="234" t="s">
        <v>196</v>
      </c>
      <c r="AU152" s="234" t="s">
        <v>98</v>
      </c>
      <c r="AV152" s="13" t="s">
        <v>98</v>
      </c>
      <c r="AW152" s="13" t="s">
        <v>48</v>
      </c>
      <c r="AX152" s="13" t="s">
        <v>23</v>
      </c>
      <c r="AY152" s="234" t="s">
        <v>183</v>
      </c>
    </row>
    <row r="153" spans="2:65" s="1" customFormat="1" ht="16.5" customHeight="1">
      <c r="B153" s="35"/>
      <c r="C153" s="197" t="s">
        <v>135</v>
      </c>
      <c r="D153" s="197" t="s">
        <v>186</v>
      </c>
      <c r="E153" s="198" t="s">
        <v>3115</v>
      </c>
      <c r="F153" s="199" t="s">
        <v>3116</v>
      </c>
      <c r="G153" s="200" t="s">
        <v>205</v>
      </c>
      <c r="H153" s="201">
        <v>18</v>
      </c>
      <c r="I153" s="202"/>
      <c r="J153" s="203">
        <f>ROUND(I153*H153,2)</f>
        <v>0</v>
      </c>
      <c r="K153" s="199" t="s">
        <v>1</v>
      </c>
      <c r="L153" s="39"/>
      <c r="M153" s="204" t="s">
        <v>1</v>
      </c>
      <c r="N153" s="205" t="s">
        <v>56</v>
      </c>
      <c r="O153" s="67"/>
      <c r="P153" s="206">
        <f>O153*H153</f>
        <v>0</v>
      </c>
      <c r="Q153" s="206">
        <v>0</v>
      </c>
      <c r="R153" s="206">
        <f>Q153*H153</f>
        <v>0</v>
      </c>
      <c r="S153" s="206">
        <v>0</v>
      </c>
      <c r="T153" s="207">
        <f>S153*H153</f>
        <v>0</v>
      </c>
      <c r="AR153" s="208" t="s">
        <v>618</v>
      </c>
      <c r="AT153" s="208" t="s">
        <v>186</v>
      </c>
      <c r="AU153" s="208" t="s">
        <v>98</v>
      </c>
      <c r="AY153" s="17" t="s">
        <v>183</v>
      </c>
      <c r="BE153" s="209">
        <f>IF(N153="základní",J153,0)</f>
        <v>0</v>
      </c>
      <c r="BF153" s="209">
        <f>IF(N153="snížená",J153,0)</f>
        <v>0</v>
      </c>
      <c r="BG153" s="209">
        <f>IF(N153="zákl. přenesená",J153,0)</f>
        <v>0</v>
      </c>
      <c r="BH153" s="209">
        <f>IF(N153="sníž. přenesená",J153,0)</f>
        <v>0</v>
      </c>
      <c r="BI153" s="209">
        <f>IF(N153="nulová",J153,0)</f>
        <v>0</v>
      </c>
      <c r="BJ153" s="17" t="s">
        <v>23</v>
      </c>
      <c r="BK153" s="209">
        <f>ROUND(I153*H153,2)</f>
        <v>0</v>
      </c>
      <c r="BL153" s="17" t="s">
        <v>618</v>
      </c>
      <c r="BM153" s="208" t="s">
        <v>3117</v>
      </c>
    </row>
    <row r="154" spans="2:65" s="1" customFormat="1" ht="10.199999999999999">
      <c r="B154" s="35"/>
      <c r="C154" s="36"/>
      <c r="D154" s="210" t="s">
        <v>192</v>
      </c>
      <c r="E154" s="36"/>
      <c r="F154" s="211" t="s">
        <v>3118</v>
      </c>
      <c r="G154" s="36"/>
      <c r="H154" s="36"/>
      <c r="I154" s="118"/>
      <c r="J154" s="36"/>
      <c r="K154" s="36"/>
      <c r="L154" s="39"/>
      <c r="M154" s="212"/>
      <c r="N154" s="67"/>
      <c r="O154" s="67"/>
      <c r="P154" s="67"/>
      <c r="Q154" s="67"/>
      <c r="R154" s="67"/>
      <c r="S154" s="67"/>
      <c r="T154" s="68"/>
      <c r="AT154" s="17" t="s">
        <v>192</v>
      </c>
      <c r="AU154" s="17" t="s">
        <v>98</v>
      </c>
    </row>
    <row r="155" spans="2:65" s="13" customFormat="1" ht="10.199999999999999">
      <c r="B155" s="224"/>
      <c r="C155" s="225"/>
      <c r="D155" s="210" t="s">
        <v>196</v>
      </c>
      <c r="E155" s="226" t="s">
        <v>1</v>
      </c>
      <c r="F155" s="227" t="s">
        <v>3119</v>
      </c>
      <c r="G155" s="225"/>
      <c r="H155" s="228">
        <v>18</v>
      </c>
      <c r="I155" s="229"/>
      <c r="J155" s="225"/>
      <c r="K155" s="225"/>
      <c r="L155" s="230"/>
      <c r="M155" s="231"/>
      <c r="N155" s="232"/>
      <c r="O155" s="232"/>
      <c r="P155" s="232"/>
      <c r="Q155" s="232"/>
      <c r="R155" s="232"/>
      <c r="S155" s="232"/>
      <c r="T155" s="233"/>
      <c r="AT155" s="234" t="s">
        <v>196</v>
      </c>
      <c r="AU155" s="234" t="s">
        <v>98</v>
      </c>
      <c r="AV155" s="13" t="s">
        <v>98</v>
      </c>
      <c r="AW155" s="13" t="s">
        <v>48</v>
      </c>
      <c r="AX155" s="13" t="s">
        <v>23</v>
      </c>
      <c r="AY155" s="234" t="s">
        <v>183</v>
      </c>
    </row>
    <row r="156" spans="2:65" s="1" customFormat="1" ht="16.5" customHeight="1">
      <c r="B156" s="35"/>
      <c r="C156" s="246" t="s">
        <v>225</v>
      </c>
      <c r="D156" s="246" t="s">
        <v>347</v>
      </c>
      <c r="E156" s="247" t="s">
        <v>3120</v>
      </c>
      <c r="F156" s="248" t="s">
        <v>3121</v>
      </c>
      <c r="G156" s="249" t="s">
        <v>205</v>
      </c>
      <c r="H156" s="250">
        <v>18</v>
      </c>
      <c r="I156" s="251"/>
      <c r="J156" s="252">
        <f>ROUND(I156*H156,2)</f>
        <v>0</v>
      </c>
      <c r="K156" s="248" t="s">
        <v>1</v>
      </c>
      <c r="L156" s="253"/>
      <c r="M156" s="254" t="s">
        <v>1</v>
      </c>
      <c r="N156" s="255" t="s">
        <v>56</v>
      </c>
      <c r="O156" s="67"/>
      <c r="P156" s="206">
        <f>O156*H156</f>
        <v>0</v>
      </c>
      <c r="Q156" s="206">
        <v>0</v>
      </c>
      <c r="R156" s="206">
        <f>Q156*H156</f>
        <v>0</v>
      </c>
      <c r="S156" s="206">
        <v>0</v>
      </c>
      <c r="T156" s="207">
        <f>S156*H156</f>
        <v>0</v>
      </c>
      <c r="AR156" s="208" t="s">
        <v>3122</v>
      </c>
      <c r="AT156" s="208" t="s">
        <v>347</v>
      </c>
      <c r="AU156" s="208" t="s">
        <v>98</v>
      </c>
      <c r="AY156" s="17" t="s">
        <v>183</v>
      </c>
      <c r="BE156" s="209">
        <f>IF(N156="základní",J156,0)</f>
        <v>0</v>
      </c>
      <c r="BF156" s="209">
        <f>IF(N156="snížená",J156,0)</f>
        <v>0</v>
      </c>
      <c r="BG156" s="209">
        <f>IF(N156="zákl. přenesená",J156,0)</f>
        <v>0</v>
      </c>
      <c r="BH156" s="209">
        <f>IF(N156="sníž. přenesená",J156,0)</f>
        <v>0</v>
      </c>
      <c r="BI156" s="209">
        <f>IF(N156="nulová",J156,0)</f>
        <v>0</v>
      </c>
      <c r="BJ156" s="17" t="s">
        <v>23</v>
      </c>
      <c r="BK156" s="209">
        <f>ROUND(I156*H156,2)</f>
        <v>0</v>
      </c>
      <c r="BL156" s="17" t="s">
        <v>618</v>
      </c>
      <c r="BM156" s="208" t="s">
        <v>3123</v>
      </c>
    </row>
    <row r="157" spans="2:65" s="1" customFormat="1" ht="10.199999999999999">
      <c r="B157" s="35"/>
      <c r="C157" s="36"/>
      <c r="D157" s="210" t="s">
        <v>192</v>
      </c>
      <c r="E157" s="36"/>
      <c r="F157" s="211" t="s">
        <v>3124</v>
      </c>
      <c r="G157" s="36"/>
      <c r="H157" s="36"/>
      <c r="I157" s="118"/>
      <c r="J157" s="36"/>
      <c r="K157" s="36"/>
      <c r="L157" s="39"/>
      <c r="M157" s="212"/>
      <c r="N157" s="67"/>
      <c r="O157" s="67"/>
      <c r="P157" s="67"/>
      <c r="Q157" s="67"/>
      <c r="R157" s="67"/>
      <c r="S157" s="67"/>
      <c r="T157" s="68"/>
      <c r="AT157" s="17" t="s">
        <v>192</v>
      </c>
      <c r="AU157" s="17" t="s">
        <v>98</v>
      </c>
    </row>
    <row r="158" spans="2:65" s="13" customFormat="1" ht="10.199999999999999">
      <c r="B158" s="224"/>
      <c r="C158" s="225"/>
      <c r="D158" s="210" t="s">
        <v>196</v>
      </c>
      <c r="E158" s="226" t="s">
        <v>1</v>
      </c>
      <c r="F158" s="227" t="s">
        <v>3119</v>
      </c>
      <c r="G158" s="225"/>
      <c r="H158" s="228">
        <v>18</v>
      </c>
      <c r="I158" s="229"/>
      <c r="J158" s="225"/>
      <c r="K158" s="225"/>
      <c r="L158" s="230"/>
      <c r="M158" s="231"/>
      <c r="N158" s="232"/>
      <c r="O158" s="232"/>
      <c r="P158" s="232"/>
      <c r="Q158" s="232"/>
      <c r="R158" s="232"/>
      <c r="S158" s="232"/>
      <c r="T158" s="233"/>
      <c r="AT158" s="234" t="s">
        <v>196</v>
      </c>
      <c r="AU158" s="234" t="s">
        <v>98</v>
      </c>
      <c r="AV158" s="13" t="s">
        <v>98</v>
      </c>
      <c r="AW158" s="13" t="s">
        <v>48</v>
      </c>
      <c r="AX158" s="13" t="s">
        <v>23</v>
      </c>
      <c r="AY158" s="234" t="s">
        <v>183</v>
      </c>
    </row>
    <row r="159" spans="2:65" s="1" customFormat="1" ht="16.5" customHeight="1">
      <c r="B159" s="35"/>
      <c r="C159" s="197" t="s">
        <v>232</v>
      </c>
      <c r="D159" s="197" t="s">
        <v>186</v>
      </c>
      <c r="E159" s="198" t="s">
        <v>3125</v>
      </c>
      <c r="F159" s="199" t="s">
        <v>3126</v>
      </c>
      <c r="G159" s="200" t="s">
        <v>205</v>
      </c>
      <c r="H159" s="201">
        <v>2</v>
      </c>
      <c r="I159" s="202"/>
      <c r="J159" s="203">
        <f>ROUND(I159*H159,2)</f>
        <v>0</v>
      </c>
      <c r="K159" s="199" t="s">
        <v>3084</v>
      </c>
      <c r="L159" s="39"/>
      <c r="M159" s="204" t="s">
        <v>1</v>
      </c>
      <c r="N159" s="205" t="s">
        <v>56</v>
      </c>
      <c r="O159" s="67"/>
      <c r="P159" s="206">
        <f>O159*H159</f>
        <v>0</v>
      </c>
      <c r="Q159" s="206">
        <v>0</v>
      </c>
      <c r="R159" s="206">
        <f>Q159*H159</f>
        <v>0</v>
      </c>
      <c r="S159" s="206">
        <v>0</v>
      </c>
      <c r="T159" s="207">
        <f>S159*H159</f>
        <v>0</v>
      </c>
      <c r="AR159" s="208" t="s">
        <v>618</v>
      </c>
      <c r="AT159" s="208" t="s">
        <v>186</v>
      </c>
      <c r="AU159" s="208" t="s">
        <v>98</v>
      </c>
      <c r="AY159" s="17" t="s">
        <v>183</v>
      </c>
      <c r="BE159" s="209">
        <f>IF(N159="základní",J159,0)</f>
        <v>0</v>
      </c>
      <c r="BF159" s="209">
        <f>IF(N159="snížená",J159,0)</f>
        <v>0</v>
      </c>
      <c r="BG159" s="209">
        <f>IF(N159="zákl. přenesená",J159,0)</f>
        <v>0</v>
      </c>
      <c r="BH159" s="209">
        <f>IF(N159="sníž. přenesená",J159,0)</f>
        <v>0</v>
      </c>
      <c r="BI159" s="209">
        <f>IF(N159="nulová",J159,0)</f>
        <v>0</v>
      </c>
      <c r="BJ159" s="17" t="s">
        <v>23</v>
      </c>
      <c r="BK159" s="209">
        <f>ROUND(I159*H159,2)</f>
        <v>0</v>
      </c>
      <c r="BL159" s="17" t="s">
        <v>618</v>
      </c>
      <c r="BM159" s="208" t="s">
        <v>3127</v>
      </c>
    </row>
    <row r="160" spans="2:65" s="1" customFormat="1" ht="10.199999999999999">
      <c r="B160" s="35"/>
      <c r="C160" s="36"/>
      <c r="D160" s="210" t="s">
        <v>192</v>
      </c>
      <c r="E160" s="36"/>
      <c r="F160" s="211" t="s">
        <v>1571</v>
      </c>
      <c r="G160" s="36"/>
      <c r="H160" s="36"/>
      <c r="I160" s="118"/>
      <c r="J160" s="36"/>
      <c r="K160" s="36"/>
      <c r="L160" s="39"/>
      <c r="M160" s="212"/>
      <c r="N160" s="67"/>
      <c r="O160" s="67"/>
      <c r="P160" s="67"/>
      <c r="Q160" s="67"/>
      <c r="R160" s="67"/>
      <c r="S160" s="67"/>
      <c r="T160" s="68"/>
      <c r="AT160" s="17" t="s">
        <v>192</v>
      </c>
      <c r="AU160" s="17" t="s">
        <v>98</v>
      </c>
    </row>
    <row r="161" spans="2:65" s="13" customFormat="1" ht="10.199999999999999">
      <c r="B161" s="224"/>
      <c r="C161" s="225"/>
      <c r="D161" s="210" t="s">
        <v>196</v>
      </c>
      <c r="E161" s="226" t="s">
        <v>1</v>
      </c>
      <c r="F161" s="227" t="s">
        <v>3128</v>
      </c>
      <c r="G161" s="225"/>
      <c r="H161" s="228">
        <v>2</v>
      </c>
      <c r="I161" s="229"/>
      <c r="J161" s="225"/>
      <c r="K161" s="225"/>
      <c r="L161" s="230"/>
      <c r="M161" s="231"/>
      <c r="N161" s="232"/>
      <c r="O161" s="232"/>
      <c r="P161" s="232"/>
      <c r="Q161" s="232"/>
      <c r="R161" s="232"/>
      <c r="S161" s="232"/>
      <c r="T161" s="233"/>
      <c r="AT161" s="234" t="s">
        <v>196</v>
      </c>
      <c r="AU161" s="234" t="s">
        <v>98</v>
      </c>
      <c r="AV161" s="13" t="s">
        <v>98</v>
      </c>
      <c r="AW161" s="13" t="s">
        <v>48</v>
      </c>
      <c r="AX161" s="13" t="s">
        <v>23</v>
      </c>
      <c r="AY161" s="234" t="s">
        <v>183</v>
      </c>
    </row>
    <row r="162" spans="2:65" s="1" customFormat="1" ht="16.5" customHeight="1">
      <c r="B162" s="35"/>
      <c r="C162" s="197" t="s">
        <v>237</v>
      </c>
      <c r="D162" s="197" t="s">
        <v>186</v>
      </c>
      <c r="E162" s="198" t="s">
        <v>3129</v>
      </c>
      <c r="F162" s="199" t="s">
        <v>3130</v>
      </c>
      <c r="G162" s="200" t="s">
        <v>205</v>
      </c>
      <c r="H162" s="201">
        <v>12</v>
      </c>
      <c r="I162" s="202"/>
      <c r="J162" s="203">
        <f>ROUND(I162*H162,2)</f>
        <v>0</v>
      </c>
      <c r="K162" s="199" t="s">
        <v>3084</v>
      </c>
      <c r="L162" s="39"/>
      <c r="M162" s="204" t="s">
        <v>1</v>
      </c>
      <c r="N162" s="205" t="s">
        <v>56</v>
      </c>
      <c r="O162" s="67"/>
      <c r="P162" s="206">
        <f>O162*H162</f>
        <v>0</v>
      </c>
      <c r="Q162" s="206">
        <v>0</v>
      </c>
      <c r="R162" s="206">
        <f>Q162*H162</f>
        <v>0</v>
      </c>
      <c r="S162" s="206">
        <v>0</v>
      </c>
      <c r="T162" s="207">
        <f>S162*H162</f>
        <v>0</v>
      </c>
      <c r="AR162" s="208" t="s">
        <v>618</v>
      </c>
      <c r="AT162" s="208" t="s">
        <v>186</v>
      </c>
      <c r="AU162" s="208" t="s">
        <v>98</v>
      </c>
      <c r="AY162" s="17" t="s">
        <v>183</v>
      </c>
      <c r="BE162" s="209">
        <f>IF(N162="základní",J162,0)</f>
        <v>0</v>
      </c>
      <c r="BF162" s="209">
        <f>IF(N162="snížená",J162,0)</f>
        <v>0</v>
      </c>
      <c r="BG162" s="209">
        <f>IF(N162="zákl. přenesená",J162,0)</f>
        <v>0</v>
      </c>
      <c r="BH162" s="209">
        <f>IF(N162="sníž. přenesená",J162,0)</f>
        <v>0</v>
      </c>
      <c r="BI162" s="209">
        <f>IF(N162="nulová",J162,0)</f>
        <v>0</v>
      </c>
      <c r="BJ162" s="17" t="s">
        <v>23</v>
      </c>
      <c r="BK162" s="209">
        <f>ROUND(I162*H162,2)</f>
        <v>0</v>
      </c>
      <c r="BL162" s="17" t="s">
        <v>618</v>
      </c>
      <c r="BM162" s="208" t="s">
        <v>3131</v>
      </c>
    </row>
    <row r="163" spans="2:65" s="1" customFormat="1" ht="10.199999999999999">
      <c r="B163" s="35"/>
      <c r="C163" s="36"/>
      <c r="D163" s="210" t="s">
        <v>192</v>
      </c>
      <c r="E163" s="36"/>
      <c r="F163" s="211" t="s">
        <v>3132</v>
      </c>
      <c r="G163" s="36"/>
      <c r="H163" s="36"/>
      <c r="I163" s="118"/>
      <c r="J163" s="36"/>
      <c r="K163" s="36"/>
      <c r="L163" s="39"/>
      <c r="M163" s="212"/>
      <c r="N163" s="67"/>
      <c r="O163" s="67"/>
      <c r="P163" s="67"/>
      <c r="Q163" s="67"/>
      <c r="R163" s="67"/>
      <c r="S163" s="67"/>
      <c r="T163" s="68"/>
      <c r="AT163" s="17" t="s">
        <v>192</v>
      </c>
      <c r="AU163" s="17" t="s">
        <v>98</v>
      </c>
    </row>
    <row r="164" spans="2:65" s="13" customFormat="1" ht="10.199999999999999">
      <c r="B164" s="224"/>
      <c r="C164" s="225"/>
      <c r="D164" s="210" t="s">
        <v>196</v>
      </c>
      <c r="E164" s="226" t="s">
        <v>1</v>
      </c>
      <c r="F164" s="227" t="s">
        <v>3133</v>
      </c>
      <c r="G164" s="225"/>
      <c r="H164" s="228">
        <v>12</v>
      </c>
      <c r="I164" s="229"/>
      <c r="J164" s="225"/>
      <c r="K164" s="225"/>
      <c r="L164" s="230"/>
      <c r="M164" s="231"/>
      <c r="N164" s="232"/>
      <c r="O164" s="232"/>
      <c r="P164" s="232"/>
      <c r="Q164" s="232"/>
      <c r="R164" s="232"/>
      <c r="S164" s="232"/>
      <c r="T164" s="233"/>
      <c r="AT164" s="234" t="s">
        <v>196</v>
      </c>
      <c r="AU164" s="234" t="s">
        <v>98</v>
      </c>
      <c r="AV164" s="13" t="s">
        <v>98</v>
      </c>
      <c r="AW164" s="13" t="s">
        <v>48</v>
      </c>
      <c r="AX164" s="13" t="s">
        <v>23</v>
      </c>
      <c r="AY164" s="234" t="s">
        <v>183</v>
      </c>
    </row>
    <row r="165" spans="2:65" s="1" customFormat="1" ht="16.5" customHeight="1">
      <c r="B165" s="35"/>
      <c r="C165" s="246" t="s">
        <v>28</v>
      </c>
      <c r="D165" s="246" t="s">
        <v>347</v>
      </c>
      <c r="E165" s="247" t="s">
        <v>3134</v>
      </c>
      <c r="F165" s="248" t="s">
        <v>3135</v>
      </c>
      <c r="G165" s="249" t="s">
        <v>205</v>
      </c>
      <c r="H165" s="250">
        <v>12</v>
      </c>
      <c r="I165" s="251"/>
      <c r="J165" s="252">
        <f>ROUND(I165*H165,2)</f>
        <v>0</v>
      </c>
      <c r="K165" s="248" t="s">
        <v>1</v>
      </c>
      <c r="L165" s="253"/>
      <c r="M165" s="254" t="s">
        <v>1</v>
      </c>
      <c r="N165" s="255" t="s">
        <v>56</v>
      </c>
      <c r="O165" s="67"/>
      <c r="P165" s="206">
        <f>O165*H165</f>
        <v>0</v>
      </c>
      <c r="Q165" s="206">
        <v>0</v>
      </c>
      <c r="R165" s="206">
        <f>Q165*H165</f>
        <v>0</v>
      </c>
      <c r="S165" s="206">
        <v>0</v>
      </c>
      <c r="T165" s="207">
        <f>S165*H165</f>
        <v>0</v>
      </c>
      <c r="AR165" s="208" t="s">
        <v>3122</v>
      </c>
      <c r="AT165" s="208" t="s">
        <v>347</v>
      </c>
      <c r="AU165" s="208" t="s">
        <v>98</v>
      </c>
      <c r="AY165" s="17" t="s">
        <v>183</v>
      </c>
      <c r="BE165" s="209">
        <f>IF(N165="základní",J165,0)</f>
        <v>0</v>
      </c>
      <c r="BF165" s="209">
        <f>IF(N165="snížená",J165,0)</f>
        <v>0</v>
      </c>
      <c r="BG165" s="209">
        <f>IF(N165="zákl. přenesená",J165,0)</f>
        <v>0</v>
      </c>
      <c r="BH165" s="209">
        <f>IF(N165="sníž. přenesená",J165,0)</f>
        <v>0</v>
      </c>
      <c r="BI165" s="209">
        <f>IF(N165="nulová",J165,0)</f>
        <v>0</v>
      </c>
      <c r="BJ165" s="17" t="s">
        <v>23</v>
      </c>
      <c r="BK165" s="209">
        <f>ROUND(I165*H165,2)</f>
        <v>0</v>
      </c>
      <c r="BL165" s="17" t="s">
        <v>618</v>
      </c>
      <c r="BM165" s="208" t="s">
        <v>3136</v>
      </c>
    </row>
    <row r="166" spans="2:65" s="1" customFormat="1" ht="10.199999999999999">
      <c r="B166" s="35"/>
      <c r="C166" s="36"/>
      <c r="D166" s="210" t="s">
        <v>192</v>
      </c>
      <c r="E166" s="36"/>
      <c r="F166" s="211" t="s">
        <v>3135</v>
      </c>
      <c r="G166" s="36"/>
      <c r="H166" s="36"/>
      <c r="I166" s="118"/>
      <c r="J166" s="36"/>
      <c r="K166" s="36"/>
      <c r="L166" s="39"/>
      <c r="M166" s="212"/>
      <c r="N166" s="67"/>
      <c r="O166" s="67"/>
      <c r="P166" s="67"/>
      <c r="Q166" s="67"/>
      <c r="R166" s="67"/>
      <c r="S166" s="67"/>
      <c r="T166" s="68"/>
      <c r="AT166" s="17" t="s">
        <v>192</v>
      </c>
      <c r="AU166" s="17" t="s">
        <v>98</v>
      </c>
    </row>
    <row r="167" spans="2:65" s="13" customFormat="1" ht="10.199999999999999">
      <c r="B167" s="224"/>
      <c r="C167" s="225"/>
      <c r="D167" s="210" t="s">
        <v>196</v>
      </c>
      <c r="E167" s="226" t="s">
        <v>1</v>
      </c>
      <c r="F167" s="227" t="s">
        <v>3137</v>
      </c>
      <c r="G167" s="225"/>
      <c r="H167" s="228">
        <v>12</v>
      </c>
      <c r="I167" s="229"/>
      <c r="J167" s="225"/>
      <c r="K167" s="225"/>
      <c r="L167" s="230"/>
      <c r="M167" s="231"/>
      <c r="N167" s="232"/>
      <c r="O167" s="232"/>
      <c r="P167" s="232"/>
      <c r="Q167" s="232"/>
      <c r="R167" s="232"/>
      <c r="S167" s="232"/>
      <c r="T167" s="233"/>
      <c r="AT167" s="234" t="s">
        <v>196</v>
      </c>
      <c r="AU167" s="234" t="s">
        <v>98</v>
      </c>
      <c r="AV167" s="13" t="s">
        <v>98</v>
      </c>
      <c r="AW167" s="13" t="s">
        <v>48</v>
      </c>
      <c r="AX167" s="13" t="s">
        <v>91</v>
      </c>
      <c r="AY167" s="234" t="s">
        <v>183</v>
      </c>
    </row>
    <row r="168" spans="2:65" s="1" customFormat="1" ht="16.5" customHeight="1">
      <c r="B168" s="35"/>
      <c r="C168" s="197" t="s">
        <v>245</v>
      </c>
      <c r="D168" s="197" t="s">
        <v>186</v>
      </c>
      <c r="E168" s="198" t="s">
        <v>3138</v>
      </c>
      <c r="F168" s="199" t="s">
        <v>3139</v>
      </c>
      <c r="G168" s="200" t="s">
        <v>205</v>
      </c>
      <c r="H168" s="201">
        <v>144</v>
      </c>
      <c r="I168" s="202"/>
      <c r="J168" s="203">
        <f>ROUND(I168*H168,2)</f>
        <v>0</v>
      </c>
      <c r="K168" s="199" t="s">
        <v>3084</v>
      </c>
      <c r="L168" s="39"/>
      <c r="M168" s="204" t="s">
        <v>1</v>
      </c>
      <c r="N168" s="205" t="s">
        <v>56</v>
      </c>
      <c r="O168" s="67"/>
      <c r="P168" s="206">
        <f>O168*H168</f>
        <v>0</v>
      </c>
      <c r="Q168" s="206">
        <v>0</v>
      </c>
      <c r="R168" s="206">
        <f>Q168*H168</f>
        <v>0</v>
      </c>
      <c r="S168" s="206">
        <v>0</v>
      </c>
      <c r="T168" s="207">
        <f>S168*H168</f>
        <v>0</v>
      </c>
      <c r="AR168" s="208" t="s">
        <v>618</v>
      </c>
      <c r="AT168" s="208" t="s">
        <v>186</v>
      </c>
      <c r="AU168" s="208" t="s">
        <v>98</v>
      </c>
      <c r="AY168" s="17" t="s">
        <v>183</v>
      </c>
      <c r="BE168" s="209">
        <f>IF(N168="základní",J168,0)</f>
        <v>0</v>
      </c>
      <c r="BF168" s="209">
        <f>IF(N168="snížená",J168,0)</f>
        <v>0</v>
      </c>
      <c r="BG168" s="209">
        <f>IF(N168="zákl. přenesená",J168,0)</f>
        <v>0</v>
      </c>
      <c r="BH168" s="209">
        <f>IF(N168="sníž. přenesená",J168,0)</f>
        <v>0</v>
      </c>
      <c r="BI168" s="209">
        <f>IF(N168="nulová",J168,0)</f>
        <v>0</v>
      </c>
      <c r="BJ168" s="17" t="s">
        <v>23</v>
      </c>
      <c r="BK168" s="209">
        <f>ROUND(I168*H168,2)</f>
        <v>0</v>
      </c>
      <c r="BL168" s="17" t="s">
        <v>618</v>
      </c>
      <c r="BM168" s="208" t="s">
        <v>3140</v>
      </c>
    </row>
    <row r="169" spans="2:65" s="1" customFormat="1" ht="10.199999999999999">
      <c r="B169" s="35"/>
      <c r="C169" s="36"/>
      <c r="D169" s="210" t="s">
        <v>192</v>
      </c>
      <c r="E169" s="36"/>
      <c r="F169" s="211" t="s">
        <v>3141</v>
      </c>
      <c r="G169" s="36"/>
      <c r="H169" s="36"/>
      <c r="I169" s="118"/>
      <c r="J169" s="36"/>
      <c r="K169" s="36"/>
      <c r="L169" s="39"/>
      <c r="M169" s="212"/>
      <c r="N169" s="67"/>
      <c r="O169" s="67"/>
      <c r="P169" s="67"/>
      <c r="Q169" s="67"/>
      <c r="R169" s="67"/>
      <c r="S169" s="67"/>
      <c r="T169" s="68"/>
      <c r="AT169" s="17" t="s">
        <v>192</v>
      </c>
      <c r="AU169" s="17" t="s">
        <v>98</v>
      </c>
    </row>
    <row r="170" spans="2:65" s="13" customFormat="1" ht="10.199999999999999">
      <c r="B170" s="224"/>
      <c r="C170" s="225"/>
      <c r="D170" s="210" t="s">
        <v>196</v>
      </c>
      <c r="E170" s="226" t="s">
        <v>1</v>
      </c>
      <c r="F170" s="227" t="s">
        <v>3142</v>
      </c>
      <c r="G170" s="225"/>
      <c r="H170" s="228">
        <v>144</v>
      </c>
      <c r="I170" s="229"/>
      <c r="J170" s="225"/>
      <c r="K170" s="225"/>
      <c r="L170" s="230"/>
      <c r="M170" s="231"/>
      <c r="N170" s="232"/>
      <c r="O170" s="232"/>
      <c r="P170" s="232"/>
      <c r="Q170" s="232"/>
      <c r="R170" s="232"/>
      <c r="S170" s="232"/>
      <c r="T170" s="233"/>
      <c r="AT170" s="234" t="s">
        <v>196</v>
      </c>
      <c r="AU170" s="234" t="s">
        <v>98</v>
      </c>
      <c r="AV170" s="13" t="s">
        <v>98</v>
      </c>
      <c r="AW170" s="13" t="s">
        <v>48</v>
      </c>
      <c r="AX170" s="13" t="s">
        <v>91</v>
      </c>
      <c r="AY170" s="234" t="s">
        <v>183</v>
      </c>
    </row>
    <row r="171" spans="2:65" s="1" customFormat="1" ht="16.5" customHeight="1">
      <c r="B171" s="35"/>
      <c r="C171" s="197" t="s">
        <v>1825</v>
      </c>
      <c r="D171" s="197" t="s">
        <v>186</v>
      </c>
      <c r="E171" s="198" t="s">
        <v>3143</v>
      </c>
      <c r="F171" s="199" t="s">
        <v>3144</v>
      </c>
      <c r="G171" s="200" t="s">
        <v>205</v>
      </c>
      <c r="H171" s="201">
        <v>3</v>
      </c>
      <c r="I171" s="202"/>
      <c r="J171" s="203">
        <f>ROUND(I171*H171,2)</f>
        <v>0</v>
      </c>
      <c r="K171" s="199" t="s">
        <v>3084</v>
      </c>
      <c r="L171" s="39"/>
      <c r="M171" s="204" t="s">
        <v>1</v>
      </c>
      <c r="N171" s="205" t="s">
        <v>56</v>
      </c>
      <c r="O171" s="67"/>
      <c r="P171" s="206">
        <f>O171*H171</f>
        <v>0</v>
      </c>
      <c r="Q171" s="206">
        <v>0</v>
      </c>
      <c r="R171" s="206">
        <f>Q171*H171</f>
        <v>0</v>
      </c>
      <c r="S171" s="206">
        <v>0</v>
      </c>
      <c r="T171" s="207">
        <f>S171*H171</f>
        <v>0</v>
      </c>
      <c r="AR171" s="208" t="s">
        <v>618</v>
      </c>
      <c r="AT171" s="208" t="s">
        <v>186</v>
      </c>
      <c r="AU171" s="208" t="s">
        <v>98</v>
      </c>
      <c r="AY171" s="17" t="s">
        <v>183</v>
      </c>
      <c r="BE171" s="209">
        <f>IF(N171="základní",J171,0)</f>
        <v>0</v>
      </c>
      <c r="BF171" s="209">
        <f>IF(N171="snížená",J171,0)</f>
        <v>0</v>
      </c>
      <c r="BG171" s="209">
        <f>IF(N171="zákl. přenesená",J171,0)</f>
        <v>0</v>
      </c>
      <c r="BH171" s="209">
        <f>IF(N171="sníž. přenesená",J171,0)</f>
        <v>0</v>
      </c>
      <c r="BI171" s="209">
        <f>IF(N171="nulová",J171,0)</f>
        <v>0</v>
      </c>
      <c r="BJ171" s="17" t="s">
        <v>23</v>
      </c>
      <c r="BK171" s="209">
        <f>ROUND(I171*H171,2)</f>
        <v>0</v>
      </c>
      <c r="BL171" s="17" t="s">
        <v>618</v>
      </c>
      <c r="BM171" s="208" t="s">
        <v>3145</v>
      </c>
    </row>
    <row r="172" spans="2:65" s="1" customFormat="1" ht="17.399999999999999">
      <c r="B172" s="35"/>
      <c r="C172" s="36"/>
      <c r="D172" s="210" t="s">
        <v>192</v>
      </c>
      <c r="E172" s="36"/>
      <c r="F172" s="211" t="s">
        <v>3146</v>
      </c>
      <c r="G172" s="36"/>
      <c r="H172" s="36"/>
      <c r="I172" s="118"/>
      <c r="J172" s="36"/>
      <c r="K172" s="36"/>
      <c r="L172" s="39"/>
      <c r="M172" s="212"/>
      <c r="N172" s="67"/>
      <c r="O172" s="67"/>
      <c r="P172" s="67"/>
      <c r="Q172" s="67"/>
      <c r="R172" s="67"/>
      <c r="S172" s="67"/>
      <c r="T172" s="68"/>
      <c r="AT172" s="17" t="s">
        <v>192</v>
      </c>
      <c r="AU172" s="17" t="s">
        <v>98</v>
      </c>
    </row>
    <row r="173" spans="2:65" s="13" customFormat="1" ht="10.199999999999999">
      <c r="B173" s="224"/>
      <c r="C173" s="225"/>
      <c r="D173" s="210" t="s">
        <v>196</v>
      </c>
      <c r="E173" s="226" t="s">
        <v>1</v>
      </c>
      <c r="F173" s="227" t="s">
        <v>3147</v>
      </c>
      <c r="G173" s="225"/>
      <c r="H173" s="228">
        <v>3</v>
      </c>
      <c r="I173" s="229"/>
      <c r="J173" s="225"/>
      <c r="K173" s="225"/>
      <c r="L173" s="230"/>
      <c r="M173" s="231"/>
      <c r="N173" s="232"/>
      <c r="O173" s="232"/>
      <c r="P173" s="232"/>
      <c r="Q173" s="232"/>
      <c r="R173" s="232"/>
      <c r="S173" s="232"/>
      <c r="T173" s="233"/>
      <c r="AT173" s="234" t="s">
        <v>196</v>
      </c>
      <c r="AU173" s="234" t="s">
        <v>98</v>
      </c>
      <c r="AV173" s="13" t="s">
        <v>98</v>
      </c>
      <c r="AW173" s="13" t="s">
        <v>48</v>
      </c>
      <c r="AX173" s="13" t="s">
        <v>91</v>
      </c>
      <c r="AY173" s="234" t="s">
        <v>183</v>
      </c>
    </row>
    <row r="174" spans="2:65" s="1" customFormat="1" ht="16.5" customHeight="1">
      <c r="B174" s="35"/>
      <c r="C174" s="246" t="s">
        <v>988</v>
      </c>
      <c r="D174" s="246" t="s">
        <v>347</v>
      </c>
      <c r="E174" s="247" t="s">
        <v>3148</v>
      </c>
      <c r="F174" s="248" t="s">
        <v>3149</v>
      </c>
      <c r="G174" s="249" t="s">
        <v>205</v>
      </c>
      <c r="H174" s="250">
        <v>3</v>
      </c>
      <c r="I174" s="251"/>
      <c r="J174" s="252">
        <f>ROUND(I174*H174,2)</f>
        <v>0</v>
      </c>
      <c r="K174" s="248" t="s">
        <v>3084</v>
      </c>
      <c r="L174" s="253"/>
      <c r="M174" s="254" t="s">
        <v>1</v>
      </c>
      <c r="N174" s="255" t="s">
        <v>56</v>
      </c>
      <c r="O174" s="67"/>
      <c r="P174" s="206">
        <f>O174*H174</f>
        <v>0</v>
      </c>
      <c r="Q174" s="206">
        <v>8.0999999999999996E-3</v>
      </c>
      <c r="R174" s="206">
        <f>Q174*H174</f>
        <v>2.4299999999999999E-2</v>
      </c>
      <c r="S174" s="206">
        <v>0</v>
      </c>
      <c r="T174" s="207">
        <f>S174*H174</f>
        <v>0</v>
      </c>
      <c r="AR174" s="208" t="s">
        <v>1043</v>
      </c>
      <c r="AT174" s="208" t="s">
        <v>347</v>
      </c>
      <c r="AU174" s="208" t="s">
        <v>98</v>
      </c>
      <c r="AY174" s="17" t="s">
        <v>183</v>
      </c>
      <c r="BE174" s="209">
        <f>IF(N174="základní",J174,0)</f>
        <v>0</v>
      </c>
      <c r="BF174" s="209">
        <f>IF(N174="snížená",J174,0)</f>
        <v>0</v>
      </c>
      <c r="BG174" s="209">
        <f>IF(N174="zákl. přenesená",J174,0)</f>
        <v>0</v>
      </c>
      <c r="BH174" s="209">
        <f>IF(N174="sníž. přenesená",J174,0)</f>
        <v>0</v>
      </c>
      <c r="BI174" s="209">
        <f>IF(N174="nulová",J174,0)</f>
        <v>0</v>
      </c>
      <c r="BJ174" s="17" t="s">
        <v>23</v>
      </c>
      <c r="BK174" s="209">
        <f>ROUND(I174*H174,2)</f>
        <v>0</v>
      </c>
      <c r="BL174" s="17" t="s">
        <v>1043</v>
      </c>
      <c r="BM174" s="208" t="s">
        <v>3150</v>
      </c>
    </row>
    <row r="175" spans="2:65" s="1" customFormat="1" ht="17.399999999999999">
      <c r="B175" s="35"/>
      <c r="C175" s="36"/>
      <c r="D175" s="210" t="s">
        <v>192</v>
      </c>
      <c r="E175" s="36"/>
      <c r="F175" s="211" t="s">
        <v>3151</v>
      </c>
      <c r="G175" s="36"/>
      <c r="H175" s="36"/>
      <c r="I175" s="118"/>
      <c r="J175" s="36"/>
      <c r="K175" s="36"/>
      <c r="L175" s="39"/>
      <c r="M175" s="212"/>
      <c r="N175" s="67"/>
      <c r="O175" s="67"/>
      <c r="P175" s="67"/>
      <c r="Q175" s="67"/>
      <c r="R175" s="67"/>
      <c r="S175" s="67"/>
      <c r="T175" s="68"/>
      <c r="AT175" s="17" t="s">
        <v>192</v>
      </c>
      <c r="AU175" s="17" t="s">
        <v>98</v>
      </c>
    </row>
    <row r="176" spans="2:65" s="13" customFormat="1" ht="10.199999999999999">
      <c r="B176" s="224"/>
      <c r="C176" s="225"/>
      <c r="D176" s="210" t="s">
        <v>196</v>
      </c>
      <c r="E176" s="226" t="s">
        <v>1</v>
      </c>
      <c r="F176" s="227" t="s">
        <v>3147</v>
      </c>
      <c r="G176" s="225"/>
      <c r="H176" s="228">
        <v>3</v>
      </c>
      <c r="I176" s="229"/>
      <c r="J176" s="225"/>
      <c r="K176" s="225"/>
      <c r="L176" s="230"/>
      <c r="M176" s="231"/>
      <c r="N176" s="232"/>
      <c r="O176" s="232"/>
      <c r="P176" s="232"/>
      <c r="Q176" s="232"/>
      <c r="R176" s="232"/>
      <c r="S176" s="232"/>
      <c r="T176" s="233"/>
      <c r="AT176" s="234" t="s">
        <v>196</v>
      </c>
      <c r="AU176" s="234" t="s">
        <v>98</v>
      </c>
      <c r="AV176" s="13" t="s">
        <v>98</v>
      </c>
      <c r="AW176" s="13" t="s">
        <v>48</v>
      </c>
      <c r="AX176" s="13" t="s">
        <v>91</v>
      </c>
      <c r="AY176" s="234" t="s">
        <v>183</v>
      </c>
    </row>
    <row r="177" spans="2:65" s="1" customFormat="1" ht="16.5" customHeight="1">
      <c r="B177" s="35"/>
      <c r="C177" s="197" t="s">
        <v>1835</v>
      </c>
      <c r="D177" s="197" t="s">
        <v>186</v>
      </c>
      <c r="E177" s="198" t="s">
        <v>3152</v>
      </c>
      <c r="F177" s="199" t="s">
        <v>3153</v>
      </c>
      <c r="G177" s="200" t="s">
        <v>205</v>
      </c>
      <c r="H177" s="201">
        <v>18</v>
      </c>
      <c r="I177" s="202"/>
      <c r="J177" s="203">
        <f>ROUND(I177*H177,2)</f>
        <v>0</v>
      </c>
      <c r="K177" s="199" t="s">
        <v>3084</v>
      </c>
      <c r="L177" s="39"/>
      <c r="M177" s="204" t="s">
        <v>1</v>
      </c>
      <c r="N177" s="205" t="s">
        <v>56</v>
      </c>
      <c r="O177" s="67"/>
      <c r="P177" s="206">
        <f>O177*H177</f>
        <v>0</v>
      </c>
      <c r="Q177" s="206">
        <v>0</v>
      </c>
      <c r="R177" s="206">
        <f>Q177*H177</f>
        <v>0</v>
      </c>
      <c r="S177" s="206">
        <v>0</v>
      </c>
      <c r="T177" s="207">
        <f>S177*H177</f>
        <v>0</v>
      </c>
      <c r="AR177" s="208" t="s">
        <v>618</v>
      </c>
      <c r="AT177" s="208" t="s">
        <v>186</v>
      </c>
      <c r="AU177" s="208" t="s">
        <v>98</v>
      </c>
      <c r="AY177" s="17" t="s">
        <v>183</v>
      </c>
      <c r="BE177" s="209">
        <f>IF(N177="základní",J177,0)</f>
        <v>0</v>
      </c>
      <c r="BF177" s="209">
        <f>IF(N177="snížená",J177,0)</f>
        <v>0</v>
      </c>
      <c r="BG177" s="209">
        <f>IF(N177="zákl. přenesená",J177,0)</f>
        <v>0</v>
      </c>
      <c r="BH177" s="209">
        <f>IF(N177="sníž. přenesená",J177,0)</f>
        <v>0</v>
      </c>
      <c r="BI177" s="209">
        <f>IF(N177="nulová",J177,0)</f>
        <v>0</v>
      </c>
      <c r="BJ177" s="17" t="s">
        <v>23</v>
      </c>
      <c r="BK177" s="209">
        <f>ROUND(I177*H177,2)</f>
        <v>0</v>
      </c>
      <c r="BL177" s="17" t="s">
        <v>618</v>
      </c>
      <c r="BM177" s="208" t="s">
        <v>3154</v>
      </c>
    </row>
    <row r="178" spans="2:65" s="1" customFormat="1" ht="10.199999999999999">
      <c r="B178" s="35"/>
      <c r="C178" s="36"/>
      <c r="D178" s="210" t="s">
        <v>192</v>
      </c>
      <c r="E178" s="36"/>
      <c r="F178" s="211" t="s">
        <v>3155</v>
      </c>
      <c r="G178" s="36"/>
      <c r="H178" s="36"/>
      <c r="I178" s="118"/>
      <c r="J178" s="36"/>
      <c r="K178" s="36"/>
      <c r="L178" s="39"/>
      <c r="M178" s="212"/>
      <c r="N178" s="67"/>
      <c r="O178" s="67"/>
      <c r="P178" s="67"/>
      <c r="Q178" s="67"/>
      <c r="R178" s="67"/>
      <c r="S178" s="67"/>
      <c r="T178" s="68"/>
      <c r="AT178" s="17" t="s">
        <v>192</v>
      </c>
      <c r="AU178" s="17" t="s">
        <v>98</v>
      </c>
    </row>
    <row r="179" spans="2:65" s="13" customFormat="1" ht="10.199999999999999">
      <c r="B179" s="224"/>
      <c r="C179" s="225"/>
      <c r="D179" s="210" t="s">
        <v>196</v>
      </c>
      <c r="E179" s="226" t="s">
        <v>1</v>
      </c>
      <c r="F179" s="227" t="s">
        <v>3156</v>
      </c>
      <c r="G179" s="225"/>
      <c r="H179" s="228">
        <v>18</v>
      </c>
      <c r="I179" s="229"/>
      <c r="J179" s="225"/>
      <c r="K179" s="225"/>
      <c r="L179" s="230"/>
      <c r="M179" s="231"/>
      <c r="N179" s="232"/>
      <c r="O179" s="232"/>
      <c r="P179" s="232"/>
      <c r="Q179" s="232"/>
      <c r="R179" s="232"/>
      <c r="S179" s="232"/>
      <c r="T179" s="233"/>
      <c r="AT179" s="234" t="s">
        <v>196</v>
      </c>
      <c r="AU179" s="234" t="s">
        <v>98</v>
      </c>
      <c r="AV179" s="13" t="s">
        <v>98</v>
      </c>
      <c r="AW179" s="13" t="s">
        <v>48</v>
      </c>
      <c r="AX179" s="13" t="s">
        <v>23</v>
      </c>
      <c r="AY179" s="234" t="s">
        <v>183</v>
      </c>
    </row>
    <row r="180" spans="2:65" s="1" customFormat="1" ht="16.5" customHeight="1">
      <c r="B180" s="35"/>
      <c r="C180" s="246" t="s">
        <v>8</v>
      </c>
      <c r="D180" s="246" t="s">
        <v>347</v>
      </c>
      <c r="E180" s="247" t="s">
        <v>3157</v>
      </c>
      <c r="F180" s="248" t="s">
        <v>3158</v>
      </c>
      <c r="G180" s="249" t="s">
        <v>205</v>
      </c>
      <c r="H180" s="250">
        <v>18</v>
      </c>
      <c r="I180" s="251"/>
      <c r="J180" s="252">
        <f>ROUND(I180*H180,2)</f>
        <v>0</v>
      </c>
      <c r="K180" s="248" t="s">
        <v>1</v>
      </c>
      <c r="L180" s="253"/>
      <c r="M180" s="254" t="s">
        <v>1</v>
      </c>
      <c r="N180" s="255" t="s">
        <v>56</v>
      </c>
      <c r="O180" s="67"/>
      <c r="P180" s="206">
        <f>O180*H180</f>
        <v>0</v>
      </c>
      <c r="Q180" s="206">
        <v>0</v>
      </c>
      <c r="R180" s="206">
        <f>Q180*H180</f>
        <v>0</v>
      </c>
      <c r="S180" s="206">
        <v>0</v>
      </c>
      <c r="T180" s="207">
        <f>S180*H180</f>
        <v>0</v>
      </c>
      <c r="AR180" s="208" t="s">
        <v>3122</v>
      </c>
      <c r="AT180" s="208" t="s">
        <v>347</v>
      </c>
      <c r="AU180" s="208" t="s">
        <v>98</v>
      </c>
      <c r="AY180" s="17" t="s">
        <v>183</v>
      </c>
      <c r="BE180" s="209">
        <f>IF(N180="základní",J180,0)</f>
        <v>0</v>
      </c>
      <c r="BF180" s="209">
        <f>IF(N180="snížená",J180,0)</f>
        <v>0</v>
      </c>
      <c r="BG180" s="209">
        <f>IF(N180="zákl. přenesená",J180,0)</f>
        <v>0</v>
      </c>
      <c r="BH180" s="209">
        <f>IF(N180="sníž. přenesená",J180,0)</f>
        <v>0</v>
      </c>
      <c r="BI180" s="209">
        <f>IF(N180="nulová",J180,0)</f>
        <v>0</v>
      </c>
      <c r="BJ180" s="17" t="s">
        <v>23</v>
      </c>
      <c r="BK180" s="209">
        <f>ROUND(I180*H180,2)</f>
        <v>0</v>
      </c>
      <c r="BL180" s="17" t="s">
        <v>618</v>
      </c>
      <c r="BM180" s="208" t="s">
        <v>3159</v>
      </c>
    </row>
    <row r="181" spans="2:65" s="1" customFormat="1" ht="10.199999999999999">
      <c r="B181" s="35"/>
      <c r="C181" s="36"/>
      <c r="D181" s="210" t="s">
        <v>192</v>
      </c>
      <c r="E181" s="36"/>
      <c r="F181" s="211" t="s">
        <v>3158</v>
      </c>
      <c r="G181" s="36"/>
      <c r="H181" s="36"/>
      <c r="I181" s="118"/>
      <c r="J181" s="36"/>
      <c r="K181" s="36"/>
      <c r="L181" s="39"/>
      <c r="M181" s="212"/>
      <c r="N181" s="67"/>
      <c r="O181" s="67"/>
      <c r="P181" s="67"/>
      <c r="Q181" s="67"/>
      <c r="R181" s="67"/>
      <c r="S181" s="67"/>
      <c r="T181" s="68"/>
      <c r="AT181" s="17" t="s">
        <v>192</v>
      </c>
      <c r="AU181" s="17" t="s">
        <v>98</v>
      </c>
    </row>
    <row r="182" spans="2:65" s="13" customFormat="1" ht="10.199999999999999">
      <c r="B182" s="224"/>
      <c r="C182" s="225"/>
      <c r="D182" s="210" t="s">
        <v>196</v>
      </c>
      <c r="E182" s="226" t="s">
        <v>1</v>
      </c>
      <c r="F182" s="227" t="s">
        <v>3156</v>
      </c>
      <c r="G182" s="225"/>
      <c r="H182" s="228">
        <v>18</v>
      </c>
      <c r="I182" s="229"/>
      <c r="J182" s="225"/>
      <c r="K182" s="225"/>
      <c r="L182" s="230"/>
      <c r="M182" s="231"/>
      <c r="N182" s="232"/>
      <c r="O182" s="232"/>
      <c r="P182" s="232"/>
      <c r="Q182" s="232"/>
      <c r="R182" s="232"/>
      <c r="S182" s="232"/>
      <c r="T182" s="233"/>
      <c r="AT182" s="234" t="s">
        <v>196</v>
      </c>
      <c r="AU182" s="234" t="s">
        <v>98</v>
      </c>
      <c r="AV182" s="13" t="s">
        <v>98</v>
      </c>
      <c r="AW182" s="13" t="s">
        <v>48</v>
      </c>
      <c r="AX182" s="13" t="s">
        <v>23</v>
      </c>
      <c r="AY182" s="234" t="s">
        <v>183</v>
      </c>
    </row>
    <row r="183" spans="2:65" s="1" customFormat="1" ht="16.5" customHeight="1">
      <c r="B183" s="35"/>
      <c r="C183" s="197" t="s">
        <v>288</v>
      </c>
      <c r="D183" s="197" t="s">
        <v>186</v>
      </c>
      <c r="E183" s="198" t="s">
        <v>3160</v>
      </c>
      <c r="F183" s="199" t="s">
        <v>3161</v>
      </c>
      <c r="G183" s="200" t="s">
        <v>205</v>
      </c>
      <c r="H183" s="201">
        <v>12</v>
      </c>
      <c r="I183" s="202"/>
      <c r="J183" s="203">
        <f>ROUND(I183*H183,2)</f>
        <v>0</v>
      </c>
      <c r="K183" s="199" t="s">
        <v>3084</v>
      </c>
      <c r="L183" s="39"/>
      <c r="M183" s="204" t="s">
        <v>1</v>
      </c>
      <c r="N183" s="205" t="s">
        <v>56</v>
      </c>
      <c r="O183" s="67"/>
      <c r="P183" s="206">
        <f>O183*H183</f>
        <v>0</v>
      </c>
      <c r="Q183" s="206">
        <v>0</v>
      </c>
      <c r="R183" s="206">
        <f>Q183*H183</f>
        <v>0</v>
      </c>
      <c r="S183" s="206">
        <v>0</v>
      </c>
      <c r="T183" s="207">
        <f>S183*H183</f>
        <v>0</v>
      </c>
      <c r="AR183" s="208" t="s">
        <v>618</v>
      </c>
      <c r="AT183" s="208" t="s">
        <v>186</v>
      </c>
      <c r="AU183" s="208" t="s">
        <v>98</v>
      </c>
      <c r="AY183" s="17" t="s">
        <v>183</v>
      </c>
      <c r="BE183" s="209">
        <f>IF(N183="základní",J183,0)</f>
        <v>0</v>
      </c>
      <c r="BF183" s="209">
        <f>IF(N183="snížená",J183,0)</f>
        <v>0</v>
      </c>
      <c r="BG183" s="209">
        <f>IF(N183="zákl. přenesená",J183,0)</f>
        <v>0</v>
      </c>
      <c r="BH183" s="209">
        <f>IF(N183="sníž. přenesená",J183,0)</f>
        <v>0</v>
      </c>
      <c r="BI183" s="209">
        <f>IF(N183="nulová",J183,0)</f>
        <v>0</v>
      </c>
      <c r="BJ183" s="17" t="s">
        <v>23</v>
      </c>
      <c r="BK183" s="209">
        <f>ROUND(I183*H183,2)</f>
        <v>0</v>
      </c>
      <c r="BL183" s="17" t="s">
        <v>618</v>
      </c>
      <c r="BM183" s="208" t="s">
        <v>3162</v>
      </c>
    </row>
    <row r="184" spans="2:65" s="1" customFormat="1" ht="10.199999999999999">
      <c r="B184" s="35"/>
      <c r="C184" s="36"/>
      <c r="D184" s="210" t="s">
        <v>192</v>
      </c>
      <c r="E184" s="36"/>
      <c r="F184" s="211" t="s">
        <v>3161</v>
      </c>
      <c r="G184" s="36"/>
      <c r="H184" s="36"/>
      <c r="I184" s="118"/>
      <c r="J184" s="36"/>
      <c r="K184" s="36"/>
      <c r="L184" s="39"/>
      <c r="M184" s="212"/>
      <c r="N184" s="67"/>
      <c r="O184" s="67"/>
      <c r="P184" s="67"/>
      <c r="Q184" s="67"/>
      <c r="R184" s="67"/>
      <c r="S184" s="67"/>
      <c r="T184" s="68"/>
      <c r="AT184" s="17" t="s">
        <v>192</v>
      </c>
      <c r="AU184" s="17" t="s">
        <v>98</v>
      </c>
    </row>
    <row r="185" spans="2:65" s="13" customFormat="1" ht="10.199999999999999">
      <c r="B185" s="224"/>
      <c r="C185" s="225"/>
      <c r="D185" s="210" t="s">
        <v>196</v>
      </c>
      <c r="E185" s="226" t="s">
        <v>1</v>
      </c>
      <c r="F185" s="227" t="s">
        <v>3163</v>
      </c>
      <c r="G185" s="225"/>
      <c r="H185" s="228">
        <v>12</v>
      </c>
      <c r="I185" s="229"/>
      <c r="J185" s="225"/>
      <c r="K185" s="225"/>
      <c r="L185" s="230"/>
      <c r="M185" s="231"/>
      <c r="N185" s="232"/>
      <c r="O185" s="232"/>
      <c r="P185" s="232"/>
      <c r="Q185" s="232"/>
      <c r="R185" s="232"/>
      <c r="S185" s="232"/>
      <c r="T185" s="233"/>
      <c r="AT185" s="234" t="s">
        <v>196</v>
      </c>
      <c r="AU185" s="234" t="s">
        <v>98</v>
      </c>
      <c r="AV185" s="13" t="s">
        <v>98</v>
      </c>
      <c r="AW185" s="13" t="s">
        <v>48</v>
      </c>
      <c r="AX185" s="13" t="s">
        <v>23</v>
      </c>
      <c r="AY185" s="234" t="s">
        <v>183</v>
      </c>
    </row>
    <row r="186" spans="2:65" s="1" customFormat="1" ht="16.5" customHeight="1">
      <c r="B186" s="35"/>
      <c r="C186" s="246" t="s">
        <v>295</v>
      </c>
      <c r="D186" s="246" t="s">
        <v>347</v>
      </c>
      <c r="E186" s="247" t="s">
        <v>3164</v>
      </c>
      <c r="F186" s="248" t="s">
        <v>3165</v>
      </c>
      <c r="G186" s="249" t="s">
        <v>205</v>
      </c>
      <c r="H186" s="250">
        <v>12</v>
      </c>
      <c r="I186" s="251"/>
      <c r="J186" s="252">
        <f>ROUND(I186*H186,2)</f>
        <v>0</v>
      </c>
      <c r="K186" s="248" t="s">
        <v>1</v>
      </c>
      <c r="L186" s="253"/>
      <c r="M186" s="254" t="s">
        <v>1</v>
      </c>
      <c r="N186" s="255" t="s">
        <v>56</v>
      </c>
      <c r="O186" s="67"/>
      <c r="P186" s="206">
        <f>O186*H186</f>
        <v>0</v>
      </c>
      <c r="Q186" s="206">
        <v>0</v>
      </c>
      <c r="R186" s="206">
        <f>Q186*H186</f>
        <v>0</v>
      </c>
      <c r="S186" s="206">
        <v>0</v>
      </c>
      <c r="T186" s="207">
        <f>S186*H186</f>
        <v>0</v>
      </c>
      <c r="AR186" s="208" t="s">
        <v>3122</v>
      </c>
      <c r="AT186" s="208" t="s">
        <v>347</v>
      </c>
      <c r="AU186" s="208" t="s">
        <v>98</v>
      </c>
      <c r="AY186" s="17" t="s">
        <v>183</v>
      </c>
      <c r="BE186" s="209">
        <f>IF(N186="základní",J186,0)</f>
        <v>0</v>
      </c>
      <c r="BF186" s="209">
        <f>IF(N186="snížená",J186,0)</f>
        <v>0</v>
      </c>
      <c r="BG186" s="209">
        <f>IF(N186="zákl. přenesená",J186,0)</f>
        <v>0</v>
      </c>
      <c r="BH186" s="209">
        <f>IF(N186="sníž. přenesená",J186,0)</f>
        <v>0</v>
      </c>
      <c r="BI186" s="209">
        <f>IF(N186="nulová",J186,0)</f>
        <v>0</v>
      </c>
      <c r="BJ186" s="17" t="s">
        <v>23</v>
      </c>
      <c r="BK186" s="209">
        <f>ROUND(I186*H186,2)</f>
        <v>0</v>
      </c>
      <c r="BL186" s="17" t="s">
        <v>618</v>
      </c>
      <c r="BM186" s="208" t="s">
        <v>3166</v>
      </c>
    </row>
    <row r="187" spans="2:65" s="1" customFormat="1" ht="10.199999999999999">
      <c r="B187" s="35"/>
      <c r="C187" s="36"/>
      <c r="D187" s="210" t="s">
        <v>192</v>
      </c>
      <c r="E187" s="36"/>
      <c r="F187" s="211" t="s">
        <v>3165</v>
      </c>
      <c r="G187" s="36"/>
      <c r="H187" s="36"/>
      <c r="I187" s="118"/>
      <c r="J187" s="36"/>
      <c r="K187" s="36"/>
      <c r="L187" s="39"/>
      <c r="M187" s="212"/>
      <c r="N187" s="67"/>
      <c r="O187" s="67"/>
      <c r="P187" s="67"/>
      <c r="Q187" s="67"/>
      <c r="R187" s="67"/>
      <c r="S187" s="67"/>
      <c r="T187" s="68"/>
      <c r="AT187" s="17" t="s">
        <v>192</v>
      </c>
      <c r="AU187" s="17" t="s">
        <v>98</v>
      </c>
    </row>
    <row r="188" spans="2:65" s="13" customFormat="1" ht="10.199999999999999">
      <c r="B188" s="224"/>
      <c r="C188" s="225"/>
      <c r="D188" s="210" t="s">
        <v>196</v>
      </c>
      <c r="E188" s="226" t="s">
        <v>1</v>
      </c>
      <c r="F188" s="227" t="s">
        <v>3167</v>
      </c>
      <c r="G188" s="225"/>
      <c r="H188" s="228">
        <v>12</v>
      </c>
      <c r="I188" s="229"/>
      <c r="J188" s="225"/>
      <c r="K188" s="225"/>
      <c r="L188" s="230"/>
      <c r="M188" s="231"/>
      <c r="N188" s="232"/>
      <c r="O188" s="232"/>
      <c r="P188" s="232"/>
      <c r="Q188" s="232"/>
      <c r="R188" s="232"/>
      <c r="S188" s="232"/>
      <c r="T188" s="233"/>
      <c r="AT188" s="234" t="s">
        <v>196</v>
      </c>
      <c r="AU188" s="234" t="s">
        <v>98</v>
      </c>
      <c r="AV188" s="13" t="s">
        <v>98</v>
      </c>
      <c r="AW188" s="13" t="s">
        <v>48</v>
      </c>
      <c r="AX188" s="13" t="s">
        <v>23</v>
      </c>
      <c r="AY188" s="234" t="s">
        <v>183</v>
      </c>
    </row>
    <row r="189" spans="2:65" s="1" customFormat="1" ht="16.5" customHeight="1">
      <c r="B189" s="35"/>
      <c r="C189" s="197" t="s">
        <v>302</v>
      </c>
      <c r="D189" s="197" t="s">
        <v>186</v>
      </c>
      <c r="E189" s="198" t="s">
        <v>3168</v>
      </c>
      <c r="F189" s="199" t="s">
        <v>3169</v>
      </c>
      <c r="G189" s="200" t="s">
        <v>711</v>
      </c>
      <c r="H189" s="201">
        <v>288</v>
      </c>
      <c r="I189" s="202"/>
      <c r="J189" s="203">
        <f>ROUND(I189*H189,2)</f>
        <v>0</v>
      </c>
      <c r="K189" s="199" t="s">
        <v>3084</v>
      </c>
      <c r="L189" s="39"/>
      <c r="M189" s="204" t="s">
        <v>1</v>
      </c>
      <c r="N189" s="205" t="s">
        <v>56</v>
      </c>
      <c r="O189" s="67"/>
      <c r="P189" s="206">
        <f>O189*H189</f>
        <v>0</v>
      </c>
      <c r="Q189" s="206">
        <v>0</v>
      </c>
      <c r="R189" s="206">
        <f>Q189*H189</f>
        <v>0</v>
      </c>
      <c r="S189" s="206">
        <v>0</v>
      </c>
      <c r="T189" s="207">
        <f>S189*H189</f>
        <v>0</v>
      </c>
      <c r="AR189" s="208" t="s">
        <v>618</v>
      </c>
      <c r="AT189" s="208" t="s">
        <v>186</v>
      </c>
      <c r="AU189" s="208" t="s">
        <v>98</v>
      </c>
      <c r="AY189" s="17" t="s">
        <v>183</v>
      </c>
      <c r="BE189" s="209">
        <f>IF(N189="základní",J189,0)</f>
        <v>0</v>
      </c>
      <c r="BF189" s="209">
        <f>IF(N189="snížená",J189,0)</f>
        <v>0</v>
      </c>
      <c r="BG189" s="209">
        <f>IF(N189="zákl. přenesená",J189,0)</f>
        <v>0</v>
      </c>
      <c r="BH189" s="209">
        <f>IF(N189="sníž. přenesená",J189,0)</f>
        <v>0</v>
      </c>
      <c r="BI189" s="209">
        <f>IF(N189="nulová",J189,0)</f>
        <v>0</v>
      </c>
      <c r="BJ189" s="17" t="s">
        <v>23</v>
      </c>
      <c r="BK189" s="209">
        <f>ROUND(I189*H189,2)</f>
        <v>0</v>
      </c>
      <c r="BL189" s="17" t="s">
        <v>618</v>
      </c>
      <c r="BM189" s="208" t="s">
        <v>3170</v>
      </c>
    </row>
    <row r="190" spans="2:65" s="1" customFormat="1" ht="17.399999999999999">
      <c r="B190" s="35"/>
      <c r="C190" s="36"/>
      <c r="D190" s="210" t="s">
        <v>192</v>
      </c>
      <c r="E190" s="36"/>
      <c r="F190" s="211" t="s">
        <v>3171</v>
      </c>
      <c r="G190" s="36"/>
      <c r="H190" s="36"/>
      <c r="I190" s="118"/>
      <c r="J190" s="36"/>
      <c r="K190" s="36"/>
      <c r="L190" s="39"/>
      <c r="M190" s="212"/>
      <c r="N190" s="67"/>
      <c r="O190" s="67"/>
      <c r="P190" s="67"/>
      <c r="Q190" s="67"/>
      <c r="R190" s="67"/>
      <c r="S190" s="67"/>
      <c r="T190" s="68"/>
      <c r="AT190" s="17" t="s">
        <v>192</v>
      </c>
      <c r="AU190" s="17" t="s">
        <v>98</v>
      </c>
    </row>
    <row r="191" spans="2:65" s="13" customFormat="1" ht="10.199999999999999">
      <c r="B191" s="224"/>
      <c r="C191" s="225"/>
      <c r="D191" s="210" t="s">
        <v>196</v>
      </c>
      <c r="E191" s="226" t="s">
        <v>1</v>
      </c>
      <c r="F191" s="227" t="s">
        <v>3172</v>
      </c>
      <c r="G191" s="225"/>
      <c r="H191" s="228">
        <v>288</v>
      </c>
      <c r="I191" s="229"/>
      <c r="J191" s="225"/>
      <c r="K191" s="225"/>
      <c r="L191" s="230"/>
      <c r="M191" s="231"/>
      <c r="N191" s="232"/>
      <c r="O191" s="232"/>
      <c r="P191" s="232"/>
      <c r="Q191" s="232"/>
      <c r="R191" s="232"/>
      <c r="S191" s="232"/>
      <c r="T191" s="233"/>
      <c r="AT191" s="234" t="s">
        <v>196</v>
      </c>
      <c r="AU191" s="234" t="s">
        <v>98</v>
      </c>
      <c r="AV191" s="13" t="s">
        <v>98</v>
      </c>
      <c r="AW191" s="13" t="s">
        <v>48</v>
      </c>
      <c r="AX191" s="13" t="s">
        <v>91</v>
      </c>
      <c r="AY191" s="234" t="s">
        <v>183</v>
      </c>
    </row>
    <row r="192" spans="2:65" s="1" customFormat="1" ht="16.5" customHeight="1">
      <c r="B192" s="35"/>
      <c r="C192" s="246" t="s">
        <v>310</v>
      </c>
      <c r="D192" s="246" t="s">
        <v>347</v>
      </c>
      <c r="E192" s="247" t="s">
        <v>3173</v>
      </c>
      <c r="F192" s="248" t="s">
        <v>3174</v>
      </c>
      <c r="G192" s="249" t="s">
        <v>406</v>
      </c>
      <c r="H192" s="250">
        <v>178.84800000000001</v>
      </c>
      <c r="I192" s="251"/>
      <c r="J192" s="252">
        <f>ROUND(I192*H192,2)</f>
        <v>0</v>
      </c>
      <c r="K192" s="248" t="s">
        <v>3084</v>
      </c>
      <c r="L192" s="253"/>
      <c r="M192" s="254" t="s">
        <v>1</v>
      </c>
      <c r="N192" s="255" t="s">
        <v>56</v>
      </c>
      <c r="O192" s="67"/>
      <c r="P192" s="206">
        <f>O192*H192</f>
        <v>0</v>
      </c>
      <c r="Q192" s="206">
        <v>1E-3</v>
      </c>
      <c r="R192" s="206">
        <f>Q192*H192</f>
        <v>0.17884800000000001</v>
      </c>
      <c r="S192" s="206">
        <v>0</v>
      </c>
      <c r="T192" s="207">
        <f>S192*H192</f>
        <v>0</v>
      </c>
      <c r="AR192" s="208" t="s">
        <v>1043</v>
      </c>
      <c r="AT192" s="208" t="s">
        <v>347</v>
      </c>
      <c r="AU192" s="208" t="s">
        <v>98</v>
      </c>
      <c r="AY192" s="17" t="s">
        <v>183</v>
      </c>
      <c r="BE192" s="209">
        <f>IF(N192="základní",J192,0)</f>
        <v>0</v>
      </c>
      <c r="BF192" s="209">
        <f>IF(N192="snížená",J192,0)</f>
        <v>0</v>
      </c>
      <c r="BG192" s="209">
        <f>IF(N192="zákl. přenesená",J192,0)</f>
        <v>0</v>
      </c>
      <c r="BH192" s="209">
        <f>IF(N192="sníž. přenesená",J192,0)</f>
        <v>0</v>
      </c>
      <c r="BI192" s="209">
        <f>IF(N192="nulová",J192,0)</f>
        <v>0</v>
      </c>
      <c r="BJ192" s="17" t="s">
        <v>23</v>
      </c>
      <c r="BK192" s="209">
        <f>ROUND(I192*H192,2)</f>
        <v>0</v>
      </c>
      <c r="BL192" s="17" t="s">
        <v>1043</v>
      </c>
      <c r="BM192" s="208" t="s">
        <v>3175</v>
      </c>
    </row>
    <row r="193" spans="2:65" s="1" customFormat="1" ht="10.199999999999999">
      <c r="B193" s="35"/>
      <c r="C193" s="36"/>
      <c r="D193" s="210" t="s">
        <v>192</v>
      </c>
      <c r="E193" s="36"/>
      <c r="F193" s="211" t="s">
        <v>3176</v>
      </c>
      <c r="G193" s="36"/>
      <c r="H193" s="36"/>
      <c r="I193" s="118"/>
      <c r="J193" s="36"/>
      <c r="K193" s="36"/>
      <c r="L193" s="39"/>
      <c r="M193" s="212"/>
      <c r="N193" s="67"/>
      <c r="O193" s="67"/>
      <c r="P193" s="67"/>
      <c r="Q193" s="67"/>
      <c r="R193" s="67"/>
      <c r="S193" s="67"/>
      <c r="T193" s="68"/>
      <c r="AT193" s="17" t="s">
        <v>192</v>
      </c>
      <c r="AU193" s="17" t="s">
        <v>98</v>
      </c>
    </row>
    <row r="194" spans="2:65" s="1" customFormat="1" ht="18">
      <c r="B194" s="35"/>
      <c r="C194" s="36"/>
      <c r="D194" s="210" t="s">
        <v>400</v>
      </c>
      <c r="E194" s="36"/>
      <c r="F194" s="213" t="s">
        <v>3177</v>
      </c>
      <c r="G194" s="36"/>
      <c r="H194" s="36"/>
      <c r="I194" s="118"/>
      <c r="J194" s="36"/>
      <c r="K194" s="36"/>
      <c r="L194" s="39"/>
      <c r="M194" s="212"/>
      <c r="N194" s="67"/>
      <c r="O194" s="67"/>
      <c r="P194" s="67"/>
      <c r="Q194" s="67"/>
      <c r="R194" s="67"/>
      <c r="S194" s="67"/>
      <c r="T194" s="68"/>
      <c r="AT194" s="17" t="s">
        <v>400</v>
      </c>
      <c r="AU194" s="17" t="s">
        <v>98</v>
      </c>
    </row>
    <row r="195" spans="2:65" s="13" customFormat="1" ht="10.199999999999999">
      <c r="B195" s="224"/>
      <c r="C195" s="225"/>
      <c r="D195" s="210" t="s">
        <v>196</v>
      </c>
      <c r="E195" s="226" t="s">
        <v>1</v>
      </c>
      <c r="F195" s="227" t="s">
        <v>3178</v>
      </c>
      <c r="G195" s="225"/>
      <c r="H195" s="228">
        <v>178.84800000000001</v>
      </c>
      <c r="I195" s="229"/>
      <c r="J195" s="225"/>
      <c r="K195" s="225"/>
      <c r="L195" s="230"/>
      <c r="M195" s="231"/>
      <c r="N195" s="232"/>
      <c r="O195" s="232"/>
      <c r="P195" s="232"/>
      <c r="Q195" s="232"/>
      <c r="R195" s="232"/>
      <c r="S195" s="232"/>
      <c r="T195" s="233"/>
      <c r="AT195" s="234" t="s">
        <v>196</v>
      </c>
      <c r="AU195" s="234" t="s">
        <v>98</v>
      </c>
      <c r="AV195" s="13" t="s">
        <v>98</v>
      </c>
      <c r="AW195" s="13" t="s">
        <v>48</v>
      </c>
      <c r="AX195" s="13" t="s">
        <v>91</v>
      </c>
      <c r="AY195" s="234" t="s">
        <v>183</v>
      </c>
    </row>
    <row r="196" spans="2:65" s="1" customFormat="1" ht="16.5" customHeight="1">
      <c r="B196" s="35"/>
      <c r="C196" s="197" t="s">
        <v>318</v>
      </c>
      <c r="D196" s="197" t="s">
        <v>186</v>
      </c>
      <c r="E196" s="198" t="s">
        <v>3179</v>
      </c>
      <c r="F196" s="199" t="s">
        <v>3180</v>
      </c>
      <c r="G196" s="200" t="s">
        <v>205</v>
      </c>
      <c r="H196" s="201">
        <v>24</v>
      </c>
      <c r="I196" s="202"/>
      <c r="J196" s="203">
        <f>ROUND(I196*H196,2)</f>
        <v>0</v>
      </c>
      <c r="K196" s="199" t="s">
        <v>3084</v>
      </c>
      <c r="L196" s="39"/>
      <c r="M196" s="204" t="s">
        <v>1</v>
      </c>
      <c r="N196" s="205" t="s">
        <v>56</v>
      </c>
      <c r="O196" s="67"/>
      <c r="P196" s="206">
        <f>O196*H196</f>
        <v>0</v>
      </c>
      <c r="Q196" s="206">
        <v>0</v>
      </c>
      <c r="R196" s="206">
        <f>Q196*H196</f>
        <v>0</v>
      </c>
      <c r="S196" s="206">
        <v>0</v>
      </c>
      <c r="T196" s="207">
        <f>S196*H196</f>
        <v>0</v>
      </c>
      <c r="AR196" s="208" t="s">
        <v>1346</v>
      </c>
      <c r="AT196" s="208" t="s">
        <v>186</v>
      </c>
      <c r="AU196" s="208" t="s">
        <v>98</v>
      </c>
      <c r="AY196" s="17" t="s">
        <v>183</v>
      </c>
      <c r="BE196" s="209">
        <f>IF(N196="základní",J196,0)</f>
        <v>0</v>
      </c>
      <c r="BF196" s="209">
        <f>IF(N196="snížená",J196,0)</f>
        <v>0</v>
      </c>
      <c r="BG196" s="209">
        <f>IF(N196="zákl. přenesená",J196,0)</f>
        <v>0</v>
      </c>
      <c r="BH196" s="209">
        <f>IF(N196="sníž. přenesená",J196,0)</f>
        <v>0</v>
      </c>
      <c r="BI196" s="209">
        <f>IF(N196="nulová",J196,0)</f>
        <v>0</v>
      </c>
      <c r="BJ196" s="17" t="s">
        <v>23</v>
      </c>
      <c r="BK196" s="209">
        <f>ROUND(I196*H196,2)</f>
        <v>0</v>
      </c>
      <c r="BL196" s="17" t="s">
        <v>1346</v>
      </c>
      <c r="BM196" s="208" t="s">
        <v>3181</v>
      </c>
    </row>
    <row r="197" spans="2:65" s="1" customFormat="1" ht="10.199999999999999">
      <c r="B197" s="35"/>
      <c r="C197" s="36"/>
      <c r="D197" s="210" t="s">
        <v>192</v>
      </c>
      <c r="E197" s="36"/>
      <c r="F197" s="211" t="s">
        <v>3182</v>
      </c>
      <c r="G197" s="36"/>
      <c r="H197" s="36"/>
      <c r="I197" s="118"/>
      <c r="J197" s="36"/>
      <c r="K197" s="36"/>
      <c r="L197" s="39"/>
      <c r="M197" s="212"/>
      <c r="N197" s="67"/>
      <c r="O197" s="67"/>
      <c r="P197" s="67"/>
      <c r="Q197" s="67"/>
      <c r="R197" s="67"/>
      <c r="S197" s="67"/>
      <c r="T197" s="68"/>
      <c r="AT197" s="17" t="s">
        <v>192</v>
      </c>
      <c r="AU197" s="17" t="s">
        <v>98</v>
      </c>
    </row>
    <row r="198" spans="2:65" s="13" customFormat="1" ht="10.199999999999999">
      <c r="B198" s="224"/>
      <c r="C198" s="225"/>
      <c r="D198" s="210" t="s">
        <v>196</v>
      </c>
      <c r="E198" s="226" t="s">
        <v>1</v>
      </c>
      <c r="F198" s="227" t="s">
        <v>3183</v>
      </c>
      <c r="G198" s="225"/>
      <c r="H198" s="228">
        <v>24</v>
      </c>
      <c r="I198" s="229"/>
      <c r="J198" s="225"/>
      <c r="K198" s="225"/>
      <c r="L198" s="230"/>
      <c r="M198" s="231"/>
      <c r="N198" s="232"/>
      <c r="O198" s="232"/>
      <c r="P198" s="232"/>
      <c r="Q198" s="232"/>
      <c r="R198" s="232"/>
      <c r="S198" s="232"/>
      <c r="T198" s="233"/>
      <c r="AT198" s="234" t="s">
        <v>196</v>
      </c>
      <c r="AU198" s="234" t="s">
        <v>98</v>
      </c>
      <c r="AV198" s="13" t="s">
        <v>98</v>
      </c>
      <c r="AW198" s="13" t="s">
        <v>48</v>
      </c>
      <c r="AX198" s="13" t="s">
        <v>91</v>
      </c>
      <c r="AY198" s="234" t="s">
        <v>183</v>
      </c>
    </row>
    <row r="199" spans="2:65" s="1" customFormat="1" ht="16.5" customHeight="1">
      <c r="B199" s="35"/>
      <c r="C199" s="197" t="s">
        <v>7</v>
      </c>
      <c r="D199" s="197" t="s">
        <v>186</v>
      </c>
      <c r="E199" s="198" t="s">
        <v>3184</v>
      </c>
      <c r="F199" s="199" t="s">
        <v>3185</v>
      </c>
      <c r="G199" s="200" t="s">
        <v>711</v>
      </c>
      <c r="H199" s="201">
        <v>288</v>
      </c>
      <c r="I199" s="202"/>
      <c r="J199" s="203">
        <f>ROUND(I199*H199,2)</f>
        <v>0</v>
      </c>
      <c r="K199" s="199" t="s">
        <v>3084</v>
      </c>
      <c r="L199" s="39"/>
      <c r="M199" s="204" t="s">
        <v>1</v>
      </c>
      <c r="N199" s="205" t="s">
        <v>56</v>
      </c>
      <c r="O199" s="67"/>
      <c r="P199" s="206">
        <f>O199*H199</f>
        <v>0</v>
      </c>
      <c r="Q199" s="206">
        <v>0</v>
      </c>
      <c r="R199" s="206">
        <f>Q199*H199</f>
        <v>0</v>
      </c>
      <c r="S199" s="206">
        <v>0</v>
      </c>
      <c r="T199" s="207">
        <f>S199*H199</f>
        <v>0</v>
      </c>
      <c r="AR199" s="208" t="s">
        <v>618</v>
      </c>
      <c r="AT199" s="208" t="s">
        <v>186</v>
      </c>
      <c r="AU199" s="208" t="s">
        <v>98</v>
      </c>
      <c r="AY199" s="17" t="s">
        <v>183</v>
      </c>
      <c r="BE199" s="209">
        <f>IF(N199="základní",J199,0)</f>
        <v>0</v>
      </c>
      <c r="BF199" s="209">
        <f>IF(N199="snížená",J199,0)</f>
        <v>0</v>
      </c>
      <c r="BG199" s="209">
        <f>IF(N199="zákl. přenesená",J199,0)</f>
        <v>0</v>
      </c>
      <c r="BH199" s="209">
        <f>IF(N199="sníž. přenesená",J199,0)</f>
        <v>0</v>
      </c>
      <c r="BI199" s="209">
        <f>IF(N199="nulová",J199,0)</f>
        <v>0</v>
      </c>
      <c r="BJ199" s="17" t="s">
        <v>23</v>
      </c>
      <c r="BK199" s="209">
        <f>ROUND(I199*H199,2)</f>
        <v>0</v>
      </c>
      <c r="BL199" s="17" t="s">
        <v>618</v>
      </c>
      <c r="BM199" s="208" t="s">
        <v>3186</v>
      </c>
    </row>
    <row r="200" spans="2:65" s="1" customFormat="1" ht="17.399999999999999">
      <c r="B200" s="35"/>
      <c r="C200" s="36"/>
      <c r="D200" s="210" t="s">
        <v>192</v>
      </c>
      <c r="E200" s="36"/>
      <c r="F200" s="211" t="s">
        <v>3187</v>
      </c>
      <c r="G200" s="36"/>
      <c r="H200" s="36"/>
      <c r="I200" s="118"/>
      <c r="J200" s="36"/>
      <c r="K200" s="36"/>
      <c r="L200" s="39"/>
      <c r="M200" s="212"/>
      <c r="N200" s="67"/>
      <c r="O200" s="67"/>
      <c r="P200" s="67"/>
      <c r="Q200" s="67"/>
      <c r="R200" s="67"/>
      <c r="S200" s="67"/>
      <c r="T200" s="68"/>
      <c r="AT200" s="17" t="s">
        <v>192</v>
      </c>
      <c r="AU200" s="17" t="s">
        <v>98</v>
      </c>
    </row>
    <row r="201" spans="2:65" s="13" customFormat="1" ht="10.199999999999999">
      <c r="B201" s="224"/>
      <c r="C201" s="225"/>
      <c r="D201" s="210" t="s">
        <v>196</v>
      </c>
      <c r="E201" s="226" t="s">
        <v>1</v>
      </c>
      <c r="F201" s="227" t="s">
        <v>3188</v>
      </c>
      <c r="G201" s="225"/>
      <c r="H201" s="228">
        <v>288</v>
      </c>
      <c r="I201" s="229"/>
      <c r="J201" s="225"/>
      <c r="K201" s="225"/>
      <c r="L201" s="230"/>
      <c r="M201" s="231"/>
      <c r="N201" s="232"/>
      <c r="O201" s="232"/>
      <c r="P201" s="232"/>
      <c r="Q201" s="232"/>
      <c r="R201" s="232"/>
      <c r="S201" s="232"/>
      <c r="T201" s="233"/>
      <c r="AT201" s="234" t="s">
        <v>196</v>
      </c>
      <c r="AU201" s="234" t="s">
        <v>98</v>
      </c>
      <c r="AV201" s="13" t="s">
        <v>98</v>
      </c>
      <c r="AW201" s="13" t="s">
        <v>48</v>
      </c>
      <c r="AX201" s="13" t="s">
        <v>91</v>
      </c>
      <c r="AY201" s="234" t="s">
        <v>183</v>
      </c>
    </row>
    <row r="202" spans="2:65" s="1" customFormat="1" ht="16.5" customHeight="1">
      <c r="B202" s="35"/>
      <c r="C202" s="246" t="s">
        <v>333</v>
      </c>
      <c r="D202" s="246" t="s">
        <v>347</v>
      </c>
      <c r="E202" s="247" t="s">
        <v>3189</v>
      </c>
      <c r="F202" s="248" t="s">
        <v>3190</v>
      </c>
      <c r="G202" s="249" t="s">
        <v>711</v>
      </c>
      <c r="H202" s="250">
        <v>288</v>
      </c>
      <c r="I202" s="251"/>
      <c r="J202" s="252">
        <f>ROUND(I202*H202,2)</f>
        <v>0</v>
      </c>
      <c r="K202" s="248" t="s">
        <v>3084</v>
      </c>
      <c r="L202" s="253"/>
      <c r="M202" s="254" t="s">
        <v>1</v>
      </c>
      <c r="N202" s="255" t="s">
        <v>56</v>
      </c>
      <c r="O202" s="67"/>
      <c r="P202" s="206">
        <f>O202*H202</f>
        <v>0</v>
      </c>
      <c r="Q202" s="206">
        <v>8.9999999999999998E-4</v>
      </c>
      <c r="R202" s="206">
        <f>Q202*H202</f>
        <v>0.25919999999999999</v>
      </c>
      <c r="S202" s="206">
        <v>0</v>
      </c>
      <c r="T202" s="207">
        <f>S202*H202</f>
        <v>0</v>
      </c>
      <c r="AR202" s="208" t="s">
        <v>1043</v>
      </c>
      <c r="AT202" s="208" t="s">
        <v>347</v>
      </c>
      <c r="AU202" s="208" t="s">
        <v>98</v>
      </c>
      <c r="AY202" s="17" t="s">
        <v>183</v>
      </c>
      <c r="BE202" s="209">
        <f>IF(N202="základní",J202,0)</f>
        <v>0</v>
      </c>
      <c r="BF202" s="209">
        <f>IF(N202="snížená",J202,0)</f>
        <v>0</v>
      </c>
      <c r="BG202" s="209">
        <f>IF(N202="zákl. přenesená",J202,0)</f>
        <v>0</v>
      </c>
      <c r="BH202" s="209">
        <f>IF(N202="sníž. přenesená",J202,0)</f>
        <v>0</v>
      </c>
      <c r="BI202" s="209">
        <f>IF(N202="nulová",J202,0)</f>
        <v>0</v>
      </c>
      <c r="BJ202" s="17" t="s">
        <v>23</v>
      </c>
      <c r="BK202" s="209">
        <f>ROUND(I202*H202,2)</f>
        <v>0</v>
      </c>
      <c r="BL202" s="17" t="s">
        <v>1043</v>
      </c>
      <c r="BM202" s="208" t="s">
        <v>3191</v>
      </c>
    </row>
    <row r="203" spans="2:65" s="1" customFormat="1" ht="10.199999999999999">
      <c r="B203" s="35"/>
      <c r="C203" s="36"/>
      <c r="D203" s="210" t="s">
        <v>192</v>
      </c>
      <c r="E203" s="36"/>
      <c r="F203" s="211" t="s">
        <v>3192</v>
      </c>
      <c r="G203" s="36"/>
      <c r="H203" s="36"/>
      <c r="I203" s="118"/>
      <c r="J203" s="36"/>
      <c r="K203" s="36"/>
      <c r="L203" s="39"/>
      <c r="M203" s="212"/>
      <c r="N203" s="67"/>
      <c r="O203" s="67"/>
      <c r="P203" s="67"/>
      <c r="Q203" s="67"/>
      <c r="R203" s="67"/>
      <c r="S203" s="67"/>
      <c r="T203" s="68"/>
      <c r="AT203" s="17" t="s">
        <v>192</v>
      </c>
      <c r="AU203" s="17" t="s">
        <v>98</v>
      </c>
    </row>
    <row r="204" spans="2:65" s="1" customFormat="1" ht="18">
      <c r="B204" s="35"/>
      <c r="C204" s="36"/>
      <c r="D204" s="210" t="s">
        <v>400</v>
      </c>
      <c r="E204" s="36"/>
      <c r="F204" s="213" t="s">
        <v>3193</v>
      </c>
      <c r="G204" s="36"/>
      <c r="H204" s="36"/>
      <c r="I204" s="118"/>
      <c r="J204" s="36"/>
      <c r="K204" s="36"/>
      <c r="L204" s="39"/>
      <c r="M204" s="212"/>
      <c r="N204" s="67"/>
      <c r="O204" s="67"/>
      <c r="P204" s="67"/>
      <c r="Q204" s="67"/>
      <c r="R204" s="67"/>
      <c r="S204" s="67"/>
      <c r="T204" s="68"/>
      <c r="AT204" s="17" t="s">
        <v>400</v>
      </c>
      <c r="AU204" s="17" t="s">
        <v>98</v>
      </c>
    </row>
    <row r="205" spans="2:65" s="13" customFormat="1" ht="10.199999999999999">
      <c r="B205" s="224"/>
      <c r="C205" s="225"/>
      <c r="D205" s="210" t="s">
        <v>196</v>
      </c>
      <c r="E205" s="226" t="s">
        <v>1</v>
      </c>
      <c r="F205" s="227" t="s">
        <v>3172</v>
      </c>
      <c r="G205" s="225"/>
      <c r="H205" s="228">
        <v>288</v>
      </c>
      <c r="I205" s="229"/>
      <c r="J205" s="225"/>
      <c r="K205" s="225"/>
      <c r="L205" s="230"/>
      <c r="M205" s="231"/>
      <c r="N205" s="232"/>
      <c r="O205" s="232"/>
      <c r="P205" s="232"/>
      <c r="Q205" s="232"/>
      <c r="R205" s="232"/>
      <c r="S205" s="232"/>
      <c r="T205" s="233"/>
      <c r="AT205" s="234" t="s">
        <v>196</v>
      </c>
      <c r="AU205" s="234" t="s">
        <v>98</v>
      </c>
      <c r="AV205" s="13" t="s">
        <v>98</v>
      </c>
      <c r="AW205" s="13" t="s">
        <v>48</v>
      </c>
      <c r="AX205" s="13" t="s">
        <v>91</v>
      </c>
      <c r="AY205" s="234" t="s">
        <v>183</v>
      </c>
    </row>
    <row r="206" spans="2:65" s="1" customFormat="1" ht="16.5" customHeight="1">
      <c r="B206" s="35"/>
      <c r="C206" s="197" t="s">
        <v>337</v>
      </c>
      <c r="D206" s="197" t="s">
        <v>186</v>
      </c>
      <c r="E206" s="198" t="s">
        <v>3194</v>
      </c>
      <c r="F206" s="199" t="s">
        <v>3195</v>
      </c>
      <c r="G206" s="200" t="s">
        <v>711</v>
      </c>
      <c r="H206" s="201">
        <v>90</v>
      </c>
      <c r="I206" s="202"/>
      <c r="J206" s="203">
        <f>ROUND(I206*H206,2)</f>
        <v>0</v>
      </c>
      <c r="K206" s="199" t="s">
        <v>3084</v>
      </c>
      <c r="L206" s="39"/>
      <c r="M206" s="204" t="s">
        <v>1</v>
      </c>
      <c r="N206" s="205" t="s">
        <v>56</v>
      </c>
      <c r="O206" s="67"/>
      <c r="P206" s="206">
        <f>O206*H206</f>
        <v>0</v>
      </c>
      <c r="Q206" s="206">
        <v>0</v>
      </c>
      <c r="R206" s="206">
        <f>Q206*H206</f>
        <v>0</v>
      </c>
      <c r="S206" s="206">
        <v>0</v>
      </c>
      <c r="T206" s="207">
        <f>S206*H206</f>
        <v>0</v>
      </c>
      <c r="AR206" s="208" t="s">
        <v>618</v>
      </c>
      <c r="AT206" s="208" t="s">
        <v>186</v>
      </c>
      <c r="AU206" s="208" t="s">
        <v>98</v>
      </c>
      <c r="AY206" s="17" t="s">
        <v>183</v>
      </c>
      <c r="BE206" s="209">
        <f>IF(N206="základní",J206,0)</f>
        <v>0</v>
      </c>
      <c r="BF206" s="209">
        <f>IF(N206="snížená",J206,0)</f>
        <v>0</v>
      </c>
      <c r="BG206" s="209">
        <f>IF(N206="zákl. přenesená",J206,0)</f>
        <v>0</v>
      </c>
      <c r="BH206" s="209">
        <f>IF(N206="sníž. přenesená",J206,0)</f>
        <v>0</v>
      </c>
      <c r="BI206" s="209">
        <f>IF(N206="nulová",J206,0)</f>
        <v>0</v>
      </c>
      <c r="BJ206" s="17" t="s">
        <v>23</v>
      </c>
      <c r="BK206" s="209">
        <f>ROUND(I206*H206,2)</f>
        <v>0</v>
      </c>
      <c r="BL206" s="17" t="s">
        <v>618</v>
      </c>
      <c r="BM206" s="208" t="s">
        <v>3196</v>
      </c>
    </row>
    <row r="207" spans="2:65" s="1" customFormat="1" ht="17.399999999999999">
      <c r="B207" s="35"/>
      <c r="C207" s="36"/>
      <c r="D207" s="210" t="s">
        <v>192</v>
      </c>
      <c r="E207" s="36"/>
      <c r="F207" s="211" t="s">
        <v>3197</v>
      </c>
      <c r="G207" s="36"/>
      <c r="H207" s="36"/>
      <c r="I207" s="118"/>
      <c r="J207" s="36"/>
      <c r="K207" s="36"/>
      <c r="L207" s="39"/>
      <c r="M207" s="212"/>
      <c r="N207" s="67"/>
      <c r="O207" s="67"/>
      <c r="P207" s="67"/>
      <c r="Q207" s="67"/>
      <c r="R207" s="67"/>
      <c r="S207" s="67"/>
      <c r="T207" s="68"/>
      <c r="AT207" s="17" t="s">
        <v>192</v>
      </c>
      <c r="AU207" s="17" t="s">
        <v>98</v>
      </c>
    </row>
    <row r="208" spans="2:65" s="13" customFormat="1" ht="10.199999999999999">
      <c r="B208" s="224"/>
      <c r="C208" s="225"/>
      <c r="D208" s="210" t="s">
        <v>196</v>
      </c>
      <c r="E208" s="226" t="s">
        <v>1</v>
      </c>
      <c r="F208" s="227" t="s">
        <v>3198</v>
      </c>
      <c r="G208" s="225"/>
      <c r="H208" s="228">
        <v>90</v>
      </c>
      <c r="I208" s="229"/>
      <c r="J208" s="225"/>
      <c r="K208" s="225"/>
      <c r="L208" s="230"/>
      <c r="M208" s="231"/>
      <c r="N208" s="232"/>
      <c r="O208" s="232"/>
      <c r="P208" s="232"/>
      <c r="Q208" s="232"/>
      <c r="R208" s="232"/>
      <c r="S208" s="232"/>
      <c r="T208" s="233"/>
      <c r="AT208" s="234" t="s">
        <v>196</v>
      </c>
      <c r="AU208" s="234" t="s">
        <v>98</v>
      </c>
      <c r="AV208" s="13" t="s">
        <v>98</v>
      </c>
      <c r="AW208" s="13" t="s">
        <v>48</v>
      </c>
      <c r="AX208" s="13" t="s">
        <v>91</v>
      </c>
      <c r="AY208" s="234" t="s">
        <v>183</v>
      </c>
    </row>
    <row r="209" spans="2:65" s="1" customFormat="1" ht="16.5" customHeight="1">
      <c r="B209" s="35"/>
      <c r="C209" s="246" t="s">
        <v>346</v>
      </c>
      <c r="D209" s="246" t="s">
        <v>347</v>
      </c>
      <c r="E209" s="247" t="s">
        <v>3199</v>
      </c>
      <c r="F209" s="248" t="s">
        <v>3200</v>
      </c>
      <c r="G209" s="249" t="s">
        <v>711</v>
      </c>
      <c r="H209" s="250">
        <v>90</v>
      </c>
      <c r="I209" s="251"/>
      <c r="J209" s="252">
        <f>ROUND(I209*H209,2)</f>
        <v>0</v>
      </c>
      <c r="K209" s="248" t="s">
        <v>3084</v>
      </c>
      <c r="L209" s="253"/>
      <c r="M209" s="254" t="s">
        <v>1</v>
      </c>
      <c r="N209" s="255" t="s">
        <v>56</v>
      </c>
      <c r="O209" s="67"/>
      <c r="P209" s="206">
        <f>O209*H209</f>
        <v>0</v>
      </c>
      <c r="Q209" s="206">
        <v>1.2E-4</v>
      </c>
      <c r="R209" s="206">
        <f>Q209*H209</f>
        <v>1.0800000000000001E-2</v>
      </c>
      <c r="S209" s="206">
        <v>0</v>
      </c>
      <c r="T209" s="207">
        <f>S209*H209</f>
        <v>0</v>
      </c>
      <c r="AR209" s="208" t="s">
        <v>1043</v>
      </c>
      <c r="AT209" s="208" t="s">
        <v>347</v>
      </c>
      <c r="AU209" s="208" t="s">
        <v>98</v>
      </c>
      <c r="AY209" s="17" t="s">
        <v>183</v>
      </c>
      <c r="BE209" s="209">
        <f>IF(N209="základní",J209,0)</f>
        <v>0</v>
      </c>
      <c r="BF209" s="209">
        <f>IF(N209="snížená",J209,0)</f>
        <v>0</v>
      </c>
      <c r="BG209" s="209">
        <f>IF(N209="zákl. přenesená",J209,0)</f>
        <v>0</v>
      </c>
      <c r="BH209" s="209">
        <f>IF(N209="sníž. přenesená",J209,0)</f>
        <v>0</v>
      </c>
      <c r="BI209" s="209">
        <f>IF(N209="nulová",J209,0)</f>
        <v>0</v>
      </c>
      <c r="BJ209" s="17" t="s">
        <v>23</v>
      </c>
      <c r="BK209" s="209">
        <f>ROUND(I209*H209,2)</f>
        <v>0</v>
      </c>
      <c r="BL209" s="17" t="s">
        <v>1043</v>
      </c>
      <c r="BM209" s="208" t="s">
        <v>3201</v>
      </c>
    </row>
    <row r="210" spans="2:65" s="1" customFormat="1" ht="10.199999999999999">
      <c r="B210" s="35"/>
      <c r="C210" s="36"/>
      <c r="D210" s="210" t="s">
        <v>192</v>
      </c>
      <c r="E210" s="36"/>
      <c r="F210" s="211" t="s">
        <v>3202</v>
      </c>
      <c r="G210" s="36"/>
      <c r="H210" s="36"/>
      <c r="I210" s="118"/>
      <c r="J210" s="36"/>
      <c r="K210" s="36"/>
      <c r="L210" s="39"/>
      <c r="M210" s="212"/>
      <c r="N210" s="67"/>
      <c r="O210" s="67"/>
      <c r="P210" s="67"/>
      <c r="Q210" s="67"/>
      <c r="R210" s="67"/>
      <c r="S210" s="67"/>
      <c r="T210" s="68"/>
      <c r="AT210" s="17" t="s">
        <v>192</v>
      </c>
      <c r="AU210" s="17" t="s">
        <v>98</v>
      </c>
    </row>
    <row r="211" spans="2:65" s="1" customFormat="1" ht="18">
      <c r="B211" s="35"/>
      <c r="C211" s="36"/>
      <c r="D211" s="210" t="s">
        <v>400</v>
      </c>
      <c r="E211" s="36"/>
      <c r="F211" s="213" t="s">
        <v>3203</v>
      </c>
      <c r="G211" s="36"/>
      <c r="H211" s="36"/>
      <c r="I211" s="118"/>
      <c r="J211" s="36"/>
      <c r="K211" s="36"/>
      <c r="L211" s="39"/>
      <c r="M211" s="212"/>
      <c r="N211" s="67"/>
      <c r="O211" s="67"/>
      <c r="P211" s="67"/>
      <c r="Q211" s="67"/>
      <c r="R211" s="67"/>
      <c r="S211" s="67"/>
      <c r="T211" s="68"/>
      <c r="AT211" s="17" t="s">
        <v>400</v>
      </c>
      <c r="AU211" s="17" t="s">
        <v>98</v>
      </c>
    </row>
    <row r="212" spans="2:65" s="13" customFormat="1" ht="10.199999999999999">
      <c r="B212" s="224"/>
      <c r="C212" s="225"/>
      <c r="D212" s="210" t="s">
        <v>196</v>
      </c>
      <c r="E212" s="226" t="s">
        <v>1</v>
      </c>
      <c r="F212" s="227" t="s">
        <v>3204</v>
      </c>
      <c r="G212" s="225"/>
      <c r="H212" s="228">
        <v>90</v>
      </c>
      <c r="I212" s="229"/>
      <c r="J212" s="225"/>
      <c r="K212" s="225"/>
      <c r="L212" s="230"/>
      <c r="M212" s="231"/>
      <c r="N212" s="232"/>
      <c r="O212" s="232"/>
      <c r="P212" s="232"/>
      <c r="Q212" s="232"/>
      <c r="R212" s="232"/>
      <c r="S212" s="232"/>
      <c r="T212" s="233"/>
      <c r="AT212" s="234" t="s">
        <v>196</v>
      </c>
      <c r="AU212" s="234" t="s">
        <v>98</v>
      </c>
      <c r="AV212" s="13" t="s">
        <v>98</v>
      </c>
      <c r="AW212" s="13" t="s">
        <v>48</v>
      </c>
      <c r="AX212" s="13" t="s">
        <v>91</v>
      </c>
      <c r="AY212" s="234" t="s">
        <v>183</v>
      </c>
    </row>
    <row r="213" spans="2:65" s="11" customFormat="1" ht="22.8" customHeight="1">
      <c r="B213" s="181"/>
      <c r="C213" s="182"/>
      <c r="D213" s="183" t="s">
        <v>90</v>
      </c>
      <c r="E213" s="195" t="s">
        <v>3205</v>
      </c>
      <c r="F213" s="195" t="s">
        <v>3206</v>
      </c>
      <c r="G213" s="182"/>
      <c r="H213" s="182"/>
      <c r="I213" s="185"/>
      <c r="J213" s="196">
        <f>BK213</f>
        <v>0</v>
      </c>
      <c r="K213" s="182"/>
      <c r="L213" s="187"/>
      <c r="M213" s="188"/>
      <c r="N213" s="189"/>
      <c r="O213" s="189"/>
      <c r="P213" s="190">
        <f>SUM(P214:P290)</f>
        <v>0</v>
      </c>
      <c r="Q213" s="189"/>
      <c r="R213" s="190">
        <f>SUM(R214:R290)</f>
        <v>49.564329725</v>
      </c>
      <c r="S213" s="189"/>
      <c r="T213" s="191">
        <f>SUM(T214:T290)</f>
        <v>0</v>
      </c>
      <c r="AR213" s="192" t="s">
        <v>113</v>
      </c>
      <c r="AT213" s="193" t="s">
        <v>90</v>
      </c>
      <c r="AU213" s="193" t="s">
        <v>23</v>
      </c>
      <c r="AY213" s="192" t="s">
        <v>183</v>
      </c>
      <c r="BK213" s="194">
        <f>SUM(BK214:BK290)</f>
        <v>0</v>
      </c>
    </row>
    <row r="214" spans="2:65" s="1" customFormat="1" ht="16.5" customHeight="1">
      <c r="B214" s="35"/>
      <c r="C214" s="197" t="s">
        <v>353</v>
      </c>
      <c r="D214" s="197" t="s">
        <v>186</v>
      </c>
      <c r="E214" s="198" t="s">
        <v>3207</v>
      </c>
      <c r="F214" s="199" t="s">
        <v>3208</v>
      </c>
      <c r="G214" s="200" t="s">
        <v>3209</v>
      </c>
      <c r="H214" s="201">
        <v>0.29099999999999998</v>
      </c>
      <c r="I214" s="202"/>
      <c r="J214" s="203">
        <f>ROUND(I214*H214,2)</f>
        <v>0</v>
      </c>
      <c r="K214" s="199" t="s">
        <v>3084</v>
      </c>
      <c r="L214" s="39"/>
      <c r="M214" s="204" t="s">
        <v>1</v>
      </c>
      <c r="N214" s="205" t="s">
        <v>56</v>
      </c>
      <c r="O214" s="67"/>
      <c r="P214" s="206">
        <f>O214*H214</f>
        <v>0</v>
      </c>
      <c r="Q214" s="206">
        <v>1.9250000000000001E-3</v>
      </c>
      <c r="R214" s="206">
        <f>Q214*H214</f>
        <v>5.60175E-4</v>
      </c>
      <c r="S214" s="206">
        <v>0</v>
      </c>
      <c r="T214" s="207">
        <f>S214*H214</f>
        <v>0</v>
      </c>
      <c r="AR214" s="208" t="s">
        <v>618</v>
      </c>
      <c r="AT214" s="208" t="s">
        <v>186</v>
      </c>
      <c r="AU214" s="208" t="s">
        <v>98</v>
      </c>
      <c r="AY214" s="17" t="s">
        <v>183</v>
      </c>
      <c r="BE214" s="209">
        <f>IF(N214="základní",J214,0)</f>
        <v>0</v>
      </c>
      <c r="BF214" s="209">
        <f>IF(N214="snížená",J214,0)</f>
        <v>0</v>
      </c>
      <c r="BG214" s="209">
        <f>IF(N214="zákl. přenesená",J214,0)</f>
        <v>0</v>
      </c>
      <c r="BH214" s="209">
        <f>IF(N214="sníž. přenesená",J214,0)</f>
        <v>0</v>
      </c>
      <c r="BI214" s="209">
        <f>IF(N214="nulová",J214,0)</f>
        <v>0</v>
      </c>
      <c r="BJ214" s="17" t="s">
        <v>23</v>
      </c>
      <c r="BK214" s="209">
        <f>ROUND(I214*H214,2)</f>
        <v>0</v>
      </c>
      <c r="BL214" s="17" t="s">
        <v>618</v>
      </c>
      <c r="BM214" s="208" t="s">
        <v>3210</v>
      </c>
    </row>
    <row r="215" spans="2:65" s="1" customFormat="1" ht="10.199999999999999">
      <c r="B215" s="35"/>
      <c r="C215" s="36"/>
      <c r="D215" s="210" t="s">
        <v>192</v>
      </c>
      <c r="E215" s="36"/>
      <c r="F215" s="211" t="s">
        <v>3211</v>
      </c>
      <c r="G215" s="36"/>
      <c r="H215" s="36"/>
      <c r="I215" s="118"/>
      <c r="J215" s="36"/>
      <c r="K215" s="36"/>
      <c r="L215" s="39"/>
      <c r="M215" s="212"/>
      <c r="N215" s="67"/>
      <c r="O215" s="67"/>
      <c r="P215" s="67"/>
      <c r="Q215" s="67"/>
      <c r="R215" s="67"/>
      <c r="S215" s="67"/>
      <c r="T215" s="68"/>
      <c r="AT215" s="17" t="s">
        <v>192</v>
      </c>
      <c r="AU215" s="17" t="s">
        <v>98</v>
      </c>
    </row>
    <row r="216" spans="2:65" s="13" customFormat="1" ht="10.199999999999999">
      <c r="B216" s="224"/>
      <c r="C216" s="225"/>
      <c r="D216" s="210" t="s">
        <v>196</v>
      </c>
      <c r="E216" s="226" t="s">
        <v>1</v>
      </c>
      <c r="F216" s="227" t="s">
        <v>3212</v>
      </c>
      <c r="G216" s="225"/>
      <c r="H216" s="228">
        <v>0.29099999999999998</v>
      </c>
      <c r="I216" s="229"/>
      <c r="J216" s="225"/>
      <c r="K216" s="225"/>
      <c r="L216" s="230"/>
      <c r="M216" s="231"/>
      <c r="N216" s="232"/>
      <c r="O216" s="232"/>
      <c r="P216" s="232"/>
      <c r="Q216" s="232"/>
      <c r="R216" s="232"/>
      <c r="S216" s="232"/>
      <c r="T216" s="233"/>
      <c r="AT216" s="234" t="s">
        <v>196</v>
      </c>
      <c r="AU216" s="234" t="s">
        <v>98</v>
      </c>
      <c r="AV216" s="13" t="s">
        <v>98</v>
      </c>
      <c r="AW216" s="13" t="s">
        <v>48</v>
      </c>
      <c r="AX216" s="13" t="s">
        <v>91</v>
      </c>
      <c r="AY216" s="234" t="s">
        <v>183</v>
      </c>
    </row>
    <row r="217" spans="2:65" s="1" customFormat="1" ht="16.5" customHeight="1">
      <c r="B217" s="35"/>
      <c r="C217" s="197" t="s">
        <v>363</v>
      </c>
      <c r="D217" s="197" t="s">
        <v>186</v>
      </c>
      <c r="E217" s="198" t="s">
        <v>3213</v>
      </c>
      <c r="F217" s="199" t="s">
        <v>3214</v>
      </c>
      <c r="G217" s="200" t="s">
        <v>189</v>
      </c>
      <c r="H217" s="201">
        <v>21.7</v>
      </c>
      <c r="I217" s="202"/>
      <c r="J217" s="203">
        <f>ROUND(I217*H217,2)</f>
        <v>0</v>
      </c>
      <c r="K217" s="199" t="s">
        <v>3084</v>
      </c>
      <c r="L217" s="39"/>
      <c r="M217" s="204" t="s">
        <v>1</v>
      </c>
      <c r="N217" s="205" t="s">
        <v>56</v>
      </c>
      <c r="O217" s="67"/>
      <c r="P217" s="206">
        <f>O217*H217</f>
        <v>0</v>
      </c>
      <c r="Q217" s="206">
        <v>0</v>
      </c>
      <c r="R217" s="206">
        <f>Q217*H217</f>
        <v>0</v>
      </c>
      <c r="S217" s="206">
        <v>0</v>
      </c>
      <c r="T217" s="207">
        <f>S217*H217</f>
        <v>0</v>
      </c>
      <c r="AR217" s="208" t="s">
        <v>618</v>
      </c>
      <c r="AT217" s="208" t="s">
        <v>186</v>
      </c>
      <c r="AU217" s="208" t="s">
        <v>98</v>
      </c>
      <c r="AY217" s="17" t="s">
        <v>183</v>
      </c>
      <c r="BE217" s="209">
        <f>IF(N217="základní",J217,0)</f>
        <v>0</v>
      </c>
      <c r="BF217" s="209">
        <f>IF(N217="snížená",J217,0)</f>
        <v>0</v>
      </c>
      <c r="BG217" s="209">
        <f>IF(N217="zákl. přenesená",J217,0)</f>
        <v>0</v>
      </c>
      <c r="BH217" s="209">
        <f>IF(N217="sníž. přenesená",J217,0)</f>
        <v>0</v>
      </c>
      <c r="BI217" s="209">
        <f>IF(N217="nulová",J217,0)</f>
        <v>0</v>
      </c>
      <c r="BJ217" s="17" t="s">
        <v>23</v>
      </c>
      <c r="BK217" s="209">
        <f>ROUND(I217*H217,2)</f>
        <v>0</v>
      </c>
      <c r="BL217" s="17" t="s">
        <v>618</v>
      </c>
      <c r="BM217" s="208" t="s">
        <v>3215</v>
      </c>
    </row>
    <row r="218" spans="2:65" s="1" customFormat="1" ht="17.399999999999999">
      <c r="B218" s="35"/>
      <c r="C218" s="36"/>
      <c r="D218" s="210" t="s">
        <v>192</v>
      </c>
      <c r="E218" s="36"/>
      <c r="F218" s="211" t="s">
        <v>3216</v>
      </c>
      <c r="G218" s="36"/>
      <c r="H218" s="36"/>
      <c r="I218" s="118"/>
      <c r="J218" s="36"/>
      <c r="K218" s="36"/>
      <c r="L218" s="39"/>
      <c r="M218" s="212"/>
      <c r="N218" s="67"/>
      <c r="O218" s="67"/>
      <c r="P218" s="67"/>
      <c r="Q218" s="67"/>
      <c r="R218" s="67"/>
      <c r="S218" s="67"/>
      <c r="T218" s="68"/>
      <c r="AT218" s="17" t="s">
        <v>192</v>
      </c>
      <c r="AU218" s="17" t="s">
        <v>98</v>
      </c>
    </row>
    <row r="219" spans="2:65" s="13" customFormat="1" ht="10.199999999999999">
      <c r="B219" s="224"/>
      <c r="C219" s="225"/>
      <c r="D219" s="210" t="s">
        <v>196</v>
      </c>
      <c r="E219" s="226" t="s">
        <v>1</v>
      </c>
      <c r="F219" s="227" t="s">
        <v>3217</v>
      </c>
      <c r="G219" s="225"/>
      <c r="H219" s="228">
        <v>21.7</v>
      </c>
      <c r="I219" s="229"/>
      <c r="J219" s="225"/>
      <c r="K219" s="225"/>
      <c r="L219" s="230"/>
      <c r="M219" s="231"/>
      <c r="N219" s="232"/>
      <c r="O219" s="232"/>
      <c r="P219" s="232"/>
      <c r="Q219" s="232"/>
      <c r="R219" s="232"/>
      <c r="S219" s="232"/>
      <c r="T219" s="233"/>
      <c r="AT219" s="234" t="s">
        <v>196</v>
      </c>
      <c r="AU219" s="234" t="s">
        <v>98</v>
      </c>
      <c r="AV219" s="13" t="s">
        <v>98</v>
      </c>
      <c r="AW219" s="13" t="s">
        <v>48</v>
      </c>
      <c r="AX219" s="13" t="s">
        <v>23</v>
      </c>
      <c r="AY219" s="234" t="s">
        <v>183</v>
      </c>
    </row>
    <row r="220" spans="2:65" s="1" customFormat="1" ht="16.5" customHeight="1">
      <c r="B220" s="35"/>
      <c r="C220" s="197" t="s">
        <v>369</v>
      </c>
      <c r="D220" s="197" t="s">
        <v>186</v>
      </c>
      <c r="E220" s="198" t="s">
        <v>3218</v>
      </c>
      <c r="F220" s="199" t="s">
        <v>3219</v>
      </c>
      <c r="G220" s="200" t="s">
        <v>711</v>
      </c>
      <c r="H220" s="201">
        <v>62</v>
      </c>
      <c r="I220" s="202"/>
      <c r="J220" s="203">
        <f>ROUND(I220*H220,2)</f>
        <v>0</v>
      </c>
      <c r="K220" s="199" t="s">
        <v>3084</v>
      </c>
      <c r="L220" s="39"/>
      <c r="M220" s="204" t="s">
        <v>1</v>
      </c>
      <c r="N220" s="205" t="s">
        <v>56</v>
      </c>
      <c r="O220" s="67"/>
      <c r="P220" s="206">
        <f>O220*H220</f>
        <v>0</v>
      </c>
      <c r="Q220" s="206">
        <v>4.0810000000000004E-6</v>
      </c>
      <c r="R220" s="206">
        <f>Q220*H220</f>
        <v>2.5302200000000005E-4</v>
      </c>
      <c r="S220" s="206">
        <v>0</v>
      </c>
      <c r="T220" s="207">
        <f>S220*H220</f>
        <v>0</v>
      </c>
      <c r="AR220" s="208" t="s">
        <v>618</v>
      </c>
      <c r="AT220" s="208" t="s">
        <v>186</v>
      </c>
      <c r="AU220" s="208" t="s">
        <v>98</v>
      </c>
      <c r="AY220" s="17" t="s">
        <v>183</v>
      </c>
      <c r="BE220" s="209">
        <f>IF(N220="základní",J220,0)</f>
        <v>0</v>
      </c>
      <c r="BF220" s="209">
        <f>IF(N220="snížená",J220,0)</f>
        <v>0</v>
      </c>
      <c r="BG220" s="209">
        <f>IF(N220="zákl. přenesená",J220,0)</f>
        <v>0</v>
      </c>
      <c r="BH220" s="209">
        <f>IF(N220="sníž. přenesená",J220,0)</f>
        <v>0</v>
      </c>
      <c r="BI220" s="209">
        <f>IF(N220="nulová",J220,0)</f>
        <v>0</v>
      </c>
      <c r="BJ220" s="17" t="s">
        <v>23</v>
      </c>
      <c r="BK220" s="209">
        <f>ROUND(I220*H220,2)</f>
        <v>0</v>
      </c>
      <c r="BL220" s="17" t="s">
        <v>618</v>
      </c>
      <c r="BM220" s="208" t="s">
        <v>3220</v>
      </c>
    </row>
    <row r="221" spans="2:65" s="1" customFormat="1" ht="10.199999999999999">
      <c r="B221" s="35"/>
      <c r="C221" s="36"/>
      <c r="D221" s="210" t="s">
        <v>192</v>
      </c>
      <c r="E221" s="36"/>
      <c r="F221" s="211" t="s">
        <v>3221</v>
      </c>
      <c r="G221" s="36"/>
      <c r="H221" s="36"/>
      <c r="I221" s="118"/>
      <c r="J221" s="36"/>
      <c r="K221" s="36"/>
      <c r="L221" s="39"/>
      <c r="M221" s="212"/>
      <c r="N221" s="67"/>
      <c r="O221" s="67"/>
      <c r="P221" s="67"/>
      <c r="Q221" s="67"/>
      <c r="R221" s="67"/>
      <c r="S221" s="67"/>
      <c r="T221" s="68"/>
      <c r="AT221" s="17" t="s">
        <v>192</v>
      </c>
      <c r="AU221" s="17" t="s">
        <v>98</v>
      </c>
    </row>
    <row r="222" spans="2:65" s="13" customFormat="1" ht="10.199999999999999">
      <c r="B222" s="224"/>
      <c r="C222" s="225"/>
      <c r="D222" s="210" t="s">
        <v>196</v>
      </c>
      <c r="E222" s="226" t="s">
        <v>1</v>
      </c>
      <c r="F222" s="227" t="s">
        <v>3222</v>
      </c>
      <c r="G222" s="225"/>
      <c r="H222" s="228">
        <v>62</v>
      </c>
      <c r="I222" s="229"/>
      <c r="J222" s="225"/>
      <c r="K222" s="225"/>
      <c r="L222" s="230"/>
      <c r="M222" s="231"/>
      <c r="N222" s="232"/>
      <c r="O222" s="232"/>
      <c r="P222" s="232"/>
      <c r="Q222" s="232"/>
      <c r="R222" s="232"/>
      <c r="S222" s="232"/>
      <c r="T222" s="233"/>
      <c r="AT222" s="234" t="s">
        <v>196</v>
      </c>
      <c r="AU222" s="234" t="s">
        <v>98</v>
      </c>
      <c r="AV222" s="13" t="s">
        <v>98</v>
      </c>
      <c r="AW222" s="13" t="s">
        <v>48</v>
      </c>
      <c r="AX222" s="13" t="s">
        <v>23</v>
      </c>
      <c r="AY222" s="234" t="s">
        <v>183</v>
      </c>
    </row>
    <row r="223" spans="2:65" s="1" customFormat="1" ht="16.5" customHeight="1">
      <c r="B223" s="35"/>
      <c r="C223" s="197" t="s">
        <v>376</v>
      </c>
      <c r="D223" s="197" t="s">
        <v>186</v>
      </c>
      <c r="E223" s="198" t="s">
        <v>3223</v>
      </c>
      <c r="F223" s="199" t="s">
        <v>3224</v>
      </c>
      <c r="G223" s="200" t="s">
        <v>205</v>
      </c>
      <c r="H223" s="201">
        <v>12</v>
      </c>
      <c r="I223" s="202"/>
      <c r="J223" s="203">
        <f>ROUND(I223*H223,2)</f>
        <v>0</v>
      </c>
      <c r="K223" s="199" t="s">
        <v>3084</v>
      </c>
      <c r="L223" s="39"/>
      <c r="M223" s="204" t="s">
        <v>1</v>
      </c>
      <c r="N223" s="205" t="s">
        <v>56</v>
      </c>
      <c r="O223" s="67"/>
      <c r="P223" s="206">
        <f>O223*H223</f>
        <v>0</v>
      </c>
      <c r="Q223" s="206">
        <v>0</v>
      </c>
      <c r="R223" s="206">
        <f>Q223*H223</f>
        <v>0</v>
      </c>
      <c r="S223" s="206">
        <v>0</v>
      </c>
      <c r="T223" s="207">
        <f>S223*H223</f>
        <v>0</v>
      </c>
      <c r="AR223" s="208" t="s">
        <v>618</v>
      </c>
      <c r="AT223" s="208" t="s">
        <v>186</v>
      </c>
      <c r="AU223" s="208" t="s">
        <v>98</v>
      </c>
      <c r="AY223" s="17" t="s">
        <v>183</v>
      </c>
      <c r="BE223" s="209">
        <f>IF(N223="základní",J223,0)</f>
        <v>0</v>
      </c>
      <c r="BF223" s="209">
        <f>IF(N223="snížená",J223,0)</f>
        <v>0</v>
      </c>
      <c r="BG223" s="209">
        <f>IF(N223="zákl. přenesená",J223,0)</f>
        <v>0</v>
      </c>
      <c r="BH223" s="209">
        <f>IF(N223="sníž. přenesená",J223,0)</f>
        <v>0</v>
      </c>
      <c r="BI223" s="209">
        <f>IF(N223="nulová",J223,0)</f>
        <v>0</v>
      </c>
      <c r="BJ223" s="17" t="s">
        <v>23</v>
      </c>
      <c r="BK223" s="209">
        <f>ROUND(I223*H223,2)</f>
        <v>0</v>
      </c>
      <c r="BL223" s="17" t="s">
        <v>618</v>
      </c>
      <c r="BM223" s="208" t="s">
        <v>3225</v>
      </c>
    </row>
    <row r="224" spans="2:65" s="1" customFormat="1" ht="17.399999999999999">
      <c r="B224" s="35"/>
      <c r="C224" s="36"/>
      <c r="D224" s="210" t="s">
        <v>192</v>
      </c>
      <c r="E224" s="36"/>
      <c r="F224" s="211" t="s">
        <v>3226</v>
      </c>
      <c r="G224" s="36"/>
      <c r="H224" s="36"/>
      <c r="I224" s="118"/>
      <c r="J224" s="36"/>
      <c r="K224" s="36"/>
      <c r="L224" s="39"/>
      <c r="M224" s="212"/>
      <c r="N224" s="67"/>
      <c r="O224" s="67"/>
      <c r="P224" s="67"/>
      <c r="Q224" s="67"/>
      <c r="R224" s="67"/>
      <c r="S224" s="67"/>
      <c r="T224" s="68"/>
      <c r="AT224" s="17" t="s">
        <v>192</v>
      </c>
      <c r="AU224" s="17" t="s">
        <v>98</v>
      </c>
    </row>
    <row r="225" spans="2:65" s="13" customFormat="1" ht="10.199999999999999">
      <c r="B225" s="224"/>
      <c r="C225" s="225"/>
      <c r="D225" s="210" t="s">
        <v>196</v>
      </c>
      <c r="E225" s="226" t="s">
        <v>1</v>
      </c>
      <c r="F225" s="227" t="s">
        <v>3137</v>
      </c>
      <c r="G225" s="225"/>
      <c r="H225" s="228">
        <v>12</v>
      </c>
      <c r="I225" s="229"/>
      <c r="J225" s="225"/>
      <c r="K225" s="225"/>
      <c r="L225" s="230"/>
      <c r="M225" s="231"/>
      <c r="N225" s="232"/>
      <c r="O225" s="232"/>
      <c r="P225" s="232"/>
      <c r="Q225" s="232"/>
      <c r="R225" s="232"/>
      <c r="S225" s="232"/>
      <c r="T225" s="233"/>
      <c r="AT225" s="234" t="s">
        <v>196</v>
      </c>
      <c r="AU225" s="234" t="s">
        <v>98</v>
      </c>
      <c r="AV225" s="13" t="s">
        <v>98</v>
      </c>
      <c r="AW225" s="13" t="s">
        <v>48</v>
      </c>
      <c r="AX225" s="13" t="s">
        <v>91</v>
      </c>
      <c r="AY225" s="234" t="s">
        <v>183</v>
      </c>
    </row>
    <row r="226" spans="2:65" s="1" customFormat="1" ht="16.5" customHeight="1">
      <c r="B226" s="35"/>
      <c r="C226" s="246" t="s">
        <v>384</v>
      </c>
      <c r="D226" s="246" t="s">
        <v>347</v>
      </c>
      <c r="E226" s="247" t="s">
        <v>3227</v>
      </c>
      <c r="F226" s="248" t="s">
        <v>3228</v>
      </c>
      <c r="G226" s="249" t="s">
        <v>205</v>
      </c>
      <c r="H226" s="250">
        <v>12</v>
      </c>
      <c r="I226" s="251"/>
      <c r="J226" s="252">
        <f>ROUND(I226*H226,2)</f>
        <v>0</v>
      </c>
      <c r="K226" s="248" t="s">
        <v>3084</v>
      </c>
      <c r="L226" s="253"/>
      <c r="M226" s="254" t="s">
        <v>1</v>
      </c>
      <c r="N226" s="255" t="s">
        <v>56</v>
      </c>
      <c r="O226" s="67"/>
      <c r="P226" s="206">
        <f>O226*H226</f>
        <v>0</v>
      </c>
      <c r="Q226" s="206">
        <v>9.1699999999999993E-3</v>
      </c>
      <c r="R226" s="206">
        <f>Q226*H226</f>
        <v>0.11004</v>
      </c>
      <c r="S226" s="206">
        <v>0</v>
      </c>
      <c r="T226" s="207">
        <f>S226*H226</f>
        <v>0</v>
      </c>
      <c r="AR226" s="208" t="s">
        <v>3122</v>
      </c>
      <c r="AT226" s="208" t="s">
        <v>347</v>
      </c>
      <c r="AU226" s="208" t="s">
        <v>98</v>
      </c>
      <c r="AY226" s="17" t="s">
        <v>183</v>
      </c>
      <c r="BE226" s="209">
        <f>IF(N226="základní",J226,0)</f>
        <v>0</v>
      </c>
      <c r="BF226" s="209">
        <f>IF(N226="snížená",J226,0)</f>
        <v>0</v>
      </c>
      <c r="BG226" s="209">
        <f>IF(N226="zákl. přenesená",J226,0)</f>
        <v>0</v>
      </c>
      <c r="BH226" s="209">
        <f>IF(N226="sníž. přenesená",J226,0)</f>
        <v>0</v>
      </c>
      <c r="BI226" s="209">
        <f>IF(N226="nulová",J226,0)</f>
        <v>0</v>
      </c>
      <c r="BJ226" s="17" t="s">
        <v>23</v>
      </c>
      <c r="BK226" s="209">
        <f>ROUND(I226*H226,2)</f>
        <v>0</v>
      </c>
      <c r="BL226" s="17" t="s">
        <v>618</v>
      </c>
      <c r="BM226" s="208" t="s">
        <v>3229</v>
      </c>
    </row>
    <row r="227" spans="2:65" s="1" customFormat="1" ht="17.399999999999999">
      <c r="B227" s="35"/>
      <c r="C227" s="36"/>
      <c r="D227" s="210" t="s">
        <v>192</v>
      </c>
      <c r="E227" s="36"/>
      <c r="F227" s="211" t="s">
        <v>3230</v>
      </c>
      <c r="G227" s="36"/>
      <c r="H227" s="36"/>
      <c r="I227" s="118"/>
      <c r="J227" s="36"/>
      <c r="K227" s="36"/>
      <c r="L227" s="39"/>
      <c r="M227" s="212"/>
      <c r="N227" s="67"/>
      <c r="O227" s="67"/>
      <c r="P227" s="67"/>
      <c r="Q227" s="67"/>
      <c r="R227" s="67"/>
      <c r="S227" s="67"/>
      <c r="T227" s="68"/>
      <c r="AT227" s="17" t="s">
        <v>192</v>
      </c>
      <c r="AU227" s="17" t="s">
        <v>98</v>
      </c>
    </row>
    <row r="228" spans="2:65" s="13" customFormat="1" ht="10.199999999999999">
      <c r="B228" s="224"/>
      <c r="C228" s="225"/>
      <c r="D228" s="210" t="s">
        <v>196</v>
      </c>
      <c r="E228" s="226" t="s">
        <v>1</v>
      </c>
      <c r="F228" s="227" t="s">
        <v>3231</v>
      </c>
      <c r="G228" s="225"/>
      <c r="H228" s="228">
        <v>12</v>
      </c>
      <c r="I228" s="229"/>
      <c r="J228" s="225"/>
      <c r="K228" s="225"/>
      <c r="L228" s="230"/>
      <c r="M228" s="231"/>
      <c r="N228" s="232"/>
      <c r="O228" s="232"/>
      <c r="P228" s="232"/>
      <c r="Q228" s="232"/>
      <c r="R228" s="232"/>
      <c r="S228" s="232"/>
      <c r="T228" s="233"/>
      <c r="AT228" s="234" t="s">
        <v>196</v>
      </c>
      <c r="AU228" s="234" t="s">
        <v>98</v>
      </c>
      <c r="AV228" s="13" t="s">
        <v>98</v>
      </c>
      <c r="AW228" s="13" t="s">
        <v>48</v>
      </c>
      <c r="AX228" s="13" t="s">
        <v>91</v>
      </c>
      <c r="AY228" s="234" t="s">
        <v>183</v>
      </c>
    </row>
    <row r="229" spans="2:65" s="1" customFormat="1" ht="16.5" customHeight="1">
      <c r="B229" s="35"/>
      <c r="C229" s="197" t="s">
        <v>390</v>
      </c>
      <c r="D229" s="197" t="s">
        <v>186</v>
      </c>
      <c r="E229" s="198" t="s">
        <v>3232</v>
      </c>
      <c r="F229" s="199" t="s">
        <v>3233</v>
      </c>
      <c r="G229" s="200" t="s">
        <v>248</v>
      </c>
      <c r="H229" s="201">
        <v>4.8</v>
      </c>
      <c r="I229" s="202"/>
      <c r="J229" s="203">
        <f>ROUND(I229*H229,2)</f>
        <v>0</v>
      </c>
      <c r="K229" s="199" t="s">
        <v>3084</v>
      </c>
      <c r="L229" s="39"/>
      <c r="M229" s="204" t="s">
        <v>1</v>
      </c>
      <c r="N229" s="205" t="s">
        <v>56</v>
      </c>
      <c r="O229" s="67"/>
      <c r="P229" s="206">
        <f>O229*H229</f>
        <v>0</v>
      </c>
      <c r="Q229" s="206">
        <v>2.2563422040000001</v>
      </c>
      <c r="R229" s="206">
        <f>Q229*H229</f>
        <v>10.8304425792</v>
      </c>
      <c r="S229" s="206">
        <v>0</v>
      </c>
      <c r="T229" s="207">
        <f>S229*H229</f>
        <v>0</v>
      </c>
      <c r="AR229" s="208" t="s">
        <v>618</v>
      </c>
      <c r="AT229" s="208" t="s">
        <v>186</v>
      </c>
      <c r="AU229" s="208" t="s">
        <v>98</v>
      </c>
      <c r="AY229" s="17" t="s">
        <v>183</v>
      </c>
      <c r="BE229" s="209">
        <f>IF(N229="základní",J229,0)</f>
        <v>0</v>
      </c>
      <c r="BF229" s="209">
        <f>IF(N229="snížená",J229,0)</f>
        <v>0</v>
      </c>
      <c r="BG229" s="209">
        <f>IF(N229="zákl. přenesená",J229,0)</f>
        <v>0</v>
      </c>
      <c r="BH229" s="209">
        <f>IF(N229="sníž. přenesená",J229,0)</f>
        <v>0</v>
      </c>
      <c r="BI229" s="209">
        <f>IF(N229="nulová",J229,0)</f>
        <v>0</v>
      </c>
      <c r="BJ229" s="17" t="s">
        <v>23</v>
      </c>
      <c r="BK229" s="209">
        <f>ROUND(I229*H229,2)</f>
        <v>0</v>
      </c>
      <c r="BL229" s="17" t="s">
        <v>618</v>
      </c>
      <c r="BM229" s="208" t="s">
        <v>3234</v>
      </c>
    </row>
    <row r="230" spans="2:65" s="1" customFormat="1" ht="10.199999999999999">
      <c r="B230" s="35"/>
      <c r="C230" s="36"/>
      <c r="D230" s="210" t="s">
        <v>192</v>
      </c>
      <c r="E230" s="36"/>
      <c r="F230" s="211" t="s">
        <v>3235</v>
      </c>
      <c r="G230" s="36"/>
      <c r="H230" s="36"/>
      <c r="I230" s="118"/>
      <c r="J230" s="36"/>
      <c r="K230" s="36"/>
      <c r="L230" s="39"/>
      <c r="M230" s="212"/>
      <c r="N230" s="67"/>
      <c r="O230" s="67"/>
      <c r="P230" s="67"/>
      <c r="Q230" s="67"/>
      <c r="R230" s="67"/>
      <c r="S230" s="67"/>
      <c r="T230" s="68"/>
      <c r="AT230" s="17" t="s">
        <v>192</v>
      </c>
      <c r="AU230" s="17" t="s">
        <v>98</v>
      </c>
    </row>
    <row r="231" spans="2:65" s="13" customFormat="1" ht="10.199999999999999">
      <c r="B231" s="224"/>
      <c r="C231" s="225"/>
      <c r="D231" s="210" t="s">
        <v>196</v>
      </c>
      <c r="E231" s="226" t="s">
        <v>1</v>
      </c>
      <c r="F231" s="227" t="s">
        <v>3236</v>
      </c>
      <c r="G231" s="225"/>
      <c r="H231" s="228">
        <v>4.8</v>
      </c>
      <c r="I231" s="229"/>
      <c r="J231" s="225"/>
      <c r="K231" s="225"/>
      <c r="L231" s="230"/>
      <c r="M231" s="231"/>
      <c r="N231" s="232"/>
      <c r="O231" s="232"/>
      <c r="P231" s="232"/>
      <c r="Q231" s="232"/>
      <c r="R231" s="232"/>
      <c r="S231" s="232"/>
      <c r="T231" s="233"/>
      <c r="AT231" s="234" t="s">
        <v>196</v>
      </c>
      <c r="AU231" s="234" t="s">
        <v>98</v>
      </c>
      <c r="AV231" s="13" t="s">
        <v>98</v>
      </c>
      <c r="AW231" s="13" t="s">
        <v>48</v>
      </c>
      <c r="AX231" s="13" t="s">
        <v>91</v>
      </c>
      <c r="AY231" s="234" t="s">
        <v>183</v>
      </c>
    </row>
    <row r="232" spans="2:65" s="1" customFormat="1" ht="16.5" customHeight="1">
      <c r="B232" s="35"/>
      <c r="C232" s="197" t="s">
        <v>396</v>
      </c>
      <c r="D232" s="197" t="s">
        <v>186</v>
      </c>
      <c r="E232" s="198" t="s">
        <v>3237</v>
      </c>
      <c r="F232" s="199" t="s">
        <v>3238</v>
      </c>
      <c r="G232" s="200" t="s">
        <v>189</v>
      </c>
      <c r="H232" s="201">
        <v>1.502</v>
      </c>
      <c r="I232" s="202"/>
      <c r="J232" s="203">
        <f>ROUND(I232*H232,2)</f>
        <v>0</v>
      </c>
      <c r="K232" s="199" t="s">
        <v>3084</v>
      </c>
      <c r="L232" s="39"/>
      <c r="M232" s="204" t="s">
        <v>1</v>
      </c>
      <c r="N232" s="205" t="s">
        <v>56</v>
      </c>
      <c r="O232" s="67"/>
      <c r="P232" s="206">
        <f>O232*H232</f>
        <v>0</v>
      </c>
      <c r="Q232" s="206">
        <v>1.1743999999999999E-3</v>
      </c>
      <c r="R232" s="206">
        <f>Q232*H232</f>
        <v>1.7639487999999998E-3</v>
      </c>
      <c r="S232" s="206">
        <v>0</v>
      </c>
      <c r="T232" s="207">
        <f>S232*H232</f>
        <v>0</v>
      </c>
      <c r="AR232" s="208" t="s">
        <v>618</v>
      </c>
      <c r="AT232" s="208" t="s">
        <v>186</v>
      </c>
      <c r="AU232" s="208" t="s">
        <v>98</v>
      </c>
      <c r="AY232" s="17" t="s">
        <v>183</v>
      </c>
      <c r="BE232" s="209">
        <f>IF(N232="základní",J232,0)</f>
        <v>0</v>
      </c>
      <c r="BF232" s="209">
        <f>IF(N232="snížená",J232,0)</f>
        <v>0</v>
      </c>
      <c r="BG232" s="209">
        <f>IF(N232="zákl. přenesená",J232,0)</f>
        <v>0</v>
      </c>
      <c r="BH232" s="209">
        <f>IF(N232="sníž. přenesená",J232,0)</f>
        <v>0</v>
      </c>
      <c r="BI232" s="209">
        <f>IF(N232="nulová",J232,0)</f>
        <v>0</v>
      </c>
      <c r="BJ232" s="17" t="s">
        <v>23</v>
      </c>
      <c r="BK232" s="209">
        <f>ROUND(I232*H232,2)</f>
        <v>0</v>
      </c>
      <c r="BL232" s="17" t="s">
        <v>618</v>
      </c>
      <c r="BM232" s="208" t="s">
        <v>3239</v>
      </c>
    </row>
    <row r="233" spans="2:65" s="1" customFormat="1" ht="10.199999999999999">
      <c r="B233" s="35"/>
      <c r="C233" s="36"/>
      <c r="D233" s="210" t="s">
        <v>192</v>
      </c>
      <c r="E233" s="36"/>
      <c r="F233" s="211" t="s">
        <v>3240</v>
      </c>
      <c r="G233" s="36"/>
      <c r="H233" s="36"/>
      <c r="I233" s="118"/>
      <c r="J233" s="36"/>
      <c r="K233" s="36"/>
      <c r="L233" s="39"/>
      <c r="M233" s="212"/>
      <c r="N233" s="67"/>
      <c r="O233" s="67"/>
      <c r="P233" s="67"/>
      <c r="Q233" s="67"/>
      <c r="R233" s="67"/>
      <c r="S233" s="67"/>
      <c r="T233" s="68"/>
      <c r="AT233" s="17" t="s">
        <v>192</v>
      </c>
      <c r="AU233" s="17" t="s">
        <v>98</v>
      </c>
    </row>
    <row r="234" spans="2:65" s="13" customFormat="1" ht="10.199999999999999">
      <c r="B234" s="224"/>
      <c r="C234" s="225"/>
      <c r="D234" s="210" t="s">
        <v>196</v>
      </c>
      <c r="E234" s="226" t="s">
        <v>1</v>
      </c>
      <c r="F234" s="227" t="s">
        <v>3241</v>
      </c>
      <c r="G234" s="225"/>
      <c r="H234" s="228">
        <v>1.502</v>
      </c>
      <c r="I234" s="229"/>
      <c r="J234" s="225"/>
      <c r="K234" s="225"/>
      <c r="L234" s="230"/>
      <c r="M234" s="231"/>
      <c r="N234" s="232"/>
      <c r="O234" s="232"/>
      <c r="P234" s="232"/>
      <c r="Q234" s="232"/>
      <c r="R234" s="232"/>
      <c r="S234" s="232"/>
      <c r="T234" s="233"/>
      <c r="AT234" s="234" t="s">
        <v>196</v>
      </c>
      <c r="AU234" s="234" t="s">
        <v>98</v>
      </c>
      <c r="AV234" s="13" t="s">
        <v>98</v>
      </c>
      <c r="AW234" s="13" t="s">
        <v>48</v>
      </c>
      <c r="AX234" s="13" t="s">
        <v>23</v>
      </c>
      <c r="AY234" s="234" t="s">
        <v>183</v>
      </c>
    </row>
    <row r="235" spans="2:65" s="1" customFormat="1" ht="16.5" customHeight="1">
      <c r="B235" s="35"/>
      <c r="C235" s="197" t="s">
        <v>403</v>
      </c>
      <c r="D235" s="197" t="s">
        <v>186</v>
      </c>
      <c r="E235" s="198" t="s">
        <v>3242</v>
      </c>
      <c r="F235" s="199" t="s">
        <v>3243</v>
      </c>
      <c r="G235" s="200" t="s">
        <v>248</v>
      </c>
      <c r="H235" s="201">
        <v>9.6</v>
      </c>
      <c r="I235" s="202"/>
      <c r="J235" s="203">
        <f>ROUND(I235*H235,2)</f>
        <v>0</v>
      </c>
      <c r="K235" s="199" t="s">
        <v>3084</v>
      </c>
      <c r="L235" s="39"/>
      <c r="M235" s="204" t="s">
        <v>1</v>
      </c>
      <c r="N235" s="205" t="s">
        <v>56</v>
      </c>
      <c r="O235" s="67"/>
      <c r="P235" s="206">
        <f>O235*H235</f>
        <v>0</v>
      </c>
      <c r="Q235" s="206">
        <v>0</v>
      </c>
      <c r="R235" s="206">
        <f>Q235*H235</f>
        <v>0</v>
      </c>
      <c r="S235" s="206">
        <v>0</v>
      </c>
      <c r="T235" s="207">
        <f>S235*H235</f>
        <v>0</v>
      </c>
      <c r="AR235" s="208" t="s">
        <v>618</v>
      </c>
      <c r="AT235" s="208" t="s">
        <v>186</v>
      </c>
      <c r="AU235" s="208" t="s">
        <v>98</v>
      </c>
      <c r="AY235" s="17" t="s">
        <v>183</v>
      </c>
      <c r="BE235" s="209">
        <f>IF(N235="základní",J235,0)</f>
        <v>0</v>
      </c>
      <c r="BF235" s="209">
        <f>IF(N235="snížená",J235,0)</f>
        <v>0</v>
      </c>
      <c r="BG235" s="209">
        <f>IF(N235="zákl. přenesená",J235,0)</f>
        <v>0</v>
      </c>
      <c r="BH235" s="209">
        <f>IF(N235="sníž. přenesená",J235,0)</f>
        <v>0</v>
      </c>
      <c r="BI235" s="209">
        <f>IF(N235="nulová",J235,0)</f>
        <v>0</v>
      </c>
      <c r="BJ235" s="17" t="s">
        <v>23</v>
      </c>
      <c r="BK235" s="209">
        <f>ROUND(I235*H235,2)</f>
        <v>0</v>
      </c>
      <c r="BL235" s="17" t="s">
        <v>618</v>
      </c>
      <c r="BM235" s="208" t="s">
        <v>3244</v>
      </c>
    </row>
    <row r="236" spans="2:65" s="1" customFormat="1" ht="17.399999999999999">
      <c r="B236" s="35"/>
      <c r="C236" s="36"/>
      <c r="D236" s="210" t="s">
        <v>192</v>
      </c>
      <c r="E236" s="36"/>
      <c r="F236" s="211" t="s">
        <v>3245</v>
      </c>
      <c r="G236" s="36"/>
      <c r="H236" s="36"/>
      <c r="I236" s="118"/>
      <c r="J236" s="36"/>
      <c r="K236" s="36"/>
      <c r="L236" s="39"/>
      <c r="M236" s="212"/>
      <c r="N236" s="67"/>
      <c r="O236" s="67"/>
      <c r="P236" s="67"/>
      <c r="Q236" s="67"/>
      <c r="R236" s="67"/>
      <c r="S236" s="67"/>
      <c r="T236" s="68"/>
      <c r="AT236" s="17" t="s">
        <v>192</v>
      </c>
      <c r="AU236" s="17" t="s">
        <v>98</v>
      </c>
    </row>
    <row r="237" spans="2:65" s="13" customFormat="1" ht="10.199999999999999">
      <c r="B237" s="224"/>
      <c r="C237" s="225"/>
      <c r="D237" s="210" t="s">
        <v>196</v>
      </c>
      <c r="E237" s="226" t="s">
        <v>1</v>
      </c>
      <c r="F237" s="227" t="s">
        <v>3246</v>
      </c>
      <c r="G237" s="225"/>
      <c r="H237" s="228">
        <v>9.6</v>
      </c>
      <c r="I237" s="229"/>
      <c r="J237" s="225"/>
      <c r="K237" s="225"/>
      <c r="L237" s="230"/>
      <c r="M237" s="231"/>
      <c r="N237" s="232"/>
      <c r="O237" s="232"/>
      <c r="P237" s="232"/>
      <c r="Q237" s="232"/>
      <c r="R237" s="232"/>
      <c r="S237" s="232"/>
      <c r="T237" s="233"/>
      <c r="AT237" s="234" t="s">
        <v>196</v>
      </c>
      <c r="AU237" s="234" t="s">
        <v>98</v>
      </c>
      <c r="AV237" s="13" t="s">
        <v>98</v>
      </c>
      <c r="AW237" s="13" t="s">
        <v>48</v>
      </c>
      <c r="AX237" s="13" t="s">
        <v>91</v>
      </c>
      <c r="AY237" s="234" t="s">
        <v>183</v>
      </c>
    </row>
    <row r="238" spans="2:65" s="1" customFormat="1" ht="16.5" customHeight="1">
      <c r="B238" s="35"/>
      <c r="C238" s="197" t="s">
        <v>410</v>
      </c>
      <c r="D238" s="197" t="s">
        <v>186</v>
      </c>
      <c r="E238" s="198" t="s">
        <v>3247</v>
      </c>
      <c r="F238" s="199" t="s">
        <v>3248</v>
      </c>
      <c r="G238" s="200" t="s">
        <v>248</v>
      </c>
      <c r="H238" s="201">
        <v>6</v>
      </c>
      <c r="I238" s="202"/>
      <c r="J238" s="203">
        <f>ROUND(I238*H238,2)</f>
        <v>0</v>
      </c>
      <c r="K238" s="199" t="s">
        <v>3084</v>
      </c>
      <c r="L238" s="39"/>
      <c r="M238" s="204" t="s">
        <v>1</v>
      </c>
      <c r="N238" s="205" t="s">
        <v>56</v>
      </c>
      <c r="O238" s="67"/>
      <c r="P238" s="206">
        <f>O238*H238</f>
        <v>0</v>
      </c>
      <c r="Q238" s="206">
        <v>0</v>
      </c>
      <c r="R238" s="206">
        <f>Q238*H238</f>
        <v>0</v>
      </c>
      <c r="S238" s="206">
        <v>0</v>
      </c>
      <c r="T238" s="207">
        <f>S238*H238</f>
        <v>0</v>
      </c>
      <c r="AR238" s="208" t="s">
        <v>618</v>
      </c>
      <c r="AT238" s="208" t="s">
        <v>186</v>
      </c>
      <c r="AU238" s="208" t="s">
        <v>98</v>
      </c>
      <c r="AY238" s="17" t="s">
        <v>183</v>
      </c>
      <c r="BE238" s="209">
        <f>IF(N238="základní",J238,0)</f>
        <v>0</v>
      </c>
      <c r="BF238" s="209">
        <f>IF(N238="snížená",J238,0)</f>
        <v>0</v>
      </c>
      <c r="BG238" s="209">
        <f>IF(N238="zákl. přenesená",J238,0)</f>
        <v>0</v>
      </c>
      <c r="BH238" s="209">
        <f>IF(N238="sníž. přenesená",J238,0)</f>
        <v>0</v>
      </c>
      <c r="BI238" s="209">
        <f>IF(N238="nulová",J238,0)</f>
        <v>0</v>
      </c>
      <c r="BJ238" s="17" t="s">
        <v>23</v>
      </c>
      <c r="BK238" s="209">
        <f>ROUND(I238*H238,2)</f>
        <v>0</v>
      </c>
      <c r="BL238" s="17" t="s">
        <v>618</v>
      </c>
      <c r="BM238" s="208" t="s">
        <v>3249</v>
      </c>
    </row>
    <row r="239" spans="2:65" s="1" customFormat="1" ht="10.199999999999999">
      <c r="B239" s="35"/>
      <c r="C239" s="36"/>
      <c r="D239" s="210" t="s">
        <v>192</v>
      </c>
      <c r="E239" s="36"/>
      <c r="F239" s="211" t="s">
        <v>3250</v>
      </c>
      <c r="G239" s="36"/>
      <c r="H239" s="36"/>
      <c r="I239" s="118"/>
      <c r="J239" s="36"/>
      <c r="K239" s="36"/>
      <c r="L239" s="39"/>
      <c r="M239" s="212"/>
      <c r="N239" s="67"/>
      <c r="O239" s="67"/>
      <c r="P239" s="67"/>
      <c r="Q239" s="67"/>
      <c r="R239" s="67"/>
      <c r="S239" s="67"/>
      <c r="T239" s="68"/>
      <c r="AT239" s="17" t="s">
        <v>192</v>
      </c>
      <c r="AU239" s="17" t="s">
        <v>98</v>
      </c>
    </row>
    <row r="240" spans="2:65" s="13" customFormat="1" ht="10.199999999999999">
      <c r="B240" s="224"/>
      <c r="C240" s="225"/>
      <c r="D240" s="210" t="s">
        <v>196</v>
      </c>
      <c r="E240" s="226" t="s">
        <v>1</v>
      </c>
      <c r="F240" s="227" t="s">
        <v>3251</v>
      </c>
      <c r="G240" s="225"/>
      <c r="H240" s="228">
        <v>6</v>
      </c>
      <c r="I240" s="229"/>
      <c r="J240" s="225"/>
      <c r="K240" s="225"/>
      <c r="L240" s="230"/>
      <c r="M240" s="231"/>
      <c r="N240" s="232"/>
      <c r="O240" s="232"/>
      <c r="P240" s="232"/>
      <c r="Q240" s="232"/>
      <c r="R240" s="232"/>
      <c r="S240" s="232"/>
      <c r="T240" s="233"/>
      <c r="AT240" s="234" t="s">
        <v>196</v>
      </c>
      <c r="AU240" s="234" t="s">
        <v>98</v>
      </c>
      <c r="AV240" s="13" t="s">
        <v>98</v>
      </c>
      <c r="AW240" s="13" t="s">
        <v>48</v>
      </c>
      <c r="AX240" s="13" t="s">
        <v>91</v>
      </c>
      <c r="AY240" s="234" t="s">
        <v>183</v>
      </c>
    </row>
    <row r="241" spans="2:65" s="1" customFormat="1" ht="16.5" customHeight="1">
      <c r="B241" s="35"/>
      <c r="C241" s="197" t="s">
        <v>416</v>
      </c>
      <c r="D241" s="197" t="s">
        <v>186</v>
      </c>
      <c r="E241" s="198" t="s">
        <v>3252</v>
      </c>
      <c r="F241" s="199" t="s">
        <v>3253</v>
      </c>
      <c r="G241" s="200" t="s">
        <v>711</v>
      </c>
      <c r="H241" s="201">
        <v>260</v>
      </c>
      <c r="I241" s="202"/>
      <c r="J241" s="203">
        <f>ROUND(I241*H241,2)</f>
        <v>0</v>
      </c>
      <c r="K241" s="199" t="s">
        <v>3084</v>
      </c>
      <c r="L241" s="39"/>
      <c r="M241" s="204" t="s">
        <v>1</v>
      </c>
      <c r="N241" s="205" t="s">
        <v>56</v>
      </c>
      <c r="O241" s="67"/>
      <c r="P241" s="206">
        <f>O241*H241</f>
        <v>0</v>
      </c>
      <c r="Q241" s="206">
        <v>0</v>
      </c>
      <c r="R241" s="206">
        <f>Q241*H241</f>
        <v>0</v>
      </c>
      <c r="S241" s="206">
        <v>0</v>
      </c>
      <c r="T241" s="207">
        <f>S241*H241</f>
        <v>0</v>
      </c>
      <c r="AR241" s="208" t="s">
        <v>618</v>
      </c>
      <c r="AT241" s="208" t="s">
        <v>186</v>
      </c>
      <c r="AU241" s="208" t="s">
        <v>98</v>
      </c>
      <c r="AY241" s="17" t="s">
        <v>183</v>
      </c>
      <c r="BE241" s="209">
        <f>IF(N241="základní",J241,0)</f>
        <v>0</v>
      </c>
      <c r="BF241" s="209">
        <f>IF(N241="snížená",J241,0)</f>
        <v>0</v>
      </c>
      <c r="BG241" s="209">
        <f>IF(N241="zákl. přenesená",J241,0)</f>
        <v>0</v>
      </c>
      <c r="BH241" s="209">
        <f>IF(N241="sníž. přenesená",J241,0)</f>
        <v>0</v>
      </c>
      <c r="BI241" s="209">
        <f>IF(N241="nulová",J241,0)</f>
        <v>0</v>
      </c>
      <c r="BJ241" s="17" t="s">
        <v>23</v>
      </c>
      <c r="BK241" s="209">
        <f>ROUND(I241*H241,2)</f>
        <v>0</v>
      </c>
      <c r="BL241" s="17" t="s">
        <v>618</v>
      </c>
      <c r="BM241" s="208" t="s">
        <v>3254</v>
      </c>
    </row>
    <row r="242" spans="2:65" s="1" customFormat="1" ht="17.399999999999999">
      <c r="B242" s="35"/>
      <c r="C242" s="36"/>
      <c r="D242" s="210" t="s">
        <v>192</v>
      </c>
      <c r="E242" s="36"/>
      <c r="F242" s="211" t="s">
        <v>3255</v>
      </c>
      <c r="G242" s="36"/>
      <c r="H242" s="36"/>
      <c r="I242" s="118"/>
      <c r="J242" s="36"/>
      <c r="K242" s="36"/>
      <c r="L242" s="39"/>
      <c r="M242" s="212"/>
      <c r="N242" s="67"/>
      <c r="O242" s="67"/>
      <c r="P242" s="67"/>
      <c r="Q242" s="67"/>
      <c r="R242" s="67"/>
      <c r="S242" s="67"/>
      <c r="T242" s="68"/>
      <c r="AT242" s="17" t="s">
        <v>192</v>
      </c>
      <c r="AU242" s="17" t="s">
        <v>98</v>
      </c>
    </row>
    <row r="243" spans="2:65" s="13" customFormat="1" ht="10.199999999999999">
      <c r="B243" s="224"/>
      <c r="C243" s="225"/>
      <c r="D243" s="210" t="s">
        <v>196</v>
      </c>
      <c r="E243" s="226" t="s">
        <v>1</v>
      </c>
      <c r="F243" s="227" t="s">
        <v>3256</v>
      </c>
      <c r="G243" s="225"/>
      <c r="H243" s="228">
        <v>260</v>
      </c>
      <c r="I243" s="229"/>
      <c r="J243" s="225"/>
      <c r="K243" s="225"/>
      <c r="L243" s="230"/>
      <c r="M243" s="231"/>
      <c r="N243" s="232"/>
      <c r="O243" s="232"/>
      <c r="P243" s="232"/>
      <c r="Q243" s="232"/>
      <c r="R243" s="232"/>
      <c r="S243" s="232"/>
      <c r="T243" s="233"/>
      <c r="AT243" s="234" t="s">
        <v>196</v>
      </c>
      <c r="AU243" s="234" t="s">
        <v>98</v>
      </c>
      <c r="AV243" s="13" t="s">
        <v>98</v>
      </c>
      <c r="AW243" s="13" t="s">
        <v>48</v>
      </c>
      <c r="AX243" s="13" t="s">
        <v>91</v>
      </c>
      <c r="AY243" s="234" t="s">
        <v>183</v>
      </c>
    </row>
    <row r="244" spans="2:65" s="1" customFormat="1" ht="16.5" customHeight="1">
      <c r="B244" s="35"/>
      <c r="C244" s="197" t="s">
        <v>423</v>
      </c>
      <c r="D244" s="197" t="s">
        <v>186</v>
      </c>
      <c r="E244" s="198" t="s">
        <v>3257</v>
      </c>
      <c r="F244" s="199" t="s">
        <v>3258</v>
      </c>
      <c r="G244" s="200" t="s">
        <v>711</v>
      </c>
      <c r="H244" s="201">
        <v>31</v>
      </c>
      <c r="I244" s="202"/>
      <c r="J244" s="203">
        <f>ROUND(I244*H244,2)</f>
        <v>0</v>
      </c>
      <c r="K244" s="199" t="s">
        <v>3084</v>
      </c>
      <c r="L244" s="39"/>
      <c r="M244" s="204" t="s">
        <v>1</v>
      </c>
      <c r="N244" s="205" t="s">
        <v>56</v>
      </c>
      <c r="O244" s="67"/>
      <c r="P244" s="206">
        <f>O244*H244</f>
        <v>0</v>
      </c>
      <c r="Q244" s="206">
        <v>0</v>
      </c>
      <c r="R244" s="206">
        <f>Q244*H244</f>
        <v>0</v>
      </c>
      <c r="S244" s="206">
        <v>0</v>
      </c>
      <c r="T244" s="207">
        <f>S244*H244</f>
        <v>0</v>
      </c>
      <c r="AR244" s="208" t="s">
        <v>618</v>
      </c>
      <c r="AT244" s="208" t="s">
        <v>186</v>
      </c>
      <c r="AU244" s="208" t="s">
        <v>98</v>
      </c>
      <c r="AY244" s="17" t="s">
        <v>183</v>
      </c>
      <c r="BE244" s="209">
        <f>IF(N244="základní",J244,0)</f>
        <v>0</v>
      </c>
      <c r="BF244" s="209">
        <f>IF(N244="snížená",J244,0)</f>
        <v>0</v>
      </c>
      <c r="BG244" s="209">
        <f>IF(N244="zákl. přenesená",J244,0)</f>
        <v>0</v>
      </c>
      <c r="BH244" s="209">
        <f>IF(N244="sníž. přenesená",J244,0)</f>
        <v>0</v>
      </c>
      <c r="BI244" s="209">
        <f>IF(N244="nulová",J244,0)</f>
        <v>0</v>
      </c>
      <c r="BJ244" s="17" t="s">
        <v>23</v>
      </c>
      <c r="BK244" s="209">
        <f>ROUND(I244*H244,2)</f>
        <v>0</v>
      </c>
      <c r="BL244" s="17" t="s">
        <v>618</v>
      </c>
      <c r="BM244" s="208" t="s">
        <v>3259</v>
      </c>
    </row>
    <row r="245" spans="2:65" s="1" customFormat="1" ht="17.399999999999999">
      <c r="B245" s="35"/>
      <c r="C245" s="36"/>
      <c r="D245" s="210" t="s">
        <v>192</v>
      </c>
      <c r="E245" s="36"/>
      <c r="F245" s="211" t="s">
        <v>3260</v>
      </c>
      <c r="G245" s="36"/>
      <c r="H245" s="36"/>
      <c r="I245" s="118"/>
      <c r="J245" s="36"/>
      <c r="K245" s="36"/>
      <c r="L245" s="39"/>
      <c r="M245" s="212"/>
      <c r="N245" s="67"/>
      <c r="O245" s="67"/>
      <c r="P245" s="67"/>
      <c r="Q245" s="67"/>
      <c r="R245" s="67"/>
      <c r="S245" s="67"/>
      <c r="T245" s="68"/>
      <c r="AT245" s="17" t="s">
        <v>192</v>
      </c>
      <c r="AU245" s="17" t="s">
        <v>98</v>
      </c>
    </row>
    <row r="246" spans="2:65" s="13" customFormat="1" ht="10.199999999999999">
      <c r="B246" s="224"/>
      <c r="C246" s="225"/>
      <c r="D246" s="210" t="s">
        <v>196</v>
      </c>
      <c r="E246" s="226" t="s">
        <v>1</v>
      </c>
      <c r="F246" s="227" t="s">
        <v>3261</v>
      </c>
      <c r="G246" s="225"/>
      <c r="H246" s="228">
        <v>31</v>
      </c>
      <c r="I246" s="229"/>
      <c r="J246" s="225"/>
      <c r="K246" s="225"/>
      <c r="L246" s="230"/>
      <c r="M246" s="231"/>
      <c r="N246" s="232"/>
      <c r="O246" s="232"/>
      <c r="P246" s="232"/>
      <c r="Q246" s="232"/>
      <c r="R246" s="232"/>
      <c r="S246" s="232"/>
      <c r="T246" s="233"/>
      <c r="AT246" s="234" t="s">
        <v>196</v>
      </c>
      <c r="AU246" s="234" t="s">
        <v>98</v>
      </c>
      <c r="AV246" s="13" t="s">
        <v>98</v>
      </c>
      <c r="AW246" s="13" t="s">
        <v>48</v>
      </c>
      <c r="AX246" s="13" t="s">
        <v>23</v>
      </c>
      <c r="AY246" s="234" t="s">
        <v>183</v>
      </c>
    </row>
    <row r="247" spans="2:65" s="1" customFormat="1" ht="16.5" customHeight="1">
      <c r="B247" s="35"/>
      <c r="C247" s="197" t="s">
        <v>430</v>
      </c>
      <c r="D247" s="197" t="s">
        <v>186</v>
      </c>
      <c r="E247" s="198" t="s">
        <v>3262</v>
      </c>
      <c r="F247" s="199" t="s">
        <v>3263</v>
      </c>
      <c r="G247" s="200" t="s">
        <v>711</v>
      </c>
      <c r="H247" s="201">
        <v>260</v>
      </c>
      <c r="I247" s="202"/>
      <c r="J247" s="203">
        <f>ROUND(I247*H247,2)</f>
        <v>0</v>
      </c>
      <c r="K247" s="199" t="s">
        <v>3084</v>
      </c>
      <c r="L247" s="39"/>
      <c r="M247" s="204" t="s">
        <v>1</v>
      </c>
      <c r="N247" s="205" t="s">
        <v>56</v>
      </c>
      <c r="O247" s="67"/>
      <c r="P247" s="206">
        <f>O247*H247</f>
        <v>0</v>
      </c>
      <c r="Q247" s="206">
        <v>0.12331499999999999</v>
      </c>
      <c r="R247" s="206">
        <f>Q247*H247</f>
        <v>32.061900000000001</v>
      </c>
      <c r="S247" s="206">
        <v>0</v>
      </c>
      <c r="T247" s="207">
        <f>S247*H247</f>
        <v>0</v>
      </c>
      <c r="AR247" s="208" t="s">
        <v>618</v>
      </c>
      <c r="AT247" s="208" t="s">
        <v>186</v>
      </c>
      <c r="AU247" s="208" t="s">
        <v>98</v>
      </c>
      <c r="AY247" s="17" t="s">
        <v>183</v>
      </c>
      <c r="BE247" s="209">
        <f>IF(N247="základní",J247,0)</f>
        <v>0</v>
      </c>
      <c r="BF247" s="209">
        <f>IF(N247="snížená",J247,0)</f>
        <v>0</v>
      </c>
      <c r="BG247" s="209">
        <f>IF(N247="zákl. přenesená",J247,0)</f>
        <v>0</v>
      </c>
      <c r="BH247" s="209">
        <f>IF(N247="sníž. přenesená",J247,0)</f>
        <v>0</v>
      </c>
      <c r="BI247" s="209">
        <f>IF(N247="nulová",J247,0)</f>
        <v>0</v>
      </c>
      <c r="BJ247" s="17" t="s">
        <v>23</v>
      </c>
      <c r="BK247" s="209">
        <f>ROUND(I247*H247,2)</f>
        <v>0</v>
      </c>
      <c r="BL247" s="17" t="s">
        <v>618</v>
      </c>
      <c r="BM247" s="208" t="s">
        <v>3264</v>
      </c>
    </row>
    <row r="248" spans="2:65" s="1" customFormat="1" ht="17.399999999999999">
      <c r="B248" s="35"/>
      <c r="C248" s="36"/>
      <c r="D248" s="210" t="s">
        <v>192</v>
      </c>
      <c r="E248" s="36"/>
      <c r="F248" s="211" t="s">
        <v>3265</v>
      </c>
      <c r="G248" s="36"/>
      <c r="H248" s="36"/>
      <c r="I248" s="118"/>
      <c r="J248" s="36"/>
      <c r="K248" s="36"/>
      <c r="L248" s="39"/>
      <c r="M248" s="212"/>
      <c r="N248" s="67"/>
      <c r="O248" s="67"/>
      <c r="P248" s="67"/>
      <c r="Q248" s="67"/>
      <c r="R248" s="67"/>
      <c r="S248" s="67"/>
      <c r="T248" s="68"/>
      <c r="AT248" s="17" t="s">
        <v>192</v>
      </c>
      <c r="AU248" s="17" t="s">
        <v>98</v>
      </c>
    </row>
    <row r="249" spans="2:65" s="13" customFormat="1" ht="10.199999999999999">
      <c r="B249" s="224"/>
      <c r="C249" s="225"/>
      <c r="D249" s="210" t="s">
        <v>196</v>
      </c>
      <c r="E249" s="226" t="s">
        <v>1</v>
      </c>
      <c r="F249" s="227" t="s">
        <v>3256</v>
      </c>
      <c r="G249" s="225"/>
      <c r="H249" s="228">
        <v>260</v>
      </c>
      <c r="I249" s="229"/>
      <c r="J249" s="225"/>
      <c r="K249" s="225"/>
      <c r="L249" s="230"/>
      <c r="M249" s="231"/>
      <c r="N249" s="232"/>
      <c r="O249" s="232"/>
      <c r="P249" s="232"/>
      <c r="Q249" s="232"/>
      <c r="R249" s="232"/>
      <c r="S249" s="232"/>
      <c r="T249" s="233"/>
      <c r="AT249" s="234" t="s">
        <v>196</v>
      </c>
      <c r="AU249" s="234" t="s">
        <v>98</v>
      </c>
      <c r="AV249" s="13" t="s">
        <v>98</v>
      </c>
      <c r="AW249" s="13" t="s">
        <v>48</v>
      </c>
      <c r="AX249" s="13" t="s">
        <v>91</v>
      </c>
      <c r="AY249" s="234" t="s">
        <v>183</v>
      </c>
    </row>
    <row r="250" spans="2:65" s="1" customFormat="1" ht="16.5" customHeight="1">
      <c r="B250" s="35"/>
      <c r="C250" s="197" t="s">
        <v>436</v>
      </c>
      <c r="D250" s="197" t="s">
        <v>186</v>
      </c>
      <c r="E250" s="198" t="s">
        <v>1216</v>
      </c>
      <c r="F250" s="199" t="s">
        <v>1217</v>
      </c>
      <c r="G250" s="200" t="s">
        <v>711</v>
      </c>
      <c r="H250" s="201">
        <v>260</v>
      </c>
      <c r="I250" s="202"/>
      <c r="J250" s="203">
        <f>ROUND(I250*H250,2)</f>
        <v>0</v>
      </c>
      <c r="K250" s="199" t="s">
        <v>3084</v>
      </c>
      <c r="L250" s="39"/>
      <c r="M250" s="204" t="s">
        <v>1</v>
      </c>
      <c r="N250" s="205" t="s">
        <v>56</v>
      </c>
      <c r="O250" s="67"/>
      <c r="P250" s="206">
        <f>O250*H250</f>
        <v>0</v>
      </c>
      <c r="Q250" s="206">
        <v>7.1400000000000001E-5</v>
      </c>
      <c r="R250" s="206">
        <f>Q250*H250</f>
        <v>1.8564000000000001E-2</v>
      </c>
      <c r="S250" s="206">
        <v>0</v>
      </c>
      <c r="T250" s="207">
        <f>S250*H250</f>
        <v>0</v>
      </c>
      <c r="AR250" s="208" t="s">
        <v>618</v>
      </c>
      <c r="AT250" s="208" t="s">
        <v>186</v>
      </c>
      <c r="AU250" s="208" t="s">
        <v>98</v>
      </c>
      <c r="AY250" s="17" t="s">
        <v>183</v>
      </c>
      <c r="BE250" s="209">
        <f>IF(N250="základní",J250,0)</f>
        <v>0</v>
      </c>
      <c r="BF250" s="209">
        <f>IF(N250="snížená",J250,0)</f>
        <v>0</v>
      </c>
      <c r="BG250" s="209">
        <f>IF(N250="zákl. přenesená",J250,0)</f>
        <v>0</v>
      </c>
      <c r="BH250" s="209">
        <f>IF(N250="sníž. přenesená",J250,0)</f>
        <v>0</v>
      </c>
      <c r="BI250" s="209">
        <f>IF(N250="nulová",J250,0)</f>
        <v>0</v>
      </c>
      <c r="BJ250" s="17" t="s">
        <v>23</v>
      </c>
      <c r="BK250" s="209">
        <f>ROUND(I250*H250,2)</f>
        <v>0</v>
      </c>
      <c r="BL250" s="17" t="s">
        <v>618</v>
      </c>
      <c r="BM250" s="208" t="s">
        <v>3266</v>
      </c>
    </row>
    <row r="251" spans="2:65" s="1" customFormat="1" ht="17.399999999999999">
      <c r="B251" s="35"/>
      <c r="C251" s="36"/>
      <c r="D251" s="210" t="s">
        <v>192</v>
      </c>
      <c r="E251" s="36"/>
      <c r="F251" s="211" t="s">
        <v>3267</v>
      </c>
      <c r="G251" s="36"/>
      <c r="H251" s="36"/>
      <c r="I251" s="118"/>
      <c r="J251" s="36"/>
      <c r="K251" s="36"/>
      <c r="L251" s="39"/>
      <c r="M251" s="212"/>
      <c r="N251" s="67"/>
      <c r="O251" s="67"/>
      <c r="P251" s="67"/>
      <c r="Q251" s="67"/>
      <c r="R251" s="67"/>
      <c r="S251" s="67"/>
      <c r="T251" s="68"/>
      <c r="AT251" s="17" t="s">
        <v>192</v>
      </c>
      <c r="AU251" s="17" t="s">
        <v>98</v>
      </c>
    </row>
    <row r="252" spans="2:65" s="13" customFormat="1" ht="10.199999999999999">
      <c r="B252" s="224"/>
      <c r="C252" s="225"/>
      <c r="D252" s="210" t="s">
        <v>196</v>
      </c>
      <c r="E252" s="226" t="s">
        <v>1</v>
      </c>
      <c r="F252" s="227" t="s">
        <v>3256</v>
      </c>
      <c r="G252" s="225"/>
      <c r="H252" s="228">
        <v>260</v>
      </c>
      <c r="I252" s="229"/>
      <c r="J252" s="225"/>
      <c r="K252" s="225"/>
      <c r="L252" s="230"/>
      <c r="M252" s="231"/>
      <c r="N252" s="232"/>
      <c r="O252" s="232"/>
      <c r="P252" s="232"/>
      <c r="Q252" s="232"/>
      <c r="R252" s="232"/>
      <c r="S252" s="232"/>
      <c r="T252" s="233"/>
      <c r="AT252" s="234" t="s">
        <v>196</v>
      </c>
      <c r="AU252" s="234" t="s">
        <v>98</v>
      </c>
      <c r="AV252" s="13" t="s">
        <v>98</v>
      </c>
      <c r="AW252" s="13" t="s">
        <v>48</v>
      </c>
      <c r="AX252" s="13" t="s">
        <v>91</v>
      </c>
      <c r="AY252" s="234" t="s">
        <v>183</v>
      </c>
    </row>
    <row r="253" spans="2:65" s="1" customFormat="1" ht="16.5" customHeight="1">
      <c r="B253" s="35"/>
      <c r="C253" s="197" t="s">
        <v>442</v>
      </c>
      <c r="D253" s="197" t="s">
        <v>186</v>
      </c>
      <c r="E253" s="198" t="s">
        <v>3268</v>
      </c>
      <c r="F253" s="199" t="s">
        <v>3269</v>
      </c>
      <c r="G253" s="200" t="s">
        <v>711</v>
      </c>
      <c r="H253" s="201">
        <v>12</v>
      </c>
      <c r="I253" s="202"/>
      <c r="J253" s="203">
        <f>ROUND(I253*H253,2)</f>
        <v>0</v>
      </c>
      <c r="K253" s="199" t="s">
        <v>3084</v>
      </c>
      <c r="L253" s="39"/>
      <c r="M253" s="204" t="s">
        <v>1</v>
      </c>
      <c r="N253" s="205" t="s">
        <v>56</v>
      </c>
      <c r="O253" s="67"/>
      <c r="P253" s="206">
        <f>O253*H253</f>
        <v>0</v>
      </c>
      <c r="Q253" s="206">
        <v>0.38424799999999998</v>
      </c>
      <c r="R253" s="206">
        <f>Q253*H253</f>
        <v>4.610976</v>
      </c>
      <c r="S253" s="206">
        <v>0</v>
      </c>
      <c r="T253" s="207">
        <f>S253*H253</f>
        <v>0</v>
      </c>
      <c r="AR253" s="208" t="s">
        <v>618</v>
      </c>
      <c r="AT253" s="208" t="s">
        <v>186</v>
      </c>
      <c r="AU253" s="208" t="s">
        <v>98</v>
      </c>
      <c r="AY253" s="17" t="s">
        <v>183</v>
      </c>
      <c r="BE253" s="209">
        <f>IF(N253="základní",J253,0)</f>
        <v>0</v>
      </c>
      <c r="BF253" s="209">
        <f>IF(N253="snížená",J253,0)</f>
        <v>0</v>
      </c>
      <c r="BG253" s="209">
        <f>IF(N253="zákl. přenesená",J253,0)</f>
        <v>0</v>
      </c>
      <c r="BH253" s="209">
        <f>IF(N253="sníž. přenesená",J253,0)</f>
        <v>0</v>
      </c>
      <c r="BI253" s="209">
        <f>IF(N253="nulová",J253,0)</f>
        <v>0</v>
      </c>
      <c r="BJ253" s="17" t="s">
        <v>23</v>
      </c>
      <c r="BK253" s="209">
        <f>ROUND(I253*H253,2)</f>
        <v>0</v>
      </c>
      <c r="BL253" s="17" t="s">
        <v>618</v>
      </c>
      <c r="BM253" s="208" t="s">
        <v>3270</v>
      </c>
    </row>
    <row r="254" spans="2:65" s="1" customFormat="1" ht="17.399999999999999">
      <c r="B254" s="35"/>
      <c r="C254" s="36"/>
      <c r="D254" s="210" t="s">
        <v>192</v>
      </c>
      <c r="E254" s="36"/>
      <c r="F254" s="211" t="s">
        <v>3271</v>
      </c>
      <c r="G254" s="36"/>
      <c r="H254" s="36"/>
      <c r="I254" s="118"/>
      <c r="J254" s="36"/>
      <c r="K254" s="36"/>
      <c r="L254" s="39"/>
      <c r="M254" s="212"/>
      <c r="N254" s="67"/>
      <c r="O254" s="67"/>
      <c r="P254" s="67"/>
      <c r="Q254" s="67"/>
      <c r="R254" s="67"/>
      <c r="S254" s="67"/>
      <c r="T254" s="68"/>
      <c r="AT254" s="17" t="s">
        <v>192</v>
      </c>
      <c r="AU254" s="17" t="s">
        <v>98</v>
      </c>
    </row>
    <row r="255" spans="2:65" s="13" customFormat="1" ht="10.199999999999999">
      <c r="B255" s="224"/>
      <c r="C255" s="225"/>
      <c r="D255" s="210" t="s">
        <v>196</v>
      </c>
      <c r="E255" s="226" t="s">
        <v>1</v>
      </c>
      <c r="F255" s="227" t="s">
        <v>3272</v>
      </c>
      <c r="G255" s="225"/>
      <c r="H255" s="228">
        <v>12</v>
      </c>
      <c r="I255" s="229"/>
      <c r="J255" s="225"/>
      <c r="K255" s="225"/>
      <c r="L255" s="230"/>
      <c r="M255" s="231"/>
      <c r="N255" s="232"/>
      <c r="O255" s="232"/>
      <c r="P255" s="232"/>
      <c r="Q255" s="232"/>
      <c r="R255" s="232"/>
      <c r="S255" s="232"/>
      <c r="T255" s="233"/>
      <c r="AT255" s="234" t="s">
        <v>196</v>
      </c>
      <c r="AU255" s="234" t="s">
        <v>98</v>
      </c>
      <c r="AV255" s="13" t="s">
        <v>98</v>
      </c>
      <c r="AW255" s="13" t="s">
        <v>48</v>
      </c>
      <c r="AX255" s="13" t="s">
        <v>91</v>
      </c>
      <c r="AY255" s="234" t="s">
        <v>183</v>
      </c>
    </row>
    <row r="256" spans="2:65" s="1" customFormat="1" ht="16.5" customHeight="1">
      <c r="B256" s="35"/>
      <c r="C256" s="246" t="s">
        <v>448</v>
      </c>
      <c r="D256" s="246" t="s">
        <v>347</v>
      </c>
      <c r="E256" s="247" t="s">
        <v>3273</v>
      </c>
      <c r="F256" s="248" t="s">
        <v>3274</v>
      </c>
      <c r="G256" s="249" t="s">
        <v>205</v>
      </c>
      <c r="H256" s="250">
        <v>12</v>
      </c>
      <c r="I256" s="251"/>
      <c r="J256" s="252">
        <f>ROUND(I256*H256,2)</f>
        <v>0</v>
      </c>
      <c r="K256" s="248" t="s">
        <v>3084</v>
      </c>
      <c r="L256" s="253"/>
      <c r="M256" s="254" t="s">
        <v>1</v>
      </c>
      <c r="N256" s="255" t="s">
        <v>56</v>
      </c>
      <c r="O256" s="67"/>
      <c r="P256" s="206">
        <f>O256*H256</f>
        <v>0</v>
      </c>
      <c r="Q256" s="206">
        <v>0.10150000000000001</v>
      </c>
      <c r="R256" s="206">
        <f>Q256*H256</f>
        <v>1.218</v>
      </c>
      <c r="S256" s="206">
        <v>0</v>
      </c>
      <c r="T256" s="207">
        <f>S256*H256</f>
        <v>0</v>
      </c>
      <c r="AR256" s="208" t="s">
        <v>1043</v>
      </c>
      <c r="AT256" s="208" t="s">
        <v>347</v>
      </c>
      <c r="AU256" s="208" t="s">
        <v>98</v>
      </c>
      <c r="AY256" s="17" t="s">
        <v>183</v>
      </c>
      <c r="BE256" s="209">
        <f>IF(N256="základní",J256,0)</f>
        <v>0</v>
      </c>
      <c r="BF256" s="209">
        <f>IF(N256="snížená",J256,0)</f>
        <v>0</v>
      </c>
      <c r="BG256" s="209">
        <f>IF(N256="zákl. přenesená",J256,0)</f>
        <v>0</v>
      </c>
      <c r="BH256" s="209">
        <f>IF(N256="sníž. přenesená",J256,0)</f>
        <v>0</v>
      </c>
      <c r="BI256" s="209">
        <f>IF(N256="nulová",J256,0)</f>
        <v>0</v>
      </c>
      <c r="BJ256" s="17" t="s">
        <v>23</v>
      </c>
      <c r="BK256" s="209">
        <f>ROUND(I256*H256,2)</f>
        <v>0</v>
      </c>
      <c r="BL256" s="17" t="s">
        <v>1043</v>
      </c>
      <c r="BM256" s="208" t="s">
        <v>3275</v>
      </c>
    </row>
    <row r="257" spans="2:65" s="1" customFormat="1" ht="10.199999999999999">
      <c r="B257" s="35"/>
      <c r="C257" s="36"/>
      <c r="D257" s="210" t="s">
        <v>192</v>
      </c>
      <c r="E257" s="36"/>
      <c r="F257" s="211" t="s">
        <v>3276</v>
      </c>
      <c r="G257" s="36"/>
      <c r="H257" s="36"/>
      <c r="I257" s="118"/>
      <c r="J257" s="36"/>
      <c r="K257" s="36"/>
      <c r="L257" s="39"/>
      <c r="M257" s="212"/>
      <c r="N257" s="67"/>
      <c r="O257" s="67"/>
      <c r="P257" s="67"/>
      <c r="Q257" s="67"/>
      <c r="R257" s="67"/>
      <c r="S257" s="67"/>
      <c r="T257" s="68"/>
      <c r="AT257" s="17" t="s">
        <v>192</v>
      </c>
      <c r="AU257" s="17" t="s">
        <v>98</v>
      </c>
    </row>
    <row r="258" spans="2:65" s="13" customFormat="1" ht="10.199999999999999">
      <c r="B258" s="224"/>
      <c r="C258" s="225"/>
      <c r="D258" s="210" t="s">
        <v>196</v>
      </c>
      <c r="E258" s="226" t="s">
        <v>1</v>
      </c>
      <c r="F258" s="227" t="s">
        <v>3277</v>
      </c>
      <c r="G258" s="225"/>
      <c r="H258" s="228">
        <v>12</v>
      </c>
      <c r="I258" s="229"/>
      <c r="J258" s="225"/>
      <c r="K258" s="225"/>
      <c r="L258" s="230"/>
      <c r="M258" s="231"/>
      <c r="N258" s="232"/>
      <c r="O258" s="232"/>
      <c r="P258" s="232"/>
      <c r="Q258" s="232"/>
      <c r="R258" s="232"/>
      <c r="S258" s="232"/>
      <c r="T258" s="233"/>
      <c r="AT258" s="234" t="s">
        <v>196</v>
      </c>
      <c r="AU258" s="234" t="s">
        <v>98</v>
      </c>
      <c r="AV258" s="13" t="s">
        <v>98</v>
      </c>
      <c r="AW258" s="13" t="s">
        <v>48</v>
      </c>
      <c r="AX258" s="13" t="s">
        <v>91</v>
      </c>
      <c r="AY258" s="234" t="s">
        <v>183</v>
      </c>
    </row>
    <row r="259" spans="2:65" s="1" customFormat="1" ht="16.5" customHeight="1">
      <c r="B259" s="35"/>
      <c r="C259" s="246" t="s">
        <v>454</v>
      </c>
      <c r="D259" s="246" t="s">
        <v>347</v>
      </c>
      <c r="E259" s="247" t="s">
        <v>3278</v>
      </c>
      <c r="F259" s="248" t="s">
        <v>3279</v>
      </c>
      <c r="G259" s="249" t="s">
        <v>189</v>
      </c>
      <c r="H259" s="250">
        <v>2.16</v>
      </c>
      <c r="I259" s="251"/>
      <c r="J259" s="252">
        <f>ROUND(I259*H259,2)</f>
        <v>0</v>
      </c>
      <c r="K259" s="248" t="s">
        <v>3084</v>
      </c>
      <c r="L259" s="253"/>
      <c r="M259" s="254" t="s">
        <v>1</v>
      </c>
      <c r="N259" s="255" t="s">
        <v>56</v>
      </c>
      <c r="O259" s="67"/>
      <c r="P259" s="206">
        <f>O259*H259</f>
        <v>0</v>
      </c>
      <c r="Q259" s="206">
        <v>0.11</v>
      </c>
      <c r="R259" s="206">
        <f>Q259*H259</f>
        <v>0.23760000000000001</v>
      </c>
      <c r="S259" s="206">
        <v>0</v>
      </c>
      <c r="T259" s="207">
        <f>S259*H259</f>
        <v>0</v>
      </c>
      <c r="AR259" s="208" t="s">
        <v>1043</v>
      </c>
      <c r="AT259" s="208" t="s">
        <v>347</v>
      </c>
      <c r="AU259" s="208" t="s">
        <v>98</v>
      </c>
      <c r="AY259" s="17" t="s">
        <v>183</v>
      </c>
      <c r="BE259" s="209">
        <f>IF(N259="základní",J259,0)</f>
        <v>0</v>
      </c>
      <c r="BF259" s="209">
        <f>IF(N259="snížená",J259,0)</f>
        <v>0</v>
      </c>
      <c r="BG259" s="209">
        <f>IF(N259="zákl. přenesená",J259,0)</f>
        <v>0</v>
      </c>
      <c r="BH259" s="209">
        <f>IF(N259="sníž. přenesená",J259,0)</f>
        <v>0</v>
      </c>
      <c r="BI259" s="209">
        <f>IF(N259="nulová",J259,0)</f>
        <v>0</v>
      </c>
      <c r="BJ259" s="17" t="s">
        <v>23</v>
      </c>
      <c r="BK259" s="209">
        <f>ROUND(I259*H259,2)</f>
        <v>0</v>
      </c>
      <c r="BL259" s="17" t="s">
        <v>1043</v>
      </c>
      <c r="BM259" s="208" t="s">
        <v>3280</v>
      </c>
    </row>
    <row r="260" spans="2:65" s="1" customFormat="1" ht="10.199999999999999">
      <c r="B260" s="35"/>
      <c r="C260" s="36"/>
      <c r="D260" s="210" t="s">
        <v>192</v>
      </c>
      <c r="E260" s="36"/>
      <c r="F260" s="211" t="s">
        <v>3281</v>
      </c>
      <c r="G260" s="36"/>
      <c r="H260" s="36"/>
      <c r="I260" s="118"/>
      <c r="J260" s="36"/>
      <c r="K260" s="36"/>
      <c r="L260" s="39"/>
      <c r="M260" s="212"/>
      <c r="N260" s="67"/>
      <c r="O260" s="67"/>
      <c r="P260" s="67"/>
      <c r="Q260" s="67"/>
      <c r="R260" s="67"/>
      <c r="S260" s="67"/>
      <c r="T260" s="68"/>
      <c r="AT260" s="17" t="s">
        <v>192</v>
      </c>
      <c r="AU260" s="17" t="s">
        <v>98</v>
      </c>
    </row>
    <row r="261" spans="2:65" s="13" customFormat="1" ht="10.199999999999999">
      <c r="B261" s="224"/>
      <c r="C261" s="225"/>
      <c r="D261" s="210" t="s">
        <v>196</v>
      </c>
      <c r="E261" s="226" t="s">
        <v>1</v>
      </c>
      <c r="F261" s="227" t="s">
        <v>3282</v>
      </c>
      <c r="G261" s="225"/>
      <c r="H261" s="228">
        <v>2.16</v>
      </c>
      <c r="I261" s="229"/>
      <c r="J261" s="225"/>
      <c r="K261" s="225"/>
      <c r="L261" s="230"/>
      <c r="M261" s="231"/>
      <c r="N261" s="232"/>
      <c r="O261" s="232"/>
      <c r="P261" s="232"/>
      <c r="Q261" s="232"/>
      <c r="R261" s="232"/>
      <c r="S261" s="232"/>
      <c r="T261" s="233"/>
      <c r="AT261" s="234" t="s">
        <v>196</v>
      </c>
      <c r="AU261" s="234" t="s">
        <v>98</v>
      </c>
      <c r="AV261" s="13" t="s">
        <v>98</v>
      </c>
      <c r="AW261" s="13" t="s">
        <v>48</v>
      </c>
      <c r="AX261" s="13" t="s">
        <v>91</v>
      </c>
      <c r="AY261" s="234" t="s">
        <v>183</v>
      </c>
    </row>
    <row r="262" spans="2:65" s="1" customFormat="1" ht="16.5" customHeight="1">
      <c r="B262" s="35"/>
      <c r="C262" s="246" t="s">
        <v>462</v>
      </c>
      <c r="D262" s="246" t="s">
        <v>347</v>
      </c>
      <c r="E262" s="247" t="s">
        <v>3283</v>
      </c>
      <c r="F262" s="248" t="s">
        <v>3284</v>
      </c>
      <c r="G262" s="249" t="s">
        <v>205</v>
      </c>
      <c r="H262" s="250">
        <v>2</v>
      </c>
      <c r="I262" s="251"/>
      <c r="J262" s="252">
        <f>ROUND(I262*H262,2)</f>
        <v>0</v>
      </c>
      <c r="K262" s="248" t="s">
        <v>3084</v>
      </c>
      <c r="L262" s="253"/>
      <c r="M262" s="254" t="s">
        <v>1</v>
      </c>
      <c r="N262" s="255" t="s">
        <v>56</v>
      </c>
      <c r="O262" s="67"/>
      <c r="P262" s="206">
        <f>O262*H262</f>
        <v>0</v>
      </c>
      <c r="Q262" s="206">
        <v>8.5000000000000006E-3</v>
      </c>
      <c r="R262" s="206">
        <f>Q262*H262</f>
        <v>1.7000000000000001E-2</v>
      </c>
      <c r="S262" s="206">
        <v>0</v>
      </c>
      <c r="T262" s="207">
        <f>S262*H262</f>
        <v>0</v>
      </c>
      <c r="AR262" s="208" t="s">
        <v>1043</v>
      </c>
      <c r="AT262" s="208" t="s">
        <v>347</v>
      </c>
      <c r="AU262" s="208" t="s">
        <v>98</v>
      </c>
      <c r="AY262" s="17" t="s">
        <v>183</v>
      </c>
      <c r="BE262" s="209">
        <f>IF(N262="základní",J262,0)</f>
        <v>0</v>
      </c>
      <c r="BF262" s="209">
        <f>IF(N262="snížená",J262,0)</f>
        <v>0</v>
      </c>
      <c r="BG262" s="209">
        <f>IF(N262="zákl. přenesená",J262,0)</f>
        <v>0</v>
      </c>
      <c r="BH262" s="209">
        <f>IF(N262="sníž. přenesená",J262,0)</f>
        <v>0</v>
      </c>
      <c r="BI262" s="209">
        <f>IF(N262="nulová",J262,0)</f>
        <v>0</v>
      </c>
      <c r="BJ262" s="17" t="s">
        <v>23</v>
      </c>
      <c r="BK262" s="209">
        <f>ROUND(I262*H262,2)</f>
        <v>0</v>
      </c>
      <c r="BL262" s="17" t="s">
        <v>1043</v>
      </c>
      <c r="BM262" s="208" t="s">
        <v>3285</v>
      </c>
    </row>
    <row r="263" spans="2:65" s="1" customFormat="1" ht="10.199999999999999">
      <c r="B263" s="35"/>
      <c r="C263" s="36"/>
      <c r="D263" s="210" t="s">
        <v>192</v>
      </c>
      <c r="E263" s="36"/>
      <c r="F263" s="211" t="s">
        <v>3286</v>
      </c>
      <c r="G263" s="36"/>
      <c r="H263" s="36"/>
      <c r="I263" s="118"/>
      <c r="J263" s="36"/>
      <c r="K263" s="36"/>
      <c r="L263" s="39"/>
      <c r="M263" s="212"/>
      <c r="N263" s="67"/>
      <c r="O263" s="67"/>
      <c r="P263" s="67"/>
      <c r="Q263" s="67"/>
      <c r="R263" s="67"/>
      <c r="S263" s="67"/>
      <c r="T263" s="68"/>
      <c r="AT263" s="17" t="s">
        <v>192</v>
      </c>
      <c r="AU263" s="17" t="s">
        <v>98</v>
      </c>
    </row>
    <row r="264" spans="2:65" s="13" customFormat="1" ht="10.199999999999999">
      <c r="B264" s="224"/>
      <c r="C264" s="225"/>
      <c r="D264" s="210" t="s">
        <v>196</v>
      </c>
      <c r="E264" s="226" t="s">
        <v>1</v>
      </c>
      <c r="F264" s="227" t="s">
        <v>3287</v>
      </c>
      <c r="G264" s="225"/>
      <c r="H264" s="228">
        <v>2</v>
      </c>
      <c r="I264" s="229"/>
      <c r="J264" s="225"/>
      <c r="K264" s="225"/>
      <c r="L264" s="230"/>
      <c r="M264" s="231"/>
      <c r="N264" s="232"/>
      <c r="O264" s="232"/>
      <c r="P264" s="232"/>
      <c r="Q264" s="232"/>
      <c r="R264" s="232"/>
      <c r="S264" s="232"/>
      <c r="T264" s="233"/>
      <c r="AT264" s="234" t="s">
        <v>196</v>
      </c>
      <c r="AU264" s="234" t="s">
        <v>98</v>
      </c>
      <c r="AV264" s="13" t="s">
        <v>98</v>
      </c>
      <c r="AW264" s="13" t="s">
        <v>48</v>
      </c>
      <c r="AX264" s="13" t="s">
        <v>91</v>
      </c>
      <c r="AY264" s="234" t="s">
        <v>183</v>
      </c>
    </row>
    <row r="265" spans="2:65" s="1" customFormat="1" ht="16.5" customHeight="1">
      <c r="B265" s="35"/>
      <c r="C265" s="197" t="s">
        <v>471</v>
      </c>
      <c r="D265" s="197" t="s">
        <v>186</v>
      </c>
      <c r="E265" s="198" t="s">
        <v>3288</v>
      </c>
      <c r="F265" s="199" t="s">
        <v>3289</v>
      </c>
      <c r="G265" s="200" t="s">
        <v>711</v>
      </c>
      <c r="H265" s="201">
        <v>319</v>
      </c>
      <c r="I265" s="202"/>
      <c r="J265" s="203">
        <f>ROUND(I265*H265,2)</f>
        <v>0</v>
      </c>
      <c r="K265" s="199" t="s">
        <v>3084</v>
      </c>
      <c r="L265" s="39"/>
      <c r="M265" s="204" t="s">
        <v>1</v>
      </c>
      <c r="N265" s="205" t="s">
        <v>56</v>
      </c>
      <c r="O265" s="67"/>
      <c r="P265" s="206">
        <f>O265*H265</f>
        <v>0</v>
      </c>
      <c r="Q265" s="206">
        <v>0</v>
      </c>
      <c r="R265" s="206">
        <f>Q265*H265</f>
        <v>0</v>
      </c>
      <c r="S265" s="206">
        <v>0</v>
      </c>
      <c r="T265" s="207">
        <f>S265*H265</f>
        <v>0</v>
      </c>
      <c r="AR265" s="208" t="s">
        <v>618</v>
      </c>
      <c r="AT265" s="208" t="s">
        <v>186</v>
      </c>
      <c r="AU265" s="208" t="s">
        <v>98</v>
      </c>
      <c r="AY265" s="17" t="s">
        <v>183</v>
      </c>
      <c r="BE265" s="209">
        <f>IF(N265="základní",J265,0)</f>
        <v>0</v>
      </c>
      <c r="BF265" s="209">
        <f>IF(N265="snížená",J265,0)</f>
        <v>0</v>
      </c>
      <c r="BG265" s="209">
        <f>IF(N265="zákl. přenesená",J265,0)</f>
        <v>0</v>
      </c>
      <c r="BH265" s="209">
        <f>IF(N265="sníž. přenesená",J265,0)</f>
        <v>0</v>
      </c>
      <c r="BI265" s="209">
        <f>IF(N265="nulová",J265,0)</f>
        <v>0</v>
      </c>
      <c r="BJ265" s="17" t="s">
        <v>23</v>
      </c>
      <c r="BK265" s="209">
        <f>ROUND(I265*H265,2)</f>
        <v>0</v>
      </c>
      <c r="BL265" s="17" t="s">
        <v>618</v>
      </c>
      <c r="BM265" s="208" t="s">
        <v>3290</v>
      </c>
    </row>
    <row r="266" spans="2:65" s="1" customFormat="1" ht="17.399999999999999">
      <c r="B266" s="35"/>
      <c r="C266" s="36"/>
      <c r="D266" s="210" t="s">
        <v>192</v>
      </c>
      <c r="E266" s="36"/>
      <c r="F266" s="211" t="s">
        <v>3291</v>
      </c>
      <c r="G266" s="36"/>
      <c r="H266" s="36"/>
      <c r="I266" s="118"/>
      <c r="J266" s="36"/>
      <c r="K266" s="36"/>
      <c r="L266" s="39"/>
      <c r="M266" s="212"/>
      <c r="N266" s="67"/>
      <c r="O266" s="67"/>
      <c r="P266" s="67"/>
      <c r="Q266" s="67"/>
      <c r="R266" s="67"/>
      <c r="S266" s="67"/>
      <c r="T266" s="68"/>
      <c r="AT266" s="17" t="s">
        <v>192</v>
      </c>
      <c r="AU266" s="17" t="s">
        <v>98</v>
      </c>
    </row>
    <row r="267" spans="2:65" s="13" customFormat="1" ht="10.199999999999999">
      <c r="B267" s="224"/>
      <c r="C267" s="225"/>
      <c r="D267" s="210" t="s">
        <v>196</v>
      </c>
      <c r="E267" s="226" t="s">
        <v>1</v>
      </c>
      <c r="F267" s="227" t="s">
        <v>3292</v>
      </c>
      <c r="G267" s="225"/>
      <c r="H267" s="228">
        <v>319</v>
      </c>
      <c r="I267" s="229"/>
      <c r="J267" s="225"/>
      <c r="K267" s="225"/>
      <c r="L267" s="230"/>
      <c r="M267" s="231"/>
      <c r="N267" s="232"/>
      <c r="O267" s="232"/>
      <c r="P267" s="232"/>
      <c r="Q267" s="232"/>
      <c r="R267" s="232"/>
      <c r="S267" s="232"/>
      <c r="T267" s="233"/>
      <c r="AT267" s="234" t="s">
        <v>196</v>
      </c>
      <c r="AU267" s="234" t="s">
        <v>98</v>
      </c>
      <c r="AV267" s="13" t="s">
        <v>98</v>
      </c>
      <c r="AW267" s="13" t="s">
        <v>48</v>
      </c>
      <c r="AX267" s="13" t="s">
        <v>23</v>
      </c>
      <c r="AY267" s="234" t="s">
        <v>183</v>
      </c>
    </row>
    <row r="268" spans="2:65" s="1" customFormat="1" ht="16.5" customHeight="1">
      <c r="B268" s="35"/>
      <c r="C268" s="246" t="s">
        <v>478</v>
      </c>
      <c r="D268" s="246" t="s">
        <v>347</v>
      </c>
      <c r="E268" s="247" t="s">
        <v>3293</v>
      </c>
      <c r="F268" s="248" t="s">
        <v>3294</v>
      </c>
      <c r="G268" s="249" t="s">
        <v>711</v>
      </c>
      <c r="H268" s="250">
        <v>288</v>
      </c>
      <c r="I268" s="251"/>
      <c r="J268" s="252">
        <f>ROUND(I268*H268,2)</f>
        <v>0</v>
      </c>
      <c r="K268" s="248" t="s">
        <v>3084</v>
      </c>
      <c r="L268" s="253"/>
      <c r="M268" s="254" t="s">
        <v>1</v>
      </c>
      <c r="N268" s="255" t="s">
        <v>56</v>
      </c>
      <c r="O268" s="67"/>
      <c r="P268" s="206">
        <f>O268*H268</f>
        <v>0</v>
      </c>
      <c r="Q268" s="206">
        <v>2.5999999999999998E-4</v>
      </c>
      <c r="R268" s="206">
        <f>Q268*H268</f>
        <v>7.4879999999999988E-2</v>
      </c>
      <c r="S268" s="206">
        <v>0</v>
      </c>
      <c r="T268" s="207">
        <f>S268*H268</f>
        <v>0</v>
      </c>
      <c r="AR268" s="208" t="s">
        <v>1043</v>
      </c>
      <c r="AT268" s="208" t="s">
        <v>347</v>
      </c>
      <c r="AU268" s="208" t="s">
        <v>98</v>
      </c>
      <c r="AY268" s="17" t="s">
        <v>183</v>
      </c>
      <c r="BE268" s="209">
        <f>IF(N268="základní",J268,0)</f>
        <v>0</v>
      </c>
      <c r="BF268" s="209">
        <f>IF(N268="snížená",J268,0)</f>
        <v>0</v>
      </c>
      <c r="BG268" s="209">
        <f>IF(N268="zákl. přenesená",J268,0)</f>
        <v>0</v>
      </c>
      <c r="BH268" s="209">
        <f>IF(N268="sníž. přenesená",J268,0)</f>
        <v>0</v>
      </c>
      <c r="BI268" s="209">
        <f>IF(N268="nulová",J268,0)</f>
        <v>0</v>
      </c>
      <c r="BJ268" s="17" t="s">
        <v>23</v>
      </c>
      <c r="BK268" s="209">
        <f>ROUND(I268*H268,2)</f>
        <v>0</v>
      </c>
      <c r="BL268" s="17" t="s">
        <v>1043</v>
      </c>
      <c r="BM268" s="208" t="s">
        <v>3295</v>
      </c>
    </row>
    <row r="269" spans="2:65" s="1" customFormat="1" ht="17.399999999999999">
      <c r="B269" s="35"/>
      <c r="C269" s="36"/>
      <c r="D269" s="210" t="s">
        <v>192</v>
      </c>
      <c r="E269" s="36"/>
      <c r="F269" s="211" t="s">
        <v>3296</v>
      </c>
      <c r="G269" s="36"/>
      <c r="H269" s="36"/>
      <c r="I269" s="118"/>
      <c r="J269" s="36"/>
      <c r="K269" s="36"/>
      <c r="L269" s="39"/>
      <c r="M269" s="212"/>
      <c r="N269" s="67"/>
      <c r="O269" s="67"/>
      <c r="P269" s="67"/>
      <c r="Q269" s="67"/>
      <c r="R269" s="67"/>
      <c r="S269" s="67"/>
      <c r="T269" s="68"/>
      <c r="AT269" s="17" t="s">
        <v>192</v>
      </c>
      <c r="AU269" s="17" t="s">
        <v>98</v>
      </c>
    </row>
    <row r="270" spans="2:65" s="1" customFormat="1" ht="18">
      <c r="B270" s="35"/>
      <c r="C270" s="36"/>
      <c r="D270" s="210" t="s">
        <v>400</v>
      </c>
      <c r="E270" s="36"/>
      <c r="F270" s="213" t="s">
        <v>3297</v>
      </c>
      <c r="G270" s="36"/>
      <c r="H270" s="36"/>
      <c r="I270" s="118"/>
      <c r="J270" s="36"/>
      <c r="K270" s="36"/>
      <c r="L270" s="39"/>
      <c r="M270" s="212"/>
      <c r="N270" s="67"/>
      <c r="O270" s="67"/>
      <c r="P270" s="67"/>
      <c r="Q270" s="67"/>
      <c r="R270" s="67"/>
      <c r="S270" s="67"/>
      <c r="T270" s="68"/>
      <c r="AT270" s="17" t="s">
        <v>400</v>
      </c>
      <c r="AU270" s="17" t="s">
        <v>98</v>
      </c>
    </row>
    <row r="271" spans="2:65" s="13" customFormat="1" ht="10.199999999999999">
      <c r="B271" s="224"/>
      <c r="C271" s="225"/>
      <c r="D271" s="210" t="s">
        <v>196</v>
      </c>
      <c r="E271" s="226" t="s">
        <v>1</v>
      </c>
      <c r="F271" s="227" t="s">
        <v>3188</v>
      </c>
      <c r="G271" s="225"/>
      <c r="H271" s="228">
        <v>288</v>
      </c>
      <c r="I271" s="229"/>
      <c r="J271" s="225"/>
      <c r="K271" s="225"/>
      <c r="L271" s="230"/>
      <c r="M271" s="231"/>
      <c r="N271" s="232"/>
      <c r="O271" s="232"/>
      <c r="P271" s="232"/>
      <c r="Q271" s="232"/>
      <c r="R271" s="232"/>
      <c r="S271" s="232"/>
      <c r="T271" s="233"/>
      <c r="AT271" s="234" t="s">
        <v>196</v>
      </c>
      <c r="AU271" s="234" t="s">
        <v>98</v>
      </c>
      <c r="AV271" s="13" t="s">
        <v>98</v>
      </c>
      <c r="AW271" s="13" t="s">
        <v>48</v>
      </c>
      <c r="AX271" s="13" t="s">
        <v>23</v>
      </c>
      <c r="AY271" s="234" t="s">
        <v>183</v>
      </c>
    </row>
    <row r="272" spans="2:65" s="1" customFormat="1" ht="16.5" customHeight="1">
      <c r="B272" s="35"/>
      <c r="C272" s="246" t="s">
        <v>486</v>
      </c>
      <c r="D272" s="246" t="s">
        <v>347</v>
      </c>
      <c r="E272" s="247" t="s">
        <v>3298</v>
      </c>
      <c r="F272" s="248" t="s">
        <v>3299</v>
      </c>
      <c r="G272" s="249" t="s">
        <v>711</v>
      </c>
      <c r="H272" s="250">
        <v>31</v>
      </c>
      <c r="I272" s="251"/>
      <c r="J272" s="252">
        <f>ROUND(I272*H272,2)</f>
        <v>0</v>
      </c>
      <c r="K272" s="248" t="s">
        <v>3084</v>
      </c>
      <c r="L272" s="253"/>
      <c r="M272" s="254" t="s">
        <v>1</v>
      </c>
      <c r="N272" s="255" t="s">
        <v>56</v>
      </c>
      <c r="O272" s="67"/>
      <c r="P272" s="206">
        <f>O272*H272</f>
        <v>0</v>
      </c>
      <c r="Q272" s="206">
        <v>6.8999999999999997E-4</v>
      </c>
      <c r="R272" s="206">
        <f>Q272*H272</f>
        <v>2.1389999999999999E-2</v>
      </c>
      <c r="S272" s="206">
        <v>0</v>
      </c>
      <c r="T272" s="207">
        <f>S272*H272</f>
        <v>0</v>
      </c>
      <c r="AR272" s="208" t="s">
        <v>1043</v>
      </c>
      <c r="AT272" s="208" t="s">
        <v>347</v>
      </c>
      <c r="AU272" s="208" t="s">
        <v>98</v>
      </c>
      <c r="AY272" s="17" t="s">
        <v>183</v>
      </c>
      <c r="BE272" s="209">
        <f>IF(N272="základní",J272,0)</f>
        <v>0</v>
      </c>
      <c r="BF272" s="209">
        <f>IF(N272="snížená",J272,0)</f>
        <v>0</v>
      </c>
      <c r="BG272" s="209">
        <f>IF(N272="zákl. přenesená",J272,0)</f>
        <v>0</v>
      </c>
      <c r="BH272" s="209">
        <f>IF(N272="sníž. přenesená",J272,0)</f>
        <v>0</v>
      </c>
      <c r="BI272" s="209">
        <f>IF(N272="nulová",J272,0)</f>
        <v>0</v>
      </c>
      <c r="BJ272" s="17" t="s">
        <v>23</v>
      </c>
      <c r="BK272" s="209">
        <f>ROUND(I272*H272,2)</f>
        <v>0</v>
      </c>
      <c r="BL272" s="17" t="s">
        <v>1043</v>
      </c>
      <c r="BM272" s="208" t="s">
        <v>3300</v>
      </c>
    </row>
    <row r="273" spans="2:65" s="1" customFormat="1" ht="17.399999999999999">
      <c r="B273" s="35"/>
      <c r="C273" s="36"/>
      <c r="D273" s="210" t="s">
        <v>192</v>
      </c>
      <c r="E273" s="36"/>
      <c r="F273" s="211" t="s">
        <v>3301</v>
      </c>
      <c r="G273" s="36"/>
      <c r="H273" s="36"/>
      <c r="I273" s="118"/>
      <c r="J273" s="36"/>
      <c r="K273" s="36"/>
      <c r="L273" s="39"/>
      <c r="M273" s="212"/>
      <c r="N273" s="67"/>
      <c r="O273" s="67"/>
      <c r="P273" s="67"/>
      <c r="Q273" s="67"/>
      <c r="R273" s="67"/>
      <c r="S273" s="67"/>
      <c r="T273" s="68"/>
      <c r="AT273" s="17" t="s">
        <v>192</v>
      </c>
      <c r="AU273" s="17" t="s">
        <v>98</v>
      </c>
    </row>
    <row r="274" spans="2:65" s="1" customFormat="1" ht="18">
      <c r="B274" s="35"/>
      <c r="C274" s="36"/>
      <c r="D274" s="210" t="s">
        <v>400</v>
      </c>
      <c r="E274" s="36"/>
      <c r="F274" s="213" t="s">
        <v>3302</v>
      </c>
      <c r="G274" s="36"/>
      <c r="H274" s="36"/>
      <c r="I274" s="118"/>
      <c r="J274" s="36"/>
      <c r="K274" s="36"/>
      <c r="L274" s="39"/>
      <c r="M274" s="212"/>
      <c r="N274" s="67"/>
      <c r="O274" s="67"/>
      <c r="P274" s="67"/>
      <c r="Q274" s="67"/>
      <c r="R274" s="67"/>
      <c r="S274" s="67"/>
      <c r="T274" s="68"/>
      <c r="AT274" s="17" t="s">
        <v>400</v>
      </c>
      <c r="AU274" s="17" t="s">
        <v>98</v>
      </c>
    </row>
    <row r="275" spans="2:65" s="13" customFormat="1" ht="10.199999999999999">
      <c r="B275" s="224"/>
      <c r="C275" s="225"/>
      <c r="D275" s="210" t="s">
        <v>196</v>
      </c>
      <c r="E275" s="226" t="s">
        <v>1</v>
      </c>
      <c r="F275" s="227" t="s">
        <v>3261</v>
      </c>
      <c r="G275" s="225"/>
      <c r="H275" s="228">
        <v>31</v>
      </c>
      <c r="I275" s="229"/>
      <c r="J275" s="225"/>
      <c r="K275" s="225"/>
      <c r="L275" s="230"/>
      <c r="M275" s="231"/>
      <c r="N275" s="232"/>
      <c r="O275" s="232"/>
      <c r="P275" s="232"/>
      <c r="Q275" s="232"/>
      <c r="R275" s="232"/>
      <c r="S275" s="232"/>
      <c r="T275" s="233"/>
      <c r="AT275" s="234" t="s">
        <v>196</v>
      </c>
      <c r="AU275" s="234" t="s">
        <v>98</v>
      </c>
      <c r="AV275" s="13" t="s">
        <v>98</v>
      </c>
      <c r="AW275" s="13" t="s">
        <v>48</v>
      </c>
      <c r="AX275" s="13" t="s">
        <v>91</v>
      </c>
      <c r="AY275" s="234" t="s">
        <v>183</v>
      </c>
    </row>
    <row r="276" spans="2:65" s="1" customFormat="1" ht="16.5" customHeight="1">
      <c r="B276" s="35"/>
      <c r="C276" s="197" t="s">
        <v>496</v>
      </c>
      <c r="D276" s="197" t="s">
        <v>186</v>
      </c>
      <c r="E276" s="198" t="s">
        <v>3303</v>
      </c>
      <c r="F276" s="199" t="s">
        <v>3304</v>
      </c>
      <c r="G276" s="200" t="s">
        <v>711</v>
      </c>
      <c r="H276" s="201">
        <v>260</v>
      </c>
      <c r="I276" s="202"/>
      <c r="J276" s="203">
        <f>ROUND(I276*H276,2)</f>
        <v>0</v>
      </c>
      <c r="K276" s="199" t="s">
        <v>3084</v>
      </c>
      <c r="L276" s="39"/>
      <c r="M276" s="204" t="s">
        <v>1</v>
      </c>
      <c r="N276" s="205" t="s">
        <v>56</v>
      </c>
      <c r="O276" s="67"/>
      <c r="P276" s="206">
        <f>O276*H276</f>
        <v>0</v>
      </c>
      <c r="Q276" s="206">
        <v>0</v>
      </c>
      <c r="R276" s="206">
        <f>Q276*H276</f>
        <v>0</v>
      </c>
      <c r="S276" s="206">
        <v>0</v>
      </c>
      <c r="T276" s="207">
        <f>S276*H276</f>
        <v>0</v>
      </c>
      <c r="AR276" s="208" t="s">
        <v>618</v>
      </c>
      <c r="AT276" s="208" t="s">
        <v>186</v>
      </c>
      <c r="AU276" s="208" t="s">
        <v>98</v>
      </c>
      <c r="AY276" s="17" t="s">
        <v>183</v>
      </c>
      <c r="BE276" s="209">
        <f>IF(N276="základní",J276,0)</f>
        <v>0</v>
      </c>
      <c r="BF276" s="209">
        <f>IF(N276="snížená",J276,0)</f>
        <v>0</v>
      </c>
      <c r="BG276" s="209">
        <f>IF(N276="zákl. přenesená",J276,0)</f>
        <v>0</v>
      </c>
      <c r="BH276" s="209">
        <f>IF(N276="sníž. přenesená",J276,0)</f>
        <v>0</v>
      </c>
      <c r="BI276" s="209">
        <f>IF(N276="nulová",J276,0)</f>
        <v>0</v>
      </c>
      <c r="BJ276" s="17" t="s">
        <v>23</v>
      </c>
      <c r="BK276" s="209">
        <f>ROUND(I276*H276,2)</f>
        <v>0</v>
      </c>
      <c r="BL276" s="17" t="s">
        <v>618</v>
      </c>
      <c r="BM276" s="208" t="s">
        <v>3305</v>
      </c>
    </row>
    <row r="277" spans="2:65" s="1" customFormat="1" ht="10.199999999999999">
      <c r="B277" s="35"/>
      <c r="C277" s="36"/>
      <c r="D277" s="210" t="s">
        <v>192</v>
      </c>
      <c r="E277" s="36"/>
      <c r="F277" s="211" t="s">
        <v>3306</v>
      </c>
      <c r="G277" s="36"/>
      <c r="H277" s="36"/>
      <c r="I277" s="118"/>
      <c r="J277" s="36"/>
      <c r="K277" s="36"/>
      <c r="L277" s="39"/>
      <c r="M277" s="212"/>
      <c r="N277" s="67"/>
      <c r="O277" s="67"/>
      <c r="P277" s="67"/>
      <c r="Q277" s="67"/>
      <c r="R277" s="67"/>
      <c r="S277" s="67"/>
      <c r="T277" s="68"/>
      <c r="AT277" s="17" t="s">
        <v>192</v>
      </c>
      <c r="AU277" s="17" t="s">
        <v>98</v>
      </c>
    </row>
    <row r="278" spans="2:65" s="13" customFormat="1" ht="10.199999999999999">
      <c r="B278" s="224"/>
      <c r="C278" s="225"/>
      <c r="D278" s="210" t="s">
        <v>196</v>
      </c>
      <c r="E278" s="226" t="s">
        <v>1</v>
      </c>
      <c r="F278" s="227" t="s">
        <v>3256</v>
      </c>
      <c r="G278" s="225"/>
      <c r="H278" s="228">
        <v>260</v>
      </c>
      <c r="I278" s="229"/>
      <c r="J278" s="225"/>
      <c r="K278" s="225"/>
      <c r="L278" s="230"/>
      <c r="M278" s="231"/>
      <c r="N278" s="232"/>
      <c r="O278" s="232"/>
      <c r="P278" s="232"/>
      <c r="Q278" s="232"/>
      <c r="R278" s="232"/>
      <c r="S278" s="232"/>
      <c r="T278" s="233"/>
      <c r="AT278" s="234" t="s">
        <v>196</v>
      </c>
      <c r="AU278" s="234" t="s">
        <v>98</v>
      </c>
      <c r="AV278" s="13" t="s">
        <v>98</v>
      </c>
      <c r="AW278" s="13" t="s">
        <v>48</v>
      </c>
      <c r="AX278" s="13" t="s">
        <v>91</v>
      </c>
      <c r="AY278" s="234" t="s">
        <v>183</v>
      </c>
    </row>
    <row r="279" spans="2:65" s="1" customFormat="1" ht="16.5" customHeight="1">
      <c r="B279" s="35"/>
      <c r="C279" s="246" t="s">
        <v>501</v>
      </c>
      <c r="D279" s="246" t="s">
        <v>347</v>
      </c>
      <c r="E279" s="247" t="s">
        <v>3307</v>
      </c>
      <c r="F279" s="248" t="s">
        <v>3308</v>
      </c>
      <c r="G279" s="249" t="s">
        <v>711</v>
      </c>
      <c r="H279" s="250">
        <v>6</v>
      </c>
      <c r="I279" s="251"/>
      <c r="J279" s="252">
        <f>ROUND(I279*H279,2)</f>
        <v>0</v>
      </c>
      <c r="K279" s="248" t="s">
        <v>3084</v>
      </c>
      <c r="L279" s="253"/>
      <c r="M279" s="254" t="s">
        <v>1</v>
      </c>
      <c r="N279" s="255" t="s">
        <v>56</v>
      </c>
      <c r="O279" s="67"/>
      <c r="P279" s="206">
        <f>O279*H279</f>
        <v>0</v>
      </c>
      <c r="Q279" s="206">
        <v>1.6000000000000001E-4</v>
      </c>
      <c r="R279" s="206">
        <f>Q279*H279</f>
        <v>9.6000000000000013E-4</v>
      </c>
      <c r="S279" s="206">
        <v>0</v>
      </c>
      <c r="T279" s="207">
        <f>S279*H279</f>
        <v>0</v>
      </c>
      <c r="AR279" s="208" t="s">
        <v>1043</v>
      </c>
      <c r="AT279" s="208" t="s">
        <v>347</v>
      </c>
      <c r="AU279" s="208" t="s">
        <v>98</v>
      </c>
      <c r="AY279" s="17" t="s">
        <v>183</v>
      </c>
      <c r="BE279" s="209">
        <f>IF(N279="základní",J279,0)</f>
        <v>0</v>
      </c>
      <c r="BF279" s="209">
        <f>IF(N279="snížená",J279,0)</f>
        <v>0</v>
      </c>
      <c r="BG279" s="209">
        <f>IF(N279="zákl. přenesená",J279,0)</f>
        <v>0</v>
      </c>
      <c r="BH279" s="209">
        <f>IF(N279="sníž. přenesená",J279,0)</f>
        <v>0</v>
      </c>
      <c r="BI279" s="209">
        <f>IF(N279="nulová",J279,0)</f>
        <v>0</v>
      </c>
      <c r="BJ279" s="17" t="s">
        <v>23</v>
      </c>
      <c r="BK279" s="209">
        <f>ROUND(I279*H279,2)</f>
        <v>0</v>
      </c>
      <c r="BL279" s="17" t="s">
        <v>1043</v>
      </c>
      <c r="BM279" s="208" t="s">
        <v>3309</v>
      </c>
    </row>
    <row r="280" spans="2:65" s="1" customFormat="1" ht="10.199999999999999">
      <c r="B280" s="35"/>
      <c r="C280" s="36"/>
      <c r="D280" s="210" t="s">
        <v>192</v>
      </c>
      <c r="E280" s="36"/>
      <c r="F280" s="211" t="s">
        <v>3310</v>
      </c>
      <c r="G280" s="36"/>
      <c r="H280" s="36"/>
      <c r="I280" s="118"/>
      <c r="J280" s="36"/>
      <c r="K280" s="36"/>
      <c r="L280" s="39"/>
      <c r="M280" s="212"/>
      <c r="N280" s="67"/>
      <c r="O280" s="67"/>
      <c r="P280" s="67"/>
      <c r="Q280" s="67"/>
      <c r="R280" s="67"/>
      <c r="S280" s="67"/>
      <c r="T280" s="68"/>
      <c r="AT280" s="17" t="s">
        <v>192</v>
      </c>
      <c r="AU280" s="17" t="s">
        <v>98</v>
      </c>
    </row>
    <row r="281" spans="2:65" s="13" customFormat="1" ht="10.199999999999999">
      <c r="B281" s="224"/>
      <c r="C281" s="225"/>
      <c r="D281" s="210" t="s">
        <v>196</v>
      </c>
      <c r="E281" s="226" t="s">
        <v>1</v>
      </c>
      <c r="F281" s="227" t="s">
        <v>3311</v>
      </c>
      <c r="G281" s="225"/>
      <c r="H281" s="228">
        <v>6</v>
      </c>
      <c r="I281" s="229"/>
      <c r="J281" s="225"/>
      <c r="K281" s="225"/>
      <c r="L281" s="230"/>
      <c r="M281" s="231"/>
      <c r="N281" s="232"/>
      <c r="O281" s="232"/>
      <c r="P281" s="232"/>
      <c r="Q281" s="232"/>
      <c r="R281" s="232"/>
      <c r="S281" s="232"/>
      <c r="T281" s="233"/>
      <c r="AT281" s="234" t="s">
        <v>196</v>
      </c>
      <c r="AU281" s="234" t="s">
        <v>98</v>
      </c>
      <c r="AV281" s="13" t="s">
        <v>98</v>
      </c>
      <c r="AW281" s="13" t="s">
        <v>48</v>
      </c>
      <c r="AX281" s="13" t="s">
        <v>91</v>
      </c>
      <c r="AY281" s="234" t="s">
        <v>183</v>
      </c>
    </row>
    <row r="282" spans="2:65" s="1" customFormat="1" ht="16.5" customHeight="1">
      <c r="B282" s="35"/>
      <c r="C282" s="246" t="s">
        <v>507</v>
      </c>
      <c r="D282" s="246" t="s">
        <v>347</v>
      </c>
      <c r="E282" s="247" t="s">
        <v>3312</v>
      </c>
      <c r="F282" s="248" t="s">
        <v>3313</v>
      </c>
      <c r="G282" s="249" t="s">
        <v>313</v>
      </c>
      <c r="H282" s="250">
        <v>0.36</v>
      </c>
      <c r="I282" s="251"/>
      <c r="J282" s="252">
        <f>ROUND(I282*H282,2)</f>
        <v>0</v>
      </c>
      <c r="K282" s="248" t="s">
        <v>3084</v>
      </c>
      <c r="L282" s="253"/>
      <c r="M282" s="254" t="s">
        <v>1</v>
      </c>
      <c r="N282" s="255" t="s">
        <v>56</v>
      </c>
      <c r="O282" s="67"/>
      <c r="P282" s="206">
        <f>O282*H282</f>
        <v>0</v>
      </c>
      <c r="Q282" s="206">
        <v>1</v>
      </c>
      <c r="R282" s="206">
        <f>Q282*H282</f>
        <v>0.36</v>
      </c>
      <c r="S282" s="206">
        <v>0</v>
      </c>
      <c r="T282" s="207">
        <f>S282*H282</f>
        <v>0</v>
      </c>
      <c r="AR282" s="208" t="s">
        <v>1043</v>
      </c>
      <c r="AT282" s="208" t="s">
        <v>347</v>
      </c>
      <c r="AU282" s="208" t="s">
        <v>98</v>
      </c>
      <c r="AY282" s="17" t="s">
        <v>183</v>
      </c>
      <c r="BE282" s="209">
        <f>IF(N282="základní",J282,0)</f>
        <v>0</v>
      </c>
      <c r="BF282" s="209">
        <f>IF(N282="snížená",J282,0)</f>
        <v>0</v>
      </c>
      <c r="BG282" s="209">
        <f>IF(N282="zákl. přenesená",J282,0)</f>
        <v>0</v>
      </c>
      <c r="BH282" s="209">
        <f>IF(N282="sníž. přenesená",J282,0)</f>
        <v>0</v>
      </c>
      <c r="BI282" s="209">
        <f>IF(N282="nulová",J282,0)</f>
        <v>0</v>
      </c>
      <c r="BJ282" s="17" t="s">
        <v>23</v>
      </c>
      <c r="BK282" s="209">
        <f>ROUND(I282*H282,2)</f>
        <v>0</v>
      </c>
      <c r="BL282" s="17" t="s">
        <v>1043</v>
      </c>
      <c r="BM282" s="208" t="s">
        <v>3314</v>
      </c>
    </row>
    <row r="283" spans="2:65" s="1" customFormat="1" ht="17.399999999999999">
      <c r="B283" s="35"/>
      <c r="C283" s="36"/>
      <c r="D283" s="210" t="s">
        <v>192</v>
      </c>
      <c r="E283" s="36"/>
      <c r="F283" s="211" t="s">
        <v>3315</v>
      </c>
      <c r="G283" s="36"/>
      <c r="H283" s="36"/>
      <c r="I283" s="118"/>
      <c r="J283" s="36"/>
      <c r="K283" s="36"/>
      <c r="L283" s="39"/>
      <c r="M283" s="212"/>
      <c r="N283" s="67"/>
      <c r="O283" s="67"/>
      <c r="P283" s="67"/>
      <c r="Q283" s="67"/>
      <c r="R283" s="67"/>
      <c r="S283" s="67"/>
      <c r="T283" s="68"/>
      <c r="AT283" s="17" t="s">
        <v>192</v>
      </c>
      <c r="AU283" s="17" t="s">
        <v>98</v>
      </c>
    </row>
    <row r="284" spans="2:65" s="13" customFormat="1" ht="10.199999999999999">
      <c r="B284" s="224"/>
      <c r="C284" s="225"/>
      <c r="D284" s="210" t="s">
        <v>196</v>
      </c>
      <c r="E284" s="226" t="s">
        <v>1</v>
      </c>
      <c r="F284" s="227" t="s">
        <v>3316</v>
      </c>
      <c r="G284" s="225"/>
      <c r="H284" s="228">
        <v>0.36</v>
      </c>
      <c r="I284" s="229"/>
      <c r="J284" s="225"/>
      <c r="K284" s="225"/>
      <c r="L284" s="230"/>
      <c r="M284" s="231"/>
      <c r="N284" s="232"/>
      <c r="O284" s="232"/>
      <c r="P284" s="232"/>
      <c r="Q284" s="232"/>
      <c r="R284" s="232"/>
      <c r="S284" s="232"/>
      <c r="T284" s="233"/>
      <c r="AT284" s="234" t="s">
        <v>196</v>
      </c>
      <c r="AU284" s="234" t="s">
        <v>98</v>
      </c>
      <c r="AV284" s="13" t="s">
        <v>98</v>
      </c>
      <c r="AW284" s="13" t="s">
        <v>48</v>
      </c>
      <c r="AX284" s="13" t="s">
        <v>91</v>
      </c>
      <c r="AY284" s="234" t="s">
        <v>183</v>
      </c>
    </row>
    <row r="285" spans="2:65" s="1" customFormat="1" ht="16.5" customHeight="1">
      <c r="B285" s="35"/>
      <c r="C285" s="197" t="s">
        <v>514</v>
      </c>
      <c r="D285" s="197" t="s">
        <v>186</v>
      </c>
      <c r="E285" s="198" t="s">
        <v>3317</v>
      </c>
      <c r="F285" s="199" t="s">
        <v>3318</v>
      </c>
      <c r="G285" s="200" t="s">
        <v>711</v>
      </c>
      <c r="H285" s="201">
        <v>31</v>
      </c>
      <c r="I285" s="202"/>
      <c r="J285" s="203">
        <f>ROUND(I285*H285,2)</f>
        <v>0</v>
      </c>
      <c r="K285" s="199" t="s">
        <v>3084</v>
      </c>
      <c r="L285" s="39"/>
      <c r="M285" s="204" t="s">
        <v>1</v>
      </c>
      <c r="N285" s="205" t="s">
        <v>56</v>
      </c>
      <c r="O285" s="67"/>
      <c r="P285" s="206">
        <f>O285*H285</f>
        <v>0</v>
      </c>
      <c r="Q285" s="206">
        <v>0</v>
      </c>
      <c r="R285" s="206">
        <f>Q285*H285</f>
        <v>0</v>
      </c>
      <c r="S285" s="206">
        <v>0</v>
      </c>
      <c r="T285" s="207">
        <f>S285*H285</f>
        <v>0</v>
      </c>
      <c r="AR285" s="208" t="s">
        <v>618</v>
      </c>
      <c r="AT285" s="208" t="s">
        <v>186</v>
      </c>
      <c r="AU285" s="208" t="s">
        <v>98</v>
      </c>
      <c r="AY285" s="17" t="s">
        <v>183</v>
      </c>
      <c r="BE285" s="209">
        <f>IF(N285="základní",J285,0)</f>
        <v>0</v>
      </c>
      <c r="BF285" s="209">
        <f>IF(N285="snížená",J285,0)</f>
        <v>0</v>
      </c>
      <c r="BG285" s="209">
        <f>IF(N285="zákl. přenesená",J285,0)</f>
        <v>0</v>
      </c>
      <c r="BH285" s="209">
        <f>IF(N285="sníž. přenesená",J285,0)</f>
        <v>0</v>
      </c>
      <c r="BI285" s="209">
        <f>IF(N285="nulová",J285,0)</f>
        <v>0</v>
      </c>
      <c r="BJ285" s="17" t="s">
        <v>23</v>
      </c>
      <c r="BK285" s="209">
        <f>ROUND(I285*H285,2)</f>
        <v>0</v>
      </c>
      <c r="BL285" s="17" t="s">
        <v>618</v>
      </c>
      <c r="BM285" s="208" t="s">
        <v>3319</v>
      </c>
    </row>
    <row r="286" spans="2:65" s="1" customFormat="1" ht="10.199999999999999">
      <c r="B286" s="35"/>
      <c r="C286" s="36"/>
      <c r="D286" s="210" t="s">
        <v>192</v>
      </c>
      <c r="E286" s="36"/>
      <c r="F286" s="211" t="s">
        <v>3320</v>
      </c>
      <c r="G286" s="36"/>
      <c r="H286" s="36"/>
      <c r="I286" s="118"/>
      <c r="J286" s="36"/>
      <c r="K286" s="36"/>
      <c r="L286" s="39"/>
      <c r="M286" s="212"/>
      <c r="N286" s="67"/>
      <c r="O286" s="67"/>
      <c r="P286" s="67"/>
      <c r="Q286" s="67"/>
      <c r="R286" s="67"/>
      <c r="S286" s="67"/>
      <c r="T286" s="68"/>
      <c r="AT286" s="17" t="s">
        <v>192</v>
      </c>
      <c r="AU286" s="17" t="s">
        <v>98</v>
      </c>
    </row>
    <row r="287" spans="2:65" s="13" customFormat="1" ht="10.199999999999999">
      <c r="B287" s="224"/>
      <c r="C287" s="225"/>
      <c r="D287" s="210" t="s">
        <v>196</v>
      </c>
      <c r="E287" s="226" t="s">
        <v>1</v>
      </c>
      <c r="F287" s="227" t="s">
        <v>3261</v>
      </c>
      <c r="G287" s="225"/>
      <c r="H287" s="228">
        <v>31</v>
      </c>
      <c r="I287" s="229"/>
      <c r="J287" s="225"/>
      <c r="K287" s="225"/>
      <c r="L287" s="230"/>
      <c r="M287" s="231"/>
      <c r="N287" s="232"/>
      <c r="O287" s="232"/>
      <c r="P287" s="232"/>
      <c r="Q287" s="232"/>
      <c r="R287" s="232"/>
      <c r="S287" s="232"/>
      <c r="T287" s="233"/>
      <c r="AT287" s="234" t="s">
        <v>196</v>
      </c>
      <c r="AU287" s="234" t="s">
        <v>98</v>
      </c>
      <c r="AV287" s="13" t="s">
        <v>98</v>
      </c>
      <c r="AW287" s="13" t="s">
        <v>48</v>
      </c>
      <c r="AX287" s="13" t="s">
        <v>23</v>
      </c>
      <c r="AY287" s="234" t="s">
        <v>183</v>
      </c>
    </row>
    <row r="288" spans="2:65" s="1" customFormat="1" ht="16.5" customHeight="1">
      <c r="B288" s="35"/>
      <c r="C288" s="197" t="s">
        <v>519</v>
      </c>
      <c r="D288" s="197" t="s">
        <v>186</v>
      </c>
      <c r="E288" s="198" t="s">
        <v>3321</v>
      </c>
      <c r="F288" s="199" t="s">
        <v>3322</v>
      </c>
      <c r="G288" s="200" t="s">
        <v>189</v>
      </c>
      <c r="H288" s="201">
        <v>130</v>
      </c>
      <c r="I288" s="202"/>
      <c r="J288" s="203">
        <f>ROUND(I288*H288,2)</f>
        <v>0</v>
      </c>
      <c r="K288" s="199" t="s">
        <v>3084</v>
      </c>
      <c r="L288" s="39"/>
      <c r="M288" s="204" t="s">
        <v>1</v>
      </c>
      <c r="N288" s="205" t="s">
        <v>56</v>
      </c>
      <c r="O288" s="67"/>
      <c r="P288" s="206">
        <f>O288*H288</f>
        <v>0</v>
      </c>
      <c r="Q288" s="206">
        <v>0</v>
      </c>
      <c r="R288" s="206">
        <f>Q288*H288</f>
        <v>0</v>
      </c>
      <c r="S288" s="206">
        <v>0</v>
      </c>
      <c r="T288" s="207">
        <f>S288*H288</f>
        <v>0</v>
      </c>
      <c r="AR288" s="208" t="s">
        <v>618</v>
      </c>
      <c r="AT288" s="208" t="s">
        <v>186</v>
      </c>
      <c r="AU288" s="208" t="s">
        <v>98</v>
      </c>
      <c r="AY288" s="17" t="s">
        <v>183</v>
      </c>
      <c r="BE288" s="209">
        <f>IF(N288="základní",J288,0)</f>
        <v>0</v>
      </c>
      <c r="BF288" s="209">
        <f>IF(N288="snížená",J288,0)</f>
        <v>0</v>
      </c>
      <c r="BG288" s="209">
        <f>IF(N288="zákl. přenesená",J288,0)</f>
        <v>0</v>
      </c>
      <c r="BH288" s="209">
        <f>IF(N288="sníž. přenesená",J288,0)</f>
        <v>0</v>
      </c>
      <c r="BI288" s="209">
        <f>IF(N288="nulová",J288,0)</f>
        <v>0</v>
      </c>
      <c r="BJ288" s="17" t="s">
        <v>23</v>
      </c>
      <c r="BK288" s="209">
        <f>ROUND(I288*H288,2)</f>
        <v>0</v>
      </c>
      <c r="BL288" s="17" t="s">
        <v>618</v>
      </c>
      <c r="BM288" s="208" t="s">
        <v>3323</v>
      </c>
    </row>
    <row r="289" spans="2:65" s="1" customFormat="1" ht="10.199999999999999">
      <c r="B289" s="35"/>
      <c r="C289" s="36"/>
      <c r="D289" s="210" t="s">
        <v>192</v>
      </c>
      <c r="E289" s="36"/>
      <c r="F289" s="211" t="s">
        <v>3324</v>
      </c>
      <c r="G289" s="36"/>
      <c r="H289" s="36"/>
      <c r="I289" s="118"/>
      <c r="J289" s="36"/>
      <c r="K289" s="36"/>
      <c r="L289" s="39"/>
      <c r="M289" s="212"/>
      <c r="N289" s="67"/>
      <c r="O289" s="67"/>
      <c r="P289" s="67"/>
      <c r="Q289" s="67"/>
      <c r="R289" s="67"/>
      <c r="S289" s="67"/>
      <c r="T289" s="68"/>
      <c r="AT289" s="17" t="s">
        <v>192</v>
      </c>
      <c r="AU289" s="17" t="s">
        <v>98</v>
      </c>
    </row>
    <row r="290" spans="2:65" s="13" customFormat="1" ht="10.199999999999999">
      <c r="B290" s="224"/>
      <c r="C290" s="225"/>
      <c r="D290" s="210" t="s">
        <v>196</v>
      </c>
      <c r="E290" s="226" t="s">
        <v>1</v>
      </c>
      <c r="F290" s="227" t="s">
        <v>3325</v>
      </c>
      <c r="G290" s="225"/>
      <c r="H290" s="228">
        <v>130</v>
      </c>
      <c r="I290" s="229"/>
      <c r="J290" s="225"/>
      <c r="K290" s="225"/>
      <c r="L290" s="230"/>
      <c r="M290" s="231"/>
      <c r="N290" s="232"/>
      <c r="O290" s="232"/>
      <c r="P290" s="232"/>
      <c r="Q290" s="232"/>
      <c r="R290" s="232"/>
      <c r="S290" s="232"/>
      <c r="T290" s="233"/>
      <c r="AT290" s="234" t="s">
        <v>196</v>
      </c>
      <c r="AU290" s="234" t="s">
        <v>98</v>
      </c>
      <c r="AV290" s="13" t="s">
        <v>98</v>
      </c>
      <c r="AW290" s="13" t="s">
        <v>48</v>
      </c>
      <c r="AX290" s="13" t="s">
        <v>91</v>
      </c>
      <c r="AY290" s="234" t="s">
        <v>183</v>
      </c>
    </row>
    <row r="291" spans="2:65" s="11" customFormat="1" ht="25.9" customHeight="1">
      <c r="B291" s="181"/>
      <c r="C291" s="182"/>
      <c r="D291" s="183" t="s">
        <v>90</v>
      </c>
      <c r="E291" s="184" t="s">
        <v>3326</v>
      </c>
      <c r="F291" s="184" t="s">
        <v>3327</v>
      </c>
      <c r="G291" s="182"/>
      <c r="H291" s="182"/>
      <c r="I291" s="185"/>
      <c r="J291" s="186">
        <f>BK291</f>
        <v>0</v>
      </c>
      <c r="K291" s="182"/>
      <c r="L291" s="187"/>
      <c r="M291" s="188"/>
      <c r="N291" s="189"/>
      <c r="O291" s="189"/>
      <c r="P291" s="190">
        <f>P292</f>
        <v>0</v>
      </c>
      <c r="Q291" s="189"/>
      <c r="R291" s="190">
        <f>R292</f>
        <v>0</v>
      </c>
      <c r="S291" s="189"/>
      <c r="T291" s="191">
        <f>T292</f>
        <v>0</v>
      </c>
      <c r="AR291" s="192" t="s">
        <v>122</v>
      </c>
      <c r="AT291" s="193" t="s">
        <v>90</v>
      </c>
      <c r="AU291" s="193" t="s">
        <v>91</v>
      </c>
      <c r="AY291" s="192" t="s">
        <v>183</v>
      </c>
      <c r="BK291" s="194">
        <f>BK292</f>
        <v>0</v>
      </c>
    </row>
    <row r="292" spans="2:65" s="11" customFormat="1" ht="22.8" customHeight="1">
      <c r="B292" s="181"/>
      <c r="C292" s="182"/>
      <c r="D292" s="183" t="s">
        <v>90</v>
      </c>
      <c r="E292" s="195" t="s">
        <v>3328</v>
      </c>
      <c r="F292" s="195" t="s">
        <v>3329</v>
      </c>
      <c r="G292" s="182"/>
      <c r="H292" s="182"/>
      <c r="I292" s="185"/>
      <c r="J292" s="196">
        <f>BK292</f>
        <v>0</v>
      </c>
      <c r="K292" s="182"/>
      <c r="L292" s="187"/>
      <c r="M292" s="188"/>
      <c r="N292" s="189"/>
      <c r="O292" s="189"/>
      <c r="P292" s="190">
        <f>SUM(P293:P301)</f>
        <v>0</v>
      </c>
      <c r="Q292" s="189"/>
      <c r="R292" s="190">
        <f>SUM(R293:R301)</f>
        <v>0</v>
      </c>
      <c r="S292" s="189"/>
      <c r="T292" s="191">
        <f>SUM(T293:T301)</f>
        <v>0</v>
      </c>
      <c r="AR292" s="192" t="s">
        <v>122</v>
      </c>
      <c r="AT292" s="193" t="s">
        <v>90</v>
      </c>
      <c r="AU292" s="193" t="s">
        <v>23</v>
      </c>
      <c r="AY292" s="192" t="s">
        <v>183</v>
      </c>
      <c r="BK292" s="194">
        <f>SUM(BK293:BK301)</f>
        <v>0</v>
      </c>
    </row>
    <row r="293" spans="2:65" s="1" customFormat="1" ht="16.5" customHeight="1">
      <c r="B293" s="35"/>
      <c r="C293" s="197" t="s">
        <v>526</v>
      </c>
      <c r="D293" s="197" t="s">
        <v>186</v>
      </c>
      <c r="E293" s="198" t="s">
        <v>3330</v>
      </c>
      <c r="F293" s="199" t="s">
        <v>3331</v>
      </c>
      <c r="G293" s="200" t="s">
        <v>2467</v>
      </c>
      <c r="H293" s="201">
        <v>10</v>
      </c>
      <c r="I293" s="202"/>
      <c r="J293" s="203">
        <f>ROUND(I293*H293,2)</f>
        <v>0</v>
      </c>
      <c r="K293" s="199" t="s">
        <v>1</v>
      </c>
      <c r="L293" s="39"/>
      <c r="M293" s="204" t="s">
        <v>1</v>
      </c>
      <c r="N293" s="205" t="s">
        <v>56</v>
      </c>
      <c r="O293" s="67"/>
      <c r="P293" s="206">
        <f>O293*H293</f>
        <v>0</v>
      </c>
      <c r="Q293" s="206">
        <v>0</v>
      </c>
      <c r="R293" s="206">
        <f>Q293*H293</f>
        <v>0</v>
      </c>
      <c r="S293" s="206">
        <v>0</v>
      </c>
      <c r="T293" s="207">
        <f>S293*H293</f>
        <v>0</v>
      </c>
      <c r="AR293" s="208" t="s">
        <v>1346</v>
      </c>
      <c r="AT293" s="208" t="s">
        <v>186</v>
      </c>
      <c r="AU293" s="208" t="s">
        <v>98</v>
      </c>
      <c r="AY293" s="17" t="s">
        <v>183</v>
      </c>
      <c r="BE293" s="209">
        <f>IF(N293="základní",J293,0)</f>
        <v>0</v>
      </c>
      <c r="BF293" s="209">
        <f>IF(N293="snížená",J293,0)</f>
        <v>0</v>
      </c>
      <c r="BG293" s="209">
        <f>IF(N293="zákl. přenesená",J293,0)</f>
        <v>0</v>
      </c>
      <c r="BH293" s="209">
        <f>IF(N293="sníž. přenesená",J293,0)</f>
        <v>0</v>
      </c>
      <c r="BI293" s="209">
        <f>IF(N293="nulová",J293,0)</f>
        <v>0</v>
      </c>
      <c r="BJ293" s="17" t="s">
        <v>23</v>
      </c>
      <c r="BK293" s="209">
        <f>ROUND(I293*H293,2)</f>
        <v>0</v>
      </c>
      <c r="BL293" s="17" t="s">
        <v>1346</v>
      </c>
      <c r="BM293" s="208" t="s">
        <v>3332</v>
      </c>
    </row>
    <row r="294" spans="2:65" s="1" customFormat="1" ht="10.199999999999999">
      <c r="B294" s="35"/>
      <c r="C294" s="36"/>
      <c r="D294" s="210" t="s">
        <v>192</v>
      </c>
      <c r="E294" s="36"/>
      <c r="F294" s="211" t="s">
        <v>3331</v>
      </c>
      <c r="G294" s="36"/>
      <c r="H294" s="36"/>
      <c r="I294" s="118"/>
      <c r="J294" s="36"/>
      <c r="K294" s="36"/>
      <c r="L294" s="39"/>
      <c r="M294" s="212"/>
      <c r="N294" s="67"/>
      <c r="O294" s="67"/>
      <c r="P294" s="67"/>
      <c r="Q294" s="67"/>
      <c r="R294" s="67"/>
      <c r="S294" s="67"/>
      <c r="T294" s="68"/>
      <c r="AT294" s="17" t="s">
        <v>192</v>
      </c>
      <c r="AU294" s="17" t="s">
        <v>98</v>
      </c>
    </row>
    <row r="295" spans="2:65" s="13" customFormat="1" ht="10.199999999999999">
      <c r="B295" s="224"/>
      <c r="C295" s="225"/>
      <c r="D295" s="210" t="s">
        <v>196</v>
      </c>
      <c r="E295" s="226" t="s">
        <v>1</v>
      </c>
      <c r="F295" s="227" t="s">
        <v>28</v>
      </c>
      <c r="G295" s="225"/>
      <c r="H295" s="228">
        <v>10</v>
      </c>
      <c r="I295" s="229"/>
      <c r="J295" s="225"/>
      <c r="K295" s="225"/>
      <c r="L295" s="230"/>
      <c r="M295" s="231"/>
      <c r="N295" s="232"/>
      <c r="O295" s="232"/>
      <c r="P295" s="232"/>
      <c r="Q295" s="232"/>
      <c r="R295" s="232"/>
      <c r="S295" s="232"/>
      <c r="T295" s="233"/>
      <c r="AT295" s="234" t="s">
        <v>196</v>
      </c>
      <c r="AU295" s="234" t="s">
        <v>98</v>
      </c>
      <c r="AV295" s="13" t="s">
        <v>98</v>
      </c>
      <c r="AW295" s="13" t="s">
        <v>48</v>
      </c>
      <c r="AX295" s="13" t="s">
        <v>91</v>
      </c>
      <c r="AY295" s="234" t="s">
        <v>183</v>
      </c>
    </row>
    <row r="296" spans="2:65" s="1" customFormat="1" ht="16.5" customHeight="1">
      <c r="B296" s="35"/>
      <c r="C296" s="197" t="s">
        <v>534</v>
      </c>
      <c r="D296" s="197" t="s">
        <v>186</v>
      </c>
      <c r="E296" s="198" t="s">
        <v>3333</v>
      </c>
      <c r="F296" s="199" t="s">
        <v>3334</v>
      </c>
      <c r="G296" s="200" t="s">
        <v>3335</v>
      </c>
      <c r="H296" s="201">
        <v>2</v>
      </c>
      <c r="I296" s="202"/>
      <c r="J296" s="203">
        <f>ROUND(I296*H296,2)</f>
        <v>0</v>
      </c>
      <c r="K296" s="199" t="s">
        <v>1</v>
      </c>
      <c r="L296" s="39"/>
      <c r="M296" s="204" t="s">
        <v>1</v>
      </c>
      <c r="N296" s="205" t="s">
        <v>56</v>
      </c>
      <c r="O296" s="67"/>
      <c r="P296" s="206">
        <f>O296*H296</f>
        <v>0</v>
      </c>
      <c r="Q296" s="206">
        <v>0</v>
      </c>
      <c r="R296" s="206">
        <f>Q296*H296</f>
        <v>0</v>
      </c>
      <c r="S296" s="206">
        <v>0</v>
      </c>
      <c r="T296" s="207">
        <f>S296*H296</f>
        <v>0</v>
      </c>
      <c r="AR296" s="208" t="s">
        <v>1346</v>
      </c>
      <c r="AT296" s="208" t="s">
        <v>186</v>
      </c>
      <c r="AU296" s="208" t="s">
        <v>98</v>
      </c>
      <c r="AY296" s="17" t="s">
        <v>183</v>
      </c>
      <c r="BE296" s="209">
        <f>IF(N296="základní",J296,0)</f>
        <v>0</v>
      </c>
      <c r="BF296" s="209">
        <f>IF(N296="snížená",J296,0)</f>
        <v>0</v>
      </c>
      <c r="BG296" s="209">
        <f>IF(N296="zákl. přenesená",J296,0)</f>
        <v>0</v>
      </c>
      <c r="BH296" s="209">
        <f>IF(N296="sníž. přenesená",J296,0)</f>
        <v>0</v>
      </c>
      <c r="BI296" s="209">
        <f>IF(N296="nulová",J296,0)</f>
        <v>0</v>
      </c>
      <c r="BJ296" s="17" t="s">
        <v>23</v>
      </c>
      <c r="BK296" s="209">
        <f>ROUND(I296*H296,2)</f>
        <v>0</v>
      </c>
      <c r="BL296" s="17" t="s">
        <v>1346</v>
      </c>
      <c r="BM296" s="208" t="s">
        <v>3336</v>
      </c>
    </row>
    <row r="297" spans="2:65" s="1" customFormat="1" ht="10.199999999999999">
      <c r="B297" s="35"/>
      <c r="C297" s="36"/>
      <c r="D297" s="210" t="s">
        <v>192</v>
      </c>
      <c r="E297" s="36"/>
      <c r="F297" s="211" t="s">
        <v>3334</v>
      </c>
      <c r="G297" s="36"/>
      <c r="H297" s="36"/>
      <c r="I297" s="118"/>
      <c r="J297" s="36"/>
      <c r="K297" s="36"/>
      <c r="L297" s="39"/>
      <c r="M297" s="212"/>
      <c r="N297" s="67"/>
      <c r="O297" s="67"/>
      <c r="P297" s="67"/>
      <c r="Q297" s="67"/>
      <c r="R297" s="67"/>
      <c r="S297" s="67"/>
      <c r="T297" s="68"/>
      <c r="AT297" s="17" t="s">
        <v>192</v>
      </c>
      <c r="AU297" s="17" t="s">
        <v>98</v>
      </c>
    </row>
    <row r="298" spans="2:65" s="13" customFormat="1" ht="10.199999999999999">
      <c r="B298" s="224"/>
      <c r="C298" s="225"/>
      <c r="D298" s="210" t="s">
        <v>196</v>
      </c>
      <c r="E298" s="226" t="s">
        <v>1</v>
      </c>
      <c r="F298" s="227" t="s">
        <v>3337</v>
      </c>
      <c r="G298" s="225"/>
      <c r="H298" s="228">
        <v>2</v>
      </c>
      <c r="I298" s="229"/>
      <c r="J298" s="225"/>
      <c r="K298" s="225"/>
      <c r="L298" s="230"/>
      <c r="M298" s="231"/>
      <c r="N298" s="232"/>
      <c r="O298" s="232"/>
      <c r="P298" s="232"/>
      <c r="Q298" s="232"/>
      <c r="R298" s="232"/>
      <c r="S298" s="232"/>
      <c r="T298" s="233"/>
      <c r="AT298" s="234" t="s">
        <v>196</v>
      </c>
      <c r="AU298" s="234" t="s">
        <v>98</v>
      </c>
      <c r="AV298" s="13" t="s">
        <v>98</v>
      </c>
      <c r="AW298" s="13" t="s">
        <v>48</v>
      </c>
      <c r="AX298" s="13" t="s">
        <v>91</v>
      </c>
      <c r="AY298" s="234" t="s">
        <v>183</v>
      </c>
    </row>
    <row r="299" spans="2:65" s="1" customFormat="1" ht="16.5" customHeight="1">
      <c r="B299" s="35"/>
      <c r="C299" s="197" t="s">
        <v>547</v>
      </c>
      <c r="D299" s="197" t="s">
        <v>186</v>
      </c>
      <c r="E299" s="198" t="s">
        <v>3338</v>
      </c>
      <c r="F299" s="199" t="s">
        <v>3339</v>
      </c>
      <c r="G299" s="200" t="s">
        <v>3335</v>
      </c>
      <c r="H299" s="201">
        <v>6</v>
      </c>
      <c r="I299" s="202"/>
      <c r="J299" s="203">
        <f>ROUND(I299*H299,2)</f>
        <v>0</v>
      </c>
      <c r="K299" s="199" t="s">
        <v>1</v>
      </c>
      <c r="L299" s="39"/>
      <c r="M299" s="204" t="s">
        <v>1</v>
      </c>
      <c r="N299" s="205" t="s">
        <v>56</v>
      </c>
      <c r="O299" s="67"/>
      <c r="P299" s="206">
        <f>O299*H299</f>
        <v>0</v>
      </c>
      <c r="Q299" s="206">
        <v>0</v>
      </c>
      <c r="R299" s="206">
        <f>Q299*H299</f>
        <v>0</v>
      </c>
      <c r="S299" s="206">
        <v>0</v>
      </c>
      <c r="T299" s="207">
        <f>S299*H299</f>
        <v>0</v>
      </c>
      <c r="AR299" s="208" t="s">
        <v>1346</v>
      </c>
      <c r="AT299" s="208" t="s">
        <v>186</v>
      </c>
      <c r="AU299" s="208" t="s">
        <v>98</v>
      </c>
      <c r="AY299" s="17" t="s">
        <v>183</v>
      </c>
      <c r="BE299" s="209">
        <f>IF(N299="základní",J299,0)</f>
        <v>0</v>
      </c>
      <c r="BF299" s="209">
        <f>IF(N299="snížená",J299,0)</f>
        <v>0</v>
      </c>
      <c r="BG299" s="209">
        <f>IF(N299="zákl. přenesená",J299,0)</f>
        <v>0</v>
      </c>
      <c r="BH299" s="209">
        <f>IF(N299="sníž. přenesená",J299,0)</f>
        <v>0</v>
      </c>
      <c r="BI299" s="209">
        <f>IF(N299="nulová",J299,0)</f>
        <v>0</v>
      </c>
      <c r="BJ299" s="17" t="s">
        <v>23</v>
      </c>
      <c r="BK299" s="209">
        <f>ROUND(I299*H299,2)</f>
        <v>0</v>
      </c>
      <c r="BL299" s="17" t="s">
        <v>1346</v>
      </c>
      <c r="BM299" s="208" t="s">
        <v>3340</v>
      </c>
    </row>
    <row r="300" spans="2:65" s="1" customFormat="1" ht="10.199999999999999">
      <c r="B300" s="35"/>
      <c r="C300" s="36"/>
      <c r="D300" s="210" t="s">
        <v>192</v>
      </c>
      <c r="E300" s="36"/>
      <c r="F300" s="211" t="s">
        <v>3339</v>
      </c>
      <c r="G300" s="36"/>
      <c r="H300" s="36"/>
      <c r="I300" s="118"/>
      <c r="J300" s="36"/>
      <c r="K300" s="36"/>
      <c r="L300" s="39"/>
      <c r="M300" s="212"/>
      <c r="N300" s="67"/>
      <c r="O300" s="67"/>
      <c r="P300" s="67"/>
      <c r="Q300" s="67"/>
      <c r="R300" s="67"/>
      <c r="S300" s="67"/>
      <c r="T300" s="68"/>
      <c r="AT300" s="17" t="s">
        <v>192</v>
      </c>
      <c r="AU300" s="17" t="s">
        <v>98</v>
      </c>
    </row>
    <row r="301" spans="2:65" s="13" customFormat="1" ht="10.199999999999999">
      <c r="B301" s="224"/>
      <c r="C301" s="225"/>
      <c r="D301" s="210" t="s">
        <v>196</v>
      </c>
      <c r="E301" s="226" t="s">
        <v>1</v>
      </c>
      <c r="F301" s="227" t="s">
        <v>3341</v>
      </c>
      <c r="G301" s="225"/>
      <c r="H301" s="228">
        <v>6</v>
      </c>
      <c r="I301" s="229"/>
      <c r="J301" s="225"/>
      <c r="K301" s="225"/>
      <c r="L301" s="230"/>
      <c r="M301" s="256"/>
      <c r="N301" s="257"/>
      <c r="O301" s="257"/>
      <c r="P301" s="257"/>
      <c r="Q301" s="257"/>
      <c r="R301" s="257"/>
      <c r="S301" s="257"/>
      <c r="T301" s="258"/>
      <c r="AT301" s="234" t="s">
        <v>196</v>
      </c>
      <c r="AU301" s="234" t="s">
        <v>98</v>
      </c>
      <c r="AV301" s="13" t="s">
        <v>98</v>
      </c>
      <c r="AW301" s="13" t="s">
        <v>48</v>
      </c>
      <c r="AX301" s="13" t="s">
        <v>91</v>
      </c>
      <c r="AY301" s="234" t="s">
        <v>183</v>
      </c>
    </row>
    <row r="302" spans="2:65" s="1" customFormat="1" ht="7" customHeight="1">
      <c r="B302" s="50"/>
      <c r="C302" s="51"/>
      <c r="D302" s="51"/>
      <c r="E302" s="51"/>
      <c r="F302" s="51"/>
      <c r="G302" s="51"/>
      <c r="H302" s="51"/>
      <c r="I302" s="149"/>
      <c r="J302" s="51"/>
      <c r="K302" s="51"/>
      <c r="L302" s="39"/>
    </row>
  </sheetData>
  <sheetProtection algorithmName="SHA-512" hashValue="BAFoUJKhRnm76sdqb8wMVFHydaX0zuTA7ZUiCQwW+VLse6/xaiJTieM27OZOggTlwc9JKkh1HInDTTrfPSBcfQ==" saltValue="9dbRmYwu3zTWNAMNWuQNFtX3IV8UBxYe5fD4B6bNlaKVs2e1+zt1zKTTW6Rvfd1Xiz+d49hcTJVr9x861x8ZkQ==" spinCount="100000" sheet="1" objects="1" scenarios="1" formatColumns="0" formatRows="0" autoFilter="0"/>
  <autoFilter ref="C129:K301"/>
  <mergeCells count="12">
    <mergeCell ref="E122:H122"/>
    <mergeCell ref="L2:V2"/>
    <mergeCell ref="E85:H85"/>
    <mergeCell ref="E87:H87"/>
    <mergeCell ref="E89:H89"/>
    <mergeCell ref="E118:H118"/>
    <mergeCell ref="E120:H120"/>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471"/>
  <sheetViews>
    <sheetView showGridLines="0" workbookViewId="0"/>
  </sheetViews>
  <sheetFormatPr defaultRowHeight="14.4"/>
  <cols>
    <col min="1" max="1" width="8.33203125" customWidth="1"/>
    <col min="2" max="2" width="1.6640625" customWidth="1"/>
    <col min="3" max="3" width="4.1328125" customWidth="1"/>
    <col min="4" max="4" width="4.33203125" customWidth="1"/>
    <col min="5" max="5" width="17.1328125" customWidth="1"/>
    <col min="6" max="6" width="100.796875" customWidth="1"/>
    <col min="7" max="7" width="7" customWidth="1"/>
    <col min="8" max="8" width="11.46484375" customWidth="1"/>
    <col min="9" max="9" width="20.1328125" style="111" customWidth="1"/>
    <col min="10" max="11" width="20.1328125" customWidth="1"/>
    <col min="12" max="12" width="9.33203125" customWidth="1"/>
    <col min="13" max="13" width="10.796875" hidden="1" customWidth="1"/>
    <col min="14" max="14" width="9.33203125" hidden="1"/>
    <col min="15" max="20" width="14.13281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7" customHeight="1">
      <c r="L2" s="289"/>
      <c r="M2" s="289"/>
      <c r="N2" s="289"/>
      <c r="O2" s="289"/>
      <c r="P2" s="289"/>
      <c r="Q2" s="289"/>
      <c r="R2" s="289"/>
      <c r="S2" s="289"/>
      <c r="T2" s="289"/>
      <c r="U2" s="289"/>
      <c r="V2" s="289"/>
      <c r="AT2" s="17" t="s">
        <v>134</v>
      </c>
    </row>
    <row r="3" spans="2:46" ht="7" customHeight="1">
      <c r="B3" s="112"/>
      <c r="C3" s="113"/>
      <c r="D3" s="113"/>
      <c r="E3" s="113"/>
      <c r="F3" s="113"/>
      <c r="G3" s="113"/>
      <c r="H3" s="113"/>
      <c r="I3" s="114"/>
      <c r="J3" s="113"/>
      <c r="K3" s="113"/>
      <c r="L3" s="20"/>
      <c r="AT3" s="17" t="s">
        <v>98</v>
      </c>
    </row>
    <row r="4" spans="2:46" ht="25" customHeight="1">
      <c r="B4" s="20"/>
      <c r="D4" s="115" t="s">
        <v>146</v>
      </c>
      <c r="L4" s="20"/>
      <c r="M4" s="116" t="s">
        <v>10</v>
      </c>
      <c r="AT4" s="17" t="s">
        <v>4</v>
      </c>
    </row>
    <row r="5" spans="2:46" ht="7" customHeight="1">
      <c r="B5" s="20"/>
      <c r="L5" s="20"/>
    </row>
    <row r="6" spans="2:46" ht="12" customHeight="1">
      <c r="B6" s="20"/>
      <c r="D6" s="117" t="s">
        <v>16</v>
      </c>
      <c r="L6" s="20"/>
    </row>
    <row r="7" spans="2:46" ht="16.5" customHeight="1">
      <c r="B7" s="20"/>
      <c r="E7" s="323" t="str">
        <f>'Rekapitulace stavby'!K6</f>
        <v>Šternberk - lokalita Příkopy</v>
      </c>
      <c r="F7" s="324"/>
      <c r="G7" s="324"/>
      <c r="H7" s="324"/>
      <c r="L7" s="20"/>
    </row>
    <row r="8" spans="2:46" ht="12" customHeight="1">
      <c r="B8" s="20"/>
      <c r="D8" s="117" t="s">
        <v>147</v>
      </c>
      <c r="L8" s="20"/>
    </row>
    <row r="9" spans="2:46" s="1" customFormat="1" ht="16.5" customHeight="1">
      <c r="B9" s="39"/>
      <c r="E9" s="323" t="s">
        <v>3342</v>
      </c>
      <c r="F9" s="325"/>
      <c r="G9" s="325"/>
      <c r="H9" s="325"/>
      <c r="I9" s="118"/>
      <c r="L9" s="39"/>
    </row>
    <row r="10" spans="2:46" s="1" customFormat="1" ht="12" customHeight="1">
      <c r="B10" s="39"/>
      <c r="D10" s="117" t="s">
        <v>149</v>
      </c>
      <c r="I10" s="118"/>
      <c r="L10" s="39"/>
    </row>
    <row r="11" spans="2:46" s="1" customFormat="1" ht="37" customHeight="1">
      <c r="B11" s="39"/>
      <c r="E11" s="326" t="s">
        <v>3343</v>
      </c>
      <c r="F11" s="325"/>
      <c r="G11" s="325"/>
      <c r="H11" s="325"/>
      <c r="I11" s="118"/>
      <c r="L11" s="39"/>
    </row>
    <row r="12" spans="2:46" s="1" customFormat="1" ht="10.199999999999999">
      <c r="B12" s="39"/>
      <c r="I12" s="118"/>
      <c r="L12" s="39"/>
    </row>
    <row r="13" spans="2:46" s="1" customFormat="1" ht="12" customHeight="1">
      <c r="B13" s="39"/>
      <c r="D13" s="117" t="s">
        <v>19</v>
      </c>
      <c r="F13" s="106" t="s">
        <v>131</v>
      </c>
      <c r="I13" s="119" t="s">
        <v>21</v>
      </c>
      <c r="J13" s="106" t="s">
        <v>3344</v>
      </c>
      <c r="L13" s="39"/>
    </row>
    <row r="14" spans="2:46" s="1" customFormat="1" ht="12" customHeight="1">
      <c r="B14" s="39"/>
      <c r="D14" s="117" t="s">
        <v>24</v>
      </c>
      <c r="F14" s="106" t="s">
        <v>25</v>
      </c>
      <c r="I14" s="119" t="s">
        <v>26</v>
      </c>
      <c r="J14" s="120" t="str">
        <f>'Rekapitulace stavby'!AN8</f>
        <v>23. 4. 2017</v>
      </c>
      <c r="L14" s="39"/>
    </row>
    <row r="15" spans="2:46" s="1" customFormat="1" ht="10.8" customHeight="1">
      <c r="B15" s="39"/>
      <c r="I15" s="118"/>
      <c r="L15" s="39"/>
    </row>
    <row r="16" spans="2:46" s="1" customFormat="1" ht="12" customHeight="1">
      <c r="B16" s="39"/>
      <c r="D16" s="117" t="s">
        <v>34</v>
      </c>
      <c r="I16" s="119" t="s">
        <v>35</v>
      </c>
      <c r="J16" s="106" t="s">
        <v>36</v>
      </c>
      <c r="L16" s="39"/>
    </row>
    <row r="17" spans="2:12" s="1" customFormat="1" ht="18" customHeight="1">
      <c r="B17" s="39"/>
      <c r="E17" s="106" t="s">
        <v>37</v>
      </c>
      <c r="I17" s="119" t="s">
        <v>38</v>
      </c>
      <c r="J17" s="106" t="s">
        <v>39</v>
      </c>
      <c r="L17" s="39"/>
    </row>
    <row r="18" spans="2:12" s="1" customFormat="1" ht="7" customHeight="1">
      <c r="B18" s="39"/>
      <c r="I18" s="118"/>
      <c r="L18" s="39"/>
    </row>
    <row r="19" spans="2:12" s="1" customFormat="1" ht="12" customHeight="1">
      <c r="B19" s="39"/>
      <c r="D19" s="117" t="s">
        <v>40</v>
      </c>
      <c r="I19" s="119" t="s">
        <v>35</v>
      </c>
      <c r="J19" s="30" t="str">
        <f>'Rekapitulace stavby'!AN13</f>
        <v>Vyplň údaj</v>
      </c>
      <c r="L19" s="39"/>
    </row>
    <row r="20" spans="2:12" s="1" customFormat="1" ht="18" customHeight="1">
      <c r="B20" s="39"/>
      <c r="E20" s="327" t="str">
        <f>'Rekapitulace stavby'!E14</f>
        <v>Vyplň údaj</v>
      </c>
      <c r="F20" s="328"/>
      <c r="G20" s="328"/>
      <c r="H20" s="328"/>
      <c r="I20" s="119" t="s">
        <v>38</v>
      </c>
      <c r="J20" s="30" t="str">
        <f>'Rekapitulace stavby'!AN14</f>
        <v>Vyplň údaj</v>
      </c>
      <c r="L20" s="39"/>
    </row>
    <row r="21" spans="2:12" s="1" customFormat="1" ht="7" customHeight="1">
      <c r="B21" s="39"/>
      <c r="I21" s="118"/>
      <c r="L21" s="39"/>
    </row>
    <row r="22" spans="2:12" s="1" customFormat="1" ht="12" customHeight="1">
      <c r="B22" s="39"/>
      <c r="D22" s="117" t="s">
        <v>42</v>
      </c>
      <c r="I22" s="119" t="s">
        <v>35</v>
      </c>
      <c r="J22" s="106" t="s">
        <v>43</v>
      </c>
      <c r="L22" s="39"/>
    </row>
    <row r="23" spans="2:12" s="1" customFormat="1" ht="18" customHeight="1">
      <c r="B23" s="39"/>
      <c r="E23" s="106" t="s">
        <v>44</v>
      </c>
      <c r="I23" s="119" t="s">
        <v>38</v>
      </c>
      <c r="J23" s="106" t="s">
        <v>45</v>
      </c>
      <c r="L23" s="39"/>
    </row>
    <row r="24" spans="2:12" s="1" customFormat="1" ht="7" customHeight="1">
      <c r="B24" s="39"/>
      <c r="I24" s="118"/>
      <c r="L24" s="39"/>
    </row>
    <row r="25" spans="2:12" s="1" customFormat="1" ht="12" customHeight="1">
      <c r="B25" s="39"/>
      <c r="D25" s="117" t="s">
        <v>46</v>
      </c>
      <c r="I25" s="119" t="s">
        <v>35</v>
      </c>
      <c r="J25" s="106" t="s">
        <v>1</v>
      </c>
      <c r="L25" s="39"/>
    </row>
    <row r="26" spans="2:12" s="1" customFormat="1" ht="18" customHeight="1">
      <c r="B26" s="39"/>
      <c r="E26" s="106" t="s">
        <v>47</v>
      </c>
      <c r="I26" s="119" t="s">
        <v>38</v>
      </c>
      <c r="J26" s="106" t="s">
        <v>1</v>
      </c>
      <c r="L26" s="39"/>
    </row>
    <row r="27" spans="2:12" s="1" customFormat="1" ht="7" customHeight="1">
      <c r="B27" s="39"/>
      <c r="I27" s="118"/>
      <c r="L27" s="39"/>
    </row>
    <row r="28" spans="2:12" s="1" customFormat="1" ht="12" customHeight="1">
      <c r="B28" s="39"/>
      <c r="D28" s="117" t="s">
        <v>49</v>
      </c>
      <c r="I28" s="118"/>
      <c r="L28" s="39"/>
    </row>
    <row r="29" spans="2:12" s="7" customFormat="1" ht="51" customHeight="1">
      <c r="B29" s="121"/>
      <c r="E29" s="329" t="s">
        <v>50</v>
      </c>
      <c r="F29" s="329"/>
      <c r="G29" s="329"/>
      <c r="H29" s="329"/>
      <c r="I29" s="122"/>
      <c r="L29" s="121"/>
    </row>
    <row r="30" spans="2:12" s="1" customFormat="1" ht="7" customHeight="1">
      <c r="B30" s="39"/>
      <c r="I30" s="118"/>
      <c r="L30" s="39"/>
    </row>
    <row r="31" spans="2:12" s="1" customFormat="1" ht="7" customHeight="1">
      <c r="B31" s="39"/>
      <c r="D31" s="63"/>
      <c r="E31" s="63"/>
      <c r="F31" s="63"/>
      <c r="G31" s="63"/>
      <c r="H31" s="63"/>
      <c r="I31" s="123"/>
      <c r="J31" s="63"/>
      <c r="K31" s="63"/>
      <c r="L31" s="39"/>
    </row>
    <row r="32" spans="2:12" s="1" customFormat="1" ht="25.45" customHeight="1">
      <c r="B32" s="39"/>
      <c r="D32" s="124" t="s">
        <v>51</v>
      </c>
      <c r="I32" s="118"/>
      <c r="J32" s="125">
        <f>ROUND(J124, 2)</f>
        <v>0</v>
      </c>
      <c r="L32" s="39"/>
    </row>
    <row r="33" spans="2:12" s="1" customFormat="1" ht="7" customHeight="1">
      <c r="B33" s="39"/>
      <c r="D33" s="63"/>
      <c r="E33" s="63"/>
      <c r="F33" s="63"/>
      <c r="G33" s="63"/>
      <c r="H33" s="63"/>
      <c r="I33" s="123"/>
      <c r="J33" s="63"/>
      <c r="K33" s="63"/>
      <c r="L33" s="39"/>
    </row>
    <row r="34" spans="2:12" s="1" customFormat="1" ht="14.4" customHeight="1">
      <c r="B34" s="39"/>
      <c r="F34" s="126" t="s">
        <v>53</v>
      </c>
      <c r="I34" s="127" t="s">
        <v>52</v>
      </c>
      <c r="J34" s="126" t="s">
        <v>54</v>
      </c>
      <c r="L34" s="39"/>
    </row>
    <row r="35" spans="2:12" s="1" customFormat="1" ht="14.4" customHeight="1">
      <c r="B35" s="39"/>
      <c r="D35" s="128" t="s">
        <v>55</v>
      </c>
      <c r="E35" s="117" t="s">
        <v>56</v>
      </c>
      <c r="F35" s="129">
        <f>ROUND((SUM(BE124:BE470)),  2)</f>
        <v>0</v>
      </c>
      <c r="I35" s="130">
        <v>0.21</v>
      </c>
      <c r="J35" s="129">
        <f>ROUND(((SUM(BE124:BE470))*I35),  2)</f>
        <v>0</v>
      </c>
      <c r="L35" s="39"/>
    </row>
    <row r="36" spans="2:12" s="1" customFormat="1" ht="14.4" customHeight="1">
      <c r="B36" s="39"/>
      <c r="E36" s="117" t="s">
        <v>57</v>
      </c>
      <c r="F36" s="129">
        <f>ROUND((SUM(BF124:BF470)),  2)</f>
        <v>0</v>
      </c>
      <c r="I36" s="130">
        <v>0.15</v>
      </c>
      <c r="J36" s="129">
        <f>ROUND(((SUM(BF124:BF470))*I36),  2)</f>
        <v>0</v>
      </c>
      <c r="L36" s="39"/>
    </row>
    <row r="37" spans="2:12" s="1" customFormat="1" ht="14.4" hidden="1" customHeight="1">
      <c r="B37" s="39"/>
      <c r="E37" s="117" t="s">
        <v>58</v>
      </c>
      <c r="F37" s="129">
        <f>ROUND((SUM(BG124:BG470)),  2)</f>
        <v>0</v>
      </c>
      <c r="I37" s="130">
        <v>0.21</v>
      </c>
      <c r="J37" s="129">
        <f>0</f>
        <v>0</v>
      </c>
      <c r="L37" s="39"/>
    </row>
    <row r="38" spans="2:12" s="1" customFormat="1" ht="14.4" hidden="1" customHeight="1">
      <c r="B38" s="39"/>
      <c r="E38" s="117" t="s">
        <v>59</v>
      </c>
      <c r="F38" s="129">
        <f>ROUND((SUM(BH124:BH470)),  2)</f>
        <v>0</v>
      </c>
      <c r="I38" s="130">
        <v>0.15</v>
      </c>
      <c r="J38" s="129">
        <f>0</f>
        <v>0</v>
      </c>
      <c r="L38" s="39"/>
    </row>
    <row r="39" spans="2:12" s="1" customFormat="1" ht="14.4" hidden="1" customHeight="1">
      <c r="B39" s="39"/>
      <c r="E39" s="117" t="s">
        <v>60</v>
      </c>
      <c r="F39" s="129">
        <f>ROUND((SUM(BI124:BI470)),  2)</f>
        <v>0</v>
      </c>
      <c r="I39" s="130">
        <v>0</v>
      </c>
      <c r="J39" s="129">
        <f>0</f>
        <v>0</v>
      </c>
      <c r="L39" s="39"/>
    </row>
    <row r="40" spans="2:12" s="1" customFormat="1" ht="7" customHeight="1">
      <c r="B40" s="39"/>
      <c r="I40" s="118"/>
      <c r="L40" s="39"/>
    </row>
    <row r="41" spans="2:12" s="1" customFormat="1" ht="25.45" customHeight="1">
      <c r="B41" s="39"/>
      <c r="C41" s="131"/>
      <c r="D41" s="132" t="s">
        <v>61</v>
      </c>
      <c r="E41" s="133"/>
      <c r="F41" s="133"/>
      <c r="G41" s="134" t="s">
        <v>62</v>
      </c>
      <c r="H41" s="135" t="s">
        <v>63</v>
      </c>
      <c r="I41" s="136"/>
      <c r="J41" s="137">
        <f>SUM(J32:J39)</f>
        <v>0</v>
      </c>
      <c r="K41" s="138"/>
      <c r="L41" s="39"/>
    </row>
    <row r="42" spans="2:12" s="1" customFormat="1" ht="14.4" customHeight="1">
      <c r="B42" s="39"/>
      <c r="I42" s="118"/>
      <c r="L42" s="39"/>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9"/>
      <c r="D50" s="139" t="s">
        <v>64</v>
      </c>
      <c r="E50" s="140"/>
      <c r="F50" s="140"/>
      <c r="G50" s="139" t="s">
        <v>65</v>
      </c>
      <c r="H50" s="140"/>
      <c r="I50" s="141"/>
      <c r="J50" s="140"/>
      <c r="K50" s="140"/>
      <c r="L50" s="39"/>
    </row>
    <row r="51" spans="2:12" ht="10.199999999999999">
      <c r="B51" s="20"/>
      <c r="L51" s="20"/>
    </row>
    <row r="52" spans="2:12" ht="10.199999999999999">
      <c r="B52" s="20"/>
      <c r="L52" s="20"/>
    </row>
    <row r="53" spans="2:12" ht="10.199999999999999">
      <c r="B53" s="20"/>
      <c r="L53" s="20"/>
    </row>
    <row r="54" spans="2:12" ht="10.199999999999999">
      <c r="B54" s="20"/>
      <c r="L54" s="20"/>
    </row>
    <row r="55" spans="2:12" ht="10.199999999999999">
      <c r="B55" s="20"/>
      <c r="L55" s="20"/>
    </row>
    <row r="56" spans="2:12" ht="10.199999999999999">
      <c r="B56" s="20"/>
      <c r="L56" s="20"/>
    </row>
    <row r="57" spans="2:12" ht="10.199999999999999">
      <c r="B57" s="20"/>
      <c r="L57" s="20"/>
    </row>
    <row r="58" spans="2:12" ht="10.199999999999999">
      <c r="B58" s="20"/>
      <c r="L58" s="20"/>
    </row>
    <row r="59" spans="2:12" ht="10.199999999999999">
      <c r="B59" s="20"/>
      <c r="L59" s="20"/>
    </row>
    <row r="60" spans="2:12" ht="10.199999999999999">
      <c r="B60" s="20"/>
      <c r="L60" s="20"/>
    </row>
    <row r="61" spans="2:12" s="1" customFormat="1" ht="12.3">
      <c r="B61" s="39"/>
      <c r="D61" s="142" t="s">
        <v>66</v>
      </c>
      <c r="E61" s="143"/>
      <c r="F61" s="144" t="s">
        <v>67</v>
      </c>
      <c r="G61" s="142" t="s">
        <v>66</v>
      </c>
      <c r="H61" s="143"/>
      <c r="I61" s="145"/>
      <c r="J61" s="146" t="s">
        <v>67</v>
      </c>
      <c r="K61" s="143"/>
      <c r="L61" s="39"/>
    </row>
    <row r="62" spans="2:12" ht="10.199999999999999">
      <c r="B62" s="20"/>
      <c r="L62" s="20"/>
    </row>
    <row r="63" spans="2:12" ht="10.199999999999999">
      <c r="B63" s="20"/>
      <c r="L63" s="20"/>
    </row>
    <row r="64" spans="2:12" ht="10.199999999999999">
      <c r="B64" s="20"/>
      <c r="L64" s="20"/>
    </row>
    <row r="65" spans="2:12" s="1" customFormat="1" ht="12.3">
      <c r="B65" s="39"/>
      <c r="D65" s="139" t="s">
        <v>68</v>
      </c>
      <c r="E65" s="140"/>
      <c r="F65" s="140"/>
      <c r="G65" s="139" t="s">
        <v>69</v>
      </c>
      <c r="H65" s="140"/>
      <c r="I65" s="141"/>
      <c r="J65" s="140"/>
      <c r="K65" s="140"/>
      <c r="L65" s="39"/>
    </row>
    <row r="66" spans="2:12" ht="10.199999999999999">
      <c r="B66" s="20"/>
      <c r="L66" s="20"/>
    </row>
    <row r="67" spans="2:12" ht="10.199999999999999">
      <c r="B67" s="20"/>
      <c r="L67" s="20"/>
    </row>
    <row r="68" spans="2:12" ht="10.199999999999999">
      <c r="B68" s="20"/>
      <c r="L68" s="20"/>
    </row>
    <row r="69" spans="2:12" ht="10.199999999999999">
      <c r="B69" s="20"/>
      <c r="L69" s="20"/>
    </row>
    <row r="70" spans="2:12" ht="10.199999999999999">
      <c r="B70" s="20"/>
      <c r="L70" s="20"/>
    </row>
    <row r="71" spans="2:12" ht="10.199999999999999">
      <c r="B71" s="20"/>
      <c r="L71" s="20"/>
    </row>
    <row r="72" spans="2:12" ht="10.199999999999999">
      <c r="B72" s="20"/>
      <c r="L72" s="20"/>
    </row>
    <row r="73" spans="2:12" ht="10.199999999999999">
      <c r="B73" s="20"/>
      <c r="L73" s="20"/>
    </row>
    <row r="74" spans="2:12" ht="10.199999999999999">
      <c r="B74" s="20"/>
      <c r="L74" s="20"/>
    </row>
    <row r="75" spans="2:12" ht="10.199999999999999">
      <c r="B75" s="20"/>
      <c r="L75" s="20"/>
    </row>
    <row r="76" spans="2:12" s="1" customFormat="1" ht="12.3">
      <c r="B76" s="39"/>
      <c r="D76" s="142" t="s">
        <v>66</v>
      </c>
      <c r="E76" s="143"/>
      <c r="F76" s="144" t="s">
        <v>67</v>
      </c>
      <c r="G76" s="142" t="s">
        <v>66</v>
      </c>
      <c r="H76" s="143"/>
      <c r="I76" s="145"/>
      <c r="J76" s="146" t="s">
        <v>67</v>
      </c>
      <c r="K76" s="143"/>
      <c r="L76" s="39"/>
    </row>
    <row r="77" spans="2:12" s="1" customFormat="1" ht="14.4" customHeight="1">
      <c r="B77" s="147"/>
      <c r="C77" s="148"/>
      <c r="D77" s="148"/>
      <c r="E77" s="148"/>
      <c r="F77" s="148"/>
      <c r="G77" s="148"/>
      <c r="H77" s="148"/>
      <c r="I77" s="149"/>
      <c r="J77" s="148"/>
      <c r="K77" s="148"/>
      <c r="L77" s="39"/>
    </row>
    <row r="81" spans="2:12" s="1" customFormat="1" ht="7" customHeight="1">
      <c r="B81" s="150"/>
      <c r="C81" s="151"/>
      <c r="D81" s="151"/>
      <c r="E81" s="151"/>
      <c r="F81" s="151"/>
      <c r="G81" s="151"/>
      <c r="H81" s="151"/>
      <c r="I81" s="152"/>
      <c r="J81" s="151"/>
      <c r="K81" s="151"/>
      <c r="L81" s="39"/>
    </row>
    <row r="82" spans="2:12" s="1" customFormat="1" ht="25" customHeight="1">
      <c r="B82" s="35"/>
      <c r="C82" s="23" t="s">
        <v>152</v>
      </c>
      <c r="D82" s="36"/>
      <c r="E82" s="36"/>
      <c r="F82" s="36"/>
      <c r="G82" s="36"/>
      <c r="H82" s="36"/>
      <c r="I82" s="118"/>
      <c r="J82" s="36"/>
      <c r="K82" s="36"/>
      <c r="L82" s="39"/>
    </row>
    <row r="83" spans="2:12" s="1" customFormat="1" ht="7" customHeight="1">
      <c r="B83" s="35"/>
      <c r="C83" s="36"/>
      <c r="D83" s="36"/>
      <c r="E83" s="36"/>
      <c r="F83" s="36"/>
      <c r="G83" s="36"/>
      <c r="H83" s="36"/>
      <c r="I83" s="118"/>
      <c r="J83" s="36"/>
      <c r="K83" s="36"/>
      <c r="L83" s="39"/>
    </row>
    <row r="84" spans="2:12" s="1" customFormat="1" ht="12" customHeight="1">
      <c r="B84" s="35"/>
      <c r="C84" s="29" t="s">
        <v>16</v>
      </c>
      <c r="D84" s="36"/>
      <c r="E84" s="36"/>
      <c r="F84" s="36"/>
      <c r="G84" s="36"/>
      <c r="H84" s="36"/>
      <c r="I84" s="118"/>
      <c r="J84" s="36"/>
      <c r="K84" s="36"/>
      <c r="L84" s="39"/>
    </row>
    <row r="85" spans="2:12" s="1" customFormat="1" ht="16.5" customHeight="1">
      <c r="B85" s="35"/>
      <c r="C85" s="36"/>
      <c r="D85" s="36"/>
      <c r="E85" s="330" t="str">
        <f>E7</f>
        <v>Šternberk - lokalita Příkopy</v>
      </c>
      <c r="F85" s="331"/>
      <c r="G85" s="331"/>
      <c r="H85" s="331"/>
      <c r="I85" s="118"/>
      <c r="J85" s="36"/>
      <c r="K85" s="36"/>
      <c r="L85" s="39"/>
    </row>
    <row r="86" spans="2:12" ht="12" customHeight="1">
      <c r="B86" s="21"/>
      <c r="C86" s="29" t="s">
        <v>147</v>
      </c>
      <c r="D86" s="22"/>
      <c r="E86" s="22"/>
      <c r="F86" s="22"/>
      <c r="G86" s="22"/>
      <c r="H86" s="22"/>
      <c r="J86" s="22"/>
      <c r="K86" s="22"/>
      <c r="L86" s="20"/>
    </row>
    <row r="87" spans="2:12" s="1" customFormat="1" ht="16.5" customHeight="1">
      <c r="B87" s="35"/>
      <c r="C87" s="36"/>
      <c r="D87" s="36"/>
      <c r="E87" s="330" t="s">
        <v>3342</v>
      </c>
      <c r="F87" s="332"/>
      <c r="G87" s="332"/>
      <c r="H87" s="332"/>
      <c r="I87" s="118"/>
      <c r="J87" s="36"/>
      <c r="K87" s="36"/>
      <c r="L87" s="39"/>
    </row>
    <row r="88" spans="2:12" s="1" customFormat="1" ht="12" customHeight="1">
      <c r="B88" s="35"/>
      <c r="C88" s="29" t="s">
        <v>149</v>
      </c>
      <c r="D88" s="36"/>
      <c r="E88" s="36"/>
      <c r="F88" s="36"/>
      <c r="G88" s="36"/>
      <c r="H88" s="36"/>
      <c r="I88" s="118"/>
      <c r="J88" s="36"/>
      <c r="K88" s="36"/>
      <c r="L88" s="39"/>
    </row>
    <row r="89" spans="2:12" s="1" customFormat="1" ht="16.5" customHeight="1">
      <c r="B89" s="35"/>
      <c r="C89" s="36"/>
      <c r="D89" s="36"/>
      <c r="E89" s="298" t="str">
        <f>E11</f>
        <v>5-1 - SO 801 - Vegetační úpravy - soupis prací</v>
      </c>
      <c r="F89" s="332"/>
      <c r="G89" s="332"/>
      <c r="H89" s="332"/>
      <c r="I89" s="118"/>
      <c r="J89" s="36"/>
      <c r="K89" s="36"/>
      <c r="L89" s="39"/>
    </row>
    <row r="90" spans="2:12" s="1" customFormat="1" ht="7" customHeight="1">
      <c r="B90" s="35"/>
      <c r="C90" s="36"/>
      <c r="D90" s="36"/>
      <c r="E90" s="36"/>
      <c r="F90" s="36"/>
      <c r="G90" s="36"/>
      <c r="H90" s="36"/>
      <c r="I90" s="118"/>
      <c r="J90" s="36"/>
      <c r="K90" s="36"/>
      <c r="L90" s="39"/>
    </row>
    <row r="91" spans="2:12" s="1" customFormat="1" ht="12" customHeight="1">
      <c r="B91" s="35"/>
      <c r="C91" s="29" t="s">
        <v>24</v>
      </c>
      <c r="D91" s="36"/>
      <c r="E91" s="36"/>
      <c r="F91" s="27" t="str">
        <f>F14</f>
        <v>Šternberk</v>
      </c>
      <c r="G91" s="36"/>
      <c r="H91" s="36"/>
      <c r="I91" s="119" t="s">
        <v>26</v>
      </c>
      <c r="J91" s="62" t="str">
        <f>IF(J14="","",J14)</f>
        <v>23. 4. 2017</v>
      </c>
      <c r="K91" s="36"/>
      <c r="L91" s="39"/>
    </row>
    <row r="92" spans="2:12" s="1" customFormat="1" ht="7" customHeight="1">
      <c r="B92" s="35"/>
      <c r="C92" s="36"/>
      <c r="D92" s="36"/>
      <c r="E92" s="36"/>
      <c r="F92" s="36"/>
      <c r="G92" s="36"/>
      <c r="H92" s="36"/>
      <c r="I92" s="118"/>
      <c r="J92" s="36"/>
      <c r="K92" s="36"/>
      <c r="L92" s="39"/>
    </row>
    <row r="93" spans="2:12" s="1" customFormat="1" ht="15.15" customHeight="1">
      <c r="B93" s="35"/>
      <c r="C93" s="29" t="s">
        <v>34</v>
      </c>
      <c r="D93" s="36"/>
      <c r="E93" s="36"/>
      <c r="F93" s="27" t="str">
        <f>E17</f>
        <v>Město Šternberk</v>
      </c>
      <c r="G93" s="36"/>
      <c r="H93" s="36"/>
      <c r="I93" s="119" t="s">
        <v>42</v>
      </c>
      <c r="J93" s="33" t="str">
        <f>E23</f>
        <v>ing. Petr Doležel</v>
      </c>
      <c r="K93" s="36"/>
      <c r="L93" s="39"/>
    </row>
    <row r="94" spans="2:12" s="1" customFormat="1" ht="15.15" customHeight="1">
      <c r="B94" s="35"/>
      <c r="C94" s="29" t="s">
        <v>40</v>
      </c>
      <c r="D94" s="36"/>
      <c r="E94" s="36"/>
      <c r="F94" s="27" t="str">
        <f>IF(E20="","",E20)</f>
        <v>Vyplň údaj</v>
      </c>
      <c r="G94" s="36"/>
      <c r="H94" s="36"/>
      <c r="I94" s="119" t="s">
        <v>46</v>
      </c>
      <c r="J94" s="33" t="str">
        <f>E26</f>
        <v xml:space="preserve">ing.Pospíšil Michal          </v>
      </c>
      <c r="K94" s="36"/>
      <c r="L94" s="39"/>
    </row>
    <row r="95" spans="2:12" s="1" customFormat="1" ht="10.3" customHeight="1">
      <c r="B95" s="35"/>
      <c r="C95" s="36"/>
      <c r="D95" s="36"/>
      <c r="E95" s="36"/>
      <c r="F95" s="36"/>
      <c r="G95" s="36"/>
      <c r="H95" s="36"/>
      <c r="I95" s="118"/>
      <c r="J95" s="36"/>
      <c r="K95" s="36"/>
      <c r="L95" s="39"/>
    </row>
    <row r="96" spans="2:12" s="1" customFormat="1" ht="29.25" customHeight="1">
      <c r="B96" s="35"/>
      <c r="C96" s="153" t="s">
        <v>153</v>
      </c>
      <c r="D96" s="154"/>
      <c r="E96" s="154"/>
      <c r="F96" s="154"/>
      <c r="G96" s="154"/>
      <c r="H96" s="154"/>
      <c r="I96" s="155"/>
      <c r="J96" s="156" t="s">
        <v>154</v>
      </c>
      <c r="K96" s="154"/>
      <c r="L96" s="39"/>
    </row>
    <row r="97" spans="2:47" s="1" customFormat="1" ht="10.3" customHeight="1">
      <c r="B97" s="35"/>
      <c r="C97" s="36"/>
      <c r="D97" s="36"/>
      <c r="E97" s="36"/>
      <c r="F97" s="36"/>
      <c r="G97" s="36"/>
      <c r="H97" s="36"/>
      <c r="I97" s="118"/>
      <c r="J97" s="36"/>
      <c r="K97" s="36"/>
      <c r="L97" s="39"/>
    </row>
    <row r="98" spans="2:47" s="1" customFormat="1" ht="22.8" customHeight="1">
      <c r="B98" s="35"/>
      <c r="C98" s="157" t="s">
        <v>155</v>
      </c>
      <c r="D98" s="36"/>
      <c r="E98" s="36"/>
      <c r="F98" s="36"/>
      <c r="G98" s="36"/>
      <c r="H98" s="36"/>
      <c r="I98" s="118"/>
      <c r="J98" s="80">
        <f>J124</f>
        <v>0</v>
      </c>
      <c r="K98" s="36"/>
      <c r="L98" s="39"/>
      <c r="AU98" s="17" t="s">
        <v>156</v>
      </c>
    </row>
    <row r="99" spans="2:47" s="8" customFormat="1" ht="25" customHeight="1">
      <c r="B99" s="158"/>
      <c r="C99" s="159"/>
      <c r="D99" s="160" t="s">
        <v>3345</v>
      </c>
      <c r="E99" s="161"/>
      <c r="F99" s="161"/>
      <c r="G99" s="161"/>
      <c r="H99" s="161"/>
      <c r="I99" s="162"/>
      <c r="J99" s="163">
        <f>J125</f>
        <v>0</v>
      </c>
      <c r="K99" s="159"/>
      <c r="L99" s="164"/>
    </row>
    <row r="100" spans="2:47" s="9" customFormat="1" ht="19.899999999999999" customHeight="1">
      <c r="B100" s="165"/>
      <c r="C100" s="100"/>
      <c r="D100" s="166" t="s">
        <v>3346</v>
      </c>
      <c r="E100" s="167"/>
      <c r="F100" s="167"/>
      <c r="G100" s="167"/>
      <c r="H100" s="167"/>
      <c r="I100" s="168"/>
      <c r="J100" s="169">
        <f>J126</f>
        <v>0</v>
      </c>
      <c r="K100" s="100"/>
      <c r="L100" s="170"/>
    </row>
    <row r="101" spans="2:47" s="9" customFormat="1" ht="14.85" customHeight="1">
      <c r="B101" s="165"/>
      <c r="C101" s="100"/>
      <c r="D101" s="166" t="s">
        <v>3347</v>
      </c>
      <c r="E101" s="167"/>
      <c r="F101" s="167"/>
      <c r="G101" s="167"/>
      <c r="H101" s="167"/>
      <c r="I101" s="168"/>
      <c r="J101" s="169">
        <f>J127</f>
        <v>0</v>
      </c>
      <c r="K101" s="100"/>
      <c r="L101" s="170"/>
    </row>
    <row r="102" spans="2:47" s="9" customFormat="1" ht="19.899999999999999" customHeight="1">
      <c r="B102" s="165"/>
      <c r="C102" s="100"/>
      <c r="D102" s="166" t="s">
        <v>3348</v>
      </c>
      <c r="E102" s="167"/>
      <c r="F102" s="167"/>
      <c r="G102" s="167"/>
      <c r="H102" s="167"/>
      <c r="I102" s="168"/>
      <c r="J102" s="169">
        <f>J423</f>
        <v>0</v>
      </c>
      <c r="K102" s="100"/>
      <c r="L102" s="170"/>
    </row>
    <row r="103" spans="2:47" s="1" customFormat="1" ht="21.85" customHeight="1">
      <c r="B103" s="35"/>
      <c r="C103" s="36"/>
      <c r="D103" s="36"/>
      <c r="E103" s="36"/>
      <c r="F103" s="36"/>
      <c r="G103" s="36"/>
      <c r="H103" s="36"/>
      <c r="I103" s="118"/>
      <c r="J103" s="36"/>
      <c r="K103" s="36"/>
      <c r="L103" s="39"/>
    </row>
    <row r="104" spans="2:47" s="1" customFormat="1" ht="7" customHeight="1">
      <c r="B104" s="50"/>
      <c r="C104" s="51"/>
      <c r="D104" s="51"/>
      <c r="E104" s="51"/>
      <c r="F104" s="51"/>
      <c r="G104" s="51"/>
      <c r="H104" s="51"/>
      <c r="I104" s="149"/>
      <c r="J104" s="51"/>
      <c r="K104" s="51"/>
      <c r="L104" s="39"/>
    </row>
    <row r="108" spans="2:47" s="1" customFormat="1" ht="7" customHeight="1">
      <c r="B108" s="52"/>
      <c r="C108" s="53"/>
      <c r="D108" s="53"/>
      <c r="E108" s="53"/>
      <c r="F108" s="53"/>
      <c r="G108" s="53"/>
      <c r="H108" s="53"/>
      <c r="I108" s="152"/>
      <c r="J108" s="53"/>
      <c r="K108" s="53"/>
      <c r="L108" s="39"/>
    </row>
    <row r="109" spans="2:47" s="1" customFormat="1" ht="25" customHeight="1">
      <c r="B109" s="35"/>
      <c r="C109" s="23" t="s">
        <v>168</v>
      </c>
      <c r="D109" s="36"/>
      <c r="E109" s="36"/>
      <c r="F109" s="36"/>
      <c r="G109" s="36"/>
      <c r="H109" s="36"/>
      <c r="I109" s="118"/>
      <c r="J109" s="36"/>
      <c r="K109" s="36"/>
      <c r="L109" s="39"/>
    </row>
    <row r="110" spans="2:47" s="1" customFormat="1" ht="7" customHeight="1">
      <c r="B110" s="35"/>
      <c r="C110" s="36"/>
      <c r="D110" s="36"/>
      <c r="E110" s="36"/>
      <c r="F110" s="36"/>
      <c r="G110" s="36"/>
      <c r="H110" s="36"/>
      <c r="I110" s="118"/>
      <c r="J110" s="36"/>
      <c r="K110" s="36"/>
      <c r="L110" s="39"/>
    </row>
    <row r="111" spans="2:47" s="1" customFormat="1" ht="12" customHeight="1">
      <c r="B111" s="35"/>
      <c r="C111" s="29" t="s">
        <v>16</v>
      </c>
      <c r="D111" s="36"/>
      <c r="E111" s="36"/>
      <c r="F111" s="36"/>
      <c r="G111" s="36"/>
      <c r="H111" s="36"/>
      <c r="I111" s="118"/>
      <c r="J111" s="36"/>
      <c r="K111" s="36"/>
      <c r="L111" s="39"/>
    </row>
    <row r="112" spans="2:47" s="1" customFormat="1" ht="16.5" customHeight="1">
      <c r="B112" s="35"/>
      <c r="C112" s="36"/>
      <c r="D112" s="36"/>
      <c r="E112" s="330" t="str">
        <f>E7</f>
        <v>Šternberk - lokalita Příkopy</v>
      </c>
      <c r="F112" s="331"/>
      <c r="G112" s="331"/>
      <c r="H112" s="331"/>
      <c r="I112" s="118"/>
      <c r="J112" s="36"/>
      <c r="K112" s="36"/>
      <c r="L112" s="39"/>
    </row>
    <row r="113" spans="2:65" ht="12" customHeight="1">
      <c r="B113" s="21"/>
      <c r="C113" s="29" t="s">
        <v>147</v>
      </c>
      <c r="D113" s="22"/>
      <c r="E113" s="22"/>
      <c r="F113" s="22"/>
      <c r="G113" s="22"/>
      <c r="H113" s="22"/>
      <c r="J113" s="22"/>
      <c r="K113" s="22"/>
      <c r="L113" s="20"/>
    </row>
    <row r="114" spans="2:65" s="1" customFormat="1" ht="16.5" customHeight="1">
      <c r="B114" s="35"/>
      <c r="C114" s="36"/>
      <c r="D114" s="36"/>
      <c r="E114" s="330" t="s">
        <v>3342</v>
      </c>
      <c r="F114" s="332"/>
      <c r="G114" s="332"/>
      <c r="H114" s="332"/>
      <c r="I114" s="118"/>
      <c r="J114" s="36"/>
      <c r="K114" s="36"/>
      <c r="L114" s="39"/>
    </row>
    <row r="115" spans="2:65" s="1" customFormat="1" ht="12" customHeight="1">
      <c r="B115" s="35"/>
      <c r="C115" s="29" t="s">
        <v>149</v>
      </c>
      <c r="D115" s="36"/>
      <c r="E115" s="36"/>
      <c r="F115" s="36"/>
      <c r="G115" s="36"/>
      <c r="H115" s="36"/>
      <c r="I115" s="118"/>
      <c r="J115" s="36"/>
      <c r="K115" s="36"/>
      <c r="L115" s="39"/>
    </row>
    <row r="116" spans="2:65" s="1" customFormat="1" ht="16.5" customHeight="1">
      <c r="B116" s="35"/>
      <c r="C116" s="36"/>
      <c r="D116" s="36"/>
      <c r="E116" s="298" t="str">
        <f>E11</f>
        <v>5-1 - SO 801 - Vegetační úpravy - soupis prací</v>
      </c>
      <c r="F116" s="332"/>
      <c r="G116" s="332"/>
      <c r="H116" s="332"/>
      <c r="I116" s="118"/>
      <c r="J116" s="36"/>
      <c r="K116" s="36"/>
      <c r="L116" s="39"/>
    </row>
    <row r="117" spans="2:65" s="1" customFormat="1" ht="7" customHeight="1">
      <c r="B117" s="35"/>
      <c r="C117" s="36"/>
      <c r="D117" s="36"/>
      <c r="E117" s="36"/>
      <c r="F117" s="36"/>
      <c r="G117" s="36"/>
      <c r="H117" s="36"/>
      <c r="I117" s="118"/>
      <c r="J117" s="36"/>
      <c r="K117" s="36"/>
      <c r="L117" s="39"/>
    </row>
    <row r="118" spans="2:65" s="1" customFormat="1" ht="12" customHeight="1">
      <c r="B118" s="35"/>
      <c r="C118" s="29" t="s">
        <v>24</v>
      </c>
      <c r="D118" s="36"/>
      <c r="E118" s="36"/>
      <c r="F118" s="27" t="str">
        <f>F14</f>
        <v>Šternberk</v>
      </c>
      <c r="G118" s="36"/>
      <c r="H118" s="36"/>
      <c r="I118" s="119" t="s">
        <v>26</v>
      </c>
      <c r="J118" s="62" t="str">
        <f>IF(J14="","",J14)</f>
        <v>23. 4. 2017</v>
      </c>
      <c r="K118" s="36"/>
      <c r="L118" s="39"/>
    </row>
    <row r="119" spans="2:65" s="1" customFormat="1" ht="7" customHeight="1">
      <c r="B119" s="35"/>
      <c r="C119" s="36"/>
      <c r="D119" s="36"/>
      <c r="E119" s="36"/>
      <c r="F119" s="36"/>
      <c r="G119" s="36"/>
      <c r="H119" s="36"/>
      <c r="I119" s="118"/>
      <c r="J119" s="36"/>
      <c r="K119" s="36"/>
      <c r="L119" s="39"/>
    </row>
    <row r="120" spans="2:65" s="1" customFormat="1" ht="15.15" customHeight="1">
      <c r="B120" s="35"/>
      <c r="C120" s="29" t="s">
        <v>34</v>
      </c>
      <c r="D120" s="36"/>
      <c r="E120" s="36"/>
      <c r="F120" s="27" t="str">
        <f>E17</f>
        <v>Město Šternberk</v>
      </c>
      <c r="G120" s="36"/>
      <c r="H120" s="36"/>
      <c r="I120" s="119" t="s">
        <v>42</v>
      </c>
      <c r="J120" s="33" t="str">
        <f>E23</f>
        <v>ing. Petr Doležel</v>
      </c>
      <c r="K120" s="36"/>
      <c r="L120" s="39"/>
    </row>
    <row r="121" spans="2:65" s="1" customFormat="1" ht="15.15" customHeight="1">
      <c r="B121" s="35"/>
      <c r="C121" s="29" t="s">
        <v>40</v>
      </c>
      <c r="D121" s="36"/>
      <c r="E121" s="36"/>
      <c r="F121" s="27" t="str">
        <f>IF(E20="","",E20)</f>
        <v>Vyplň údaj</v>
      </c>
      <c r="G121" s="36"/>
      <c r="H121" s="36"/>
      <c r="I121" s="119" t="s">
        <v>46</v>
      </c>
      <c r="J121" s="33" t="str">
        <f>E26</f>
        <v xml:space="preserve">ing.Pospíšil Michal          </v>
      </c>
      <c r="K121" s="36"/>
      <c r="L121" s="39"/>
    </row>
    <row r="122" spans="2:65" s="1" customFormat="1" ht="10.3" customHeight="1">
      <c r="B122" s="35"/>
      <c r="C122" s="36"/>
      <c r="D122" s="36"/>
      <c r="E122" s="36"/>
      <c r="F122" s="36"/>
      <c r="G122" s="36"/>
      <c r="H122" s="36"/>
      <c r="I122" s="118"/>
      <c r="J122" s="36"/>
      <c r="K122" s="36"/>
      <c r="L122" s="39"/>
    </row>
    <row r="123" spans="2:65" s="10" customFormat="1" ht="29.25" customHeight="1">
      <c r="B123" s="171"/>
      <c r="C123" s="172" t="s">
        <v>169</v>
      </c>
      <c r="D123" s="173" t="s">
        <v>76</v>
      </c>
      <c r="E123" s="173" t="s">
        <v>72</v>
      </c>
      <c r="F123" s="173" t="s">
        <v>73</v>
      </c>
      <c r="G123" s="173" t="s">
        <v>170</v>
      </c>
      <c r="H123" s="173" t="s">
        <v>171</v>
      </c>
      <c r="I123" s="174" t="s">
        <v>172</v>
      </c>
      <c r="J123" s="173" t="s">
        <v>154</v>
      </c>
      <c r="K123" s="175" t="s">
        <v>173</v>
      </c>
      <c r="L123" s="176"/>
      <c r="M123" s="71" t="s">
        <v>1</v>
      </c>
      <c r="N123" s="72" t="s">
        <v>55</v>
      </c>
      <c r="O123" s="72" t="s">
        <v>174</v>
      </c>
      <c r="P123" s="72" t="s">
        <v>175</v>
      </c>
      <c r="Q123" s="72" t="s">
        <v>176</v>
      </c>
      <c r="R123" s="72" t="s">
        <v>177</v>
      </c>
      <c r="S123" s="72" t="s">
        <v>178</v>
      </c>
      <c r="T123" s="73" t="s">
        <v>179</v>
      </c>
    </row>
    <row r="124" spans="2:65" s="1" customFormat="1" ht="22.8" customHeight="1">
      <c r="B124" s="35"/>
      <c r="C124" s="78" t="s">
        <v>180</v>
      </c>
      <c r="D124" s="36"/>
      <c r="E124" s="36"/>
      <c r="F124" s="36"/>
      <c r="G124" s="36"/>
      <c r="H124" s="36"/>
      <c r="I124" s="118"/>
      <c r="J124" s="177">
        <f>BK124</f>
        <v>0</v>
      </c>
      <c r="K124" s="36"/>
      <c r="L124" s="39"/>
      <c r="M124" s="74"/>
      <c r="N124" s="75"/>
      <c r="O124" s="75"/>
      <c r="P124" s="178">
        <f>P125</f>
        <v>0</v>
      </c>
      <c r="Q124" s="75"/>
      <c r="R124" s="178">
        <f>R125</f>
        <v>18.16304366</v>
      </c>
      <c r="S124" s="75"/>
      <c r="T124" s="179">
        <f>T125</f>
        <v>0</v>
      </c>
      <c r="AT124" s="17" t="s">
        <v>90</v>
      </c>
      <c r="AU124" s="17" t="s">
        <v>156</v>
      </c>
      <c r="BK124" s="180">
        <f>BK125</f>
        <v>0</v>
      </c>
    </row>
    <row r="125" spans="2:65" s="11" customFormat="1" ht="25.9" customHeight="1">
      <c r="B125" s="181"/>
      <c r="C125" s="182"/>
      <c r="D125" s="183" t="s">
        <v>90</v>
      </c>
      <c r="E125" s="184" t="s">
        <v>181</v>
      </c>
      <c r="F125" s="184" t="s">
        <v>3349</v>
      </c>
      <c r="G125" s="182"/>
      <c r="H125" s="182"/>
      <c r="I125" s="185"/>
      <c r="J125" s="186">
        <f>BK125</f>
        <v>0</v>
      </c>
      <c r="K125" s="182"/>
      <c r="L125" s="187"/>
      <c r="M125" s="188"/>
      <c r="N125" s="189"/>
      <c r="O125" s="189"/>
      <c r="P125" s="190">
        <f>P126+P423</f>
        <v>0</v>
      </c>
      <c r="Q125" s="189"/>
      <c r="R125" s="190">
        <f>R126+R423</f>
        <v>18.16304366</v>
      </c>
      <c r="S125" s="189"/>
      <c r="T125" s="191">
        <f>T126+T423</f>
        <v>0</v>
      </c>
      <c r="AR125" s="192" t="s">
        <v>23</v>
      </c>
      <c r="AT125" s="193" t="s">
        <v>90</v>
      </c>
      <c r="AU125" s="193" t="s">
        <v>91</v>
      </c>
      <c r="AY125" s="192" t="s">
        <v>183</v>
      </c>
      <c r="BK125" s="194">
        <f>BK126+BK423</f>
        <v>0</v>
      </c>
    </row>
    <row r="126" spans="2:65" s="11" customFormat="1" ht="22.8" customHeight="1">
      <c r="B126" s="181"/>
      <c r="C126" s="182"/>
      <c r="D126" s="183" t="s">
        <v>90</v>
      </c>
      <c r="E126" s="195" t="s">
        <v>302</v>
      </c>
      <c r="F126" s="195" t="s">
        <v>3350</v>
      </c>
      <c r="G126" s="182"/>
      <c r="H126" s="182"/>
      <c r="I126" s="185"/>
      <c r="J126" s="196">
        <f>BK126</f>
        <v>0</v>
      </c>
      <c r="K126" s="182"/>
      <c r="L126" s="187"/>
      <c r="M126" s="188"/>
      <c r="N126" s="189"/>
      <c r="O126" s="189"/>
      <c r="P126" s="190">
        <f>P127</f>
        <v>0</v>
      </c>
      <c r="Q126" s="189"/>
      <c r="R126" s="190">
        <f>R127</f>
        <v>4.3607436599999998</v>
      </c>
      <c r="S126" s="189"/>
      <c r="T126" s="191">
        <f>T127</f>
        <v>0</v>
      </c>
      <c r="AR126" s="192" t="s">
        <v>23</v>
      </c>
      <c r="AT126" s="193" t="s">
        <v>90</v>
      </c>
      <c r="AU126" s="193" t="s">
        <v>23</v>
      </c>
      <c r="AY126" s="192" t="s">
        <v>183</v>
      </c>
      <c r="BK126" s="194">
        <f>BK127</f>
        <v>0</v>
      </c>
    </row>
    <row r="127" spans="2:65" s="11" customFormat="1" ht="20.85" customHeight="1">
      <c r="B127" s="181"/>
      <c r="C127" s="182"/>
      <c r="D127" s="183" t="s">
        <v>90</v>
      </c>
      <c r="E127" s="195" t="s">
        <v>3351</v>
      </c>
      <c r="F127" s="195" t="s">
        <v>3352</v>
      </c>
      <c r="G127" s="182"/>
      <c r="H127" s="182"/>
      <c r="I127" s="185"/>
      <c r="J127" s="196">
        <f>BK127</f>
        <v>0</v>
      </c>
      <c r="K127" s="182"/>
      <c r="L127" s="187"/>
      <c r="M127" s="188"/>
      <c r="N127" s="189"/>
      <c r="O127" s="189"/>
      <c r="P127" s="190">
        <f>SUM(P128:P422)</f>
        <v>0</v>
      </c>
      <c r="Q127" s="189"/>
      <c r="R127" s="190">
        <f>SUM(R128:R422)</f>
        <v>4.3607436599999998</v>
      </c>
      <c r="S127" s="189"/>
      <c r="T127" s="191">
        <f>SUM(T128:T422)</f>
        <v>0</v>
      </c>
      <c r="AR127" s="192" t="s">
        <v>23</v>
      </c>
      <c r="AT127" s="193" t="s">
        <v>90</v>
      </c>
      <c r="AU127" s="193" t="s">
        <v>98</v>
      </c>
      <c r="AY127" s="192" t="s">
        <v>183</v>
      </c>
      <c r="BK127" s="194">
        <f>SUM(BK128:BK422)</f>
        <v>0</v>
      </c>
    </row>
    <row r="128" spans="2:65" s="1" customFormat="1" ht="16.5" customHeight="1">
      <c r="B128" s="35"/>
      <c r="C128" s="197" t="s">
        <v>23</v>
      </c>
      <c r="D128" s="197" t="s">
        <v>186</v>
      </c>
      <c r="E128" s="198" t="s">
        <v>3353</v>
      </c>
      <c r="F128" s="199" t="s">
        <v>3354</v>
      </c>
      <c r="G128" s="200" t="s">
        <v>205</v>
      </c>
      <c r="H128" s="201">
        <v>23</v>
      </c>
      <c r="I128" s="202"/>
      <c r="J128" s="203">
        <f>ROUND(I128*H128,2)</f>
        <v>0</v>
      </c>
      <c r="K128" s="199" t="s">
        <v>190</v>
      </c>
      <c r="L128" s="39"/>
      <c r="M128" s="204" t="s">
        <v>1</v>
      </c>
      <c r="N128" s="205" t="s">
        <v>56</v>
      </c>
      <c r="O128" s="67"/>
      <c r="P128" s="206">
        <f>O128*H128</f>
        <v>0</v>
      </c>
      <c r="Q128" s="206">
        <v>0</v>
      </c>
      <c r="R128" s="206">
        <f>Q128*H128</f>
        <v>0</v>
      </c>
      <c r="S128" s="206">
        <v>0</v>
      </c>
      <c r="T128" s="207">
        <f>S128*H128</f>
        <v>0</v>
      </c>
      <c r="AR128" s="208" t="s">
        <v>122</v>
      </c>
      <c r="AT128" s="208" t="s">
        <v>186</v>
      </c>
      <c r="AU128" s="208" t="s">
        <v>113</v>
      </c>
      <c r="AY128" s="17" t="s">
        <v>183</v>
      </c>
      <c r="BE128" s="209">
        <f>IF(N128="základní",J128,0)</f>
        <v>0</v>
      </c>
      <c r="BF128" s="209">
        <f>IF(N128="snížená",J128,0)</f>
        <v>0</v>
      </c>
      <c r="BG128" s="209">
        <f>IF(N128="zákl. přenesená",J128,0)</f>
        <v>0</v>
      </c>
      <c r="BH128" s="209">
        <f>IF(N128="sníž. přenesená",J128,0)</f>
        <v>0</v>
      </c>
      <c r="BI128" s="209">
        <f>IF(N128="nulová",J128,0)</f>
        <v>0</v>
      </c>
      <c r="BJ128" s="17" t="s">
        <v>23</v>
      </c>
      <c r="BK128" s="209">
        <f>ROUND(I128*H128,2)</f>
        <v>0</v>
      </c>
      <c r="BL128" s="17" t="s">
        <v>122</v>
      </c>
      <c r="BM128" s="208" t="s">
        <v>3355</v>
      </c>
    </row>
    <row r="129" spans="2:65" s="1" customFormat="1" ht="10.199999999999999">
      <c r="B129" s="35"/>
      <c r="C129" s="36"/>
      <c r="D129" s="210" t="s">
        <v>192</v>
      </c>
      <c r="E129" s="36"/>
      <c r="F129" s="211" t="s">
        <v>3356</v>
      </c>
      <c r="G129" s="36"/>
      <c r="H129" s="36"/>
      <c r="I129" s="118"/>
      <c r="J129" s="36"/>
      <c r="K129" s="36"/>
      <c r="L129" s="39"/>
      <c r="M129" s="212"/>
      <c r="N129" s="67"/>
      <c r="O129" s="67"/>
      <c r="P129" s="67"/>
      <c r="Q129" s="67"/>
      <c r="R129" s="67"/>
      <c r="S129" s="67"/>
      <c r="T129" s="68"/>
      <c r="AT129" s="17" t="s">
        <v>192</v>
      </c>
      <c r="AU129" s="17" t="s">
        <v>113</v>
      </c>
    </row>
    <row r="130" spans="2:65" s="1" customFormat="1" ht="36">
      <c r="B130" s="35"/>
      <c r="C130" s="36"/>
      <c r="D130" s="210" t="s">
        <v>194</v>
      </c>
      <c r="E130" s="36"/>
      <c r="F130" s="213" t="s">
        <v>3357</v>
      </c>
      <c r="G130" s="36"/>
      <c r="H130" s="36"/>
      <c r="I130" s="118"/>
      <c r="J130" s="36"/>
      <c r="K130" s="36"/>
      <c r="L130" s="39"/>
      <c r="M130" s="212"/>
      <c r="N130" s="67"/>
      <c r="O130" s="67"/>
      <c r="P130" s="67"/>
      <c r="Q130" s="67"/>
      <c r="R130" s="67"/>
      <c r="S130" s="67"/>
      <c r="T130" s="68"/>
      <c r="AT130" s="17" t="s">
        <v>194</v>
      </c>
      <c r="AU130" s="17" t="s">
        <v>113</v>
      </c>
    </row>
    <row r="131" spans="2:65" s="12" customFormat="1" ht="10.199999999999999">
      <c r="B131" s="214"/>
      <c r="C131" s="215"/>
      <c r="D131" s="210" t="s">
        <v>196</v>
      </c>
      <c r="E131" s="216" t="s">
        <v>1</v>
      </c>
      <c r="F131" s="217" t="s">
        <v>3358</v>
      </c>
      <c r="G131" s="215"/>
      <c r="H131" s="216" t="s">
        <v>1</v>
      </c>
      <c r="I131" s="218"/>
      <c r="J131" s="215"/>
      <c r="K131" s="215"/>
      <c r="L131" s="219"/>
      <c r="M131" s="220"/>
      <c r="N131" s="221"/>
      <c r="O131" s="221"/>
      <c r="P131" s="221"/>
      <c r="Q131" s="221"/>
      <c r="R131" s="221"/>
      <c r="S131" s="221"/>
      <c r="T131" s="222"/>
      <c r="AT131" s="223" t="s">
        <v>196</v>
      </c>
      <c r="AU131" s="223" t="s">
        <v>113</v>
      </c>
      <c r="AV131" s="12" t="s">
        <v>23</v>
      </c>
      <c r="AW131" s="12" t="s">
        <v>48</v>
      </c>
      <c r="AX131" s="12" t="s">
        <v>91</v>
      </c>
      <c r="AY131" s="223" t="s">
        <v>183</v>
      </c>
    </row>
    <row r="132" spans="2:65" s="13" customFormat="1" ht="10.199999999999999">
      <c r="B132" s="224"/>
      <c r="C132" s="225"/>
      <c r="D132" s="210" t="s">
        <v>196</v>
      </c>
      <c r="E132" s="226" t="s">
        <v>1</v>
      </c>
      <c r="F132" s="227" t="s">
        <v>122</v>
      </c>
      <c r="G132" s="225"/>
      <c r="H132" s="228">
        <v>4</v>
      </c>
      <c r="I132" s="229"/>
      <c r="J132" s="225"/>
      <c r="K132" s="225"/>
      <c r="L132" s="230"/>
      <c r="M132" s="231"/>
      <c r="N132" s="232"/>
      <c r="O132" s="232"/>
      <c r="P132" s="232"/>
      <c r="Q132" s="232"/>
      <c r="R132" s="232"/>
      <c r="S132" s="232"/>
      <c r="T132" s="233"/>
      <c r="AT132" s="234" t="s">
        <v>196</v>
      </c>
      <c r="AU132" s="234" t="s">
        <v>113</v>
      </c>
      <c r="AV132" s="13" t="s">
        <v>98</v>
      </c>
      <c r="AW132" s="13" t="s">
        <v>48</v>
      </c>
      <c r="AX132" s="13" t="s">
        <v>91</v>
      </c>
      <c r="AY132" s="234" t="s">
        <v>183</v>
      </c>
    </row>
    <row r="133" spans="2:65" s="12" customFormat="1" ht="10.199999999999999">
      <c r="B133" s="214"/>
      <c r="C133" s="215"/>
      <c r="D133" s="210" t="s">
        <v>196</v>
      </c>
      <c r="E133" s="216" t="s">
        <v>1</v>
      </c>
      <c r="F133" s="217" t="s">
        <v>3359</v>
      </c>
      <c r="G133" s="215"/>
      <c r="H133" s="216" t="s">
        <v>1</v>
      </c>
      <c r="I133" s="218"/>
      <c r="J133" s="215"/>
      <c r="K133" s="215"/>
      <c r="L133" s="219"/>
      <c r="M133" s="220"/>
      <c r="N133" s="221"/>
      <c r="O133" s="221"/>
      <c r="P133" s="221"/>
      <c r="Q133" s="221"/>
      <c r="R133" s="221"/>
      <c r="S133" s="221"/>
      <c r="T133" s="222"/>
      <c r="AT133" s="223" t="s">
        <v>196</v>
      </c>
      <c r="AU133" s="223" t="s">
        <v>113</v>
      </c>
      <c r="AV133" s="12" t="s">
        <v>23</v>
      </c>
      <c r="AW133" s="12" t="s">
        <v>48</v>
      </c>
      <c r="AX133" s="12" t="s">
        <v>91</v>
      </c>
      <c r="AY133" s="223" t="s">
        <v>183</v>
      </c>
    </row>
    <row r="134" spans="2:65" s="13" customFormat="1" ht="10.199999999999999">
      <c r="B134" s="224"/>
      <c r="C134" s="225"/>
      <c r="D134" s="210" t="s">
        <v>196</v>
      </c>
      <c r="E134" s="226" t="s">
        <v>1</v>
      </c>
      <c r="F134" s="227" t="s">
        <v>122</v>
      </c>
      <c r="G134" s="225"/>
      <c r="H134" s="228">
        <v>4</v>
      </c>
      <c r="I134" s="229"/>
      <c r="J134" s="225"/>
      <c r="K134" s="225"/>
      <c r="L134" s="230"/>
      <c r="M134" s="231"/>
      <c r="N134" s="232"/>
      <c r="O134" s="232"/>
      <c r="P134" s="232"/>
      <c r="Q134" s="232"/>
      <c r="R134" s="232"/>
      <c r="S134" s="232"/>
      <c r="T134" s="233"/>
      <c r="AT134" s="234" t="s">
        <v>196</v>
      </c>
      <c r="AU134" s="234" t="s">
        <v>113</v>
      </c>
      <c r="AV134" s="13" t="s">
        <v>98</v>
      </c>
      <c r="AW134" s="13" t="s">
        <v>48</v>
      </c>
      <c r="AX134" s="13" t="s">
        <v>91</v>
      </c>
      <c r="AY134" s="234" t="s">
        <v>183</v>
      </c>
    </row>
    <row r="135" spans="2:65" s="12" customFormat="1" ht="10.199999999999999">
      <c r="B135" s="214"/>
      <c r="C135" s="215"/>
      <c r="D135" s="210" t="s">
        <v>196</v>
      </c>
      <c r="E135" s="216" t="s">
        <v>1</v>
      </c>
      <c r="F135" s="217" t="s">
        <v>3360</v>
      </c>
      <c r="G135" s="215"/>
      <c r="H135" s="216" t="s">
        <v>1</v>
      </c>
      <c r="I135" s="218"/>
      <c r="J135" s="215"/>
      <c r="K135" s="215"/>
      <c r="L135" s="219"/>
      <c r="M135" s="220"/>
      <c r="N135" s="221"/>
      <c r="O135" s="221"/>
      <c r="P135" s="221"/>
      <c r="Q135" s="221"/>
      <c r="R135" s="221"/>
      <c r="S135" s="221"/>
      <c r="T135" s="222"/>
      <c r="AT135" s="223" t="s">
        <v>196</v>
      </c>
      <c r="AU135" s="223" t="s">
        <v>113</v>
      </c>
      <c r="AV135" s="12" t="s">
        <v>23</v>
      </c>
      <c r="AW135" s="12" t="s">
        <v>48</v>
      </c>
      <c r="AX135" s="12" t="s">
        <v>91</v>
      </c>
      <c r="AY135" s="223" t="s">
        <v>183</v>
      </c>
    </row>
    <row r="136" spans="2:65" s="13" customFormat="1" ht="10.199999999999999">
      <c r="B136" s="224"/>
      <c r="C136" s="225"/>
      <c r="D136" s="210" t="s">
        <v>196</v>
      </c>
      <c r="E136" s="226" t="s">
        <v>1</v>
      </c>
      <c r="F136" s="227" t="s">
        <v>988</v>
      </c>
      <c r="G136" s="225"/>
      <c r="H136" s="228">
        <v>13</v>
      </c>
      <c r="I136" s="229"/>
      <c r="J136" s="225"/>
      <c r="K136" s="225"/>
      <c r="L136" s="230"/>
      <c r="M136" s="231"/>
      <c r="N136" s="232"/>
      <c r="O136" s="232"/>
      <c r="P136" s="232"/>
      <c r="Q136" s="232"/>
      <c r="R136" s="232"/>
      <c r="S136" s="232"/>
      <c r="T136" s="233"/>
      <c r="AT136" s="234" t="s">
        <v>196</v>
      </c>
      <c r="AU136" s="234" t="s">
        <v>113</v>
      </c>
      <c r="AV136" s="13" t="s">
        <v>98</v>
      </c>
      <c r="AW136" s="13" t="s">
        <v>48</v>
      </c>
      <c r="AX136" s="13" t="s">
        <v>91</v>
      </c>
      <c r="AY136" s="234" t="s">
        <v>183</v>
      </c>
    </row>
    <row r="137" spans="2:65" s="12" customFormat="1" ht="10.199999999999999">
      <c r="B137" s="214"/>
      <c r="C137" s="215"/>
      <c r="D137" s="210" t="s">
        <v>196</v>
      </c>
      <c r="E137" s="216" t="s">
        <v>1</v>
      </c>
      <c r="F137" s="217" t="s">
        <v>3361</v>
      </c>
      <c r="G137" s="215"/>
      <c r="H137" s="216" t="s">
        <v>1</v>
      </c>
      <c r="I137" s="218"/>
      <c r="J137" s="215"/>
      <c r="K137" s="215"/>
      <c r="L137" s="219"/>
      <c r="M137" s="220"/>
      <c r="N137" s="221"/>
      <c r="O137" s="221"/>
      <c r="P137" s="221"/>
      <c r="Q137" s="221"/>
      <c r="R137" s="221"/>
      <c r="S137" s="221"/>
      <c r="T137" s="222"/>
      <c r="AT137" s="223" t="s">
        <v>196</v>
      </c>
      <c r="AU137" s="223" t="s">
        <v>113</v>
      </c>
      <c r="AV137" s="12" t="s">
        <v>23</v>
      </c>
      <c r="AW137" s="12" t="s">
        <v>48</v>
      </c>
      <c r="AX137" s="12" t="s">
        <v>91</v>
      </c>
      <c r="AY137" s="223" t="s">
        <v>183</v>
      </c>
    </row>
    <row r="138" spans="2:65" s="13" customFormat="1" ht="10.199999999999999">
      <c r="B138" s="224"/>
      <c r="C138" s="225"/>
      <c r="D138" s="210" t="s">
        <v>196</v>
      </c>
      <c r="E138" s="226" t="s">
        <v>1</v>
      </c>
      <c r="F138" s="227" t="s">
        <v>98</v>
      </c>
      <c r="G138" s="225"/>
      <c r="H138" s="228">
        <v>2</v>
      </c>
      <c r="I138" s="229"/>
      <c r="J138" s="225"/>
      <c r="K138" s="225"/>
      <c r="L138" s="230"/>
      <c r="M138" s="231"/>
      <c r="N138" s="232"/>
      <c r="O138" s="232"/>
      <c r="P138" s="232"/>
      <c r="Q138" s="232"/>
      <c r="R138" s="232"/>
      <c r="S138" s="232"/>
      <c r="T138" s="233"/>
      <c r="AT138" s="234" t="s">
        <v>196</v>
      </c>
      <c r="AU138" s="234" t="s">
        <v>113</v>
      </c>
      <c r="AV138" s="13" t="s">
        <v>98</v>
      </c>
      <c r="AW138" s="13" t="s">
        <v>48</v>
      </c>
      <c r="AX138" s="13" t="s">
        <v>91</v>
      </c>
      <c r="AY138" s="234" t="s">
        <v>183</v>
      </c>
    </row>
    <row r="139" spans="2:65" s="1" customFormat="1" ht="16.5" customHeight="1">
      <c r="B139" s="35"/>
      <c r="C139" s="246" t="s">
        <v>98</v>
      </c>
      <c r="D139" s="246" t="s">
        <v>347</v>
      </c>
      <c r="E139" s="247" t="s">
        <v>3362</v>
      </c>
      <c r="F139" s="248" t="s">
        <v>3363</v>
      </c>
      <c r="G139" s="249" t="s">
        <v>248</v>
      </c>
      <c r="H139" s="250">
        <v>4.5999999999999996</v>
      </c>
      <c r="I139" s="251"/>
      <c r="J139" s="252">
        <f>ROUND(I139*H139,2)</f>
        <v>0</v>
      </c>
      <c r="K139" s="248" t="s">
        <v>190</v>
      </c>
      <c r="L139" s="253"/>
      <c r="M139" s="254" t="s">
        <v>1</v>
      </c>
      <c r="N139" s="255" t="s">
        <v>56</v>
      </c>
      <c r="O139" s="67"/>
      <c r="P139" s="206">
        <f>O139*H139</f>
        <v>0</v>
      </c>
      <c r="Q139" s="206">
        <v>0.21</v>
      </c>
      <c r="R139" s="206">
        <f>Q139*H139</f>
        <v>0.96599999999999986</v>
      </c>
      <c r="S139" s="206">
        <v>0</v>
      </c>
      <c r="T139" s="207">
        <f>S139*H139</f>
        <v>0</v>
      </c>
      <c r="AR139" s="208" t="s">
        <v>232</v>
      </c>
      <c r="AT139" s="208" t="s">
        <v>347</v>
      </c>
      <c r="AU139" s="208" t="s">
        <v>113</v>
      </c>
      <c r="AY139" s="17" t="s">
        <v>183</v>
      </c>
      <c r="BE139" s="209">
        <f>IF(N139="základní",J139,0)</f>
        <v>0</v>
      </c>
      <c r="BF139" s="209">
        <f>IF(N139="snížená",J139,0)</f>
        <v>0</v>
      </c>
      <c r="BG139" s="209">
        <f>IF(N139="zákl. přenesená",J139,0)</f>
        <v>0</v>
      </c>
      <c r="BH139" s="209">
        <f>IF(N139="sníž. přenesená",J139,0)</f>
        <v>0</v>
      </c>
      <c r="BI139" s="209">
        <f>IF(N139="nulová",J139,0)</f>
        <v>0</v>
      </c>
      <c r="BJ139" s="17" t="s">
        <v>23</v>
      </c>
      <c r="BK139" s="209">
        <f>ROUND(I139*H139,2)</f>
        <v>0</v>
      </c>
      <c r="BL139" s="17" t="s">
        <v>122</v>
      </c>
      <c r="BM139" s="208" t="s">
        <v>3364</v>
      </c>
    </row>
    <row r="140" spans="2:65" s="1" customFormat="1" ht="10.199999999999999">
      <c r="B140" s="35"/>
      <c r="C140" s="36"/>
      <c r="D140" s="210" t="s">
        <v>192</v>
      </c>
      <c r="E140" s="36"/>
      <c r="F140" s="211" t="s">
        <v>3365</v>
      </c>
      <c r="G140" s="36"/>
      <c r="H140" s="36"/>
      <c r="I140" s="118"/>
      <c r="J140" s="36"/>
      <c r="K140" s="36"/>
      <c r="L140" s="39"/>
      <c r="M140" s="212"/>
      <c r="N140" s="67"/>
      <c r="O140" s="67"/>
      <c r="P140" s="67"/>
      <c r="Q140" s="67"/>
      <c r="R140" s="67"/>
      <c r="S140" s="67"/>
      <c r="T140" s="68"/>
      <c r="AT140" s="17" t="s">
        <v>192</v>
      </c>
      <c r="AU140" s="17" t="s">
        <v>113</v>
      </c>
    </row>
    <row r="141" spans="2:65" s="12" customFormat="1" ht="10.199999999999999">
      <c r="B141" s="214"/>
      <c r="C141" s="215"/>
      <c r="D141" s="210" t="s">
        <v>196</v>
      </c>
      <c r="E141" s="216" t="s">
        <v>1</v>
      </c>
      <c r="F141" s="217" t="s">
        <v>3366</v>
      </c>
      <c r="G141" s="215"/>
      <c r="H141" s="216" t="s">
        <v>1</v>
      </c>
      <c r="I141" s="218"/>
      <c r="J141" s="215"/>
      <c r="K141" s="215"/>
      <c r="L141" s="219"/>
      <c r="M141" s="220"/>
      <c r="N141" s="221"/>
      <c r="O141" s="221"/>
      <c r="P141" s="221"/>
      <c r="Q141" s="221"/>
      <c r="R141" s="221"/>
      <c r="S141" s="221"/>
      <c r="T141" s="222"/>
      <c r="AT141" s="223" t="s">
        <v>196</v>
      </c>
      <c r="AU141" s="223" t="s">
        <v>113</v>
      </c>
      <c r="AV141" s="12" t="s">
        <v>23</v>
      </c>
      <c r="AW141" s="12" t="s">
        <v>48</v>
      </c>
      <c r="AX141" s="12" t="s">
        <v>91</v>
      </c>
      <c r="AY141" s="223" t="s">
        <v>183</v>
      </c>
    </row>
    <row r="142" spans="2:65" s="12" customFormat="1" ht="10.199999999999999">
      <c r="B142" s="214"/>
      <c r="C142" s="215"/>
      <c r="D142" s="210" t="s">
        <v>196</v>
      </c>
      <c r="E142" s="216" t="s">
        <v>1</v>
      </c>
      <c r="F142" s="217" t="s">
        <v>3358</v>
      </c>
      <c r="G142" s="215"/>
      <c r="H142" s="216" t="s">
        <v>1</v>
      </c>
      <c r="I142" s="218"/>
      <c r="J142" s="215"/>
      <c r="K142" s="215"/>
      <c r="L142" s="219"/>
      <c r="M142" s="220"/>
      <c r="N142" s="221"/>
      <c r="O142" s="221"/>
      <c r="P142" s="221"/>
      <c r="Q142" s="221"/>
      <c r="R142" s="221"/>
      <c r="S142" s="221"/>
      <c r="T142" s="222"/>
      <c r="AT142" s="223" t="s">
        <v>196</v>
      </c>
      <c r="AU142" s="223" t="s">
        <v>113</v>
      </c>
      <c r="AV142" s="12" t="s">
        <v>23</v>
      </c>
      <c r="AW142" s="12" t="s">
        <v>48</v>
      </c>
      <c r="AX142" s="12" t="s">
        <v>91</v>
      </c>
      <c r="AY142" s="223" t="s">
        <v>183</v>
      </c>
    </row>
    <row r="143" spans="2:65" s="13" customFormat="1" ht="10.199999999999999">
      <c r="B143" s="224"/>
      <c r="C143" s="225"/>
      <c r="D143" s="210" t="s">
        <v>196</v>
      </c>
      <c r="E143" s="226" t="s">
        <v>1</v>
      </c>
      <c r="F143" s="227" t="s">
        <v>3367</v>
      </c>
      <c r="G143" s="225"/>
      <c r="H143" s="228">
        <v>0.8</v>
      </c>
      <c r="I143" s="229"/>
      <c r="J143" s="225"/>
      <c r="K143" s="225"/>
      <c r="L143" s="230"/>
      <c r="M143" s="231"/>
      <c r="N143" s="232"/>
      <c r="O143" s="232"/>
      <c r="P143" s="232"/>
      <c r="Q143" s="232"/>
      <c r="R143" s="232"/>
      <c r="S143" s="232"/>
      <c r="T143" s="233"/>
      <c r="AT143" s="234" t="s">
        <v>196</v>
      </c>
      <c r="AU143" s="234" t="s">
        <v>113</v>
      </c>
      <c r="AV143" s="13" t="s">
        <v>98</v>
      </c>
      <c r="AW143" s="13" t="s">
        <v>48</v>
      </c>
      <c r="AX143" s="13" t="s">
        <v>91</v>
      </c>
      <c r="AY143" s="234" t="s">
        <v>183</v>
      </c>
    </row>
    <row r="144" spans="2:65" s="12" customFormat="1" ht="10.199999999999999">
      <c r="B144" s="214"/>
      <c r="C144" s="215"/>
      <c r="D144" s="210" t="s">
        <v>196</v>
      </c>
      <c r="E144" s="216" t="s">
        <v>1</v>
      </c>
      <c r="F144" s="217" t="s">
        <v>3359</v>
      </c>
      <c r="G144" s="215"/>
      <c r="H144" s="216" t="s">
        <v>1</v>
      </c>
      <c r="I144" s="218"/>
      <c r="J144" s="215"/>
      <c r="K144" s="215"/>
      <c r="L144" s="219"/>
      <c r="M144" s="220"/>
      <c r="N144" s="221"/>
      <c r="O144" s="221"/>
      <c r="P144" s="221"/>
      <c r="Q144" s="221"/>
      <c r="R144" s="221"/>
      <c r="S144" s="221"/>
      <c r="T144" s="222"/>
      <c r="AT144" s="223" t="s">
        <v>196</v>
      </c>
      <c r="AU144" s="223" t="s">
        <v>113</v>
      </c>
      <c r="AV144" s="12" t="s">
        <v>23</v>
      </c>
      <c r="AW144" s="12" t="s">
        <v>48</v>
      </c>
      <c r="AX144" s="12" t="s">
        <v>91</v>
      </c>
      <c r="AY144" s="223" t="s">
        <v>183</v>
      </c>
    </row>
    <row r="145" spans="2:65" s="13" customFormat="1" ht="10.199999999999999">
      <c r="B145" s="224"/>
      <c r="C145" s="225"/>
      <c r="D145" s="210" t="s">
        <v>196</v>
      </c>
      <c r="E145" s="226" t="s">
        <v>1</v>
      </c>
      <c r="F145" s="227" t="s">
        <v>3367</v>
      </c>
      <c r="G145" s="225"/>
      <c r="H145" s="228">
        <v>0.8</v>
      </c>
      <c r="I145" s="229"/>
      <c r="J145" s="225"/>
      <c r="K145" s="225"/>
      <c r="L145" s="230"/>
      <c r="M145" s="231"/>
      <c r="N145" s="232"/>
      <c r="O145" s="232"/>
      <c r="P145" s="232"/>
      <c r="Q145" s="232"/>
      <c r="R145" s="232"/>
      <c r="S145" s="232"/>
      <c r="T145" s="233"/>
      <c r="AT145" s="234" t="s">
        <v>196</v>
      </c>
      <c r="AU145" s="234" t="s">
        <v>113</v>
      </c>
      <c r="AV145" s="13" t="s">
        <v>98</v>
      </c>
      <c r="AW145" s="13" t="s">
        <v>48</v>
      </c>
      <c r="AX145" s="13" t="s">
        <v>91</v>
      </c>
      <c r="AY145" s="234" t="s">
        <v>183</v>
      </c>
    </row>
    <row r="146" spans="2:65" s="12" customFormat="1" ht="10.199999999999999">
      <c r="B146" s="214"/>
      <c r="C146" s="215"/>
      <c r="D146" s="210" t="s">
        <v>196</v>
      </c>
      <c r="E146" s="216" t="s">
        <v>1</v>
      </c>
      <c r="F146" s="217" t="s">
        <v>3360</v>
      </c>
      <c r="G146" s="215"/>
      <c r="H146" s="216" t="s">
        <v>1</v>
      </c>
      <c r="I146" s="218"/>
      <c r="J146" s="215"/>
      <c r="K146" s="215"/>
      <c r="L146" s="219"/>
      <c r="M146" s="220"/>
      <c r="N146" s="221"/>
      <c r="O146" s="221"/>
      <c r="P146" s="221"/>
      <c r="Q146" s="221"/>
      <c r="R146" s="221"/>
      <c r="S146" s="221"/>
      <c r="T146" s="222"/>
      <c r="AT146" s="223" t="s">
        <v>196</v>
      </c>
      <c r="AU146" s="223" t="s">
        <v>113</v>
      </c>
      <c r="AV146" s="12" t="s">
        <v>23</v>
      </c>
      <c r="AW146" s="12" t="s">
        <v>48</v>
      </c>
      <c r="AX146" s="12" t="s">
        <v>91</v>
      </c>
      <c r="AY146" s="223" t="s">
        <v>183</v>
      </c>
    </row>
    <row r="147" spans="2:65" s="13" customFormat="1" ht="10.199999999999999">
      <c r="B147" s="224"/>
      <c r="C147" s="225"/>
      <c r="D147" s="210" t="s">
        <v>196</v>
      </c>
      <c r="E147" s="226" t="s">
        <v>1</v>
      </c>
      <c r="F147" s="227" t="s">
        <v>3368</v>
      </c>
      <c r="G147" s="225"/>
      <c r="H147" s="228">
        <v>2.6</v>
      </c>
      <c r="I147" s="229"/>
      <c r="J147" s="225"/>
      <c r="K147" s="225"/>
      <c r="L147" s="230"/>
      <c r="M147" s="231"/>
      <c r="N147" s="232"/>
      <c r="O147" s="232"/>
      <c r="P147" s="232"/>
      <c r="Q147" s="232"/>
      <c r="R147" s="232"/>
      <c r="S147" s="232"/>
      <c r="T147" s="233"/>
      <c r="AT147" s="234" t="s">
        <v>196</v>
      </c>
      <c r="AU147" s="234" t="s">
        <v>113</v>
      </c>
      <c r="AV147" s="13" t="s">
        <v>98</v>
      </c>
      <c r="AW147" s="13" t="s">
        <v>48</v>
      </c>
      <c r="AX147" s="13" t="s">
        <v>91</v>
      </c>
      <c r="AY147" s="234" t="s">
        <v>183</v>
      </c>
    </row>
    <row r="148" spans="2:65" s="12" customFormat="1" ht="10.199999999999999">
      <c r="B148" s="214"/>
      <c r="C148" s="215"/>
      <c r="D148" s="210" t="s">
        <v>196</v>
      </c>
      <c r="E148" s="216" t="s">
        <v>1</v>
      </c>
      <c r="F148" s="217" t="s">
        <v>3361</v>
      </c>
      <c r="G148" s="215"/>
      <c r="H148" s="216" t="s">
        <v>1</v>
      </c>
      <c r="I148" s="218"/>
      <c r="J148" s="215"/>
      <c r="K148" s="215"/>
      <c r="L148" s="219"/>
      <c r="M148" s="220"/>
      <c r="N148" s="221"/>
      <c r="O148" s="221"/>
      <c r="P148" s="221"/>
      <c r="Q148" s="221"/>
      <c r="R148" s="221"/>
      <c r="S148" s="221"/>
      <c r="T148" s="222"/>
      <c r="AT148" s="223" t="s">
        <v>196</v>
      </c>
      <c r="AU148" s="223" t="s">
        <v>113</v>
      </c>
      <c r="AV148" s="12" t="s">
        <v>23</v>
      </c>
      <c r="AW148" s="12" t="s">
        <v>48</v>
      </c>
      <c r="AX148" s="12" t="s">
        <v>91</v>
      </c>
      <c r="AY148" s="223" t="s">
        <v>183</v>
      </c>
    </row>
    <row r="149" spans="2:65" s="13" customFormat="1" ht="10.199999999999999">
      <c r="B149" s="224"/>
      <c r="C149" s="225"/>
      <c r="D149" s="210" t="s">
        <v>196</v>
      </c>
      <c r="E149" s="226" t="s">
        <v>1</v>
      </c>
      <c r="F149" s="227" t="s">
        <v>3369</v>
      </c>
      <c r="G149" s="225"/>
      <c r="H149" s="228">
        <v>0.4</v>
      </c>
      <c r="I149" s="229"/>
      <c r="J149" s="225"/>
      <c r="K149" s="225"/>
      <c r="L149" s="230"/>
      <c r="M149" s="231"/>
      <c r="N149" s="232"/>
      <c r="O149" s="232"/>
      <c r="P149" s="232"/>
      <c r="Q149" s="232"/>
      <c r="R149" s="232"/>
      <c r="S149" s="232"/>
      <c r="T149" s="233"/>
      <c r="AT149" s="234" t="s">
        <v>196</v>
      </c>
      <c r="AU149" s="234" t="s">
        <v>113</v>
      </c>
      <c r="AV149" s="13" t="s">
        <v>98</v>
      </c>
      <c r="AW149" s="13" t="s">
        <v>48</v>
      </c>
      <c r="AX149" s="13" t="s">
        <v>91</v>
      </c>
      <c r="AY149" s="234" t="s">
        <v>183</v>
      </c>
    </row>
    <row r="150" spans="2:65" s="1" customFormat="1" ht="16.5" customHeight="1">
      <c r="B150" s="35"/>
      <c r="C150" s="197" t="s">
        <v>454</v>
      </c>
      <c r="D150" s="197" t="s">
        <v>186</v>
      </c>
      <c r="E150" s="198" t="s">
        <v>296</v>
      </c>
      <c r="F150" s="199" t="s">
        <v>297</v>
      </c>
      <c r="G150" s="200" t="s">
        <v>248</v>
      </c>
      <c r="H150" s="201">
        <v>4.5999999999999996</v>
      </c>
      <c r="I150" s="202"/>
      <c r="J150" s="203">
        <f>ROUND(I150*H150,2)</f>
        <v>0</v>
      </c>
      <c r="K150" s="199" t="s">
        <v>190</v>
      </c>
      <c r="L150" s="39"/>
      <c r="M150" s="204" t="s">
        <v>1</v>
      </c>
      <c r="N150" s="205" t="s">
        <v>56</v>
      </c>
      <c r="O150" s="67"/>
      <c r="P150" s="206">
        <f>O150*H150</f>
        <v>0</v>
      </c>
      <c r="Q150" s="206">
        <v>0</v>
      </c>
      <c r="R150" s="206">
        <f>Q150*H150</f>
        <v>0</v>
      </c>
      <c r="S150" s="206">
        <v>0</v>
      </c>
      <c r="T150" s="207">
        <f>S150*H150</f>
        <v>0</v>
      </c>
      <c r="AR150" s="208" t="s">
        <v>122</v>
      </c>
      <c r="AT150" s="208" t="s">
        <v>186</v>
      </c>
      <c r="AU150" s="208" t="s">
        <v>113</v>
      </c>
      <c r="AY150" s="17" t="s">
        <v>183</v>
      </c>
      <c r="BE150" s="209">
        <f>IF(N150="základní",J150,0)</f>
        <v>0</v>
      </c>
      <c r="BF150" s="209">
        <f>IF(N150="snížená",J150,0)</f>
        <v>0</v>
      </c>
      <c r="BG150" s="209">
        <f>IF(N150="zákl. přenesená",J150,0)</f>
        <v>0</v>
      </c>
      <c r="BH150" s="209">
        <f>IF(N150="sníž. přenesená",J150,0)</f>
        <v>0</v>
      </c>
      <c r="BI150" s="209">
        <f>IF(N150="nulová",J150,0)</f>
        <v>0</v>
      </c>
      <c r="BJ150" s="17" t="s">
        <v>23</v>
      </c>
      <c r="BK150" s="209">
        <f>ROUND(I150*H150,2)</f>
        <v>0</v>
      </c>
      <c r="BL150" s="17" t="s">
        <v>122</v>
      </c>
      <c r="BM150" s="208" t="s">
        <v>3370</v>
      </c>
    </row>
    <row r="151" spans="2:65" s="1" customFormat="1" ht="17.399999999999999">
      <c r="B151" s="35"/>
      <c r="C151" s="36"/>
      <c r="D151" s="210" t="s">
        <v>192</v>
      </c>
      <c r="E151" s="36"/>
      <c r="F151" s="211" t="s">
        <v>299</v>
      </c>
      <c r="G151" s="36"/>
      <c r="H151" s="36"/>
      <c r="I151" s="118"/>
      <c r="J151" s="36"/>
      <c r="K151" s="36"/>
      <c r="L151" s="39"/>
      <c r="M151" s="212"/>
      <c r="N151" s="67"/>
      <c r="O151" s="67"/>
      <c r="P151" s="67"/>
      <c r="Q151" s="67"/>
      <c r="R151" s="67"/>
      <c r="S151" s="67"/>
      <c r="T151" s="68"/>
      <c r="AT151" s="17" t="s">
        <v>192</v>
      </c>
      <c r="AU151" s="17" t="s">
        <v>113</v>
      </c>
    </row>
    <row r="152" spans="2:65" s="1" customFormat="1" ht="90">
      <c r="B152" s="35"/>
      <c r="C152" s="36"/>
      <c r="D152" s="210" t="s">
        <v>194</v>
      </c>
      <c r="E152" s="36"/>
      <c r="F152" s="213" t="s">
        <v>293</v>
      </c>
      <c r="G152" s="36"/>
      <c r="H152" s="36"/>
      <c r="I152" s="118"/>
      <c r="J152" s="36"/>
      <c r="K152" s="36"/>
      <c r="L152" s="39"/>
      <c r="M152" s="212"/>
      <c r="N152" s="67"/>
      <c r="O152" s="67"/>
      <c r="P152" s="67"/>
      <c r="Q152" s="67"/>
      <c r="R152" s="67"/>
      <c r="S152" s="67"/>
      <c r="T152" s="68"/>
      <c r="AT152" s="17" t="s">
        <v>194</v>
      </c>
      <c r="AU152" s="17" t="s">
        <v>113</v>
      </c>
    </row>
    <row r="153" spans="2:65" s="12" customFormat="1" ht="10.199999999999999">
      <c r="B153" s="214"/>
      <c r="C153" s="215"/>
      <c r="D153" s="210" t="s">
        <v>196</v>
      </c>
      <c r="E153" s="216" t="s">
        <v>1</v>
      </c>
      <c r="F153" s="217" t="s">
        <v>3366</v>
      </c>
      <c r="G153" s="215"/>
      <c r="H153" s="216" t="s">
        <v>1</v>
      </c>
      <c r="I153" s="218"/>
      <c r="J153" s="215"/>
      <c r="K153" s="215"/>
      <c r="L153" s="219"/>
      <c r="M153" s="220"/>
      <c r="N153" s="221"/>
      <c r="O153" s="221"/>
      <c r="P153" s="221"/>
      <c r="Q153" s="221"/>
      <c r="R153" s="221"/>
      <c r="S153" s="221"/>
      <c r="T153" s="222"/>
      <c r="AT153" s="223" t="s">
        <v>196</v>
      </c>
      <c r="AU153" s="223" t="s">
        <v>113</v>
      </c>
      <c r="AV153" s="12" t="s">
        <v>23</v>
      </c>
      <c r="AW153" s="12" t="s">
        <v>48</v>
      </c>
      <c r="AX153" s="12" t="s">
        <v>91</v>
      </c>
      <c r="AY153" s="223" t="s">
        <v>183</v>
      </c>
    </row>
    <row r="154" spans="2:65" s="12" customFormat="1" ht="10.199999999999999">
      <c r="B154" s="214"/>
      <c r="C154" s="215"/>
      <c r="D154" s="210" t="s">
        <v>196</v>
      </c>
      <c r="E154" s="216" t="s">
        <v>1</v>
      </c>
      <c r="F154" s="217" t="s">
        <v>3358</v>
      </c>
      <c r="G154" s="215"/>
      <c r="H154" s="216" t="s">
        <v>1</v>
      </c>
      <c r="I154" s="218"/>
      <c r="J154" s="215"/>
      <c r="K154" s="215"/>
      <c r="L154" s="219"/>
      <c r="M154" s="220"/>
      <c r="N154" s="221"/>
      <c r="O154" s="221"/>
      <c r="P154" s="221"/>
      <c r="Q154" s="221"/>
      <c r="R154" s="221"/>
      <c r="S154" s="221"/>
      <c r="T154" s="222"/>
      <c r="AT154" s="223" t="s">
        <v>196</v>
      </c>
      <c r="AU154" s="223" t="s">
        <v>113</v>
      </c>
      <c r="AV154" s="12" t="s">
        <v>23</v>
      </c>
      <c r="AW154" s="12" t="s">
        <v>48</v>
      </c>
      <c r="AX154" s="12" t="s">
        <v>91</v>
      </c>
      <c r="AY154" s="223" t="s">
        <v>183</v>
      </c>
    </row>
    <row r="155" spans="2:65" s="13" customFormat="1" ht="10.199999999999999">
      <c r="B155" s="224"/>
      <c r="C155" s="225"/>
      <c r="D155" s="210" t="s">
        <v>196</v>
      </c>
      <c r="E155" s="226" t="s">
        <v>1</v>
      </c>
      <c r="F155" s="227" t="s">
        <v>3367</v>
      </c>
      <c r="G155" s="225"/>
      <c r="H155" s="228">
        <v>0.8</v>
      </c>
      <c r="I155" s="229"/>
      <c r="J155" s="225"/>
      <c r="K155" s="225"/>
      <c r="L155" s="230"/>
      <c r="M155" s="231"/>
      <c r="N155" s="232"/>
      <c r="O155" s="232"/>
      <c r="P155" s="232"/>
      <c r="Q155" s="232"/>
      <c r="R155" s="232"/>
      <c r="S155" s="232"/>
      <c r="T155" s="233"/>
      <c r="AT155" s="234" t="s">
        <v>196</v>
      </c>
      <c r="AU155" s="234" t="s">
        <v>113</v>
      </c>
      <c r="AV155" s="13" t="s">
        <v>98</v>
      </c>
      <c r="AW155" s="13" t="s">
        <v>48</v>
      </c>
      <c r="AX155" s="13" t="s">
        <v>91</v>
      </c>
      <c r="AY155" s="234" t="s">
        <v>183</v>
      </c>
    </row>
    <row r="156" spans="2:65" s="12" customFormat="1" ht="10.199999999999999">
      <c r="B156" s="214"/>
      <c r="C156" s="215"/>
      <c r="D156" s="210" t="s">
        <v>196</v>
      </c>
      <c r="E156" s="216" t="s">
        <v>1</v>
      </c>
      <c r="F156" s="217" t="s">
        <v>3359</v>
      </c>
      <c r="G156" s="215"/>
      <c r="H156" s="216" t="s">
        <v>1</v>
      </c>
      <c r="I156" s="218"/>
      <c r="J156" s="215"/>
      <c r="K156" s="215"/>
      <c r="L156" s="219"/>
      <c r="M156" s="220"/>
      <c r="N156" s="221"/>
      <c r="O156" s="221"/>
      <c r="P156" s="221"/>
      <c r="Q156" s="221"/>
      <c r="R156" s="221"/>
      <c r="S156" s="221"/>
      <c r="T156" s="222"/>
      <c r="AT156" s="223" t="s">
        <v>196</v>
      </c>
      <c r="AU156" s="223" t="s">
        <v>113</v>
      </c>
      <c r="AV156" s="12" t="s">
        <v>23</v>
      </c>
      <c r="AW156" s="12" t="s">
        <v>48</v>
      </c>
      <c r="AX156" s="12" t="s">
        <v>91</v>
      </c>
      <c r="AY156" s="223" t="s">
        <v>183</v>
      </c>
    </row>
    <row r="157" spans="2:65" s="13" customFormat="1" ht="10.199999999999999">
      <c r="B157" s="224"/>
      <c r="C157" s="225"/>
      <c r="D157" s="210" t="s">
        <v>196</v>
      </c>
      <c r="E157" s="226" t="s">
        <v>1</v>
      </c>
      <c r="F157" s="227" t="s">
        <v>3367</v>
      </c>
      <c r="G157" s="225"/>
      <c r="H157" s="228">
        <v>0.8</v>
      </c>
      <c r="I157" s="229"/>
      <c r="J157" s="225"/>
      <c r="K157" s="225"/>
      <c r="L157" s="230"/>
      <c r="M157" s="231"/>
      <c r="N157" s="232"/>
      <c r="O157" s="232"/>
      <c r="P157" s="232"/>
      <c r="Q157" s="232"/>
      <c r="R157" s="232"/>
      <c r="S157" s="232"/>
      <c r="T157" s="233"/>
      <c r="AT157" s="234" t="s">
        <v>196</v>
      </c>
      <c r="AU157" s="234" t="s">
        <v>113</v>
      </c>
      <c r="AV157" s="13" t="s">
        <v>98</v>
      </c>
      <c r="AW157" s="13" t="s">
        <v>48</v>
      </c>
      <c r="AX157" s="13" t="s">
        <v>91</v>
      </c>
      <c r="AY157" s="234" t="s">
        <v>183</v>
      </c>
    </row>
    <row r="158" spans="2:65" s="12" customFormat="1" ht="10.199999999999999">
      <c r="B158" s="214"/>
      <c r="C158" s="215"/>
      <c r="D158" s="210" t="s">
        <v>196</v>
      </c>
      <c r="E158" s="216" t="s">
        <v>1</v>
      </c>
      <c r="F158" s="217" t="s">
        <v>3360</v>
      </c>
      <c r="G158" s="215"/>
      <c r="H158" s="216" t="s">
        <v>1</v>
      </c>
      <c r="I158" s="218"/>
      <c r="J158" s="215"/>
      <c r="K158" s="215"/>
      <c r="L158" s="219"/>
      <c r="M158" s="220"/>
      <c r="N158" s="221"/>
      <c r="O158" s="221"/>
      <c r="P158" s="221"/>
      <c r="Q158" s="221"/>
      <c r="R158" s="221"/>
      <c r="S158" s="221"/>
      <c r="T158" s="222"/>
      <c r="AT158" s="223" t="s">
        <v>196</v>
      </c>
      <c r="AU158" s="223" t="s">
        <v>113</v>
      </c>
      <c r="AV158" s="12" t="s">
        <v>23</v>
      </c>
      <c r="AW158" s="12" t="s">
        <v>48</v>
      </c>
      <c r="AX158" s="12" t="s">
        <v>91</v>
      </c>
      <c r="AY158" s="223" t="s">
        <v>183</v>
      </c>
    </row>
    <row r="159" spans="2:65" s="13" customFormat="1" ht="10.199999999999999">
      <c r="B159" s="224"/>
      <c r="C159" s="225"/>
      <c r="D159" s="210" t="s">
        <v>196</v>
      </c>
      <c r="E159" s="226" t="s">
        <v>1</v>
      </c>
      <c r="F159" s="227" t="s">
        <v>3368</v>
      </c>
      <c r="G159" s="225"/>
      <c r="H159" s="228">
        <v>2.6</v>
      </c>
      <c r="I159" s="229"/>
      <c r="J159" s="225"/>
      <c r="K159" s="225"/>
      <c r="L159" s="230"/>
      <c r="M159" s="231"/>
      <c r="N159" s="232"/>
      <c r="O159" s="232"/>
      <c r="P159" s="232"/>
      <c r="Q159" s="232"/>
      <c r="R159" s="232"/>
      <c r="S159" s="232"/>
      <c r="T159" s="233"/>
      <c r="AT159" s="234" t="s">
        <v>196</v>
      </c>
      <c r="AU159" s="234" t="s">
        <v>113</v>
      </c>
      <c r="AV159" s="13" t="s">
        <v>98</v>
      </c>
      <c r="AW159" s="13" t="s">
        <v>48</v>
      </c>
      <c r="AX159" s="13" t="s">
        <v>91</v>
      </c>
      <c r="AY159" s="234" t="s">
        <v>183</v>
      </c>
    </row>
    <row r="160" spans="2:65" s="12" customFormat="1" ht="10.199999999999999">
      <c r="B160" s="214"/>
      <c r="C160" s="215"/>
      <c r="D160" s="210" t="s">
        <v>196</v>
      </c>
      <c r="E160" s="216" t="s">
        <v>1</v>
      </c>
      <c r="F160" s="217" t="s">
        <v>3361</v>
      </c>
      <c r="G160" s="215"/>
      <c r="H160" s="216" t="s">
        <v>1</v>
      </c>
      <c r="I160" s="218"/>
      <c r="J160" s="215"/>
      <c r="K160" s="215"/>
      <c r="L160" s="219"/>
      <c r="M160" s="220"/>
      <c r="N160" s="221"/>
      <c r="O160" s="221"/>
      <c r="P160" s="221"/>
      <c r="Q160" s="221"/>
      <c r="R160" s="221"/>
      <c r="S160" s="221"/>
      <c r="T160" s="222"/>
      <c r="AT160" s="223" t="s">
        <v>196</v>
      </c>
      <c r="AU160" s="223" t="s">
        <v>113</v>
      </c>
      <c r="AV160" s="12" t="s">
        <v>23</v>
      </c>
      <c r="AW160" s="12" t="s">
        <v>48</v>
      </c>
      <c r="AX160" s="12" t="s">
        <v>91</v>
      </c>
      <c r="AY160" s="223" t="s">
        <v>183</v>
      </c>
    </row>
    <row r="161" spans="2:65" s="13" customFormat="1" ht="10.199999999999999">
      <c r="B161" s="224"/>
      <c r="C161" s="225"/>
      <c r="D161" s="210" t="s">
        <v>196</v>
      </c>
      <c r="E161" s="226" t="s">
        <v>1</v>
      </c>
      <c r="F161" s="227" t="s">
        <v>3369</v>
      </c>
      <c r="G161" s="225"/>
      <c r="H161" s="228">
        <v>0.4</v>
      </c>
      <c r="I161" s="229"/>
      <c r="J161" s="225"/>
      <c r="K161" s="225"/>
      <c r="L161" s="230"/>
      <c r="M161" s="231"/>
      <c r="N161" s="232"/>
      <c r="O161" s="232"/>
      <c r="P161" s="232"/>
      <c r="Q161" s="232"/>
      <c r="R161" s="232"/>
      <c r="S161" s="232"/>
      <c r="T161" s="233"/>
      <c r="AT161" s="234" t="s">
        <v>196</v>
      </c>
      <c r="AU161" s="234" t="s">
        <v>113</v>
      </c>
      <c r="AV161" s="13" t="s">
        <v>98</v>
      </c>
      <c r="AW161" s="13" t="s">
        <v>48</v>
      </c>
      <c r="AX161" s="13" t="s">
        <v>91</v>
      </c>
      <c r="AY161" s="234" t="s">
        <v>183</v>
      </c>
    </row>
    <row r="162" spans="2:65" s="1" customFormat="1" ht="16.5" customHeight="1">
      <c r="B162" s="35"/>
      <c r="C162" s="197" t="s">
        <v>122</v>
      </c>
      <c r="D162" s="197" t="s">
        <v>186</v>
      </c>
      <c r="E162" s="198" t="s">
        <v>303</v>
      </c>
      <c r="F162" s="199" t="s">
        <v>304</v>
      </c>
      <c r="G162" s="200" t="s">
        <v>248</v>
      </c>
      <c r="H162" s="201">
        <v>69</v>
      </c>
      <c r="I162" s="202"/>
      <c r="J162" s="203">
        <f>ROUND(I162*H162,2)</f>
        <v>0</v>
      </c>
      <c r="K162" s="199" t="s">
        <v>190</v>
      </c>
      <c r="L162" s="39"/>
      <c r="M162" s="204" t="s">
        <v>1</v>
      </c>
      <c r="N162" s="205" t="s">
        <v>56</v>
      </c>
      <c r="O162" s="67"/>
      <c r="P162" s="206">
        <f>O162*H162</f>
        <v>0</v>
      </c>
      <c r="Q162" s="206">
        <v>0</v>
      </c>
      <c r="R162" s="206">
        <f>Q162*H162</f>
        <v>0</v>
      </c>
      <c r="S162" s="206">
        <v>0</v>
      </c>
      <c r="T162" s="207">
        <f>S162*H162</f>
        <v>0</v>
      </c>
      <c r="AR162" s="208" t="s">
        <v>122</v>
      </c>
      <c r="AT162" s="208" t="s">
        <v>186</v>
      </c>
      <c r="AU162" s="208" t="s">
        <v>113</v>
      </c>
      <c r="AY162" s="17" t="s">
        <v>183</v>
      </c>
      <c r="BE162" s="209">
        <f>IF(N162="základní",J162,0)</f>
        <v>0</v>
      </c>
      <c r="BF162" s="209">
        <f>IF(N162="snížená",J162,0)</f>
        <v>0</v>
      </c>
      <c r="BG162" s="209">
        <f>IF(N162="zákl. přenesená",J162,0)</f>
        <v>0</v>
      </c>
      <c r="BH162" s="209">
        <f>IF(N162="sníž. přenesená",J162,0)</f>
        <v>0</v>
      </c>
      <c r="BI162" s="209">
        <f>IF(N162="nulová",J162,0)</f>
        <v>0</v>
      </c>
      <c r="BJ162" s="17" t="s">
        <v>23</v>
      </c>
      <c r="BK162" s="209">
        <f>ROUND(I162*H162,2)</f>
        <v>0</v>
      </c>
      <c r="BL162" s="17" t="s">
        <v>122</v>
      </c>
      <c r="BM162" s="208" t="s">
        <v>3371</v>
      </c>
    </row>
    <row r="163" spans="2:65" s="1" customFormat="1" ht="17.399999999999999">
      <c r="B163" s="35"/>
      <c r="C163" s="36"/>
      <c r="D163" s="210" t="s">
        <v>192</v>
      </c>
      <c r="E163" s="36"/>
      <c r="F163" s="211" t="s">
        <v>306</v>
      </c>
      <c r="G163" s="36"/>
      <c r="H163" s="36"/>
      <c r="I163" s="118"/>
      <c r="J163" s="36"/>
      <c r="K163" s="36"/>
      <c r="L163" s="39"/>
      <c r="M163" s="212"/>
      <c r="N163" s="67"/>
      <c r="O163" s="67"/>
      <c r="P163" s="67"/>
      <c r="Q163" s="67"/>
      <c r="R163" s="67"/>
      <c r="S163" s="67"/>
      <c r="T163" s="68"/>
      <c r="AT163" s="17" t="s">
        <v>192</v>
      </c>
      <c r="AU163" s="17" t="s">
        <v>113</v>
      </c>
    </row>
    <row r="164" spans="2:65" s="1" customFormat="1" ht="90">
      <c r="B164" s="35"/>
      <c r="C164" s="36"/>
      <c r="D164" s="210" t="s">
        <v>194</v>
      </c>
      <c r="E164" s="36"/>
      <c r="F164" s="213" t="s">
        <v>293</v>
      </c>
      <c r="G164" s="36"/>
      <c r="H164" s="36"/>
      <c r="I164" s="118"/>
      <c r="J164" s="36"/>
      <c r="K164" s="36"/>
      <c r="L164" s="39"/>
      <c r="M164" s="212"/>
      <c r="N164" s="67"/>
      <c r="O164" s="67"/>
      <c r="P164" s="67"/>
      <c r="Q164" s="67"/>
      <c r="R164" s="67"/>
      <c r="S164" s="67"/>
      <c r="T164" s="68"/>
      <c r="AT164" s="17" t="s">
        <v>194</v>
      </c>
      <c r="AU164" s="17" t="s">
        <v>113</v>
      </c>
    </row>
    <row r="165" spans="2:65" s="12" customFormat="1" ht="10.199999999999999">
      <c r="B165" s="214"/>
      <c r="C165" s="215"/>
      <c r="D165" s="210" t="s">
        <v>196</v>
      </c>
      <c r="E165" s="216" t="s">
        <v>1</v>
      </c>
      <c r="F165" s="217" t="s">
        <v>3372</v>
      </c>
      <c r="G165" s="215"/>
      <c r="H165" s="216" t="s">
        <v>1</v>
      </c>
      <c r="I165" s="218"/>
      <c r="J165" s="215"/>
      <c r="K165" s="215"/>
      <c r="L165" s="219"/>
      <c r="M165" s="220"/>
      <c r="N165" s="221"/>
      <c r="O165" s="221"/>
      <c r="P165" s="221"/>
      <c r="Q165" s="221"/>
      <c r="R165" s="221"/>
      <c r="S165" s="221"/>
      <c r="T165" s="222"/>
      <c r="AT165" s="223" t="s">
        <v>196</v>
      </c>
      <c r="AU165" s="223" t="s">
        <v>113</v>
      </c>
      <c r="AV165" s="12" t="s">
        <v>23</v>
      </c>
      <c r="AW165" s="12" t="s">
        <v>48</v>
      </c>
      <c r="AX165" s="12" t="s">
        <v>91</v>
      </c>
      <c r="AY165" s="223" t="s">
        <v>183</v>
      </c>
    </row>
    <row r="166" spans="2:65" s="12" customFormat="1" ht="10.199999999999999">
      <c r="B166" s="214"/>
      <c r="C166" s="215"/>
      <c r="D166" s="210" t="s">
        <v>196</v>
      </c>
      <c r="E166" s="216" t="s">
        <v>1</v>
      </c>
      <c r="F166" s="217" t="s">
        <v>3358</v>
      </c>
      <c r="G166" s="215"/>
      <c r="H166" s="216" t="s">
        <v>1</v>
      </c>
      <c r="I166" s="218"/>
      <c r="J166" s="215"/>
      <c r="K166" s="215"/>
      <c r="L166" s="219"/>
      <c r="M166" s="220"/>
      <c r="N166" s="221"/>
      <c r="O166" s="221"/>
      <c r="P166" s="221"/>
      <c r="Q166" s="221"/>
      <c r="R166" s="221"/>
      <c r="S166" s="221"/>
      <c r="T166" s="222"/>
      <c r="AT166" s="223" t="s">
        <v>196</v>
      </c>
      <c r="AU166" s="223" t="s">
        <v>113</v>
      </c>
      <c r="AV166" s="12" t="s">
        <v>23</v>
      </c>
      <c r="AW166" s="12" t="s">
        <v>48</v>
      </c>
      <c r="AX166" s="12" t="s">
        <v>91</v>
      </c>
      <c r="AY166" s="223" t="s">
        <v>183</v>
      </c>
    </row>
    <row r="167" spans="2:65" s="13" customFormat="1" ht="10.199999999999999">
      <c r="B167" s="224"/>
      <c r="C167" s="225"/>
      <c r="D167" s="210" t="s">
        <v>196</v>
      </c>
      <c r="E167" s="226" t="s">
        <v>1</v>
      </c>
      <c r="F167" s="227" t="s">
        <v>3367</v>
      </c>
      <c r="G167" s="225"/>
      <c r="H167" s="228">
        <v>0.8</v>
      </c>
      <c r="I167" s="229"/>
      <c r="J167" s="225"/>
      <c r="K167" s="225"/>
      <c r="L167" s="230"/>
      <c r="M167" s="231"/>
      <c r="N167" s="232"/>
      <c r="O167" s="232"/>
      <c r="P167" s="232"/>
      <c r="Q167" s="232"/>
      <c r="R167" s="232"/>
      <c r="S167" s="232"/>
      <c r="T167" s="233"/>
      <c r="AT167" s="234" t="s">
        <v>196</v>
      </c>
      <c r="AU167" s="234" t="s">
        <v>113</v>
      </c>
      <c r="AV167" s="13" t="s">
        <v>98</v>
      </c>
      <c r="AW167" s="13" t="s">
        <v>48</v>
      </c>
      <c r="AX167" s="13" t="s">
        <v>91</v>
      </c>
      <c r="AY167" s="234" t="s">
        <v>183</v>
      </c>
    </row>
    <row r="168" spans="2:65" s="12" customFormat="1" ht="10.199999999999999">
      <c r="B168" s="214"/>
      <c r="C168" s="215"/>
      <c r="D168" s="210" t="s">
        <v>196</v>
      </c>
      <c r="E168" s="216" t="s">
        <v>1</v>
      </c>
      <c r="F168" s="217" t="s">
        <v>3359</v>
      </c>
      <c r="G168" s="215"/>
      <c r="H168" s="216" t="s">
        <v>1</v>
      </c>
      <c r="I168" s="218"/>
      <c r="J168" s="215"/>
      <c r="K168" s="215"/>
      <c r="L168" s="219"/>
      <c r="M168" s="220"/>
      <c r="N168" s="221"/>
      <c r="O168" s="221"/>
      <c r="P168" s="221"/>
      <c r="Q168" s="221"/>
      <c r="R168" s="221"/>
      <c r="S168" s="221"/>
      <c r="T168" s="222"/>
      <c r="AT168" s="223" t="s">
        <v>196</v>
      </c>
      <c r="AU168" s="223" t="s">
        <v>113</v>
      </c>
      <c r="AV168" s="12" t="s">
        <v>23</v>
      </c>
      <c r="AW168" s="12" t="s">
        <v>48</v>
      </c>
      <c r="AX168" s="12" t="s">
        <v>91</v>
      </c>
      <c r="AY168" s="223" t="s">
        <v>183</v>
      </c>
    </row>
    <row r="169" spans="2:65" s="13" customFormat="1" ht="10.199999999999999">
      <c r="B169" s="224"/>
      <c r="C169" s="225"/>
      <c r="D169" s="210" t="s">
        <v>196</v>
      </c>
      <c r="E169" s="226" t="s">
        <v>1</v>
      </c>
      <c r="F169" s="227" t="s">
        <v>3367</v>
      </c>
      <c r="G169" s="225"/>
      <c r="H169" s="228">
        <v>0.8</v>
      </c>
      <c r="I169" s="229"/>
      <c r="J169" s="225"/>
      <c r="K169" s="225"/>
      <c r="L169" s="230"/>
      <c r="M169" s="231"/>
      <c r="N169" s="232"/>
      <c r="O169" s="232"/>
      <c r="P169" s="232"/>
      <c r="Q169" s="232"/>
      <c r="R169" s="232"/>
      <c r="S169" s="232"/>
      <c r="T169" s="233"/>
      <c r="AT169" s="234" t="s">
        <v>196</v>
      </c>
      <c r="AU169" s="234" t="s">
        <v>113</v>
      </c>
      <c r="AV169" s="13" t="s">
        <v>98</v>
      </c>
      <c r="AW169" s="13" t="s">
        <v>48</v>
      </c>
      <c r="AX169" s="13" t="s">
        <v>91</v>
      </c>
      <c r="AY169" s="234" t="s">
        <v>183</v>
      </c>
    </row>
    <row r="170" spans="2:65" s="12" customFormat="1" ht="10.199999999999999">
      <c r="B170" s="214"/>
      <c r="C170" s="215"/>
      <c r="D170" s="210" t="s">
        <v>196</v>
      </c>
      <c r="E170" s="216" t="s">
        <v>1</v>
      </c>
      <c r="F170" s="217" t="s">
        <v>3360</v>
      </c>
      <c r="G170" s="215"/>
      <c r="H170" s="216" t="s">
        <v>1</v>
      </c>
      <c r="I170" s="218"/>
      <c r="J170" s="215"/>
      <c r="K170" s="215"/>
      <c r="L170" s="219"/>
      <c r="M170" s="220"/>
      <c r="N170" s="221"/>
      <c r="O170" s="221"/>
      <c r="P170" s="221"/>
      <c r="Q170" s="221"/>
      <c r="R170" s="221"/>
      <c r="S170" s="221"/>
      <c r="T170" s="222"/>
      <c r="AT170" s="223" t="s">
        <v>196</v>
      </c>
      <c r="AU170" s="223" t="s">
        <v>113</v>
      </c>
      <c r="AV170" s="12" t="s">
        <v>23</v>
      </c>
      <c r="AW170" s="12" t="s">
        <v>48</v>
      </c>
      <c r="AX170" s="12" t="s">
        <v>91</v>
      </c>
      <c r="AY170" s="223" t="s">
        <v>183</v>
      </c>
    </row>
    <row r="171" spans="2:65" s="13" customFormat="1" ht="10.199999999999999">
      <c r="B171" s="224"/>
      <c r="C171" s="225"/>
      <c r="D171" s="210" t="s">
        <v>196</v>
      </c>
      <c r="E171" s="226" t="s">
        <v>1</v>
      </c>
      <c r="F171" s="227" t="s">
        <v>3368</v>
      </c>
      <c r="G171" s="225"/>
      <c r="H171" s="228">
        <v>2.6</v>
      </c>
      <c r="I171" s="229"/>
      <c r="J171" s="225"/>
      <c r="K171" s="225"/>
      <c r="L171" s="230"/>
      <c r="M171" s="231"/>
      <c r="N171" s="232"/>
      <c r="O171" s="232"/>
      <c r="P171" s="232"/>
      <c r="Q171" s="232"/>
      <c r="R171" s="232"/>
      <c r="S171" s="232"/>
      <c r="T171" s="233"/>
      <c r="AT171" s="234" t="s">
        <v>196</v>
      </c>
      <c r="AU171" s="234" t="s">
        <v>113</v>
      </c>
      <c r="AV171" s="13" t="s">
        <v>98</v>
      </c>
      <c r="AW171" s="13" t="s">
        <v>48</v>
      </c>
      <c r="AX171" s="13" t="s">
        <v>91</v>
      </c>
      <c r="AY171" s="234" t="s">
        <v>183</v>
      </c>
    </row>
    <row r="172" spans="2:65" s="12" customFormat="1" ht="10.199999999999999">
      <c r="B172" s="214"/>
      <c r="C172" s="215"/>
      <c r="D172" s="210" t="s">
        <v>196</v>
      </c>
      <c r="E172" s="216" t="s">
        <v>1</v>
      </c>
      <c r="F172" s="217" t="s">
        <v>3361</v>
      </c>
      <c r="G172" s="215"/>
      <c r="H172" s="216" t="s">
        <v>1</v>
      </c>
      <c r="I172" s="218"/>
      <c r="J172" s="215"/>
      <c r="K172" s="215"/>
      <c r="L172" s="219"/>
      <c r="M172" s="220"/>
      <c r="N172" s="221"/>
      <c r="O172" s="221"/>
      <c r="P172" s="221"/>
      <c r="Q172" s="221"/>
      <c r="R172" s="221"/>
      <c r="S172" s="221"/>
      <c r="T172" s="222"/>
      <c r="AT172" s="223" t="s">
        <v>196</v>
      </c>
      <c r="AU172" s="223" t="s">
        <v>113</v>
      </c>
      <c r="AV172" s="12" t="s">
        <v>23</v>
      </c>
      <c r="AW172" s="12" t="s">
        <v>48</v>
      </c>
      <c r="AX172" s="12" t="s">
        <v>91</v>
      </c>
      <c r="AY172" s="223" t="s">
        <v>183</v>
      </c>
    </row>
    <row r="173" spans="2:65" s="13" customFormat="1" ht="10.199999999999999">
      <c r="B173" s="224"/>
      <c r="C173" s="225"/>
      <c r="D173" s="210" t="s">
        <v>196</v>
      </c>
      <c r="E173" s="226" t="s">
        <v>1</v>
      </c>
      <c r="F173" s="227" t="s">
        <v>3369</v>
      </c>
      <c r="G173" s="225"/>
      <c r="H173" s="228">
        <v>0.4</v>
      </c>
      <c r="I173" s="229"/>
      <c r="J173" s="225"/>
      <c r="K173" s="225"/>
      <c r="L173" s="230"/>
      <c r="M173" s="231"/>
      <c r="N173" s="232"/>
      <c r="O173" s="232"/>
      <c r="P173" s="232"/>
      <c r="Q173" s="232"/>
      <c r="R173" s="232"/>
      <c r="S173" s="232"/>
      <c r="T173" s="233"/>
      <c r="AT173" s="234" t="s">
        <v>196</v>
      </c>
      <c r="AU173" s="234" t="s">
        <v>113</v>
      </c>
      <c r="AV173" s="13" t="s">
        <v>98</v>
      </c>
      <c r="AW173" s="13" t="s">
        <v>48</v>
      </c>
      <c r="AX173" s="13" t="s">
        <v>91</v>
      </c>
      <c r="AY173" s="234" t="s">
        <v>183</v>
      </c>
    </row>
    <row r="174" spans="2:65" s="14" customFormat="1" ht="10.199999999999999">
      <c r="B174" s="235"/>
      <c r="C174" s="236"/>
      <c r="D174" s="210" t="s">
        <v>196</v>
      </c>
      <c r="E174" s="237" t="s">
        <v>1</v>
      </c>
      <c r="F174" s="238" t="s">
        <v>308</v>
      </c>
      <c r="G174" s="236"/>
      <c r="H174" s="239">
        <v>4.5999999999999996</v>
      </c>
      <c r="I174" s="240"/>
      <c r="J174" s="236"/>
      <c r="K174" s="236"/>
      <c r="L174" s="241"/>
      <c r="M174" s="242"/>
      <c r="N174" s="243"/>
      <c r="O174" s="243"/>
      <c r="P174" s="243"/>
      <c r="Q174" s="243"/>
      <c r="R174" s="243"/>
      <c r="S174" s="243"/>
      <c r="T174" s="244"/>
      <c r="AT174" s="245" t="s">
        <v>196</v>
      </c>
      <c r="AU174" s="245" t="s">
        <v>113</v>
      </c>
      <c r="AV174" s="14" t="s">
        <v>113</v>
      </c>
      <c r="AW174" s="14" t="s">
        <v>48</v>
      </c>
      <c r="AX174" s="14" t="s">
        <v>91</v>
      </c>
      <c r="AY174" s="245" t="s">
        <v>183</v>
      </c>
    </row>
    <row r="175" spans="2:65" s="13" customFormat="1" ht="10.199999999999999">
      <c r="B175" s="224"/>
      <c r="C175" s="225"/>
      <c r="D175" s="210" t="s">
        <v>196</v>
      </c>
      <c r="E175" s="226" t="s">
        <v>1</v>
      </c>
      <c r="F175" s="227" t="s">
        <v>3373</v>
      </c>
      <c r="G175" s="225"/>
      <c r="H175" s="228">
        <v>69</v>
      </c>
      <c r="I175" s="229"/>
      <c r="J175" s="225"/>
      <c r="K175" s="225"/>
      <c r="L175" s="230"/>
      <c r="M175" s="231"/>
      <c r="N175" s="232"/>
      <c r="O175" s="232"/>
      <c r="P175" s="232"/>
      <c r="Q175" s="232"/>
      <c r="R175" s="232"/>
      <c r="S175" s="232"/>
      <c r="T175" s="233"/>
      <c r="AT175" s="234" t="s">
        <v>196</v>
      </c>
      <c r="AU175" s="234" t="s">
        <v>113</v>
      </c>
      <c r="AV175" s="13" t="s">
        <v>98</v>
      </c>
      <c r="AW175" s="13" t="s">
        <v>48</v>
      </c>
      <c r="AX175" s="13" t="s">
        <v>23</v>
      </c>
      <c r="AY175" s="234" t="s">
        <v>183</v>
      </c>
    </row>
    <row r="176" spans="2:65" s="1" customFormat="1" ht="16.5" customHeight="1">
      <c r="B176" s="35"/>
      <c r="C176" s="197" t="s">
        <v>128</v>
      </c>
      <c r="D176" s="197" t="s">
        <v>186</v>
      </c>
      <c r="E176" s="198" t="s">
        <v>311</v>
      </c>
      <c r="F176" s="199" t="s">
        <v>312</v>
      </c>
      <c r="G176" s="200" t="s">
        <v>313</v>
      </c>
      <c r="H176" s="201">
        <v>8.2799999999999994</v>
      </c>
      <c r="I176" s="202"/>
      <c r="J176" s="203">
        <f>ROUND(I176*H176,2)</f>
        <v>0</v>
      </c>
      <c r="K176" s="199" t="s">
        <v>190</v>
      </c>
      <c r="L176" s="39"/>
      <c r="M176" s="204" t="s">
        <v>1</v>
      </c>
      <c r="N176" s="205" t="s">
        <v>56</v>
      </c>
      <c r="O176" s="67"/>
      <c r="P176" s="206">
        <f>O176*H176</f>
        <v>0</v>
      </c>
      <c r="Q176" s="206">
        <v>0</v>
      </c>
      <c r="R176" s="206">
        <f>Q176*H176</f>
        <v>0</v>
      </c>
      <c r="S176" s="206">
        <v>0</v>
      </c>
      <c r="T176" s="207">
        <f>S176*H176</f>
        <v>0</v>
      </c>
      <c r="AR176" s="208" t="s">
        <v>122</v>
      </c>
      <c r="AT176" s="208" t="s">
        <v>186</v>
      </c>
      <c r="AU176" s="208" t="s">
        <v>113</v>
      </c>
      <c r="AY176" s="17" t="s">
        <v>183</v>
      </c>
      <c r="BE176" s="209">
        <f>IF(N176="základní",J176,0)</f>
        <v>0</v>
      </c>
      <c r="BF176" s="209">
        <f>IF(N176="snížená",J176,0)</f>
        <v>0</v>
      </c>
      <c r="BG176" s="209">
        <f>IF(N176="zákl. přenesená",J176,0)</f>
        <v>0</v>
      </c>
      <c r="BH176" s="209">
        <f>IF(N176="sníž. přenesená",J176,0)</f>
        <v>0</v>
      </c>
      <c r="BI176" s="209">
        <f>IF(N176="nulová",J176,0)</f>
        <v>0</v>
      </c>
      <c r="BJ176" s="17" t="s">
        <v>23</v>
      </c>
      <c r="BK176" s="209">
        <f>ROUND(I176*H176,2)</f>
        <v>0</v>
      </c>
      <c r="BL176" s="17" t="s">
        <v>122</v>
      </c>
      <c r="BM176" s="208" t="s">
        <v>3374</v>
      </c>
    </row>
    <row r="177" spans="2:65" s="1" customFormat="1" ht="10.199999999999999">
      <c r="B177" s="35"/>
      <c r="C177" s="36"/>
      <c r="D177" s="210" t="s">
        <v>192</v>
      </c>
      <c r="E177" s="36"/>
      <c r="F177" s="211" t="s">
        <v>315</v>
      </c>
      <c r="G177" s="36"/>
      <c r="H177" s="36"/>
      <c r="I177" s="118"/>
      <c r="J177" s="36"/>
      <c r="K177" s="36"/>
      <c r="L177" s="39"/>
      <c r="M177" s="212"/>
      <c r="N177" s="67"/>
      <c r="O177" s="67"/>
      <c r="P177" s="67"/>
      <c r="Q177" s="67"/>
      <c r="R177" s="67"/>
      <c r="S177" s="67"/>
      <c r="T177" s="68"/>
      <c r="AT177" s="17" t="s">
        <v>192</v>
      </c>
      <c r="AU177" s="17" t="s">
        <v>113</v>
      </c>
    </row>
    <row r="178" spans="2:65" s="1" customFormat="1" ht="135">
      <c r="B178" s="35"/>
      <c r="C178" s="36"/>
      <c r="D178" s="210" t="s">
        <v>194</v>
      </c>
      <c r="E178" s="36"/>
      <c r="F178" s="213" t="s">
        <v>316</v>
      </c>
      <c r="G178" s="36"/>
      <c r="H178" s="36"/>
      <c r="I178" s="118"/>
      <c r="J178" s="36"/>
      <c r="K178" s="36"/>
      <c r="L178" s="39"/>
      <c r="M178" s="212"/>
      <c r="N178" s="67"/>
      <c r="O178" s="67"/>
      <c r="P178" s="67"/>
      <c r="Q178" s="67"/>
      <c r="R178" s="67"/>
      <c r="S178" s="67"/>
      <c r="T178" s="68"/>
      <c r="AT178" s="17" t="s">
        <v>194</v>
      </c>
      <c r="AU178" s="17" t="s">
        <v>113</v>
      </c>
    </row>
    <row r="179" spans="2:65" s="12" customFormat="1" ht="10.199999999999999">
      <c r="B179" s="214"/>
      <c r="C179" s="215"/>
      <c r="D179" s="210" t="s">
        <v>196</v>
      </c>
      <c r="E179" s="216" t="s">
        <v>1</v>
      </c>
      <c r="F179" s="217" t="s">
        <v>3375</v>
      </c>
      <c r="G179" s="215"/>
      <c r="H179" s="216" t="s">
        <v>1</v>
      </c>
      <c r="I179" s="218"/>
      <c r="J179" s="215"/>
      <c r="K179" s="215"/>
      <c r="L179" s="219"/>
      <c r="M179" s="220"/>
      <c r="N179" s="221"/>
      <c r="O179" s="221"/>
      <c r="P179" s="221"/>
      <c r="Q179" s="221"/>
      <c r="R179" s="221"/>
      <c r="S179" s="221"/>
      <c r="T179" s="222"/>
      <c r="AT179" s="223" t="s">
        <v>196</v>
      </c>
      <c r="AU179" s="223" t="s">
        <v>113</v>
      </c>
      <c r="AV179" s="12" t="s">
        <v>23</v>
      </c>
      <c r="AW179" s="12" t="s">
        <v>48</v>
      </c>
      <c r="AX179" s="12" t="s">
        <v>91</v>
      </c>
      <c r="AY179" s="223" t="s">
        <v>183</v>
      </c>
    </row>
    <row r="180" spans="2:65" s="12" customFormat="1" ht="10.199999999999999">
      <c r="B180" s="214"/>
      <c r="C180" s="215"/>
      <c r="D180" s="210" t="s">
        <v>196</v>
      </c>
      <c r="E180" s="216" t="s">
        <v>1</v>
      </c>
      <c r="F180" s="217" t="s">
        <v>3358</v>
      </c>
      <c r="G180" s="215"/>
      <c r="H180" s="216" t="s">
        <v>1</v>
      </c>
      <c r="I180" s="218"/>
      <c r="J180" s="215"/>
      <c r="K180" s="215"/>
      <c r="L180" s="219"/>
      <c r="M180" s="220"/>
      <c r="N180" s="221"/>
      <c r="O180" s="221"/>
      <c r="P180" s="221"/>
      <c r="Q180" s="221"/>
      <c r="R180" s="221"/>
      <c r="S180" s="221"/>
      <c r="T180" s="222"/>
      <c r="AT180" s="223" t="s">
        <v>196</v>
      </c>
      <c r="AU180" s="223" t="s">
        <v>113</v>
      </c>
      <c r="AV180" s="12" t="s">
        <v>23</v>
      </c>
      <c r="AW180" s="12" t="s">
        <v>48</v>
      </c>
      <c r="AX180" s="12" t="s">
        <v>91</v>
      </c>
      <c r="AY180" s="223" t="s">
        <v>183</v>
      </c>
    </row>
    <row r="181" spans="2:65" s="13" customFormat="1" ht="10.199999999999999">
      <c r="B181" s="224"/>
      <c r="C181" s="225"/>
      <c r="D181" s="210" t="s">
        <v>196</v>
      </c>
      <c r="E181" s="226" t="s">
        <v>1</v>
      </c>
      <c r="F181" s="227" t="s">
        <v>3367</v>
      </c>
      <c r="G181" s="225"/>
      <c r="H181" s="228">
        <v>0.8</v>
      </c>
      <c r="I181" s="229"/>
      <c r="J181" s="225"/>
      <c r="K181" s="225"/>
      <c r="L181" s="230"/>
      <c r="M181" s="231"/>
      <c r="N181" s="232"/>
      <c r="O181" s="232"/>
      <c r="P181" s="232"/>
      <c r="Q181" s="232"/>
      <c r="R181" s="232"/>
      <c r="S181" s="232"/>
      <c r="T181" s="233"/>
      <c r="AT181" s="234" t="s">
        <v>196</v>
      </c>
      <c r="AU181" s="234" t="s">
        <v>113</v>
      </c>
      <c r="AV181" s="13" t="s">
        <v>98</v>
      </c>
      <c r="AW181" s="13" t="s">
        <v>48</v>
      </c>
      <c r="AX181" s="13" t="s">
        <v>91</v>
      </c>
      <c r="AY181" s="234" t="s">
        <v>183</v>
      </c>
    </row>
    <row r="182" spans="2:65" s="12" customFormat="1" ht="10.199999999999999">
      <c r="B182" s="214"/>
      <c r="C182" s="215"/>
      <c r="D182" s="210" t="s">
        <v>196</v>
      </c>
      <c r="E182" s="216" t="s">
        <v>1</v>
      </c>
      <c r="F182" s="217" t="s">
        <v>3359</v>
      </c>
      <c r="G182" s="215"/>
      <c r="H182" s="216" t="s">
        <v>1</v>
      </c>
      <c r="I182" s="218"/>
      <c r="J182" s="215"/>
      <c r="K182" s="215"/>
      <c r="L182" s="219"/>
      <c r="M182" s="220"/>
      <c r="N182" s="221"/>
      <c r="O182" s="221"/>
      <c r="P182" s="221"/>
      <c r="Q182" s="221"/>
      <c r="R182" s="221"/>
      <c r="S182" s="221"/>
      <c r="T182" s="222"/>
      <c r="AT182" s="223" t="s">
        <v>196</v>
      </c>
      <c r="AU182" s="223" t="s">
        <v>113</v>
      </c>
      <c r="AV182" s="12" t="s">
        <v>23</v>
      </c>
      <c r="AW182" s="12" t="s">
        <v>48</v>
      </c>
      <c r="AX182" s="12" t="s">
        <v>91</v>
      </c>
      <c r="AY182" s="223" t="s">
        <v>183</v>
      </c>
    </row>
    <row r="183" spans="2:65" s="13" customFormat="1" ht="10.199999999999999">
      <c r="B183" s="224"/>
      <c r="C183" s="225"/>
      <c r="D183" s="210" t="s">
        <v>196</v>
      </c>
      <c r="E183" s="226" t="s">
        <v>1</v>
      </c>
      <c r="F183" s="227" t="s">
        <v>3367</v>
      </c>
      <c r="G183" s="225"/>
      <c r="H183" s="228">
        <v>0.8</v>
      </c>
      <c r="I183" s="229"/>
      <c r="J183" s="225"/>
      <c r="K183" s="225"/>
      <c r="L183" s="230"/>
      <c r="M183" s="231"/>
      <c r="N183" s="232"/>
      <c r="O183" s="232"/>
      <c r="P183" s="232"/>
      <c r="Q183" s="232"/>
      <c r="R183" s="232"/>
      <c r="S183" s="232"/>
      <c r="T183" s="233"/>
      <c r="AT183" s="234" t="s">
        <v>196</v>
      </c>
      <c r="AU183" s="234" t="s">
        <v>113</v>
      </c>
      <c r="AV183" s="13" t="s">
        <v>98</v>
      </c>
      <c r="AW183" s="13" t="s">
        <v>48</v>
      </c>
      <c r="AX183" s="13" t="s">
        <v>91</v>
      </c>
      <c r="AY183" s="234" t="s">
        <v>183</v>
      </c>
    </row>
    <row r="184" spans="2:65" s="12" customFormat="1" ht="10.199999999999999">
      <c r="B184" s="214"/>
      <c r="C184" s="215"/>
      <c r="D184" s="210" t="s">
        <v>196</v>
      </c>
      <c r="E184" s="216" t="s">
        <v>1</v>
      </c>
      <c r="F184" s="217" t="s">
        <v>3360</v>
      </c>
      <c r="G184" s="215"/>
      <c r="H184" s="216" t="s">
        <v>1</v>
      </c>
      <c r="I184" s="218"/>
      <c r="J184" s="215"/>
      <c r="K184" s="215"/>
      <c r="L184" s="219"/>
      <c r="M184" s="220"/>
      <c r="N184" s="221"/>
      <c r="O184" s="221"/>
      <c r="P184" s="221"/>
      <c r="Q184" s="221"/>
      <c r="R184" s="221"/>
      <c r="S184" s="221"/>
      <c r="T184" s="222"/>
      <c r="AT184" s="223" t="s">
        <v>196</v>
      </c>
      <c r="AU184" s="223" t="s">
        <v>113</v>
      </c>
      <c r="AV184" s="12" t="s">
        <v>23</v>
      </c>
      <c r="AW184" s="12" t="s">
        <v>48</v>
      </c>
      <c r="AX184" s="12" t="s">
        <v>91</v>
      </c>
      <c r="AY184" s="223" t="s">
        <v>183</v>
      </c>
    </row>
    <row r="185" spans="2:65" s="13" customFormat="1" ht="10.199999999999999">
      <c r="B185" s="224"/>
      <c r="C185" s="225"/>
      <c r="D185" s="210" t="s">
        <v>196</v>
      </c>
      <c r="E185" s="226" t="s">
        <v>1</v>
      </c>
      <c r="F185" s="227" t="s">
        <v>3368</v>
      </c>
      <c r="G185" s="225"/>
      <c r="H185" s="228">
        <v>2.6</v>
      </c>
      <c r="I185" s="229"/>
      <c r="J185" s="225"/>
      <c r="K185" s="225"/>
      <c r="L185" s="230"/>
      <c r="M185" s="231"/>
      <c r="N185" s="232"/>
      <c r="O185" s="232"/>
      <c r="P185" s="232"/>
      <c r="Q185" s="232"/>
      <c r="R185" s="232"/>
      <c r="S185" s="232"/>
      <c r="T185" s="233"/>
      <c r="AT185" s="234" t="s">
        <v>196</v>
      </c>
      <c r="AU185" s="234" t="s">
        <v>113</v>
      </c>
      <c r="AV185" s="13" t="s">
        <v>98</v>
      </c>
      <c r="AW185" s="13" t="s">
        <v>48</v>
      </c>
      <c r="AX185" s="13" t="s">
        <v>91</v>
      </c>
      <c r="AY185" s="234" t="s">
        <v>183</v>
      </c>
    </row>
    <row r="186" spans="2:65" s="12" customFormat="1" ht="10.199999999999999">
      <c r="B186" s="214"/>
      <c r="C186" s="215"/>
      <c r="D186" s="210" t="s">
        <v>196</v>
      </c>
      <c r="E186" s="216" t="s">
        <v>1</v>
      </c>
      <c r="F186" s="217" t="s">
        <v>3361</v>
      </c>
      <c r="G186" s="215"/>
      <c r="H186" s="216" t="s">
        <v>1</v>
      </c>
      <c r="I186" s="218"/>
      <c r="J186" s="215"/>
      <c r="K186" s="215"/>
      <c r="L186" s="219"/>
      <c r="M186" s="220"/>
      <c r="N186" s="221"/>
      <c r="O186" s="221"/>
      <c r="P186" s="221"/>
      <c r="Q186" s="221"/>
      <c r="R186" s="221"/>
      <c r="S186" s="221"/>
      <c r="T186" s="222"/>
      <c r="AT186" s="223" t="s">
        <v>196</v>
      </c>
      <c r="AU186" s="223" t="s">
        <v>113</v>
      </c>
      <c r="AV186" s="12" t="s">
        <v>23</v>
      </c>
      <c r="AW186" s="12" t="s">
        <v>48</v>
      </c>
      <c r="AX186" s="12" t="s">
        <v>91</v>
      </c>
      <c r="AY186" s="223" t="s">
        <v>183</v>
      </c>
    </row>
    <row r="187" spans="2:65" s="13" customFormat="1" ht="10.199999999999999">
      <c r="B187" s="224"/>
      <c r="C187" s="225"/>
      <c r="D187" s="210" t="s">
        <v>196</v>
      </c>
      <c r="E187" s="226" t="s">
        <v>1</v>
      </c>
      <c r="F187" s="227" t="s">
        <v>3369</v>
      </c>
      <c r="G187" s="225"/>
      <c r="H187" s="228">
        <v>0.4</v>
      </c>
      <c r="I187" s="229"/>
      <c r="J187" s="225"/>
      <c r="K187" s="225"/>
      <c r="L187" s="230"/>
      <c r="M187" s="231"/>
      <c r="N187" s="232"/>
      <c r="O187" s="232"/>
      <c r="P187" s="232"/>
      <c r="Q187" s="232"/>
      <c r="R187" s="232"/>
      <c r="S187" s="232"/>
      <c r="T187" s="233"/>
      <c r="AT187" s="234" t="s">
        <v>196</v>
      </c>
      <c r="AU187" s="234" t="s">
        <v>113</v>
      </c>
      <c r="AV187" s="13" t="s">
        <v>98</v>
      </c>
      <c r="AW187" s="13" t="s">
        <v>48</v>
      </c>
      <c r="AX187" s="13" t="s">
        <v>91</v>
      </c>
      <c r="AY187" s="234" t="s">
        <v>183</v>
      </c>
    </row>
    <row r="188" spans="2:65" s="14" customFormat="1" ht="10.199999999999999">
      <c r="B188" s="235"/>
      <c r="C188" s="236"/>
      <c r="D188" s="210" t="s">
        <v>196</v>
      </c>
      <c r="E188" s="237" t="s">
        <v>1</v>
      </c>
      <c r="F188" s="238" t="s">
        <v>308</v>
      </c>
      <c r="G188" s="236"/>
      <c r="H188" s="239">
        <v>4.5999999999999996</v>
      </c>
      <c r="I188" s="240"/>
      <c r="J188" s="236"/>
      <c r="K188" s="236"/>
      <c r="L188" s="241"/>
      <c r="M188" s="242"/>
      <c r="N188" s="243"/>
      <c r="O188" s="243"/>
      <c r="P188" s="243"/>
      <c r="Q188" s="243"/>
      <c r="R188" s="243"/>
      <c r="S188" s="243"/>
      <c r="T188" s="244"/>
      <c r="AT188" s="245" t="s">
        <v>196</v>
      </c>
      <c r="AU188" s="245" t="s">
        <v>113</v>
      </c>
      <c r="AV188" s="14" t="s">
        <v>113</v>
      </c>
      <c r="AW188" s="14" t="s">
        <v>48</v>
      </c>
      <c r="AX188" s="14" t="s">
        <v>91</v>
      </c>
      <c r="AY188" s="245" t="s">
        <v>183</v>
      </c>
    </row>
    <row r="189" spans="2:65" s="13" customFormat="1" ht="10.199999999999999">
      <c r="B189" s="224"/>
      <c r="C189" s="225"/>
      <c r="D189" s="210" t="s">
        <v>196</v>
      </c>
      <c r="E189" s="226" t="s">
        <v>1</v>
      </c>
      <c r="F189" s="227" t="s">
        <v>3376</v>
      </c>
      <c r="G189" s="225"/>
      <c r="H189" s="228">
        <v>8.2799999999999994</v>
      </c>
      <c r="I189" s="229"/>
      <c r="J189" s="225"/>
      <c r="K189" s="225"/>
      <c r="L189" s="230"/>
      <c r="M189" s="231"/>
      <c r="N189" s="232"/>
      <c r="O189" s="232"/>
      <c r="P189" s="232"/>
      <c r="Q189" s="232"/>
      <c r="R189" s="232"/>
      <c r="S189" s="232"/>
      <c r="T189" s="233"/>
      <c r="AT189" s="234" t="s">
        <v>196</v>
      </c>
      <c r="AU189" s="234" t="s">
        <v>113</v>
      </c>
      <c r="AV189" s="13" t="s">
        <v>98</v>
      </c>
      <c r="AW189" s="13" t="s">
        <v>48</v>
      </c>
      <c r="AX189" s="13" t="s">
        <v>23</v>
      </c>
      <c r="AY189" s="234" t="s">
        <v>183</v>
      </c>
    </row>
    <row r="190" spans="2:65" s="1" customFormat="1" ht="16.5" customHeight="1">
      <c r="B190" s="35"/>
      <c r="C190" s="197" t="s">
        <v>225</v>
      </c>
      <c r="D190" s="197" t="s">
        <v>186</v>
      </c>
      <c r="E190" s="198" t="s">
        <v>3377</v>
      </c>
      <c r="F190" s="199" t="s">
        <v>3378</v>
      </c>
      <c r="G190" s="200" t="s">
        <v>205</v>
      </c>
      <c r="H190" s="201">
        <v>23</v>
      </c>
      <c r="I190" s="202"/>
      <c r="J190" s="203">
        <f>ROUND(I190*H190,2)</f>
        <v>0</v>
      </c>
      <c r="K190" s="199" t="s">
        <v>190</v>
      </c>
      <c r="L190" s="39"/>
      <c r="M190" s="204" t="s">
        <v>1</v>
      </c>
      <c r="N190" s="205" t="s">
        <v>56</v>
      </c>
      <c r="O190" s="67"/>
      <c r="P190" s="206">
        <f>O190*H190</f>
        <v>0</v>
      </c>
      <c r="Q190" s="206">
        <v>0</v>
      </c>
      <c r="R190" s="206">
        <f>Q190*H190</f>
        <v>0</v>
      </c>
      <c r="S190" s="206">
        <v>0</v>
      </c>
      <c r="T190" s="207">
        <f>S190*H190</f>
        <v>0</v>
      </c>
      <c r="AR190" s="208" t="s">
        <v>122</v>
      </c>
      <c r="AT190" s="208" t="s">
        <v>186</v>
      </c>
      <c r="AU190" s="208" t="s">
        <v>113</v>
      </c>
      <c r="AY190" s="17" t="s">
        <v>183</v>
      </c>
      <c r="BE190" s="209">
        <f>IF(N190="základní",J190,0)</f>
        <v>0</v>
      </c>
      <c r="BF190" s="209">
        <f>IF(N190="snížená",J190,0)</f>
        <v>0</v>
      </c>
      <c r="BG190" s="209">
        <f>IF(N190="zákl. přenesená",J190,0)</f>
        <v>0</v>
      </c>
      <c r="BH190" s="209">
        <f>IF(N190="sníž. přenesená",J190,0)</f>
        <v>0</v>
      </c>
      <c r="BI190" s="209">
        <f>IF(N190="nulová",J190,0)</f>
        <v>0</v>
      </c>
      <c r="BJ190" s="17" t="s">
        <v>23</v>
      </c>
      <c r="BK190" s="209">
        <f>ROUND(I190*H190,2)</f>
        <v>0</v>
      </c>
      <c r="BL190" s="17" t="s">
        <v>122</v>
      </c>
      <c r="BM190" s="208" t="s">
        <v>3379</v>
      </c>
    </row>
    <row r="191" spans="2:65" s="1" customFormat="1" ht="10.199999999999999">
      <c r="B191" s="35"/>
      <c r="C191" s="36"/>
      <c r="D191" s="210" t="s">
        <v>192</v>
      </c>
      <c r="E191" s="36"/>
      <c r="F191" s="211" t="s">
        <v>3380</v>
      </c>
      <c r="G191" s="36"/>
      <c r="H191" s="36"/>
      <c r="I191" s="118"/>
      <c r="J191" s="36"/>
      <c r="K191" s="36"/>
      <c r="L191" s="39"/>
      <c r="M191" s="212"/>
      <c r="N191" s="67"/>
      <c r="O191" s="67"/>
      <c r="P191" s="67"/>
      <c r="Q191" s="67"/>
      <c r="R191" s="67"/>
      <c r="S191" s="67"/>
      <c r="T191" s="68"/>
      <c r="AT191" s="17" t="s">
        <v>192</v>
      </c>
      <c r="AU191" s="17" t="s">
        <v>113</v>
      </c>
    </row>
    <row r="192" spans="2:65" s="1" customFormat="1" ht="36">
      <c r="B192" s="35"/>
      <c r="C192" s="36"/>
      <c r="D192" s="210" t="s">
        <v>194</v>
      </c>
      <c r="E192" s="36"/>
      <c r="F192" s="213" t="s">
        <v>3381</v>
      </c>
      <c r="G192" s="36"/>
      <c r="H192" s="36"/>
      <c r="I192" s="118"/>
      <c r="J192" s="36"/>
      <c r="K192" s="36"/>
      <c r="L192" s="39"/>
      <c r="M192" s="212"/>
      <c r="N192" s="67"/>
      <c r="O192" s="67"/>
      <c r="P192" s="67"/>
      <c r="Q192" s="67"/>
      <c r="R192" s="67"/>
      <c r="S192" s="67"/>
      <c r="T192" s="68"/>
      <c r="AT192" s="17" t="s">
        <v>194</v>
      </c>
      <c r="AU192" s="17" t="s">
        <v>113</v>
      </c>
    </row>
    <row r="193" spans="2:65" s="12" customFormat="1" ht="10.199999999999999">
      <c r="B193" s="214"/>
      <c r="C193" s="215"/>
      <c r="D193" s="210" t="s">
        <v>196</v>
      </c>
      <c r="E193" s="216" t="s">
        <v>1</v>
      </c>
      <c r="F193" s="217" t="s">
        <v>3382</v>
      </c>
      <c r="G193" s="215"/>
      <c r="H193" s="216" t="s">
        <v>1</v>
      </c>
      <c r="I193" s="218"/>
      <c r="J193" s="215"/>
      <c r="K193" s="215"/>
      <c r="L193" s="219"/>
      <c r="M193" s="220"/>
      <c r="N193" s="221"/>
      <c r="O193" s="221"/>
      <c r="P193" s="221"/>
      <c r="Q193" s="221"/>
      <c r="R193" s="221"/>
      <c r="S193" s="221"/>
      <c r="T193" s="222"/>
      <c r="AT193" s="223" t="s">
        <v>196</v>
      </c>
      <c r="AU193" s="223" t="s">
        <v>113</v>
      </c>
      <c r="AV193" s="12" t="s">
        <v>23</v>
      </c>
      <c r="AW193" s="12" t="s">
        <v>48</v>
      </c>
      <c r="AX193" s="12" t="s">
        <v>91</v>
      </c>
      <c r="AY193" s="223" t="s">
        <v>183</v>
      </c>
    </row>
    <row r="194" spans="2:65" s="12" customFormat="1" ht="10.199999999999999">
      <c r="B194" s="214"/>
      <c r="C194" s="215"/>
      <c r="D194" s="210" t="s">
        <v>196</v>
      </c>
      <c r="E194" s="216" t="s">
        <v>1</v>
      </c>
      <c r="F194" s="217" t="s">
        <v>3358</v>
      </c>
      <c r="G194" s="215"/>
      <c r="H194" s="216" t="s">
        <v>1</v>
      </c>
      <c r="I194" s="218"/>
      <c r="J194" s="215"/>
      <c r="K194" s="215"/>
      <c r="L194" s="219"/>
      <c r="M194" s="220"/>
      <c r="N194" s="221"/>
      <c r="O194" s="221"/>
      <c r="P194" s="221"/>
      <c r="Q194" s="221"/>
      <c r="R194" s="221"/>
      <c r="S194" s="221"/>
      <c r="T194" s="222"/>
      <c r="AT194" s="223" t="s">
        <v>196</v>
      </c>
      <c r="AU194" s="223" t="s">
        <v>113</v>
      </c>
      <c r="AV194" s="12" t="s">
        <v>23</v>
      </c>
      <c r="AW194" s="12" t="s">
        <v>48</v>
      </c>
      <c r="AX194" s="12" t="s">
        <v>91</v>
      </c>
      <c r="AY194" s="223" t="s">
        <v>183</v>
      </c>
    </row>
    <row r="195" spans="2:65" s="13" customFormat="1" ht="10.199999999999999">
      <c r="B195" s="224"/>
      <c r="C195" s="225"/>
      <c r="D195" s="210" t="s">
        <v>196</v>
      </c>
      <c r="E195" s="226" t="s">
        <v>1</v>
      </c>
      <c r="F195" s="227" t="s">
        <v>122</v>
      </c>
      <c r="G195" s="225"/>
      <c r="H195" s="228">
        <v>4</v>
      </c>
      <c r="I195" s="229"/>
      <c r="J195" s="225"/>
      <c r="K195" s="225"/>
      <c r="L195" s="230"/>
      <c r="M195" s="231"/>
      <c r="N195" s="232"/>
      <c r="O195" s="232"/>
      <c r="P195" s="232"/>
      <c r="Q195" s="232"/>
      <c r="R195" s="232"/>
      <c r="S195" s="232"/>
      <c r="T195" s="233"/>
      <c r="AT195" s="234" t="s">
        <v>196</v>
      </c>
      <c r="AU195" s="234" t="s">
        <v>113</v>
      </c>
      <c r="AV195" s="13" t="s">
        <v>98</v>
      </c>
      <c r="AW195" s="13" t="s">
        <v>48</v>
      </c>
      <c r="AX195" s="13" t="s">
        <v>91</v>
      </c>
      <c r="AY195" s="234" t="s">
        <v>183</v>
      </c>
    </row>
    <row r="196" spans="2:65" s="12" customFormat="1" ht="10.199999999999999">
      <c r="B196" s="214"/>
      <c r="C196" s="215"/>
      <c r="D196" s="210" t="s">
        <v>196</v>
      </c>
      <c r="E196" s="216" t="s">
        <v>1</v>
      </c>
      <c r="F196" s="217" t="s">
        <v>3359</v>
      </c>
      <c r="G196" s="215"/>
      <c r="H196" s="216" t="s">
        <v>1</v>
      </c>
      <c r="I196" s="218"/>
      <c r="J196" s="215"/>
      <c r="K196" s="215"/>
      <c r="L196" s="219"/>
      <c r="M196" s="220"/>
      <c r="N196" s="221"/>
      <c r="O196" s="221"/>
      <c r="P196" s="221"/>
      <c r="Q196" s="221"/>
      <c r="R196" s="221"/>
      <c r="S196" s="221"/>
      <c r="T196" s="222"/>
      <c r="AT196" s="223" t="s">
        <v>196</v>
      </c>
      <c r="AU196" s="223" t="s">
        <v>113</v>
      </c>
      <c r="AV196" s="12" t="s">
        <v>23</v>
      </c>
      <c r="AW196" s="12" t="s">
        <v>48</v>
      </c>
      <c r="AX196" s="12" t="s">
        <v>91</v>
      </c>
      <c r="AY196" s="223" t="s">
        <v>183</v>
      </c>
    </row>
    <row r="197" spans="2:65" s="13" customFormat="1" ht="10.199999999999999">
      <c r="B197" s="224"/>
      <c r="C197" s="225"/>
      <c r="D197" s="210" t="s">
        <v>196</v>
      </c>
      <c r="E197" s="226" t="s">
        <v>1</v>
      </c>
      <c r="F197" s="227" t="s">
        <v>122</v>
      </c>
      <c r="G197" s="225"/>
      <c r="H197" s="228">
        <v>4</v>
      </c>
      <c r="I197" s="229"/>
      <c r="J197" s="225"/>
      <c r="K197" s="225"/>
      <c r="L197" s="230"/>
      <c r="M197" s="231"/>
      <c r="N197" s="232"/>
      <c r="O197" s="232"/>
      <c r="P197" s="232"/>
      <c r="Q197" s="232"/>
      <c r="R197" s="232"/>
      <c r="S197" s="232"/>
      <c r="T197" s="233"/>
      <c r="AT197" s="234" t="s">
        <v>196</v>
      </c>
      <c r="AU197" s="234" t="s">
        <v>113</v>
      </c>
      <c r="AV197" s="13" t="s">
        <v>98</v>
      </c>
      <c r="AW197" s="13" t="s">
        <v>48</v>
      </c>
      <c r="AX197" s="13" t="s">
        <v>91</v>
      </c>
      <c r="AY197" s="234" t="s">
        <v>183</v>
      </c>
    </row>
    <row r="198" spans="2:65" s="12" customFormat="1" ht="10.199999999999999">
      <c r="B198" s="214"/>
      <c r="C198" s="215"/>
      <c r="D198" s="210" t="s">
        <v>196</v>
      </c>
      <c r="E198" s="216" t="s">
        <v>1</v>
      </c>
      <c r="F198" s="217" t="s">
        <v>3360</v>
      </c>
      <c r="G198" s="215"/>
      <c r="H198" s="216" t="s">
        <v>1</v>
      </c>
      <c r="I198" s="218"/>
      <c r="J198" s="215"/>
      <c r="K198" s="215"/>
      <c r="L198" s="219"/>
      <c r="M198" s="220"/>
      <c r="N198" s="221"/>
      <c r="O198" s="221"/>
      <c r="P198" s="221"/>
      <c r="Q198" s="221"/>
      <c r="R198" s="221"/>
      <c r="S198" s="221"/>
      <c r="T198" s="222"/>
      <c r="AT198" s="223" t="s">
        <v>196</v>
      </c>
      <c r="AU198" s="223" t="s">
        <v>113</v>
      </c>
      <c r="AV198" s="12" t="s">
        <v>23</v>
      </c>
      <c r="AW198" s="12" t="s">
        <v>48</v>
      </c>
      <c r="AX198" s="12" t="s">
        <v>91</v>
      </c>
      <c r="AY198" s="223" t="s">
        <v>183</v>
      </c>
    </row>
    <row r="199" spans="2:65" s="13" customFormat="1" ht="10.199999999999999">
      <c r="B199" s="224"/>
      <c r="C199" s="225"/>
      <c r="D199" s="210" t="s">
        <v>196</v>
      </c>
      <c r="E199" s="226" t="s">
        <v>1</v>
      </c>
      <c r="F199" s="227" t="s">
        <v>988</v>
      </c>
      <c r="G199" s="225"/>
      <c r="H199" s="228">
        <v>13</v>
      </c>
      <c r="I199" s="229"/>
      <c r="J199" s="225"/>
      <c r="K199" s="225"/>
      <c r="L199" s="230"/>
      <c r="M199" s="231"/>
      <c r="N199" s="232"/>
      <c r="O199" s="232"/>
      <c r="P199" s="232"/>
      <c r="Q199" s="232"/>
      <c r="R199" s="232"/>
      <c r="S199" s="232"/>
      <c r="T199" s="233"/>
      <c r="AT199" s="234" t="s">
        <v>196</v>
      </c>
      <c r="AU199" s="234" t="s">
        <v>113</v>
      </c>
      <c r="AV199" s="13" t="s">
        <v>98</v>
      </c>
      <c r="AW199" s="13" t="s">
        <v>48</v>
      </c>
      <c r="AX199" s="13" t="s">
        <v>91</v>
      </c>
      <c r="AY199" s="234" t="s">
        <v>183</v>
      </c>
    </row>
    <row r="200" spans="2:65" s="12" customFormat="1" ht="10.199999999999999">
      <c r="B200" s="214"/>
      <c r="C200" s="215"/>
      <c r="D200" s="210" t="s">
        <v>196</v>
      </c>
      <c r="E200" s="216" t="s">
        <v>1</v>
      </c>
      <c r="F200" s="217" t="s">
        <v>3361</v>
      </c>
      <c r="G200" s="215"/>
      <c r="H200" s="216" t="s">
        <v>1</v>
      </c>
      <c r="I200" s="218"/>
      <c r="J200" s="215"/>
      <c r="K200" s="215"/>
      <c r="L200" s="219"/>
      <c r="M200" s="220"/>
      <c r="N200" s="221"/>
      <c r="O200" s="221"/>
      <c r="P200" s="221"/>
      <c r="Q200" s="221"/>
      <c r="R200" s="221"/>
      <c r="S200" s="221"/>
      <c r="T200" s="222"/>
      <c r="AT200" s="223" t="s">
        <v>196</v>
      </c>
      <c r="AU200" s="223" t="s">
        <v>113</v>
      </c>
      <c r="AV200" s="12" t="s">
        <v>23</v>
      </c>
      <c r="AW200" s="12" t="s">
        <v>48</v>
      </c>
      <c r="AX200" s="12" t="s">
        <v>91</v>
      </c>
      <c r="AY200" s="223" t="s">
        <v>183</v>
      </c>
    </row>
    <row r="201" spans="2:65" s="13" customFormat="1" ht="10.199999999999999">
      <c r="B201" s="224"/>
      <c r="C201" s="225"/>
      <c r="D201" s="210" t="s">
        <v>196</v>
      </c>
      <c r="E201" s="226" t="s">
        <v>1</v>
      </c>
      <c r="F201" s="227" t="s">
        <v>98</v>
      </c>
      <c r="G201" s="225"/>
      <c r="H201" s="228">
        <v>2</v>
      </c>
      <c r="I201" s="229"/>
      <c r="J201" s="225"/>
      <c r="K201" s="225"/>
      <c r="L201" s="230"/>
      <c r="M201" s="231"/>
      <c r="N201" s="232"/>
      <c r="O201" s="232"/>
      <c r="P201" s="232"/>
      <c r="Q201" s="232"/>
      <c r="R201" s="232"/>
      <c r="S201" s="232"/>
      <c r="T201" s="233"/>
      <c r="AT201" s="234" t="s">
        <v>196</v>
      </c>
      <c r="AU201" s="234" t="s">
        <v>113</v>
      </c>
      <c r="AV201" s="13" t="s">
        <v>98</v>
      </c>
      <c r="AW201" s="13" t="s">
        <v>48</v>
      </c>
      <c r="AX201" s="13" t="s">
        <v>91</v>
      </c>
      <c r="AY201" s="234" t="s">
        <v>183</v>
      </c>
    </row>
    <row r="202" spans="2:65" s="1" customFormat="1" ht="16.5" customHeight="1">
      <c r="B202" s="35"/>
      <c r="C202" s="197" t="s">
        <v>232</v>
      </c>
      <c r="D202" s="197" t="s">
        <v>186</v>
      </c>
      <c r="E202" s="198" t="s">
        <v>3383</v>
      </c>
      <c r="F202" s="199" t="s">
        <v>3384</v>
      </c>
      <c r="G202" s="200" t="s">
        <v>205</v>
      </c>
      <c r="H202" s="201">
        <v>23</v>
      </c>
      <c r="I202" s="202"/>
      <c r="J202" s="203">
        <f>ROUND(I202*H202,2)</f>
        <v>0</v>
      </c>
      <c r="K202" s="199" t="s">
        <v>190</v>
      </c>
      <c r="L202" s="39"/>
      <c r="M202" s="204" t="s">
        <v>1</v>
      </c>
      <c r="N202" s="205" t="s">
        <v>56</v>
      </c>
      <c r="O202" s="67"/>
      <c r="P202" s="206">
        <f>O202*H202</f>
        <v>0</v>
      </c>
      <c r="Q202" s="206">
        <v>6.0000000000000002E-5</v>
      </c>
      <c r="R202" s="206">
        <f>Q202*H202</f>
        <v>1.3799999999999999E-3</v>
      </c>
      <c r="S202" s="206">
        <v>0</v>
      </c>
      <c r="T202" s="207">
        <f>S202*H202</f>
        <v>0</v>
      </c>
      <c r="AR202" s="208" t="s">
        <v>122</v>
      </c>
      <c r="AT202" s="208" t="s">
        <v>186</v>
      </c>
      <c r="AU202" s="208" t="s">
        <v>113</v>
      </c>
      <c r="AY202" s="17" t="s">
        <v>183</v>
      </c>
      <c r="BE202" s="209">
        <f>IF(N202="základní",J202,0)</f>
        <v>0</v>
      </c>
      <c r="BF202" s="209">
        <f>IF(N202="snížená",J202,0)</f>
        <v>0</v>
      </c>
      <c r="BG202" s="209">
        <f>IF(N202="zákl. přenesená",J202,0)</f>
        <v>0</v>
      </c>
      <c r="BH202" s="209">
        <f>IF(N202="sníž. přenesená",J202,0)</f>
        <v>0</v>
      </c>
      <c r="BI202" s="209">
        <f>IF(N202="nulová",J202,0)</f>
        <v>0</v>
      </c>
      <c r="BJ202" s="17" t="s">
        <v>23</v>
      </c>
      <c r="BK202" s="209">
        <f>ROUND(I202*H202,2)</f>
        <v>0</v>
      </c>
      <c r="BL202" s="17" t="s">
        <v>122</v>
      </c>
      <c r="BM202" s="208" t="s">
        <v>3385</v>
      </c>
    </row>
    <row r="203" spans="2:65" s="1" customFormat="1" ht="10.199999999999999">
      <c r="B203" s="35"/>
      <c r="C203" s="36"/>
      <c r="D203" s="210" t="s">
        <v>192</v>
      </c>
      <c r="E203" s="36"/>
      <c r="F203" s="211" t="s">
        <v>3386</v>
      </c>
      <c r="G203" s="36"/>
      <c r="H203" s="36"/>
      <c r="I203" s="118"/>
      <c r="J203" s="36"/>
      <c r="K203" s="36"/>
      <c r="L203" s="39"/>
      <c r="M203" s="212"/>
      <c r="N203" s="67"/>
      <c r="O203" s="67"/>
      <c r="P203" s="67"/>
      <c r="Q203" s="67"/>
      <c r="R203" s="67"/>
      <c r="S203" s="67"/>
      <c r="T203" s="68"/>
      <c r="AT203" s="17" t="s">
        <v>192</v>
      </c>
      <c r="AU203" s="17" t="s">
        <v>113</v>
      </c>
    </row>
    <row r="204" spans="2:65" s="1" customFormat="1" ht="27">
      <c r="B204" s="35"/>
      <c r="C204" s="36"/>
      <c r="D204" s="210" t="s">
        <v>194</v>
      </c>
      <c r="E204" s="36"/>
      <c r="F204" s="213" t="s">
        <v>3387</v>
      </c>
      <c r="G204" s="36"/>
      <c r="H204" s="36"/>
      <c r="I204" s="118"/>
      <c r="J204" s="36"/>
      <c r="K204" s="36"/>
      <c r="L204" s="39"/>
      <c r="M204" s="212"/>
      <c r="N204" s="67"/>
      <c r="O204" s="67"/>
      <c r="P204" s="67"/>
      <c r="Q204" s="67"/>
      <c r="R204" s="67"/>
      <c r="S204" s="67"/>
      <c r="T204" s="68"/>
      <c r="AT204" s="17" t="s">
        <v>194</v>
      </c>
      <c r="AU204" s="17" t="s">
        <v>113</v>
      </c>
    </row>
    <row r="205" spans="2:65" s="12" customFormat="1" ht="10.199999999999999">
      <c r="B205" s="214"/>
      <c r="C205" s="215"/>
      <c r="D205" s="210" t="s">
        <v>196</v>
      </c>
      <c r="E205" s="216" t="s">
        <v>1</v>
      </c>
      <c r="F205" s="217" t="s">
        <v>3358</v>
      </c>
      <c r="G205" s="215"/>
      <c r="H205" s="216" t="s">
        <v>1</v>
      </c>
      <c r="I205" s="218"/>
      <c r="J205" s="215"/>
      <c r="K205" s="215"/>
      <c r="L205" s="219"/>
      <c r="M205" s="220"/>
      <c r="N205" s="221"/>
      <c r="O205" s="221"/>
      <c r="P205" s="221"/>
      <c r="Q205" s="221"/>
      <c r="R205" s="221"/>
      <c r="S205" s="221"/>
      <c r="T205" s="222"/>
      <c r="AT205" s="223" t="s">
        <v>196</v>
      </c>
      <c r="AU205" s="223" t="s">
        <v>113</v>
      </c>
      <c r="AV205" s="12" t="s">
        <v>23</v>
      </c>
      <c r="AW205" s="12" t="s">
        <v>48</v>
      </c>
      <c r="AX205" s="12" t="s">
        <v>91</v>
      </c>
      <c r="AY205" s="223" t="s">
        <v>183</v>
      </c>
    </row>
    <row r="206" spans="2:65" s="13" customFormat="1" ht="10.199999999999999">
      <c r="B206" s="224"/>
      <c r="C206" s="225"/>
      <c r="D206" s="210" t="s">
        <v>196</v>
      </c>
      <c r="E206" s="226" t="s">
        <v>1</v>
      </c>
      <c r="F206" s="227" t="s">
        <v>122</v>
      </c>
      <c r="G206" s="225"/>
      <c r="H206" s="228">
        <v>4</v>
      </c>
      <c r="I206" s="229"/>
      <c r="J206" s="225"/>
      <c r="K206" s="225"/>
      <c r="L206" s="230"/>
      <c r="M206" s="231"/>
      <c r="N206" s="232"/>
      <c r="O206" s="232"/>
      <c r="P206" s="232"/>
      <c r="Q206" s="232"/>
      <c r="R206" s="232"/>
      <c r="S206" s="232"/>
      <c r="T206" s="233"/>
      <c r="AT206" s="234" t="s">
        <v>196</v>
      </c>
      <c r="AU206" s="234" t="s">
        <v>113</v>
      </c>
      <c r="AV206" s="13" t="s">
        <v>98</v>
      </c>
      <c r="AW206" s="13" t="s">
        <v>48</v>
      </c>
      <c r="AX206" s="13" t="s">
        <v>91</v>
      </c>
      <c r="AY206" s="234" t="s">
        <v>183</v>
      </c>
    </row>
    <row r="207" spans="2:65" s="12" customFormat="1" ht="10.199999999999999">
      <c r="B207" s="214"/>
      <c r="C207" s="215"/>
      <c r="D207" s="210" t="s">
        <v>196</v>
      </c>
      <c r="E207" s="216" t="s">
        <v>1</v>
      </c>
      <c r="F207" s="217" t="s">
        <v>3359</v>
      </c>
      <c r="G207" s="215"/>
      <c r="H207" s="216" t="s">
        <v>1</v>
      </c>
      <c r="I207" s="218"/>
      <c r="J207" s="215"/>
      <c r="K207" s="215"/>
      <c r="L207" s="219"/>
      <c r="M207" s="220"/>
      <c r="N207" s="221"/>
      <c r="O207" s="221"/>
      <c r="P207" s="221"/>
      <c r="Q207" s="221"/>
      <c r="R207" s="221"/>
      <c r="S207" s="221"/>
      <c r="T207" s="222"/>
      <c r="AT207" s="223" t="s">
        <v>196</v>
      </c>
      <c r="AU207" s="223" t="s">
        <v>113</v>
      </c>
      <c r="AV207" s="12" t="s">
        <v>23</v>
      </c>
      <c r="AW207" s="12" t="s">
        <v>48</v>
      </c>
      <c r="AX207" s="12" t="s">
        <v>91</v>
      </c>
      <c r="AY207" s="223" t="s">
        <v>183</v>
      </c>
    </row>
    <row r="208" spans="2:65" s="13" customFormat="1" ht="10.199999999999999">
      <c r="B208" s="224"/>
      <c r="C208" s="225"/>
      <c r="D208" s="210" t="s">
        <v>196</v>
      </c>
      <c r="E208" s="226" t="s">
        <v>1</v>
      </c>
      <c r="F208" s="227" t="s">
        <v>122</v>
      </c>
      <c r="G208" s="225"/>
      <c r="H208" s="228">
        <v>4</v>
      </c>
      <c r="I208" s="229"/>
      <c r="J208" s="225"/>
      <c r="K208" s="225"/>
      <c r="L208" s="230"/>
      <c r="M208" s="231"/>
      <c r="N208" s="232"/>
      <c r="O208" s="232"/>
      <c r="P208" s="232"/>
      <c r="Q208" s="232"/>
      <c r="R208" s="232"/>
      <c r="S208" s="232"/>
      <c r="T208" s="233"/>
      <c r="AT208" s="234" t="s">
        <v>196</v>
      </c>
      <c r="AU208" s="234" t="s">
        <v>113</v>
      </c>
      <c r="AV208" s="13" t="s">
        <v>98</v>
      </c>
      <c r="AW208" s="13" t="s">
        <v>48</v>
      </c>
      <c r="AX208" s="13" t="s">
        <v>91</v>
      </c>
      <c r="AY208" s="234" t="s">
        <v>183</v>
      </c>
    </row>
    <row r="209" spans="2:65" s="12" customFormat="1" ht="10.199999999999999">
      <c r="B209" s="214"/>
      <c r="C209" s="215"/>
      <c r="D209" s="210" t="s">
        <v>196</v>
      </c>
      <c r="E209" s="216" t="s">
        <v>1</v>
      </c>
      <c r="F209" s="217" t="s">
        <v>3360</v>
      </c>
      <c r="G209" s="215"/>
      <c r="H209" s="216" t="s">
        <v>1</v>
      </c>
      <c r="I209" s="218"/>
      <c r="J209" s="215"/>
      <c r="K209" s="215"/>
      <c r="L209" s="219"/>
      <c r="M209" s="220"/>
      <c r="N209" s="221"/>
      <c r="O209" s="221"/>
      <c r="P209" s="221"/>
      <c r="Q209" s="221"/>
      <c r="R209" s="221"/>
      <c r="S209" s="221"/>
      <c r="T209" s="222"/>
      <c r="AT209" s="223" t="s">
        <v>196</v>
      </c>
      <c r="AU209" s="223" t="s">
        <v>113</v>
      </c>
      <c r="AV209" s="12" t="s">
        <v>23</v>
      </c>
      <c r="AW209" s="12" t="s">
        <v>48</v>
      </c>
      <c r="AX209" s="12" t="s">
        <v>91</v>
      </c>
      <c r="AY209" s="223" t="s">
        <v>183</v>
      </c>
    </row>
    <row r="210" spans="2:65" s="13" customFormat="1" ht="10.199999999999999">
      <c r="B210" s="224"/>
      <c r="C210" s="225"/>
      <c r="D210" s="210" t="s">
        <v>196</v>
      </c>
      <c r="E210" s="226" t="s">
        <v>1</v>
      </c>
      <c r="F210" s="227" t="s">
        <v>988</v>
      </c>
      <c r="G210" s="225"/>
      <c r="H210" s="228">
        <v>13</v>
      </c>
      <c r="I210" s="229"/>
      <c r="J210" s="225"/>
      <c r="K210" s="225"/>
      <c r="L210" s="230"/>
      <c r="M210" s="231"/>
      <c r="N210" s="232"/>
      <c r="O210" s="232"/>
      <c r="P210" s="232"/>
      <c r="Q210" s="232"/>
      <c r="R210" s="232"/>
      <c r="S210" s="232"/>
      <c r="T210" s="233"/>
      <c r="AT210" s="234" t="s">
        <v>196</v>
      </c>
      <c r="AU210" s="234" t="s">
        <v>113</v>
      </c>
      <c r="AV210" s="13" t="s">
        <v>98</v>
      </c>
      <c r="AW210" s="13" t="s">
        <v>48</v>
      </c>
      <c r="AX210" s="13" t="s">
        <v>91</v>
      </c>
      <c r="AY210" s="234" t="s">
        <v>183</v>
      </c>
    </row>
    <row r="211" spans="2:65" s="12" customFormat="1" ht="10.199999999999999">
      <c r="B211" s="214"/>
      <c r="C211" s="215"/>
      <c r="D211" s="210" t="s">
        <v>196</v>
      </c>
      <c r="E211" s="216" t="s">
        <v>1</v>
      </c>
      <c r="F211" s="217" t="s">
        <v>3361</v>
      </c>
      <c r="G211" s="215"/>
      <c r="H211" s="216" t="s">
        <v>1</v>
      </c>
      <c r="I211" s="218"/>
      <c r="J211" s="215"/>
      <c r="K211" s="215"/>
      <c r="L211" s="219"/>
      <c r="M211" s="220"/>
      <c r="N211" s="221"/>
      <c r="O211" s="221"/>
      <c r="P211" s="221"/>
      <c r="Q211" s="221"/>
      <c r="R211" s="221"/>
      <c r="S211" s="221"/>
      <c r="T211" s="222"/>
      <c r="AT211" s="223" t="s">
        <v>196</v>
      </c>
      <c r="AU211" s="223" t="s">
        <v>113</v>
      </c>
      <c r="AV211" s="12" t="s">
        <v>23</v>
      </c>
      <c r="AW211" s="12" t="s">
        <v>48</v>
      </c>
      <c r="AX211" s="12" t="s">
        <v>91</v>
      </c>
      <c r="AY211" s="223" t="s">
        <v>183</v>
      </c>
    </row>
    <row r="212" spans="2:65" s="13" customFormat="1" ht="10.199999999999999">
      <c r="B212" s="224"/>
      <c r="C212" s="225"/>
      <c r="D212" s="210" t="s">
        <v>196</v>
      </c>
      <c r="E212" s="226" t="s">
        <v>1</v>
      </c>
      <c r="F212" s="227" t="s">
        <v>98</v>
      </c>
      <c r="G212" s="225"/>
      <c r="H212" s="228">
        <v>2</v>
      </c>
      <c r="I212" s="229"/>
      <c r="J212" s="225"/>
      <c r="K212" s="225"/>
      <c r="L212" s="230"/>
      <c r="M212" s="231"/>
      <c r="N212" s="232"/>
      <c r="O212" s="232"/>
      <c r="P212" s="232"/>
      <c r="Q212" s="232"/>
      <c r="R212" s="232"/>
      <c r="S212" s="232"/>
      <c r="T212" s="233"/>
      <c r="AT212" s="234" t="s">
        <v>196</v>
      </c>
      <c r="AU212" s="234" t="s">
        <v>113</v>
      </c>
      <c r="AV212" s="13" t="s">
        <v>98</v>
      </c>
      <c r="AW212" s="13" t="s">
        <v>48</v>
      </c>
      <c r="AX212" s="13" t="s">
        <v>91</v>
      </c>
      <c r="AY212" s="234" t="s">
        <v>183</v>
      </c>
    </row>
    <row r="213" spans="2:65" s="1" customFormat="1" ht="16.5" customHeight="1">
      <c r="B213" s="35"/>
      <c r="C213" s="246" t="s">
        <v>237</v>
      </c>
      <c r="D213" s="246" t="s">
        <v>347</v>
      </c>
      <c r="E213" s="247" t="s">
        <v>3388</v>
      </c>
      <c r="F213" s="248" t="s">
        <v>3389</v>
      </c>
      <c r="G213" s="249" t="s">
        <v>205</v>
      </c>
      <c r="H213" s="250">
        <v>69.69</v>
      </c>
      <c r="I213" s="251"/>
      <c r="J213" s="252">
        <f>ROUND(I213*H213,2)</f>
        <v>0</v>
      </c>
      <c r="K213" s="248" t="s">
        <v>1</v>
      </c>
      <c r="L213" s="253"/>
      <c r="M213" s="254" t="s">
        <v>1</v>
      </c>
      <c r="N213" s="255" t="s">
        <v>56</v>
      </c>
      <c r="O213" s="67"/>
      <c r="P213" s="206">
        <f>O213*H213</f>
        <v>0</v>
      </c>
      <c r="Q213" s="206">
        <v>3.0000000000000001E-3</v>
      </c>
      <c r="R213" s="206">
        <f>Q213*H213</f>
        <v>0.20907000000000001</v>
      </c>
      <c r="S213" s="206">
        <v>0</v>
      </c>
      <c r="T213" s="207">
        <f>S213*H213</f>
        <v>0</v>
      </c>
      <c r="AR213" s="208" t="s">
        <v>232</v>
      </c>
      <c r="AT213" s="208" t="s">
        <v>347</v>
      </c>
      <c r="AU213" s="208" t="s">
        <v>113</v>
      </c>
      <c r="AY213" s="17" t="s">
        <v>183</v>
      </c>
      <c r="BE213" s="209">
        <f>IF(N213="základní",J213,0)</f>
        <v>0</v>
      </c>
      <c r="BF213" s="209">
        <f>IF(N213="snížená",J213,0)</f>
        <v>0</v>
      </c>
      <c r="BG213" s="209">
        <f>IF(N213="zákl. přenesená",J213,0)</f>
        <v>0</v>
      </c>
      <c r="BH213" s="209">
        <f>IF(N213="sníž. přenesená",J213,0)</f>
        <v>0</v>
      </c>
      <c r="BI213" s="209">
        <f>IF(N213="nulová",J213,0)</f>
        <v>0</v>
      </c>
      <c r="BJ213" s="17" t="s">
        <v>23</v>
      </c>
      <c r="BK213" s="209">
        <f>ROUND(I213*H213,2)</f>
        <v>0</v>
      </c>
      <c r="BL213" s="17" t="s">
        <v>122</v>
      </c>
      <c r="BM213" s="208" t="s">
        <v>3390</v>
      </c>
    </row>
    <row r="214" spans="2:65" s="1" customFormat="1" ht="10.199999999999999">
      <c r="B214" s="35"/>
      <c r="C214" s="36"/>
      <c r="D214" s="210" t="s">
        <v>192</v>
      </c>
      <c r="E214" s="36"/>
      <c r="F214" s="211" t="s">
        <v>3389</v>
      </c>
      <c r="G214" s="36"/>
      <c r="H214" s="36"/>
      <c r="I214" s="118"/>
      <c r="J214" s="36"/>
      <c r="K214" s="36"/>
      <c r="L214" s="39"/>
      <c r="M214" s="212"/>
      <c r="N214" s="67"/>
      <c r="O214" s="67"/>
      <c r="P214" s="67"/>
      <c r="Q214" s="67"/>
      <c r="R214" s="67"/>
      <c r="S214" s="67"/>
      <c r="T214" s="68"/>
      <c r="AT214" s="17" t="s">
        <v>192</v>
      </c>
      <c r="AU214" s="17" t="s">
        <v>113</v>
      </c>
    </row>
    <row r="215" spans="2:65" s="12" customFormat="1" ht="10.199999999999999">
      <c r="B215" s="214"/>
      <c r="C215" s="215"/>
      <c r="D215" s="210" t="s">
        <v>196</v>
      </c>
      <c r="E215" s="216" t="s">
        <v>1</v>
      </c>
      <c r="F215" s="217" t="s">
        <v>3358</v>
      </c>
      <c r="G215" s="215"/>
      <c r="H215" s="216" t="s">
        <v>1</v>
      </c>
      <c r="I215" s="218"/>
      <c r="J215" s="215"/>
      <c r="K215" s="215"/>
      <c r="L215" s="219"/>
      <c r="M215" s="220"/>
      <c r="N215" s="221"/>
      <c r="O215" s="221"/>
      <c r="P215" s="221"/>
      <c r="Q215" s="221"/>
      <c r="R215" s="221"/>
      <c r="S215" s="221"/>
      <c r="T215" s="222"/>
      <c r="AT215" s="223" t="s">
        <v>196</v>
      </c>
      <c r="AU215" s="223" t="s">
        <v>113</v>
      </c>
      <c r="AV215" s="12" t="s">
        <v>23</v>
      </c>
      <c r="AW215" s="12" t="s">
        <v>48</v>
      </c>
      <c r="AX215" s="12" t="s">
        <v>91</v>
      </c>
      <c r="AY215" s="223" t="s">
        <v>183</v>
      </c>
    </row>
    <row r="216" spans="2:65" s="13" customFormat="1" ht="10.199999999999999">
      <c r="B216" s="224"/>
      <c r="C216" s="225"/>
      <c r="D216" s="210" t="s">
        <v>196</v>
      </c>
      <c r="E216" s="226" t="s">
        <v>1</v>
      </c>
      <c r="F216" s="227" t="s">
        <v>122</v>
      </c>
      <c r="G216" s="225"/>
      <c r="H216" s="228">
        <v>4</v>
      </c>
      <c r="I216" s="229"/>
      <c r="J216" s="225"/>
      <c r="K216" s="225"/>
      <c r="L216" s="230"/>
      <c r="M216" s="231"/>
      <c r="N216" s="232"/>
      <c r="O216" s="232"/>
      <c r="P216" s="232"/>
      <c r="Q216" s="232"/>
      <c r="R216" s="232"/>
      <c r="S216" s="232"/>
      <c r="T216" s="233"/>
      <c r="AT216" s="234" t="s">
        <v>196</v>
      </c>
      <c r="AU216" s="234" t="s">
        <v>113</v>
      </c>
      <c r="AV216" s="13" t="s">
        <v>98</v>
      </c>
      <c r="AW216" s="13" t="s">
        <v>48</v>
      </c>
      <c r="AX216" s="13" t="s">
        <v>91</v>
      </c>
      <c r="AY216" s="234" t="s">
        <v>183</v>
      </c>
    </row>
    <row r="217" spans="2:65" s="12" customFormat="1" ht="10.199999999999999">
      <c r="B217" s="214"/>
      <c r="C217" s="215"/>
      <c r="D217" s="210" t="s">
        <v>196</v>
      </c>
      <c r="E217" s="216" t="s">
        <v>1</v>
      </c>
      <c r="F217" s="217" t="s">
        <v>3359</v>
      </c>
      <c r="G217" s="215"/>
      <c r="H217" s="216" t="s">
        <v>1</v>
      </c>
      <c r="I217" s="218"/>
      <c r="J217" s="215"/>
      <c r="K217" s="215"/>
      <c r="L217" s="219"/>
      <c r="M217" s="220"/>
      <c r="N217" s="221"/>
      <c r="O217" s="221"/>
      <c r="P217" s="221"/>
      <c r="Q217" s="221"/>
      <c r="R217" s="221"/>
      <c r="S217" s="221"/>
      <c r="T217" s="222"/>
      <c r="AT217" s="223" t="s">
        <v>196</v>
      </c>
      <c r="AU217" s="223" t="s">
        <v>113</v>
      </c>
      <c r="AV217" s="12" t="s">
        <v>23</v>
      </c>
      <c r="AW217" s="12" t="s">
        <v>48</v>
      </c>
      <c r="AX217" s="12" t="s">
        <v>91</v>
      </c>
      <c r="AY217" s="223" t="s">
        <v>183</v>
      </c>
    </row>
    <row r="218" spans="2:65" s="13" customFormat="1" ht="10.199999999999999">
      <c r="B218" s="224"/>
      <c r="C218" s="225"/>
      <c r="D218" s="210" t="s">
        <v>196</v>
      </c>
      <c r="E218" s="226" t="s">
        <v>1</v>
      </c>
      <c r="F218" s="227" t="s">
        <v>122</v>
      </c>
      <c r="G218" s="225"/>
      <c r="H218" s="228">
        <v>4</v>
      </c>
      <c r="I218" s="229"/>
      <c r="J218" s="225"/>
      <c r="K218" s="225"/>
      <c r="L218" s="230"/>
      <c r="M218" s="231"/>
      <c r="N218" s="232"/>
      <c r="O218" s="232"/>
      <c r="P218" s="232"/>
      <c r="Q218" s="232"/>
      <c r="R218" s="232"/>
      <c r="S218" s="232"/>
      <c r="T218" s="233"/>
      <c r="AT218" s="234" t="s">
        <v>196</v>
      </c>
      <c r="AU218" s="234" t="s">
        <v>113</v>
      </c>
      <c r="AV218" s="13" t="s">
        <v>98</v>
      </c>
      <c r="AW218" s="13" t="s">
        <v>48</v>
      </c>
      <c r="AX218" s="13" t="s">
        <v>91</v>
      </c>
      <c r="AY218" s="234" t="s">
        <v>183</v>
      </c>
    </row>
    <row r="219" spans="2:65" s="12" customFormat="1" ht="10.199999999999999">
      <c r="B219" s="214"/>
      <c r="C219" s="215"/>
      <c r="D219" s="210" t="s">
        <v>196</v>
      </c>
      <c r="E219" s="216" t="s">
        <v>1</v>
      </c>
      <c r="F219" s="217" t="s">
        <v>3360</v>
      </c>
      <c r="G219" s="215"/>
      <c r="H219" s="216" t="s">
        <v>1</v>
      </c>
      <c r="I219" s="218"/>
      <c r="J219" s="215"/>
      <c r="K219" s="215"/>
      <c r="L219" s="219"/>
      <c r="M219" s="220"/>
      <c r="N219" s="221"/>
      <c r="O219" s="221"/>
      <c r="P219" s="221"/>
      <c r="Q219" s="221"/>
      <c r="R219" s="221"/>
      <c r="S219" s="221"/>
      <c r="T219" s="222"/>
      <c r="AT219" s="223" t="s">
        <v>196</v>
      </c>
      <c r="AU219" s="223" t="s">
        <v>113</v>
      </c>
      <c r="AV219" s="12" t="s">
        <v>23</v>
      </c>
      <c r="AW219" s="12" t="s">
        <v>48</v>
      </c>
      <c r="AX219" s="12" t="s">
        <v>91</v>
      </c>
      <c r="AY219" s="223" t="s">
        <v>183</v>
      </c>
    </row>
    <row r="220" spans="2:65" s="13" customFormat="1" ht="10.199999999999999">
      <c r="B220" s="224"/>
      <c r="C220" s="225"/>
      <c r="D220" s="210" t="s">
        <v>196</v>
      </c>
      <c r="E220" s="226" t="s">
        <v>1</v>
      </c>
      <c r="F220" s="227" t="s">
        <v>988</v>
      </c>
      <c r="G220" s="225"/>
      <c r="H220" s="228">
        <v>13</v>
      </c>
      <c r="I220" s="229"/>
      <c r="J220" s="225"/>
      <c r="K220" s="225"/>
      <c r="L220" s="230"/>
      <c r="M220" s="231"/>
      <c r="N220" s="232"/>
      <c r="O220" s="232"/>
      <c r="P220" s="232"/>
      <c r="Q220" s="232"/>
      <c r="R220" s="232"/>
      <c r="S220" s="232"/>
      <c r="T220" s="233"/>
      <c r="AT220" s="234" t="s">
        <v>196</v>
      </c>
      <c r="AU220" s="234" t="s">
        <v>113</v>
      </c>
      <c r="AV220" s="13" t="s">
        <v>98</v>
      </c>
      <c r="AW220" s="13" t="s">
        <v>48</v>
      </c>
      <c r="AX220" s="13" t="s">
        <v>91</v>
      </c>
      <c r="AY220" s="234" t="s">
        <v>183</v>
      </c>
    </row>
    <row r="221" spans="2:65" s="12" customFormat="1" ht="10.199999999999999">
      <c r="B221" s="214"/>
      <c r="C221" s="215"/>
      <c r="D221" s="210" t="s">
        <v>196</v>
      </c>
      <c r="E221" s="216" t="s">
        <v>1</v>
      </c>
      <c r="F221" s="217" t="s">
        <v>3361</v>
      </c>
      <c r="G221" s="215"/>
      <c r="H221" s="216" t="s">
        <v>1</v>
      </c>
      <c r="I221" s="218"/>
      <c r="J221" s="215"/>
      <c r="K221" s="215"/>
      <c r="L221" s="219"/>
      <c r="M221" s="220"/>
      <c r="N221" s="221"/>
      <c r="O221" s="221"/>
      <c r="P221" s="221"/>
      <c r="Q221" s="221"/>
      <c r="R221" s="221"/>
      <c r="S221" s="221"/>
      <c r="T221" s="222"/>
      <c r="AT221" s="223" t="s">
        <v>196</v>
      </c>
      <c r="AU221" s="223" t="s">
        <v>113</v>
      </c>
      <c r="AV221" s="12" t="s">
        <v>23</v>
      </c>
      <c r="AW221" s="12" t="s">
        <v>48</v>
      </c>
      <c r="AX221" s="12" t="s">
        <v>91</v>
      </c>
      <c r="AY221" s="223" t="s">
        <v>183</v>
      </c>
    </row>
    <row r="222" spans="2:65" s="13" customFormat="1" ht="10.199999999999999">
      <c r="B222" s="224"/>
      <c r="C222" s="225"/>
      <c r="D222" s="210" t="s">
        <v>196</v>
      </c>
      <c r="E222" s="226" t="s">
        <v>1</v>
      </c>
      <c r="F222" s="227" t="s">
        <v>98</v>
      </c>
      <c r="G222" s="225"/>
      <c r="H222" s="228">
        <v>2</v>
      </c>
      <c r="I222" s="229"/>
      <c r="J222" s="225"/>
      <c r="K222" s="225"/>
      <c r="L222" s="230"/>
      <c r="M222" s="231"/>
      <c r="N222" s="232"/>
      <c r="O222" s="232"/>
      <c r="P222" s="232"/>
      <c r="Q222" s="232"/>
      <c r="R222" s="232"/>
      <c r="S222" s="232"/>
      <c r="T222" s="233"/>
      <c r="AT222" s="234" t="s">
        <v>196</v>
      </c>
      <c r="AU222" s="234" t="s">
        <v>113</v>
      </c>
      <c r="AV222" s="13" t="s">
        <v>98</v>
      </c>
      <c r="AW222" s="13" t="s">
        <v>48</v>
      </c>
      <c r="AX222" s="13" t="s">
        <v>91</v>
      </c>
      <c r="AY222" s="234" t="s">
        <v>183</v>
      </c>
    </row>
    <row r="223" spans="2:65" s="14" customFormat="1" ht="10.199999999999999">
      <c r="B223" s="235"/>
      <c r="C223" s="236"/>
      <c r="D223" s="210" t="s">
        <v>196</v>
      </c>
      <c r="E223" s="237" t="s">
        <v>1</v>
      </c>
      <c r="F223" s="238" t="s">
        <v>308</v>
      </c>
      <c r="G223" s="236"/>
      <c r="H223" s="239">
        <v>23</v>
      </c>
      <c r="I223" s="240"/>
      <c r="J223" s="236"/>
      <c r="K223" s="236"/>
      <c r="L223" s="241"/>
      <c r="M223" s="242"/>
      <c r="N223" s="243"/>
      <c r="O223" s="243"/>
      <c r="P223" s="243"/>
      <c r="Q223" s="243"/>
      <c r="R223" s="243"/>
      <c r="S223" s="243"/>
      <c r="T223" s="244"/>
      <c r="AT223" s="245" t="s">
        <v>196</v>
      </c>
      <c r="AU223" s="245" t="s">
        <v>113</v>
      </c>
      <c r="AV223" s="14" t="s">
        <v>113</v>
      </c>
      <c r="AW223" s="14" t="s">
        <v>48</v>
      </c>
      <c r="AX223" s="14" t="s">
        <v>91</v>
      </c>
      <c r="AY223" s="245" t="s">
        <v>183</v>
      </c>
    </row>
    <row r="224" spans="2:65" s="12" customFormat="1" ht="10.199999999999999">
      <c r="B224" s="214"/>
      <c r="C224" s="215"/>
      <c r="D224" s="210" t="s">
        <v>196</v>
      </c>
      <c r="E224" s="216" t="s">
        <v>1</v>
      </c>
      <c r="F224" s="217" t="s">
        <v>3391</v>
      </c>
      <c r="G224" s="215"/>
      <c r="H224" s="216" t="s">
        <v>1</v>
      </c>
      <c r="I224" s="218"/>
      <c r="J224" s="215"/>
      <c r="K224" s="215"/>
      <c r="L224" s="219"/>
      <c r="M224" s="220"/>
      <c r="N224" s="221"/>
      <c r="O224" s="221"/>
      <c r="P224" s="221"/>
      <c r="Q224" s="221"/>
      <c r="R224" s="221"/>
      <c r="S224" s="221"/>
      <c r="T224" s="222"/>
      <c r="AT224" s="223" t="s">
        <v>196</v>
      </c>
      <c r="AU224" s="223" t="s">
        <v>113</v>
      </c>
      <c r="AV224" s="12" t="s">
        <v>23</v>
      </c>
      <c r="AW224" s="12" t="s">
        <v>48</v>
      </c>
      <c r="AX224" s="12" t="s">
        <v>91</v>
      </c>
      <c r="AY224" s="223" t="s">
        <v>183</v>
      </c>
    </row>
    <row r="225" spans="2:65" s="13" customFormat="1" ht="10.199999999999999">
      <c r="B225" s="224"/>
      <c r="C225" s="225"/>
      <c r="D225" s="210" t="s">
        <v>196</v>
      </c>
      <c r="E225" s="226" t="s">
        <v>1</v>
      </c>
      <c r="F225" s="227" t="s">
        <v>3392</v>
      </c>
      <c r="G225" s="225"/>
      <c r="H225" s="228">
        <v>69.69</v>
      </c>
      <c r="I225" s="229"/>
      <c r="J225" s="225"/>
      <c r="K225" s="225"/>
      <c r="L225" s="230"/>
      <c r="M225" s="231"/>
      <c r="N225" s="232"/>
      <c r="O225" s="232"/>
      <c r="P225" s="232"/>
      <c r="Q225" s="232"/>
      <c r="R225" s="232"/>
      <c r="S225" s="232"/>
      <c r="T225" s="233"/>
      <c r="AT225" s="234" t="s">
        <v>196</v>
      </c>
      <c r="AU225" s="234" t="s">
        <v>113</v>
      </c>
      <c r="AV225" s="13" t="s">
        <v>98</v>
      </c>
      <c r="AW225" s="13" t="s">
        <v>48</v>
      </c>
      <c r="AX225" s="13" t="s">
        <v>23</v>
      </c>
      <c r="AY225" s="234" t="s">
        <v>183</v>
      </c>
    </row>
    <row r="226" spans="2:65" s="1" customFormat="1" ht="16.5" customHeight="1">
      <c r="B226" s="35"/>
      <c r="C226" s="246" t="s">
        <v>28</v>
      </c>
      <c r="D226" s="246" t="s">
        <v>347</v>
      </c>
      <c r="E226" s="247" t="s">
        <v>3393</v>
      </c>
      <c r="F226" s="248" t="s">
        <v>3394</v>
      </c>
      <c r="G226" s="249" t="s">
        <v>205</v>
      </c>
      <c r="H226" s="250">
        <v>69.69</v>
      </c>
      <c r="I226" s="251"/>
      <c r="J226" s="252">
        <f>ROUND(I226*H226,2)</f>
        <v>0</v>
      </c>
      <c r="K226" s="248" t="s">
        <v>1</v>
      </c>
      <c r="L226" s="253"/>
      <c r="M226" s="254" t="s">
        <v>1</v>
      </c>
      <c r="N226" s="255" t="s">
        <v>56</v>
      </c>
      <c r="O226" s="67"/>
      <c r="P226" s="206">
        <f>O226*H226</f>
        <v>0</v>
      </c>
      <c r="Q226" s="206">
        <v>0</v>
      </c>
      <c r="R226" s="206">
        <f>Q226*H226</f>
        <v>0</v>
      </c>
      <c r="S226" s="206">
        <v>0</v>
      </c>
      <c r="T226" s="207">
        <f>S226*H226</f>
        <v>0</v>
      </c>
      <c r="AR226" s="208" t="s">
        <v>232</v>
      </c>
      <c r="AT226" s="208" t="s">
        <v>347</v>
      </c>
      <c r="AU226" s="208" t="s">
        <v>113</v>
      </c>
      <c r="AY226" s="17" t="s">
        <v>183</v>
      </c>
      <c r="BE226" s="209">
        <f>IF(N226="základní",J226,0)</f>
        <v>0</v>
      </c>
      <c r="BF226" s="209">
        <f>IF(N226="snížená",J226,0)</f>
        <v>0</v>
      </c>
      <c r="BG226" s="209">
        <f>IF(N226="zákl. přenesená",J226,0)</f>
        <v>0</v>
      </c>
      <c r="BH226" s="209">
        <f>IF(N226="sníž. přenesená",J226,0)</f>
        <v>0</v>
      </c>
      <c r="BI226" s="209">
        <f>IF(N226="nulová",J226,0)</f>
        <v>0</v>
      </c>
      <c r="BJ226" s="17" t="s">
        <v>23</v>
      </c>
      <c r="BK226" s="209">
        <f>ROUND(I226*H226,2)</f>
        <v>0</v>
      </c>
      <c r="BL226" s="17" t="s">
        <v>122</v>
      </c>
      <c r="BM226" s="208" t="s">
        <v>3395</v>
      </c>
    </row>
    <row r="227" spans="2:65" s="1" customFormat="1" ht="10.199999999999999">
      <c r="B227" s="35"/>
      <c r="C227" s="36"/>
      <c r="D227" s="210" t="s">
        <v>192</v>
      </c>
      <c r="E227" s="36"/>
      <c r="F227" s="211" t="s">
        <v>3394</v>
      </c>
      <c r="G227" s="36"/>
      <c r="H227" s="36"/>
      <c r="I227" s="118"/>
      <c r="J227" s="36"/>
      <c r="K227" s="36"/>
      <c r="L227" s="39"/>
      <c r="M227" s="212"/>
      <c r="N227" s="67"/>
      <c r="O227" s="67"/>
      <c r="P227" s="67"/>
      <c r="Q227" s="67"/>
      <c r="R227" s="67"/>
      <c r="S227" s="67"/>
      <c r="T227" s="68"/>
      <c r="AT227" s="17" t="s">
        <v>192</v>
      </c>
      <c r="AU227" s="17" t="s">
        <v>113</v>
      </c>
    </row>
    <row r="228" spans="2:65" s="12" customFormat="1" ht="10.199999999999999">
      <c r="B228" s="214"/>
      <c r="C228" s="215"/>
      <c r="D228" s="210" t="s">
        <v>196</v>
      </c>
      <c r="E228" s="216" t="s">
        <v>1</v>
      </c>
      <c r="F228" s="217" t="s">
        <v>3358</v>
      </c>
      <c r="G228" s="215"/>
      <c r="H228" s="216" t="s">
        <v>1</v>
      </c>
      <c r="I228" s="218"/>
      <c r="J228" s="215"/>
      <c r="K228" s="215"/>
      <c r="L228" s="219"/>
      <c r="M228" s="220"/>
      <c r="N228" s="221"/>
      <c r="O228" s="221"/>
      <c r="P228" s="221"/>
      <c r="Q228" s="221"/>
      <c r="R228" s="221"/>
      <c r="S228" s="221"/>
      <c r="T228" s="222"/>
      <c r="AT228" s="223" t="s">
        <v>196</v>
      </c>
      <c r="AU228" s="223" t="s">
        <v>113</v>
      </c>
      <c r="AV228" s="12" t="s">
        <v>23</v>
      </c>
      <c r="AW228" s="12" t="s">
        <v>48</v>
      </c>
      <c r="AX228" s="12" t="s">
        <v>91</v>
      </c>
      <c r="AY228" s="223" t="s">
        <v>183</v>
      </c>
    </row>
    <row r="229" spans="2:65" s="13" customFormat="1" ht="10.199999999999999">
      <c r="B229" s="224"/>
      <c r="C229" s="225"/>
      <c r="D229" s="210" t="s">
        <v>196</v>
      </c>
      <c r="E229" s="226" t="s">
        <v>1</v>
      </c>
      <c r="F229" s="227" t="s">
        <v>122</v>
      </c>
      <c r="G229" s="225"/>
      <c r="H229" s="228">
        <v>4</v>
      </c>
      <c r="I229" s="229"/>
      <c r="J229" s="225"/>
      <c r="K229" s="225"/>
      <c r="L229" s="230"/>
      <c r="M229" s="231"/>
      <c r="N229" s="232"/>
      <c r="O229" s="232"/>
      <c r="P229" s="232"/>
      <c r="Q229" s="232"/>
      <c r="R229" s="232"/>
      <c r="S229" s="232"/>
      <c r="T229" s="233"/>
      <c r="AT229" s="234" t="s">
        <v>196</v>
      </c>
      <c r="AU229" s="234" t="s">
        <v>113</v>
      </c>
      <c r="AV229" s="13" t="s">
        <v>98</v>
      </c>
      <c r="AW229" s="13" t="s">
        <v>48</v>
      </c>
      <c r="AX229" s="13" t="s">
        <v>91</v>
      </c>
      <c r="AY229" s="234" t="s">
        <v>183</v>
      </c>
    </row>
    <row r="230" spans="2:65" s="12" customFormat="1" ht="10.199999999999999">
      <c r="B230" s="214"/>
      <c r="C230" s="215"/>
      <c r="D230" s="210" t="s">
        <v>196</v>
      </c>
      <c r="E230" s="216" t="s">
        <v>1</v>
      </c>
      <c r="F230" s="217" t="s">
        <v>3359</v>
      </c>
      <c r="G230" s="215"/>
      <c r="H230" s="216" t="s">
        <v>1</v>
      </c>
      <c r="I230" s="218"/>
      <c r="J230" s="215"/>
      <c r="K230" s="215"/>
      <c r="L230" s="219"/>
      <c r="M230" s="220"/>
      <c r="N230" s="221"/>
      <c r="O230" s="221"/>
      <c r="P230" s="221"/>
      <c r="Q230" s="221"/>
      <c r="R230" s="221"/>
      <c r="S230" s="221"/>
      <c r="T230" s="222"/>
      <c r="AT230" s="223" t="s">
        <v>196</v>
      </c>
      <c r="AU230" s="223" t="s">
        <v>113</v>
      </c>
      <c r="AV230" s="12" t="s">
        <v>23</v>
      </c>
      <c r="AW230" s="12" t="s">
        <v>48</v>
      </c>
      <c r="AX230" s="12" t="s">
        <v>91</v>
      </c>
      <c r="AY230" s="223" t="s">
        <v>183</v>
      </c>
    </row>
    <row r="231" spans="2:65" s="13" customFormat="1" ht="10.199999999999999">
      <c r="B231" s="224"/>
      <c r="C231" s="225"/>
      <c r="D231" s="210" t="s">
        <v>196</v>
      </c>
      <c r="E231" s="226" t="s">
        <v>1</v>
      </c>
      <c r="F231" s="227" t="s">
        <v>122</v>
      </c>
      <c r="G231" s="225"/>
      <c r="H231" s="228">
        <v>4</v>
      </c>
      <c r="I231" s="229"/>
      <c r="J231" s="225"/>
      <c r="K231" s="225"/>
      <c r="L231" s="230"/>
      <c r="M231" s="231"/>
      <c r="N231" s="232"/>
      <c r="O231" s="232"/>
      <c r="P231" s="232"/>
      <c r="Q231" s="232"/>
      <c r="R231" s="232"/>
      <c r="S231" s="232"/>
      <c r="T231" s="233"/>
      <c r="AT231" s="234" t="s">
        <v>196</v>
      </c>
      <c r="AU231" s="234" t="s">
        <v>113</v>
      </c>
      <c r="AV231" s="13" t="s">
        <v>98</v>
      </c>
      <c r="AW231" s="13" t="s">
        <v>48</v>
      </c>
      <c r="AX231" s="13" t="s">
        <v>91</v>
      </c>
      <c r="AY231" s="234" t="s">
        <v>183</v>
      </c>
    </row>
    <row r="232" spans="2:65" s="12" customFormat="1" ht="10.199999999999999">
      <c r="B232" s="214"/>
      <c r="C232" s="215"/>
      <c r="D232" s="210" t="s">
        <v>196</v>
      </c>
      <c r="E232" s="216" t="s">
        <v>1</v>
      </c>
      <c r="F232" s="217" t="s">
        <v>3360</v>
      </c>
      <c r="G232" s="215"/>
      <c r="H232" s="216" t="s">
        <v>1</v>
      </c>
      <c r="I232" s="218"/>
      <c r="J232" s="215"/>
      <c r="K232" s="215"/>
      <c r="L232" s="219"/>
      <c r="M232" s="220"/>
      <c r="N232" s="221"/>
      <c r="O232" s="221"/>
      <c r="P232" s="221"/>
      <c r="Q232" s="221"/>
      <c r="R232" s="221"/>
      <c r="S232" s="221"/>
      <c r="T232" s="222"/>
      <c r="AT232" s="223" t="s">
        <v>196</v>
      </c>
      <c r="AU232" s="223" t="s">
        <v>113</v>
      </c>
      <c r="AV232" s="12" t="s">
        <v>23</v>
      </c>
      <c r="AW232" s="12" t="s">
        <v>48</v>
      </c>
      <c r="AX232" s="12" t="s">
        <v>91</v>
      </c>
      <c r="AY232" s="223" t="s">
        <v>183</v>
      </c>
    </row>
    <row r="233" spans="2:65" s="13" customFormat="1" ht="10.199999999999999">
      <c r="B233" s="224"/>
      <c r="C233" s="225"/>
      <c r="D233" s="210" t="s">
        <v>196</v>
      </c>
      <c r="E233" s="226" t="s">
        <v>1</v>
      </c>
      <c r="F233" s="227" t="s">
        <v>988</v>
      </c>
      <c r="G233" s="225"/>
      <c r="H233" s="228">
        <v>13</v>
      </c>
      <c r="I233" s="229"/>
      <c r="J233" s="225"/>
      <c r="K233" s="225"/>
      <c r="L233" s="230"/>
      <c r="M233" s="231"/>
      <c r="N233" s="232"/>
      <c r="O233" s="232"/>
      <c r="P233" s="232"/>
      <c r="Q233" s="232"/>
      <c r="R233" s="232"/>
      <c r="S233" s="232"/>
      <c r="T233" s="233"/>
      <c r="AT233" s="234" t="s">
        <v>196</v>
      </c>
      <c r="AU233" s="234" t="s">
        <v>113</v>
      </c>
      <c r="AV233" s="13" t="s">
        <v>98</v>
      </c>
      <c r="AW233" s="13" t="s">
        <v>48</v>
      </c>
      <c r="AX233" s="13" t="s">
        <v>91</v>
      </c>
      <c r="AY233" s="234" t="s">
        <v>183</v>
      </c>
    </row>
    <row r="234" spans="2:65" s="12" customFormat="1" ht="10.199999999999999">
      <c r="B234" s="214"/>
      <c r="C234" s="215"/>
      <c r="D234" s="210" t="s">
        <v>196</v>
      </c>
      <c r="E234" s="216" t="s">
        <v>1</v>
      </c>
      <c r="F234" s="217" t="s">
        <v>3361</v>
      </c>
      <c r="G234" s="215"/>
      <c r="H234" s="216" t="s">
        <v>1</v>
      </c>
      <c r="I234" s="218"/>
      <c r="J234" s="215"/>
      <c r="K234" s="215"/>
      <c r="L234" s="219"/>
      <c r="M234" s="220"/>
      <c r="N234" s="221"/>
      <c r="O234" s="221"/>
      <c r="P234" s="221"/>
      <c r="Q234" s="221"/>
      <c r="R234" s="221"/>
      <c r="S234" s="221"/>
      <c r="T234" s="222"/>
      <c r="AT234" s="223" t="s">
        <v>196</v>
      </c>
      <c r="AU234" s="223" t="s">
        <v>113</v>
      </c>
      <c r="AV234" s="12" t="s">
        <v>23</v>
      </c>
      <c r="AW234" s="12" t="s">
        <v>48</v>
      </c>
      <c r="AX234" s="12" t="s">
        <v>91</v>
      </c>
      <c r="AY234" s="223" t="s">
        <v>183</v>
      </c>
    </row>
    <row r="235" spans="2:65" s="13" customFormat="1" ht="10.199999999999999">
      <c r="B235" s="224"/>
      <c r="C235" s="225"/>
      <c r="D235" s="210" t="s">
        <v>196</v>
      </c>
      <c r="E235" s="226" t="s">
        <v>1</v>
      </c>
      <c r="F235" s="227" t="s">
        <v>98</v>
      </c>
      <c r="G235" s="225"/>
      <c r="H235" s="228">
        <v>2</v>
      </c>
      <c r="I235" s="229"/>
      <c r="J235" s="225"/>
      <c r="K235" s="225"/>
      <c r="L235" s="230"/>
      <c r="M235" s="231"/>
      <c r="N235" s="232"/>
      <c r="O235" s="232"/>
      <c r="P235" s="232"/>
      <c r="Q235" s="232"/>
      <c r="R235" s="232"/>
      <c r="S235" s="232"/>
      <c r="T235" s="233"/>
      <c r="AT235" s="234" t="s">
        <v>196</v>
      </c>
      <c r="AU235" s="234" t="s">
        <v>113</v>
      </c>
      <c r="AV235" s="13" t="s">
        <v>98</v>
      </c>
      <c r="AW235" s="13" t="s">
        <v>48</v>
      </c>
      <c r="AX235" s="13" t="s">
        <v>91</v>
      </c>
      <c r="AY235" s="234" t="s">
        <v>183</v>
      </c>
    </row>
    <row r="236" spans="2:65" s="14" customFormat="1" ht="10.199999999999999">
      <c r="B236" s="235"/>
      <c r="C236" s="236"/>
      <c r="D236" s="210" t="s">
        <v>196</v>
      </c>
      <c r="E236" s="237" t="s">
        <v>1</v>
      </c>
      <c r="F236" s="238" t="s">
        <v>308</v>
      </c>
      <c r="G236" s="236"/>
      <c r="H236" s="239">
        <v>23</v>
      </c>
      <c r="I236" s="240"/>
      <c r="J236" s="236"/>
      <c r="K236" s="236"/>
      <c r="L236" s="241"/>
      <c r="M236" s="242"/>
      <c r="N236" s="243"/>
      <c r="O236" s="243"/>
      <c r="P236" s="243"/>
      <c r="Q236" s="243"/>
      <c r="R236" s="243"/>
      <c r="S236" s="243"/>
      <c r="T236" s="244"/>
      <c r="AT236" s="245" t="s">
        <v>196</v>
      </c>
      <c r="AU236" s="245" t="s">
        <v>113</v>
      </c>
      <c r="AV236" s="14" t="s">
        <v>113</v>
      </c>
      <c r="AW236" s="14" t="s">
        <v>48</v>
      </c>
      <c r="AX236" s="14" t="s">
        <v>91</v>
      </c>
      <c r="AY236" s="245" t="s">
        <v>183</v>
      </c>
    </row>
    <row r="237" spans="2:65" s="12" customFormat="1" ht="10.199999999999999">
      <c r="B237" s="214"/>
      <c r="C237" s="215"/>
      <c r="D237" s="210" t="s">
        <v>196</v>
      </c>
      <c r="E237" s="216" t="s">
        <v>1</v>
      </c>
      <c r="F237" s="217" t="s">
        <v>3391</v>
      </c>
      <c r="G237" s="215"/>
      <c r="H237" s="216" t="s">
        <v>1</v>
      </c>
      <c r="I237" s="218"/>
      <c r="J237" s="215"/>
      <c r="K237" s="215"/>
      <c r="L237" s="219"/>
      <c r="M237" s="220"/>
      <c r="N237" s="221"/>
      <c r="O237" s="221"/>
      <c r="P237" s="221"/>
      <c r="Q237" s="221"/>
      <c r="R237" s="221"/>
      <c r="S237" s="221"/>
      <c r="T237" s="222"/>
      <c r="AT237" s="223" t="s">
        <v>196</v>
      </c>
      <c r="AU237" s="223" t="s">
        <v>113</v>
      </c>
      <c r="AV237" s="12" t="s">
        <v>23</v>
      </c>
      <c r="AW237" s="12" t="s">
        <v>48</v>
      </c>
      <c r="AX237" s="12" t="s">
        <v>91</v>
      </c>
      <c r="AY237" s="223" t="s">
        <v>183</v>
      </c>
    </row>
    <row r="238" spans="2:65" s="13" customFormat="1" ht="10.199999999999999">
      <c r="B238" s="224"/>
      <c r="C238" s="225"/>
      <c r="D238" s="210" t="s">
        <v>196</v>
      </c>
      <c r="E238" s="226" t="s">
        <v>1</v>
      </c>
      <c r="F238" s="227" t="s">
        <v>3392</v>
      </c>
      <c r="G238" s="225"/>
      <c r="H238" s="228">
        <v>69.69</v>
      </c>
      <c r="I238" s="229"/>
      <c r="J238" s="225"/>
      <c r="K238" s="225"/>
      <c r="L238" s="230"/>
      <c r="M238" s="231"/>
      <c r="N238" s="232"/>
      <c r="O238" s="232"/>
      <c r="P238" s="232"/>
      <c r="Q238" s="232"/>
      <c r="R238" s="232"/>
      <c r="S238" s="232"/>
      <c r="T238" s="233"/>
      <c r="AT238" s="234" t="s">
        <v>196</v>
      </c>
      <c r="AU238" s="234" t="s">
        <v>113</v>
      </c>
      <c r="AV238" s="13" t="s">
        <v>98</v>
      </c>
      <c r="AW238" s="13" t="s">
        <v>48</v>
      </c>
      <c r="AX238" s="13" t="s">
        <v>23</v>
      </c>
      <c r="AY238" s="234" t="s">
        <v>183</v>
      </c>
    </row>
    <row r="239" spans="2:65" s="1" customFormat="1" ht="16.5" customHeight="1">
      <c r="B239" s="35"/>
      <c r="C239" s="197" t="s">
        <v>390</v>
      </c>
      <c r="D239" s="197" t="s">
        <v>186</v>
      </c>
      <c r="E239" s="198" t="s">
        <v>3396</v>
      </c>
      <c r="F239" s="199" t="s">
        <v>3397</v>
      </c>
      <c r="G239" s="200" t="s">
        <v>711</v>
      </c>
      <c r="H239" s="201">
        <v>55.2</v>
      </c>
      <c r="I239" s="202"/>
      <c r="J239" s="203">
        <f>ROUND(I239*H239,2)</f>
        <v>0</v>
      </c>
      <c r="K239" s="199" t="s">
        <v>1</v>
      </c>
      <c r="L239" s="39"/>
      <c r="M239" s="204" t="s">
        <v>1</v>
      </c>
      <c r="N239" s="205" t="s">
        <v>56</v>
      </c>
      <c r="O239" s="67"/>
      <c r="P239" s="206">
        <f>O239*H239</f>
        <v>0</v>
      </c>
      <c r="Q239" s="206">
        <v>0</v>
      </c>
      <c r="R239" s="206">
        <f>Q239*H239</f>
        <v>0</v>
      </c>
      <c r="S239" s="206">
        <v>0</v>
      </c>
      <c r="T239" s="207">
        <f>S239*H239</f>
        <v>0</v>
      </c>
      <c r="AR239" s="208" t="s">
        <v>122</v>
      </c>
      <c r="AT239" s="208" t="s">
        <v>186</v>
      </c>
      <c r="AU239" s="208" t="s">
        <v>113</v>
      </c>
      <c r="AY239" s="17" t="s">
        <v>183</v>
      </c>
      <c r="BE239" s="209">
        <f>IF(N239="základní",J239,0)</f>
        <v>0</v>
      </c>
      <c r="BF239" s="209">
        <f>IF(N239="snížená",J239,0)</f>
        <v>0</v>
      </c>
      <c r="BG239" s="209">
        <f>IF(N239="zákl. přenesená",J239,0)</f>
        <v>0</v>
      </c>
      <c r="BH239" s="209">
        <f>IF(N239="sníž. přenesená",J239,0)</f>
        <v>0</v>
      </c>
      <c r="BI239" s="209">
        <f>IF(N239="nulová",J239,0)</f>
        <v>0</v>
      </c>
      <c r="BJ239" s="17" t="s">
        <v>23</v>
      </c>
      <c r="BK239" s="209">
        <f>ROUND(I239*H239,2)</f>
        <v>0</v>
      </c>
      <c r="BL239" s="17" t="s">
        <v>122</v>
      </c>
      <c r="BM239" s="208" t="s">
        <v>3398</v>
      </c>
    </row>
    <row r="240" spans="2:65" s="1" customFormat="1" ht="10.199999999999999">
      <c r="B240" s="35"/>
      <c r="C240" s="36"/>
      <c r="D240" s="210" t="s">
        <v>192</v>
      </c>
      <c r="E240" s="36"/>
      <c r="F240" s="211" t="s">
        <v>3397</v>
      </c>
      <c r="G240" s="36"/>
      <c r="H240" s="36"/>
      <c r="I240" s="118"/>
      <c r="J240" s="36"/>
      <c r="K240" s="36"/>
      <c r="L240" s="39"/>
      <c r="M240" s="212"/>
      <c r="N240" s="67"/>
      <c r="O240" s="67"/>
      <c r="P240" s="67"/>
      <c r="Q240" s="67"/>
      <c r="R240" s="67"/>
      <c r="S240" s="67"/>
      <c r="T240" s="68"/>
      <c r="AT240" s="17" t="s">
        <v>192</v>
      </c>
      <c r="AU240" s="17" t="s">
        <v>113</v>
      </c>
    </row>
    <row r="241" spans="2:65" s="12" customFormat="1" ht="10.199999999999999">
      <c r="B241" s="214"/>
      <c r="C241" s="215"/>
      <c r="D241" s="210" t="s">
        <v>196</v>
      </c>
      <c r="E241" s="216" t="s">
        <v>1</v>
      </c>
      <c r="F241" s="217" t="s">
        <v>3358</v>
      </c>
      <c r="G241" s="215"/>
      <c r="H241" s="216" t="s">
        <v>1</v>
      </c>
      <c r="I241" s="218"/>
      <c r="J241" s="215"/>
      <c r="K241" s="215"/>
      <c r="L241" s="219"/>
      <c r="M241" s="220"/>
      <c r="N241" s="221"/>
      <c r="O241" s="221"/>
      <c r="P241" s="221"/>
      <c r="Q241" s="221"/>
      <c r="R241" s="221"/>
      <c r="S241" s="221"/>
      <c r="T241" s="222"/>
      <c r="AT241" s="223" t="s">
        <v>196</v>
      </c>
      <c r="AU241" s="223" t="s">
        <v>113</v>
      </c>
      <c r="AV241" s="12" t="s">
        <v>23</v>
      </c>
      <c r="AW241" s="12" t="s">
        <v>48</v>
      </c>
      <c r="AX241" s="12" t="s">
        <v>91</v>
      </c>
      <c r="AY241" s="223" t="s">
        <v>183</v>
      </c>
    </row>
    <row r="242" spans="2:65" s="13" customFormat="1" ht="10.199999999999999">
      <c r="B242" s="224"/>
      <c r="C242" s="225"/>
      <c r="D242" s="210" t="s">
        <v>196</v>
      </c>
      <c r="E242" s="226" t="s">
        <v>1</v>
      </c>
      <c r="F242" s="227" t="s">
        <v>122</v>
      </c>
      <c r="G242" s="225"/>
      <c r="H242" s="228">
        <v>4</v>
      </c>
      <c r="I242" s="229"/>
      <c r="J242" s="225"/>
      <c r="K242" s="225"/>
      <c r="L242" s="230"/>
      <c r="M242" s="231"/>
      <c r="N242" s="232"/>
      <c r="O242" s="232"/>
      <c r="P242" s="232"/>
      <c r="Q242" s="232"/>
      <c r="R242" s="232"/>
      <c r="S242" s="232"/>
      <c r="T242" s="233"/>
      <c r="AT242" s="234" t="s">
        <v>196</v>
      </c>
      <c r="AU242" s="234" t="s">
        <v>113</v>
      </c>
      <c r="AV242" s="13" t="s">
        <v>98</v>
      </c>
      <c r="AW242" s="13" t="s">
        <v>48</v>
      </c>
      <c r="AX242" s="13" t="s">
        <v>91</v>
      </c>
      <c r="AY242" s="234" t="s">
        <v>183</v>
      </c>
    </row>
    <row r="243" spans="2:65" s="12" customFormat="1" ht="10.199999999999999">
      <c r="B243" s="214"/>
      <c r="C243" s="215"/>
      <c r="D243" s="210" t="s">
        <v>196</v>
      </c>
      <c r="E243" s="216" t="s">
        <v>1</v>
      </c>
      <c r="F243" s="217" t="s">
        <v>3359</v>
      </c>
      <c r="G243" s="215"/>
      <c r="H243" s="216" t="s">
        <v>1</v>
      </c>
      <c r="I243" s="218"/>
      <c r="J243" s="215"/>
      <c r="K243" s="215"/>
      <c r="L243" s="219"/>
      <c r="M243" s="220"/>
      <c r="N243" s="221"/>
      <c r="O243" s="221"/>
      <c r="P243" s="221"/>
      <c r="Q243" s="221"/>
      <c r="R243" s="221"/>
      <c r="S243" s="221"/>
      <c r="T243" s="222"/>
      <c r="AT243" s="223" t="s">
        <v>196</v>
      </c>
      <c r="AU243" s="223" t="s">
        <v>113</v>
      </c>
      <c r="AV243" s="12" t="s">
        <v>23</v>
      </c>
      <c r="AW243" s="12" t="s">
        <v>48</v>
      </c>
      <c r="AX243" s="12" t="s">
        <v>91</v>
      </c>
      <c r="AY243" s="223" t="s">
        <v>183</v>
      </c>
    </row>
    <row r="244" spans="2:65" s="13" customFormat="1" ht="10.199999999999999">
      <c r="B244" s="224"/>
      <c r="C244" s="225"/>
      <c r="D244" s="210" t="s">
        <v>196</v>
      </c>
      <c r="E244" s="226" t="s">
        <v>1</v>
      </c>
      <c r="F244" s="227" t="s">
        <v>122</v>
      </c>
      <c r="G244" s="225"/>
      <c r="H244" s="228">
        <v>4</v>
      </c>
      <c r="I244" s="229"/>
      <c r="J244" s="225"/>
      <c r="K244" s="225"/>
      <c r="L244" s="230"/>
      <c r="M244" s="231"/>
      <c r="N244" s="232"/>
      <c r="O244" s="232"/>
      <c r="P244" s="232"/>
      <c r="Q244" s="232"/>
      <c r="R244" s="232"/>
      <c r="S244" s="232"/>
      <c r="T244" s="233"/>
      <c r="AT244" s="234" t="s">
        <v>196</v>
      </c>
      <c r="AU244" s="234" t="s">
        <v>113</v>
      </c>
      <c r="AV244" s="13" t="s">
        <v>98</v>
      </c>
      <c r="AW244" s="13" t="s">
        <v>48</v>
      </c>
      <c r="AX244" s="13" t="s">
        <v>91</v>
      </c>
      <c r="AY244" s="234" t="s">
        <v>183</v>
      </c>
    </row>
    <row r="245" spans="2:65" s="12" customFormat="1" ht="10.199999999999999">
      <c r="B245" s="214"/>
      <c r="C245" s="215"/>
      <c r="D245" s="210" t="s">
        <v>196</v>
      </c>
      <c r="E245" s="216" t="s">
        <v>1</v>
      </c>
      <c r="F245" s="217" t="s">
        <v>3360</v>
      </c>
      <c r="G245" s="215"/>
      <c r="H245" s="216" t="s">
        <v>1</v>
      </c>
      <c r="I245" s="218"/>
      <c r="J245" s="215"/>
      <c r="K245" s="215"/>
      <c r="L245" s="219"/>
      <c r="M245" s="220"/>
      <c r="N245" s="221"/>
      <c r="O245" s="221"/>
      <c r="P245" s="221"/>
      <c r="Q245" s="221"/>
      <c r="R245" s="221"/>
      <c r="S245" s="221"/>
      <c r="T245" s="222"/>
      <c r="AT245" s="223" t="s">
        <v>196</v>
      </c>
      <c r="AU245" s="223" t="s">
        <v>113</v>
      </c>
      <c r="AV245" s="12" t="s">
        <v>23</v>
      </c>
      <c r="AW245" s="12" t="s">
        <v>48</v>
      </c>
      <c r="AX245" s="12" t="s">
        <v>91</v>
      </c>
      <c r="AY245" s="223" t="s">
        <v>183</v>
      </c>
    </row>
    <row r="246" spans="2:65" s="13" customFormat="1" ht="10.199999999999999">
      <c r="B246" s="224"/>
      <c r="C246" s="225"/>
      <c r="D246" s="210" t="s">
        <v>196</v>
      </c>
      <c r="E246" s="226" t="s">
        <v>1</v>
      </c>
      <c r="F246" s="227" t="s">
        <v>988</v>
      </c>
      <c r="G246" s="225"/>
      <c r="H246" s="228">
        <v>13</v>
      </c>
      <c r="I246" s="229"/>
      <c r="J246" s="225"/>
      <c r="K246" s="225"/>
      <c r="L246" s="230"/>
      <c r="M246" s="231"/>
      <c r="N246" s="232"/>
      <c r="O246" s="232"/>
      <c r="P246" s="232"/>
      <c r="Q246" s="232"/>
      <c r="R246" s="232"/>
      <c r="S246" s="232"/>
      <c r="T246" s="233"/>
      <c r="AT246" s="234" t="s">
        <v>196</v>
      </c>
      <c r="AU246" s="234" t="s">
        <v>113</v>
      </c>
      <c r="AV246" s="13" t="s">
        <v>98</v>
      </c>
      <c r="AW246" s="13" t="s">
        <v>48</v>
      </c>
      <c r="AX246" s="13" t="s">
        <v>91</v>
      </c>
      <c r="AY246" s="234" t="s">
        <v>183</v>
      </c>
    </row>
    <row r="247" spans="2:65" s="12" customFormat="1" ht="10.199999999999999">
      <c r="B247" s="214"/>
      <c r="C247" s="215"/>
      <c r="D247" s="210" t="s">
        <v>196</v>
      </c>
      <c r="E247" s="216" t="s">
        <v>1</v>
      </c>
      <c r="F247" s="217" t="s">
        <v>3361</v>
      </c>
      <c r="G247" s="215"/>
      <c r="H247" s="216" t="s">
        <v>1</v>
      </c>
      <c r="I247" s="218"/>
      <c r="J247" s="215"/>
      <c r="K247" s="215"/>
      <c r="L247" s="219"/>
      <c r="M247" s="220"/>
      <c r="N247" s="221"/>
      <c r="O247" s="221"/>
      <c r="P247" s="221"/>
      <c r="Q247" s="221"/>
      <c r="R247" s="221"/>
      <c r="S247" s="221"/>
      <c r="T247" s="222"/>
      <c r="AT247" s="223" t="s">
        <v>196</v>
      </c>
      <c r="AU247" s="223" t="s">
        <v>113</v>
      </c>
      <c r="AV247" s="12" t="s">
        <v>23</v>
      </c>
      <c r="AW247" s="12" t="s">
        <v>48</v>
      </c>
      <c r="AX247" s="12" t="s">
        <v>91</v>
      </c>
      <c r="AY247" s="223" t="s">
        <v>183</v>
      </c>
    </row>
    <row r="248" spans="2:65" s="13" customFormat="1" ht="10.199999999999999">
      <c r="B248" s="224"/>
      <c r="C248" s="225"/>
      <c r="D248" s="210" t="s">
        <v>196</v>
      </c>
      <c r="E248" s="226" t="s">
        <v>1</v>
      </c>
      <c r="F248" s="227" t="s">
        <v>98</v>
      </c>
      <c r="G248" s="225"/>
      <c r="H248" s="228">
        <v>2</v>
      </c>
      <c r="I248" s="229"/>
      <c r="J248" s="225"/>
      <c r="K248" s="225"/>
      <c r="L248" s="230"/>
      <c r="M248" s="231"/>
      <c r="N248" s="232"/>
      <c r="O248" s="232"/>
      <c r="P248" s="232"/>
      <c r="Q248" s="232"/>
      <c r="R248" s="232"/>
      <c r="S248" s="232"/>
      <c r="T248" s="233"/>
      <c r="AT248" s="234" t="s">
        <v>196</v>
      </c>
      <c r="AU248" s="234" t="s">
        <v>113</v>
      </c>
      <c r="AV248" s="13" t="s">
        <v>98</v>
      </c>
      <c r="AW248" s="13" t="s">
        <v>48</v>
      </c>
      <c r="AX248" s="13" t="s">
        <v>91</v>
      </c>
      <c r="AY248" s="234" t="s">
        <v>183</v>
      </c>
    </row>
    <row r="249" spans="2:65" s="14" customFormat="1" ht="10.199999999999999">
      <c r="B249" s="235"/>
      <c r="C249" s="236"/>
      <c r="D249" s="210" t="s">
        <v>196</v>
      </c>
      <c r="E249" s="237" t="s">
        <v>1</v>
      </c>
      <c r="F249" s="238" t="s">
        <v>308</v>
      </c>
      <c r="G249" s="236"/>
      <c r="H249" s="239">
        <v>23</v>
      </c>
      <c r="I249" s="240"/>
      <c r="J249" s="236"/>
      <c r="K249" s="236"/>
      <c r="L249" s="241"/>
      <c r="M249" s="242"/>
      <c r="N249" s="243"/>
      <c r="O249" s="243"/>
      <c r="P249" s="243"/>
      <c r="Q249" s="243"/>
      <c r="R249" s="243"/>
      <c r="S249" s="243"/>
      <c r="T249" s="244"/>
      <c r="AT249" s="245" t="s">
        <v>196</v>
      </c>
      <c r="AU249" s="245" t="s">
        <v>113</v>
      </c>
      <c r="AV249" s="14" t="s">
        <v>113</v>
      </c>
      <c r="AW249" s="14" t="s">
        <v>48</v>
      </c>
      <c r="AX249" s="14" t="s">
        <v>91</v>
      </c>
      <c r="AY249" s="245" t="s">
        <v>183</v>
      </c>
    </row>
    <row r="250" spans="2:65" s="13" customFormat="1" ht="10.199999999999999">
      <c r="B250" s="224"/>
      <c r="C250" s="225"/>
      <c r="D250" s="210" t="s">
        <v>196</v>
      </c>
      <c r="E250" s="226" t="s">
        <v>1</v>
      </c>
      <c r="F250" s="227" t="s">
        <v>3399</v>
      </c>
      <c r="G250" s="225"/>
      <c r="H250" s="228">
        <v>55.2</v>
      </c>
      <c r="I250" s="229"/>
      <c r="J250" s="225"/>
      <c r="K250" s="225"/>
      <c r="L250" s="230"/>
      <c r="M250" s="231"/>
      <c r="N250" s="232"/>
      <c r="O250" s="232"/>
      <c r="P250" s="232"/>
      <c r="Q250" s="232"/>
      <c r="R250" s="232"/>
      <c r="S250" s="232"/>
      <c r="T250" s="233"/>
      <c r="AT250" s="234" t="s">
        <v>196</v>
      </c>
      <c r="AU250" s="234" t="s">
        <v>113</v>
      </c>
      <c r="AV250" s="13" t="s">
        <v>98</v>
      </c>
      <c r="AW250" s="13" t="s">
        <v>48</v>
      </c>
      <c r="AX250" s="13" t="s">
        <v>23</v>
      </c>
      <c r="AY250" s="234" t="s">
        <v>183</v>
      </c>
    </row>
    <row r="251" spans="2:65" s="1" customFormat="1" ht="16.5" customHeight="1">
      <c r="B251" s="35"/>
      <c r="C251" s="197" t="s">
        <v>462</v>
      </c>
      <c r="D251" s="197" t="s">
        <v>186</v>
      </c>
      <c r="E251" s="198" t="s">
        <v>3400</v>
      </c>
      <c r="F251" s="199" t="s">
        <v>3401</v>
      </c>
      <c r="G251" s="200" t="s">
        <v>189</v>
      </c>
      <c r="H251" s="201">
        <v>23.122</v>
      </c>
      <c r="I251" s="202"/>
      <c r="J251" s="203">
        <f>ROUND(I251*H251,2)</f>
        <v>0</v>
      </c>
      <c r="K251" s="199" t="s">
        <v>190</v>
      </c>
      <c r="L251" s="39"/>
      <c r="M251" s="204" t="s">
        <v>1</v>
      </c>
      <c r="N251" s="205" t="s">
        <v>56</v>
      </c>
      <c r="O251" s="67"/>
      <c r="P251" s="206">
        <f>O251*H251</f>
        <v>0</v>
      </c>
      <c r="Q251" s="206">
        <v>3.0000000000000001E-5</v>
      </c>
      <c r="R251" s="206">
        <f>Q251*H251</f>
        <v>6.9366000000000002E-4</v>
      </c>
      <c r="S251" s="206">
        <v>0</v>
      </c>
      <c r="T251" s="207">
        <f>S251*H251</f>
        <v>0</v>
      </c>
      <c r="AR251" s="208" t="s">
        <v>122</v>
      </c>
      <c r="AT251" s="208" t="s">
        <v>186</v>
      </c>
      <c r="AU251" s="208" t="s">
        <v>113</v>
      </c>
      <c r="AY251" s="17" t="s">
        <v>183</v>
      </c>
      <c r="BE251" s="209">
        <f>IF(N251="základní",J251,0)</f>
        <v>0</v>
      </c>
      <c r="BF251" s="209">
        <f>IF(N251="snížená",J251,0)</f>
        <v>0</v>
      </c>
      <c r="BG251" s="209">
        <f>IF(N251="zákl. přenesená",J251,0)</f>
        <v>0</v>
      </c>
      <c r="BH251" s="209">
        <f>IF(N251="sníž. přenesená",J251,0)</f>
        <v>0</v>
      </c>
      <c r="BI251" s="209">
        <f>IF(N251="nulová",J251,0)</f>
        <v>0</v>
      </c>
      <c r="BJ251" s="17" t="s">
        <v>23</v>
      </c>
      <c r="BK251" s="209">
        <f>ROUND(I251*H251,2)</f>
        <v>0</v>
      </c>
      <c r="BL251" s="17" t="s">
        <v>122</v>
      </c>
      <c r="BM251" s="208" t="s">
        <v>3402</v>
      </c>
    </row>
    <row r="252" spans="2:65" s="1" customFormat="1" ht="10.199999999999999">
      <c r="B252" s="35"/>
      <c r="C252" s="36"/>
      <c r="D252" s="210" t="s">
        <v>192</v>
      </c>
      <c r="E252" s="36"/>
      <c r="F252" s="211" t="s">
        <v>3403</v>
      </c>
      <c r="G252" s="36"/>
      <c r="H252" s="36"/>
      <c r="I252" s="118"/>
      <c r="J252" s="36"/>
      <c r="K252" s="36"/>
      <c r="L252" s="39"/>
      <c r="M252" s="212"/>
      <c r="N252" s="67"/>
      <c r="O252" s="67"/>
      <c r="P252" s="67"/>
      <c r="Q252" s="67"/>
      <c r="R252" s="67"/>
      <c r="S252" s="67"/>
      <c r="T252" s="68"/>
      <c r="AT252" s="17" t="s">
        <v>192</v>
      </c>
      <c r="AU252" s="17" t="s">
        <v>113</v>
      </c>
    </row>
    <row r="253" spans="2:65" s="1" customFormat="1" ht="18">
      <c r="B253" s="35"/>
      <c r="C253" s="36"/>
      <c r="D253" s="210" t="s">
        <v>194</v>
      </c>
      <c r="E253" s="36"/>
      <c r="F253" s="213" t="s">
        <v>3404</v>
      </c>
      <c r="G253" s="36"/>
      <c r="H253" s="36"/>
      <c r="I253" s="118"/>
      <c r="J253" s="36"/>
      <c r="K253" s="36"/>
      <c r="L253" s="39"/>
      <c r="M253" s="212"/>
      <c r="N253" s="67"/>
      <c r="O253" s="67"/>
      <c r="P253" s="67"/>
      <c r="Q253" s="67"/>
      <c r="R253" s="67"/>
      <c r="S253" s="67"/>
      <c r="T253" s="68"/>
      <c r="AT253" s="17" t="s">
        <v>194</v>
      </c>
      <c r="AU253" s="17" t="s">
        <v>113</v>
      </c>
    </row>
    <row r="254" spans="2:65" s="12" customFormat="1" ht="10.199999999999999">
      <c r="B254" s="214"/>
      <c r="C254" s="215"/>
      <c r="D254" s="210" t="s">
        <v>196</v>
      </c>
      <c r="E254" s="216" t="s">
        <v>1</v>
      </c>
      <c r="F254" s="217" t="s">
        <v>3358</v>
      </c>
      <c r="G254" s="215"/>
      <c r="H254" s="216" t="s">
        <v>1</v>
      </c>
      <c r="I254" s="218"/>
      <c r="J254" s="215"/>
      <c r="K254" s="215"/>
      <c r="L254" s="219"/>
      <c r="M254" s="220"/>
      <c r="N254" s="221"/>
      <c r="O254" s="221"/>
      <c r="P254" s="221"/>
      <c r="Q254" s="221"/>
      <c r="R254" s="221"/>
      <c r="S254" s="221"/>
      <c r="T254" s="222"/>
      <c r="AT254" s="223" t="s">
        <v>196</v>
      </c>
      <c r="AU254" s="223" t="s">
        <v>113</v>
      </c>
      <c r="AV254" s="12" t="s">
        <v>23</v>
      </c>
      <c r="AW254" s="12" t="s">
        <v>48</v>
      </c>
      <c r="AX254" s="12" t="s">
        <v>91</v>
      </c>
      <c r="AY254" s="223" t="s">
        <v>183</v>
      </c>
    </row>
    <row r="255" spans="2:65" s="13" customFormat="1" ht="10.199999999999999">
      <c r="B255" s="224"/>
      <c r="C255" s="225"/>
      <c r="D255" s="210" t="s">
        <v>196</v>
      </c>
      <c r="E255" s="226" t="s">
        <v>1</v>
      </c>
      <c r="F255" s="227" t="s">
        <v>122</v>
      </c>
      <c r="G255" s="225"/>
      <c r="H255" s="228">
        <v>4</v>
      </c>
      <c r="I255" s="229"/>
      <c r="J255" s="225"/>
      <c r="K255" s="225"/>
      <c r="L255" s="230"/>
      <c r="M255" s="231"/>
      <c r="N255" s="232"/>
      <c r="O255" s="232"/>
      <c r="P255" s="232"/>
      <c r="Q255" s="232"/>
      <c r="R255" s="232"/>
      <c r="S255" s="232"/>
      <c r="T255" s="233"/>
      <c r="AT255" s="234" t="s">
        <v>196</v>
      </c>
      <c r="AU255" s="234" t="s">
        <v>113</v>
      </c>
      <c r="AV255" s="13" t="s">
        <v>98</v>
      </c>
      <c r="AW255" s="13" t="s">
        <v>48</v>
      </c>
      <c r="AX255" s="13" t="s">
        <v>91</v>
      </c>
      <c r="AY255" s="234" t="s">
        <v>183</v>
      </c>
    </row>
    <row r="256" spans="2:65" s="12" customFormat="1" ht="10.199999999999999">
      <c r="B256" s="214"/>
      <c r="C256" s="215"/>
      <c r="D256" s="210" t="s">
        <v>196</v>
      </c>
      <c r="E256" s="216" t="s">
        <v>1</v>
      </c>
      <c r="F256" s="217" t="s">
        <v>3359</v>
      </c>
      <c r="G256" s="215"/>
      <c r="H256" s="216" t="s">
        <v>1</v>
      </c>
      <c r="I256" s="218"/>
      <c r="J256" s="215"/>
      <c r="K256" s="215"/>
      <c r="L256" s="219"/>
      <c r="M256" s="220"/>
      <c r="N256" s="221"/>
      <c r="O256" s="221"/>
      <c r="P256" s="221"/>
      <c r="Q256" s="221"/>
      <c r="R256" s="221"/>
      <c r="S256" s="221"/>
      <c r="T256" s="222"/>
      <c r="AT256" s="223" t="s">
        <v>196</v>
      </c>
      <c r="AU256" s="223" t="s">
        <v>113</v>
      </c>
      <c r="AV256" s="12" t="s">
        <v>23</v>
      </c>
      <c r="AW256" s="12" t="s">
        <v>48</v>
      </c>
      <c r="AX256" s="12" t="s">
        <v>91</v>
      </c>
      <c r="AY256" s="223" t="s">
        <v>183</v>
      </c>
    </row>
    <row r="257" spans="2:65" s="13" customFormat="1" ht="10.199999999999999">
      <c r="B257" s="224"/>
      <c r="C257" s="225"/>
      <c r="D257" s="210" t="s">
        <v>196</v>
      </c>
      <c r="E257" s="226" t="s">
        <v>1</v>
      </c>
      <c r="F257" s="227" t="s">
        <v>122</v>
      </c>
      <c r="G257" s="225"/>
      <c r="H257" s="228">
        <v>4</v>
      </c>
      <c r="I257" s="229"/>
      <c r="J257" s="225"/>
      <c r="K257" s="225"/>
      <c r="L257" s="230"/>
      <c r="M257" s="231"/>
      <c r="N257" s="232"/>
      <c r="O257" s="232"/>
      <c r="P257" s="232"/>
      <c r="Q257" s="232"/>
      <c r="R257" s="232"/>
      <c r="S257" s="232"/>
      <c r="T257" s="233"/>
      <c r="AT257" s="234" t="s">
        <v>196</v>
      </c>
      <c r="AU257" s="234" t="s">
        <v>113</v>
      </c>
      <c r="AV257" s="13" t="s">
        <v>98</v>
      </c>
      <c r="AW257" s="13" t="s">
        <v>48</v>
      </c>
      <c r="AX257" s="13" t="s">
        <v>91</v>
      </c>
      <c r="AY257" s="234" t="s">
        <v>183</v>
      </c>
    </row>
    <row r="258" spans="2:65" s="12" customFormat="1" ht="10.199999999999999">
      <c r="B258" s="214"/>
      <c r="C258" s="215"/>
      <c r="D258" s="210" t="s">
        <v>196</v>
      </c>
      <c r="E258" s="216" t="s">
        <v>1</v>
      </c>
      <c r="F258" s="217" t="s">
        <v>3360</v>
      </c>
      <c r="G258" s="215"/>
      <c r="H258" s="216" t="s">
        <v>1</v>
      </c>
      <c r="I258" s="218"/>
      <c r="J258" s="215"/>
      <c r="K258" s="215"/>
      <c r="L258" s="219"/>
      <c r="M258" s="220"/>
      <c r="N258" s="221"/>
      <c r="O258" s="221"/>
      <c r="P258" s="221"/>
      <c r="Q258" s="221"/>
      <c r="R258" s="221"/>
      <c r="S258" s="221"/>
      <c r="T258" s="222"/>
      <c r="AT258" s="223" t="s">
        <v>196</v>
      </c>
      <c r="AU258" s="223" t="s">
        <v>113</v>
      </c>
      <c r="AV258" s="12" t="s">
        <v>23</v>
      </c>
      <c r="AW258" s="12" t="s">
        <v>48</v>
      </c>
      <c r="AX258" s="12" t="s">
        <v>91</v>
      </c>
      <c r="AY258" s="223" t="s">
        <v>183</v>
      </c>
    </row>
    <row r="259" spans="2:65" s="13" customFormat="1" ht="10.199999999999999">
      <c r="B259" s="224"/>
      <c r="C259" s="225"/>
      <c r="D259" s="210" t="s">
        <v>196</v>
      </c>
      <c r="E259" s="226" t="s">
        <v>1</v>
      </c>
      <c r="F259" s="227" t="s">
        <v>988</v>
      </c>
      <c r="G259" s="225"/>
      <c r="H259" s="228">
        <v>13</v>
      </c>
      <c r="I259" s="229"/>
      <c r="J259" s="225"/>
      <c r="K259" s="225"/>
      <c r="L259" s="230"/>
      <c r="M259" s="231"/>
      <c r="N259" s="232"/>
      <c r="O259" s="232"/>
      <c r="P259" s="232"/>
      <c r="Q259" s="232"/>
      <c r="R259" s="232"/>
      <c r="S259" s="232"/>
      <c r="T259" s="233"/>
      <c r="AT259" s="234" t="s">
        <v>196</v>
      </c>
      <c r="AU259" s="234" t="s">
        <v>113</v>
      </c>
      <c r="AV259" s="13" t="s">
        <v>98</v>
      </c>
      <c r="AW259" s="13" t="s">
        <v>48</v>
      </c>
      <c r="AX259" s="13" t="s">
        <v>91</v>
      </c>
      <c r="AY259" s="234" t="s">
        <v>183</v>
      </c>
    </row>
    <row r="260" spans="2:65" s="12" customFormat="1" ht="10.199999999999999">
      <c r="B260" s="214"/>
      <c r="C260" s="215"/>
      <c r="D260" s="210" t="s">
        <v>196</v>
      </c>
      <c r="E260" s="216" t="s">
        <v>1</v>
      </c>
      <c r="F260" s="217" t="s">
        <v>3361</v>
      </c>
      <c r="G260" s="215"/>
      <c r="H260" s="216" t="s">
        <v>1</v>
      </c>
      <c r="I260" s="218"/>
      <c r="J260" s="215"/>
      <c r="K260" s="215"/>
      <c r="L260" s="219"/>
      <c r="M260" s="220"/>
      <c r="N260" s="221"/>
      <c r="O260" s="221"/>
      <c r="P260" s="221"/>
      <c r="Q260" s="221"/>
      <c r="R260" s="221"/>
      <c r="S260" s="221"/>
      <c r="T260" s="222"/>
      <c r="AT260" s="223" t="s">
        <v>196</v>
      </c>
      <c r="AU260" s="223" t="s">
        <v>113</v>
      </c>
      <c r="AV260" s="12" t="s">
        <v>23</v>
      </c>
      <c r="AW260" s="12" t="s">
        <v>48</v>
      </c>
      <c r="AX260" s="12" t="s">
        <v>91</v>
      </c>
      <c r="AY260" s="223" t="s">
        <v>183</v>
      </c>
    </row>
    <row r="261" spans="2:65" s="13" customFormat="1" ht="10.199999999999999">
      <c r="B261" s="224"/>
      <c r="C261" s="225"/>
      <c r="D261" s="210" t="s">
        <v>196</v>
      </c>
      <c r="E261" s="226" t="s">
        <v>1</v>
      </c>
      <c r="F261" s="227" t="s">
        <v>98</v>
      </c>
      <c r="G261" s="225"/>
      <c r="H261" s="228">
        <v>2</v>
      </c>
      <c r="I261" s="229"/>
      <c r="J261" s="225"/>
      <c r="K261" s="225"/>
      <c r="L261" s="230"/>
      <c r="M261" s="231"/>
      <c r="N261" s="232"/>
      <c r="O261" s="232"/>
      <c r="P261" s="232"/>
      <c r="Q261" s="232"/>
      <c r="R261" s="232"/>
      <c r="S261" s="232"/>
      <c r="T261" s="233"/>
      <c r="AT261" s="234" t="s">
        <v>196</v>
      </c>
      <c r="AU261" s="234" t="s">
        <v>113</v>
      </c>
      <c r="AV261" s="13" t="s">
        <v>98</v>
      </c>
      <c r="AW261" s="13" t="s">
        <v>48</v>
      </c>
      <c r="AX261" s="13" t="s">
        <v>91</v>
      </c>
      <c r="AY261" s="234" t="s">
        <v>183</v>
      </c>
    </row>
    <row r="262" spans="2:65" s="12" customFormat="1" ht="10.199999999999999">
      <c r="B262" s="214"/>
      <c r="C262" s="215"/>
      <c r="D262" s="210" t="s">
        <v>196</v>
      </c>
      <c r="E262" s="216" t="s">
        <v>1</v>
      </c>
      <c r="F262" s="217" t="s">
        <v>3405</v>
      </c>
      <c r="G262" s="215"/>
      <c r="H262" s="216" t="s">
        <v>1</v>
      </c>
      <c r="I262" s="218"/>
      <c r="J262" s="215"/>
      <c r="K262" s="215"/>
      <c r="L262" s="219"/>
      <c r="M262" s="220"/>
      <c r="N262" s="221"/>
      <c r="O262" s="221"/>
      <c r="P262" s="221"/>
      <c r="Q262" s="221"/>
      <c r="R262" s="221"/>
      <c r="S262" s="221"/>
      <c r="T262" s="222"/>
      <c r="AT262" s="223" t="s">
        <v>196</v>
      </c>
      <c r="AU262" s="223" t="s">
        <v>113</v>
      </c>
      <c r="AV262" s="12" t="s">
        <v>23</v>
      </c>
      <c r="AW262" s="12" t="s">
        <v>48</v>
      </c>
      <c r="AX262" s="12" t="s">
        <v>91</v>
      </c>
      <c r="AY262" s="223" t="s">
        <v>183</v>
      </c>
    </row>
    <row r="263" spans="2:65" s="13" customFormat="1" ht="10.199999999999999">
      <c r="B263" s="224"/>
      <c r="C263" s="225"/>
      <c r="D263" s="210" t="s">
        <v>196</v>
      </c>
      <c r="E263" s="226" t="s">
        <v>1</v>
      </c>
      <c r="F263" s="227" t="s">
        <v>3406</v>
      </c>
      <c r="G263" s="225"/>
      <c r="H263" s="228">
        <v>23.122121930422399</v>
      </c>
      <c r="I263" s="229"/>
      <c r="J263" s="225"/>
      <c r="K263" s="225"/>
      <c r="L263" s="230"/>
      <c r="M263" s="231"/>
      <c r="N263" s="232"/>
      <c r="O263" s="232"/>
      <c r="P263" s="232"/>
      <c r="Q263" s="232"/>
      <c r="R263" s="232"/>
      <c r="S263" s="232"/>
      <c r="T263" s="233"/>
      <c r="AT263" s="234" t="s">
        <v>196</v>
      </c>
      <c r="AU263" s="234" t="s">
        <v>113</v>
      </c>
      <c r="AV263" s="13" t="s">
        <v>98</v>
      </c>
      <c r="AW263" s="13" t="s">
        <v>48</v>
      </c>
      <c r="AX263" s="13" t="s">
        <v>23</v>
      </c>
      <c r="AY263" s="234" t="s">
        <v>183</v>
      </c>
    </row>
    <row r="264" spans="2:65" s="1" customFormat="1" ht="16.5" customHeight="1">
      <c r="B264" s="35"/>
      <c r="C264" s="246" t="s">
        <v>988</v>
      </c>
      <c r="D264" s="246" t="s">
        <v>347</v>
      </c>
      <c r="E264" s="247" t="s">
        <v>3407</v>
      </c>
      <c r="F264" s="248" t="s">
        <v>3408</v>
      </c>
      <c r="G264" s="249" t="s">
        <v>189</v>
      </c>
      <c r="H264" s="250">
        <v>23.353000000000002</v>
      </c>
      <c r="I264" s="251"/>
      <c r="J264" s="252">
        <f>ROUND(I264*H264,2)</f>
        <v>0</v>
      </c>
      <c r="K264" s="248" t="s">
        <v>1</v>
      </c>
      <c r="L264" s="253"/>
      <c r="M264" s="254" t="s">
        <v>1</v>
      </c>
      <c r="N264" s="255" t="s">
        <v>56</v>
      </c>
      <c r="O264" s="67"/>
      <c r="P264" s="206">
        <f>O264*H264</f>
        <v>0</v>
      </c>
      <c r="Q264" s="206">
        <v>0</v>
      </c>
      <c r="R264" s="206">
        <f>Q264*H264</f>
        <v>0</v>
      </c>
      <c r="S264" s="206">
        <v>0</v>
      </c>
      <c r="T264" s="207">
        <f>S264*H264</f>
        <v>0</v>
      </c>
      <c r="AR264" s="208" t="s">
        <v>232</v>
      </c>
      <c r="AT264" s="208" t="s">
        <v>347</v>
      </c>
      <c r="AU264" s="208" t="s">
        <v>113</v>
      </c>
      <c r="AY264" s="17" t="s">
        <v>183</v>
      </c>
      <c r="BE264" s="209">
        <f>IF(N264="základní",J264,0)</f>
        <v>0</v>
      </c>
      <c r="BF264" s="209">
        <f>IF(N264="snížená",J264,0)</f>
        <v>0</v>
      </c>
      <c r="BG264" s="209">
        <f>IF(N264="zákl. přenesená",J264,0)</f>
        <v>0</v>
      </c>
      <c r="BH264" s="209">
        <f>IF(N264="sníž. přenesená",J264,0)</f>
        <v>0</v>
      </c>
      <c r="BI264" s="209">
        <f>IF(N264="nulová",J264,0)</f>
        <v>0</v>
      </c>
      <c r="BJ264" s="17" t="s">
        <v>23</v>
      </c>
      <c r="BK264" s="209">
        <f>ROUND(I264*H264,2)</f>
        <v>0</v>
      </c>
      <c r="BL264" s="17" t="s">
        <v>122</v>
      </c>
      <c r="BM264" s="208" t="s">
        <v>3409</v>
      </c>
    </row>
    <row r="265" spans="2:65" s="1" customFormat="1" ht="10.199999999999999">
      <c r="B265" s="35"/>
      <c r="C265" s="36"/>
      <c r="D265" s="210" t="s">
        <v>192</v>
      </c>
      <c r="E265" s="36"/>
      <c r="F265" s="211" t="s">
        <v>3408</v>
      </c>
      <c r="G265" s="36"/>
      <c r="H265" s="36"/>
      <c r="I265" s="118"/>
      <c r="J265" s="36"/>
      <c r="K265" s="36"/>
      <c r="L265" s="39"/>
      <c r="M265" s="212"/>
      <c r="N265" s="67"/>
      <c r="O265" s="67"/>
      <c r="P265" s="67"/>
      <c r="Q265" s="67"/>
      <c r="R265" s="67"/>
      <c r="S265" s="67"/>
      <c r="T265" s="68"/>
      <c r="AT265" s="17" t="s">
        <v>192</v>
      </c>
      <c r="AU265" s="17" t="s">
        <v>113</v>
      </c>
    </row>
    <row r="266" spans="2:65" s="12" customFormat="1" ht="10.199999999999999">
      <c r="B266" s="214"/>
      <c r="C266" s="215"/>
      <c r="D266" s="210" t="s">
        <v>196</v>
      </c>
      <c r="E266" s="216" t="s">
        <v>1</v>
      </c>
      <c r="F266" s="217" t="s">
        <v>3358</v>
      </c>
      <c r="G266" s="215"/>
      <c r="H266" s="216" t="s">
        <v>1</v>
      </c>
      <c r="I266" s="218"/>
      <c r="J266" s="215"/>
      <c r="K266" s="215"/>
      <c r="L266" s="219"/>
      <c r="M266" s="220"/>
      <c r="N266" s="221"/>
      <c r="O266" s="221"/>
      <c r="P266" s="221"/>
      <c r="Q266" s="221"/>
      <c r="R266" s="221"/>
      <c r="S266" s="221"/>
      <c r="T266" s="222"/>
      <c r="AT266" s="223" t="s">
        <v>196</v>
      </c>
      <c r="AU266" s="223" t="s">
        <v>113</v>
      </c>
      <c r="AV266" s="12" t="s">
        <v>23</v>
      </c>
      <c r="AW266" s="12" t="s">
        <v>48</v>
      </c>
      <c r="AX266" s="12" t="s">
        <v>91</v>
      </c>
      <c r="AY266" s="223" t="s">
        <v>183</v>
      </c>
    </row>
    <row r="267" spans="2:65" s="13" customFormat="1" ht="10.199999999999999">
      <c r="B267" s="224"/>
      <c r="C267" s="225"/>
      <c r="D267" s="210" t="s">
        <v>196</v>
      </c>
      <c r="E267" s="226" t="s">
        <v>1</v>
      </c>
      <c r="F267" s="227" t="s">
        <v>122</v>
      </c>
      <c r="G267" s="225"/>
      <c r="H267" s="228">
        <v>4</v>
      </c>
      <c r="I267" s="229"/>
      <c r="J267" s="225"/>
      <c r="K267" s="225"/>
      <c r="L267" s="230"/>
      <c r="M267" s="231"/>
      <c r="N267" s="232"/>
      <c r="O267" s="232"/>
      <c r="P267" s="232"/>
      <c r="Q267" s="232"/>
      <c r="R267" s="232"/>
      <c r="S267" s="232"/>
      <c r="T267" s="233"/>
      <c r="AT267" s="234" t="s">
        <v>196</v>
      </c>
      <c r="AU267" s="234" t="s">
        <v>113</v>
      </c>
      <c r="AV267" s="13" t="s">
        <v>98</v>
      </c>
      <c r="AW267" s="13" t="s">
        <v>48</v>
      </c>
      <c r="AX267" s="13" t="s">
        <v>91</v>
      </c>
      <c r="AY267" s="234" t="s">
        <v>183</v>
      </c>
    </row>
    <row r="268" spans="2:65" s="12" customFormat="1" ht="10.199999999999999">
      <c r="B268" s="214"/>
      <c r="C268" s="215"/>
      <c r="D268" s="210" t="s">
        <v>196</v>
      </c>
      <c r="E268" s="216" t="s">
        <v>1</v>
      </c>
      <c r="F268" s="217" t="s">
        <v>3359</v>
      </c>
      <c r="G268" s="215"/>
      <c r="H268" s="216" t="s">
        <v>1</v>
      </c>
      <c r="I268" s="218"/>
      <c r="J268" s="215"/>
      <c r="K268" s="215"/>
      <c r="L268" s="219"/>
      <c r="M268" s="220"/>
      <c r="N268" s="221"/>
      <c r="O268" s="221"/>
      <c r="P268" s="221"/>
      <c r="Q268" s="221"/>
      <c r="R268" s="221"/>
      <c r="S268" s="221"/>
      <c r="T268" s="222"/>
      <c r="AT268" s="223" t="s">
        <v>196</v>
      </c>
      <c r="AU268" s="223" t="s">
        <v>113</v>
      </c>
      <c r="AV268" s="12" t="s">
        <v>23</v>
      </c>
      <c r="AW268" s="12" t="s">
        <v>48</v>
      </c>
      <c r="AX268" s="12" t="s">
        <v>91</v>
      </c>
      <c r="AY268" s="223" t="s">
        <v>183</v>
      </c>
    </row>
    <row r="269" spans="2:65" s="13" customFormat="1" ht="10.199999999999999">
      <c r="B269" s="224"/>
      <c r="C269" s="225"/>
      <c r="D269" s="210" t="s">
        <v>196</v>
      </c>
      <c r="E269" s="226" t="s">
        <v>1</v>
      </c>
      <c r="F269" s="227" t="s">
        <v>122</v>
      </c>
      <c r="G269" s="225"/>
      <c r="H269" s="228">
        <v>4</v>
      </c>
      <c r="I269" s="229"/>
      <c r="J269" s="225"/>
      <c r="K269" s="225"/>
      <c r="L269" s="230"/>
      <c r="M269" s="231"/>
      <c r="N269" s="232"/>
      <c r="O269" s="232"/>
      <c r="P269" s="232"/>
      <c r="Q269" s="232"/>
      <c r="R269" s="232"/>
      <c r="S269" s="232"/>
      <c r="T269" s="233"/>
      <c r="AT269" s="234" t="s">
        <v>196</v>
      </c>
      <c r="AU269" s="234" t="s">
        <v>113</v>
      </c>
      <c r="AV269" s="13" t="s">
        <v>98</v>
      </c>
      <c r="AW269" s="13" t="s">
        <v>48</v>
      </c>
      <c r="AX269" s="13" t="s">
        <v>91</v>
      </c>
      <c r="AY269" s="234" t="s">
        <v>183</v>
      </c>
    </row>
    <row r="270" spans="2:65" s="12" customFormat="1" ht="10.199999999999999">
      <c r="B270" s="214"/>
      <c r="C270" s="215"/>
      <c r="D270" s="210" t="s">
        <v>196</v>
      </c>
      <c r="E270" s="216" t="s">
        <v>1</v>
      </c>
      <c r="F270" s="217" t="s">
        <v>3360</v>
      </c>
      <c r="G270" s="215"/>
      <c r="H270" s="216" t="s">
        <v>1</v>
      </c>
      <c r="I270" s="218"/>
      <c r="J270" s="215"/>
      <c r="K270" s="215"/>
      <c r="L270" s="219"/>
      <c r="M270" s="220"/>
      <c r="N270" s="221"/>
      <c r="O270" s="221"/>
      <c r="P270" s="221"/>
      <c r="Q270" s="221"/>
      <c r="R270" s="221"/>
      <c r="S270" s="221"/>
      <c r="T270" s="222"/>
      <c r="AT270" s="223" t="s">
        <v>196</v>
      </c>
      <c r="AU270" s="223" t="s">
        <v>113</v>
      </c>
      <c r="AV270" s="12" t="s">
        <v>23</v>
      </c>
      <c r="AW270" s="12" t="s">
        <v>48</v>
      </c>
      <c r="AX270" s="12" t="s">
        <v>91</v>
      </c>
      <c r="AY270" s="223" t="s">
        <v>183</v>
      </c>
    </row>
    <row r="271" spans="2:65" s="13" customFormat="1" ht="10.199999999999999">
      <c r="B271" s="224"/>
      <c r="C271" s="225"/>
      <c r="D271" s="210" t="s">
        <v>196</v>
      </c>
      <c r="E271" s="226" t="s">
        <v>1</v>
      </c>
      <c r="F271" s="227" t="s">
        <v>988</v>
      </c>
      <c r="G271" s="225"/>
      <c r="H271" s="228">
        <v>13</v>
      </c>
      <c r="I271" s="229"/>
      <c r="J271" s="225"/>
      <c r="K271" s="225"/>
      <c r="L271" s="230"/>
      <c r="M271" s="231"/>
      <c r="N271" s="232"/>
      <c r="O271" s="232"/>
      <c r="P271" s="232"/>
      <c r="Q271" s="232"/>
      <c r="R271" s="232"/>
      <c r="S271" s="232"/>
      <c r="T271" s="233"/>
      <c r="AT271" s="234" t="s">
        <v>196</v>
      </c>
      <c r="AU271" s="234" t="s">
        <v>113</v>
      </c>
      <c r="AV271" s="13" t="s">
        <v>98</v>
      </c>
      <c r="AW271" s="13" t="s">
        <v>48</v>
      </c>
      <c r="AX271" s="13" t="s">
        <v>91</v>
      </c>
      <c r="AY271" s="234" t="s">
        <v>183</v>
      </c>
    </row>
    <row r="272" spans="2:65" s="12" customFormat="1" ht="10.199999999999999">
      <c r="B272" s="214"/>
      <c r="C272" s="215"/>
      <c r="D272" s="210" t="s">
        <v>196</v>
      </c>
      <c r="E272" s="216" t="s">
        <v>1</v>
      </c>
      <c r="F272" s="217" t="s">
        <v>3361</v>
      </c>
      <c r="G272" s="215"/>
      <c r="H272" s="216" t="s">
        <v>1</v>
      </c>
      <c r="I272" s="218"/>
      <c r="J272" s="215"/>
      <c r="K272" s="215"/>
      <c r="L272" s="219"/>
      <c r="M272" s="220"/>
      <c r="N272" s="221"/>
      <c r="O272" s="221"/>
      <c r="P272" s="221"/>
      <c r="Q272" s="221"/>
      <c r="R272" s="221"/>
      <c r="S272" s="221"/>
      <c r="T272" s="222"/>
      <c r="AT272" s="223" t="s">
        <v>196</v>
      </c>
      <c r="AU272" s="223" t="s">
        <v>113</v>
      </c>
      <c r="AV272" s="12" t="s">
        <v>23</v>
      </c>
      <c r="AW272" s="12" t="s">
        <v>48</v>
      </c>
      <c r="AX272" s="12" t="s">
        <v>91</v>
      </c>
      <c r="AY272" s="223" t="s">
        <v>183</v>
      </c>
    </row>
    <row r="273" spans="2:65" s="13" customFormat="1" ht="10.199999999999999">
      <c r="B273" s="224"/>
      <c r="C273" s="225"/>
      <c r="D273" s="210" t="s">
        <v>196</v>
      </c>
      <c r="E273" s="226" t="s">
        <v>1</v>
      </c>
      <c r="F273" s="227" t="s">
        <v>98</v>
      </c>
      <c r="G273" s="225"/>
      <c r="H273" s="228">
        <v>2</v>
      </c>
      <c r="I273" s="229"/>
      <c r="J273" s="225"/>
      <c r="K273" s="225"/>
      <c r="L273" s="230"/>
      <c r="M273" s="231"/>
      <c r="N273" s="232"/>
      <c r="O273" s="232"/>
      <c r="P273" s="232"/>
      <c r="Q273" s="232"/>
      <c r="R273" s="232"/>
      <c r="S273" s="232"/>
      <c r="T273" s="233"/>
      <c r="AT273" s="234" t="s">
        <v>196</v>
      </c>
      <c r="AU273" s="234" t="s">
        <v>113</v>
      </c>
      <c r="AV273" s="13" t="s">
        <v>98</v>
      </c>
      <c r="AW273" s="13" t="s">
        <v>48</v>
      </c>
      <c r="AX273" s="13" t="s">
        <v>91</v>
      </c>
      <c r="AY273" s="234" t="s">
        <v>183</v>
      </c>
    </row>
    <row r="274" spans="2:65" s="12" customFormat="1" ht="10.199999999999999">
      <c r="B274" s="214"/>
      <c r="C274" s="215"/>
      <c r="D274" s="210" t="s">
        <v>196</v>
      </c>
      <c r="E274" s="216" t="s">
        <v>1</v>
      </c>
      <c r="F274" s="217" t="s">
        <v>3405</v>
      </c>
      <c r="G274" s="215"/>
      <c r="H274" s="216" t="s">
        <v>1</v>
      </c>
      <c r="I274" s="218"/>
      <c r="J274" s="215"/>
      <c r="K274" s="215"/>
      <c r="L274" s="219"/>
      <c r="M274" s="220"/>
      <c r="N274" s="221"/>
      <c r="O274" s="221"/>
      <c r="P274" s="221"/>
      <c r="Q274" s="221"/>
      <c r="R274" s="221"/>
      <c r="S274" s="221"/>
      <c r="T274" s="222"/>
      <c r="AT274" s="223" t="s">
        <v>196</v>
      </c>
      <c r="AU274" s="223" t="s">
        <v>113</v>
      </c>
      <c r="AV274" s="12" t="s">
        <v>23</v>
      </c>
      <c r="AW274" s="12" t="s">
        <v>48</v>
      </c>
      <c r="AX274" s="12" t="s">
        <v>91</v>
      </c>
      <c r="AY274" s="223" t="s">
        <v>183</v>
      </c>
    </row>
    <row r="275" spans="2:65" s="13" customFormat="1" ht="10.199999999999999">
      <c r="B275" s="224"/>
      <c r="C275" s="225"/>
      <c r="D275" s="210" t="s">
        <v>196</v>
      </c>
      <c r="E275" s="226" t="s">
        <v>1</v>
      </c>
      <c r="F275" s="227" t="s">
        <v>3410</v>
      </c>
      <c r="G275" s="225"/>
      <c r="H275" s="228">
        <v>23.353343149726602</v>
      </c>
      <c r="I275" s="229"/>
      <c r="J275" s="225"/>
      <c r="K275" s="225"/>
      <c r="L275" s="230"/>
      <c r="M275" s="231"/>
      <c r="N275" s="232"/>
      <c r="O275" s="232"/>
      <c r="P275" s="232"/>
      <c r="Q275" s="232"/>
      <c r="R275" s="232"/>
      <c r="S275" s="232"/>
      <c r="T275" s="233"/>
      <c r="AT275" s="234" t="s">
        <v>196</v>
      </c>
      <c r="AU275" s="234" t="s">
        <v>113</v>
      </c>
      <c r="AV275" s="13" t="s">
        <v>98</v>
      </c>
      <c r="AW275" s="13" t="s">
        <v>48</v>
      </c>
      <c r="AX275" s="13" t="s">
        <v>23</v>
      </c>
      <c r="AY275" s="234" t="s">
        <v>183</v>
      </c>
    </row>
    <row r="276" spans="2:65" s="1" customFormat="1" ht="16.5" customHeight="1">
      <c r="B276" s="35"/>
      <c r="C276" s="197" t="s">
        <v>98</v>
      </c>
      <c r="D276" s="197" t="s">
        <v>186</v>
      </c>
      <c r="E276" s="198" t="s">
        <v>3411</v>
      </c>
      <c r="F276" s="199" t="s">
        <v>3412</v>
      </c>
      <c r="G276" s="200" t="s">
        <v>205</v>
      </c>
      <c r="H276" s="201">
        <v>23</v>
      </c>
      <c r="I276" s="202"/>
      <c r="J276" s="203">
        <f>ROUND(I276*H276,2)</f>
        <v>0</v>
      </c>
      <c r="K276" s="199" t="s">
        <v>190</v>
      </c>
      <c r="L276" s="39"/>
      <c r="M276" s="204" t="s">
        <v>1</v>
      </c>
      <c r="N276" s="205" t="s">
        <v>56</v>
      </c>
      <c r="O276" s="67"/>
      <c r="P276" s="206">
        <f>O276*H276</f>
        <v>0</v>
      </c>
      <c r="Q276" s="206">
        <v>0</v>
      </c>
      <c r="R276" s="206">
        <f>Q276*H276</f>
        <v>0</v>
      </c>
      <c r="S276" s="206">
        <v>0</v>
      </c>
      <c r="T276" s="207">
        <f>S276*H276</f>
        <v>0</v>
      </c>
      <c r="AR276" s="208" t="s">
        <v>122</v>
      </c>
      <c r="AT276" s="208" t="s">
        <v>186</v>
      </c>
      <c r="AU276" s="208" t="s">
        <v>113</v>
      </c>
      <c r="AY276" s="17" t="s">
        <v>183</v>
      </c>
      <c r="BE276" s="209">
        <f>IF(N276="základní",J276,0)</f>
        <v>0</v>
      </c>
      <c r="BF276" s="209">
        <f>IF(N276="snížená",J276,0)</f>
        <v>0</v>
      </c>
      <c r="BG276" s="209">
        <f>IF(N276="zákl. přenesená",J276,0)</f>
        <v>0</v>
      </c>
      <c r="BH276" s="209">
        <f>IF(N276="sníž. přenesená",J276,0)</f>
        <v>0</v>
      </c>
      <c r="BI276" s="209">
        <f>IF(N276="nulová",J276,0)</f>
        <v>0</v>
      </c>
      <c r="BJ276" s="17" t="s">
        <v>23</v>
      </c>
      <c r="BK276" s="209">
        <f>ROUND(I276*H276,2)</f>
        <v>0</v>
      </c>
      <c r="BL276" s="17" t="s">
        <v>122</v>
      </c>
      <c r="BM276" s="208" t="s">
        <v>3413</v>
      </c>
    </row>
    <row r="277" spans="2:65" s="1" customFormat="1" ht="10.199999999999999">
      <c r="B277" s="35"/>
      <c r="C277" s="36"/>
      <c r="D277" s="210" t="s">
        <v>192</v>
      </c>
      <c r="E277" s="36"/>
      <c r="F277" s="211" t="s">
        <v>3414</v>
      </c>
      <c r="G277" s="36"/>
      <c r="H277" s="36"/>
      <c r="I277" s="118"/>
      <c r="J277" s="36"/>
      <c r="K277" s="36"/>
      <c r="L277" s="39"/>
      <c r="M277" s="212"/>
      <c r="N277" s="67"/>
      <c r="O277" s="67"/>
      <c r="P277" s="67"/>
      <c r="Q277" s="67"/>
      <c r="R277" s="67"/>
      <c r="S277" s="67"/>
      <c r="T277" s="68"/>
      <c r="AT277" s="17" t="s">
        <v>192</v>
      </c>
      <c r="AU277" s="17" t="s">
        <v>113</v>
      </c>
    </row>
    <row r="278" spans="2:65" s="1" customFormat="1" ht="54">
      <c r="B278" s="35"/>
      <c r="C278" s="36"/>
      <c r="D278" s="210" t="s">
        <v>194</v>
      </c>
      <c r="E278" s="36"/>
      <c r="F278" s="213" t="s">
        <v>3415</v>
      </c>
      <c r="G278" s="36"/>
      <c r="H278" s="36"/>
      <c r="I278" s="118"/>
      <c r="J278" s="36"/>
      <c r="K278" s="36"/>
      <c r="L278" s="39"/>
      <c r="M278" s="212"/>
      <c r="N278" s="67"/>
      <c r="O278" s="67"/>
      <c r="P278" s="67"/>
      <c r="Q278" s="67"/>
      <c r="R278" s="67"/>
      <c r="S278" s="67"/>
      <c r="T278" s="68"/>
      <c r="AT278" s="17" t="s">
        <v>194</v>
      </c>
      <c r="AU278" s="17" t="s">
        <v>113</v>
      </c>
    </row>
    <row r="279" spans="2:65" s="12" customFormat="1" ht="10.199999999999999">
      <c r="B279" s="214"/>
      <c r="C279" s="215"/>
      <c r="D279" s="210" t="s">
        <v>196</v>
      </c>
      <c r="E279" s="216" t="s">
        <v>1</v>
      </c>
      <c r="F279" s="217" t="s">
        <v>3358</v>
      </c>
      <c r="G279" s="215"/>
      <c r="H279" s="216" t="s">
        <v>1</v>
      </c>
      <c r="I279" s="218"/>
      <c r="J279" s="215"/>
      <c r="K279" s="215"/>
      <c r="L279" s="219"/>
      <c r="M279" s="220"/>
      <c r="N279" s="221"/>
      <c r="O279" s="221"/>
      <c r="P279" s="221"/>
      <c r="Q279" s="221"/>
      <c r="R279" s="221"/>
      <c r="S279" s="221"/>
      <c r="T279" s="222"/>
      <c r="AT279" s="223" t="s">
        <v>196</v>
      </c>
      <c r="AU279" s="223" t="s">
        <v>113</v>
      </c>
      <c r="AV279" s="12" t="s">
        <v>23</v>
      </c>
      <c r="AW279" s="12" t="s">
        <v>48</v>
      </c>
      <c r="AX279" s="12" t="s">
        <v>91</v>
      </c>
      <c r="AY279" s="223" t="s">
        <v>183</v>
      </c>
    </row>
    <row r="280" spans="2:65" s="13" customFormat="1" ht="10.199999999999999">
      <c r="B280" s="224"/>
      <c r="C280" s="225"/>
      <c r="D280" s="210" t="s">
        <v>196</v>
      </c>
      <c r="E280" s="226" t="s">
        <v>1</v>
      </c>
      <c r="F280" s="227" t="s">
        <v>122</v>
      </c>
      <c r="G280" s="225"/>
      <c r="H280" s="228">
        <v>4</v>
      </c>
      <c r="I280" s="229"/>
      <c r="J280" s="225"/>
      <c r="K280" s="225"/>
      <c r="L280" s="230"/>
      <c r="M280" s="231"/>
      <c r="N280" s="232"/>
      <c r="O280" s="232"/>
      <c r="P280" s="232"/>
      <c r="Q280" s="232"/>
      <c r="R280" s="232"/>
      <c r="S280" s="232"/>
      <c r="T280" s="233"/>
      <c r="AT280" s="234" t="s">
        <v>196</v>
      </c>
      <c r="AU280" s="234" t="s">
        <v>113</v>
      </c>
      <c r="AV280" s="13" t="s">
        <v>98</v>
      </c>
      <c r="AW280" s="13" t="s">
        <v>48</v>
      </c>
      <c r="AX280" s="13" t="s">
        <v>91</v>
      </c>
      <c r="AY280" s="234" t="s">
        <v>183</v>
      </c>
    </row>
    <row r="281" spans="2:65" s="12" customFormat="1" ht="10.199999999999999">
      <c r="B281" s="214"/>
      <c r="C281" s="215"/>
      <c r="D281" s="210" t="s">
        <v>196</v>
      </c>
      <c r="E281" s="216" t="s">
        <v>1</v>
      </c>
      <c r="F281" s="217" t="s">
        <v>3359</v>
      </c>
      <c r="G281" s="215"/>
      <c r="H281" s="216" t="s">
        <v>1</v>
      </c>
      <c r="I281" s="218"/>
      <c r="J281" s="215"/>
      <c r="K281" s="215"/>
      <c r="L281" s="219"/>
      <c r="M281" s="220"/>
      <c r="N281" s="221"/>
      <c r="O281" s="221"/>
      <c r="P281" s="221"/>
      <c r="Q281" s="221"/>
      <c r="R281" s="221"/>
      <c r="S281" s="221"/>
      <c r="T281" s="222"/>
      <c r="AT281" s="223" t="s">
        <v>196</v>
      </c>
      <c r="AU281" s="223" t="s">
        <v>113</v>
      </c>
      <c r="AV281" s="12" t="s">
        <v>23</v>
      </c>
      <c r="AW281" s="12" t="s">
        <v>48</v>
      </c>
      <c r="AX281" s="12" t="s">
        <v>91</v>
      </c>
      <c r="AY281" s="223" t="s">
        <v>183</v>
      </c>
    </row>
    <row r="282" spans="2:65" s="13" customFormat="1" ht="10.199999999999999">
      <c r="B282" s="224"/>
      <c r="C282" s="225"/>
      <c r="D282" s="210" t="s">
        <v>196</v>
      </c>
      <c r="E282" s="226" t="s">
        <v>1</v>
      </c>
      <c r="F282" s="227" t="s">
        <v>122</v>
      </c>
      <c r="G282" s="225"/>
      <c r="H282" s="228">
        <v>4</v>
      </c>
      <c r="I282" s="229"/>
      <c r="J282" s="225"/>
      <c r="K282" s="225"/>
      <c r="L282" s="230"/>
      <c r="M282" s="231"/>
      <c r="N282" s="232"/>
      <c r="O282" s="232"/>
      <c r="P282" s="232"/>
      <c r="Q282" s="232"/>
      <c r="R282" s="232"/>
      <c r="S282" s="232"/>
      <c r="T282" s="233"/>
      <c r="AT282" s="234" t="s">
        <v>196</v>
      </c>
      <c r="AU282" s="234" t="s">
        <v>113</v>
      </c>
      <c r="AV282" s="13" t="s">
        <v>98</v>
      </c>
      <c r="AW282" s="13" t="s">
        <v>48</v>
      </c>
      <c r="AX282" s="13" t="s">
        <v>91</v>
      </c>
      <c r="AY282" s="234" t="s">
        <v>183</v>
      </c>
    </row>
    <row r="283" spans="2:65" s="12" customFormat="1" ht="10.199999999999999">
      <c r="B283" s="214"/>
      <c r="C283" s="215"/>
      <c r="D283" s="210" t="s">
        <v>196</v>
      </c>
      <c r="E283" s="216" t="s">
        <v>1</v>
      </c>
      <c r="F283" s="217" t="s">
        <v>3360</v>
      </c>
      <c r="G283" s="215"/>
      <c r="H283" s="216" t="s">
        <v>1</v>
      </c>
      <c r="I283" s="218"/>
      <c r="J283" s="215"/>
      <c r="K283" s="215"/>
      <c r="L283" s="219"/>
      <c r="M283" s="220"/>
      <c r="N283" s="221"/>
      <c r="O283" s="221"/>
      <c r="P283" s="221"/>
      <c r="Q283" s="221"/>
      <c r="R283" s="221"/>
      <c r="S283" s="221"/>
      <c r="T283" s="222"/>
      <c r="AT283" s="223" t="s">
        <v>196</v>
      </c>
      <c r="AU283" s="223" t="s">
        <v>113</v>
      </c>
      <c r="AV283" s="12" t="s">
        <v>23</v>
      </c>
      <c r="AW283" s="12" t="s">
        <v>48</v>
      </c>
      <c r="AX283" s="12" t="s">
        <v>91</v>
      </c>
      <c r="AY283" s="223" t="s">
        <v>183</v>
      </c>
    </row>
    <row r="284" spans="2:65" s="13" customFormat="1" ht="10.199999999999999">
      <c r="B284" s="224"/>
      <c r="C284" s="225"/>
      <c r="D284" s="210" t="s">
        <v>196</v>
      </c>
      <c r="E284" s="226" t="s">
        <v>1</v>
      </c>
      <c r="F284" s="227" t="s">
        <v>988</v>
      </c>
      <c r="G284" s="225"/>
      <c r="H284" s="228">
        <v>13</v>
      </c>
      <c r="I284" s="229"/>
      <c r="J284" s="225"/>
      <c r="K284" s="225"/>
      <c r="L284" s="230"/>
      <c r="M284" s="231"/>
      <c r="N284" s="232"/>
      <c r="O284" s="232"/>
      <c r="P284" s="232"/>
      <c r="Q284" s="232"/>
      <c r="R284" s="232"/>
      <c r="S284" s="232"/>
      <c r="T284" s="233"/>
      <c r="AT284" s="234" t="s">
        <v>196</v>
      </c>
      <c r="AU284" s="234" t="s">
        <v>113</v>
      </c>
      <c r="AV284" s="13" t="s">
        <v>98</v>
      </c>
      <c r="AW284" s="13" t="s">
        <v>48</v>
      </c>
      <c r="AX284" s="13" t="s">
        <v>91</v>
      </c>
      <c r="AY284" s="234" t="s">
        <v>183</v>
      </c>
    </row>
    <row r="285" spans="2:65" s="12" customFormat="1" ht="10.199999999999999">
      <c r="B285" s="214"/>
      <c r="C285" s="215"/>
      <c r="D285" s="210" t="s">
        <v>196</v>
      </c>
      <c r="E285" s="216" t="s">
        <v>1</v>
      </c>
      <c r="F285" s="217" t="s">
        <v>3361</v>
      </c>
      <c r="G285" s="215"/>
      <c r="H285" s="216" t="s">
        <v>1</v>
      </c>
      <c r="I285" s="218"/>
      <c r="J285" s="215"/>
      <c r="K285" s="215"/>
      <c r="L285" s="219"/>
      <c r="M285" s="220"/>
      <c r="N285" s="221"/>
      <c r="O285" s="221"/>
      <c r="P285" s="221"/>
      <c r="Q285" s="221"/>
      <c r="R285" s="221"/>
      <c r="S285" s="221"/>
      <c r="T285" s="222"/>
      <c r="AT285" s="223" t="s">
        <v>196</v>
      </c>
      <c r="AU285" s="223" t="s">
        <v>113</v>
      </c>
      <c r="AV285" s="12" t="s">
        <v>23</v>
      </c>
      <c r="AW285" s="12" t="s">
        <v>48</v>
      </c>
      <c r="AX285" s="12" t="s">
        <v>91</v>
      </c>
      <c r="AY285" s="223" t="s">
        <v>183</v>
      </c>
    </row>
    <row r="286" spans="2:65" s="13" customFormat="1" ht="10.199999999999999">
      <c r="B286" s="224"/>
      <c r="C286" s="225"/>
      <c r="D286" s="210" t="s">
        <v>196</v>
      </c>
      <c r="E286" s="226" t="s">
        <v>1</v>
      </c>
      <c r="F286" s="227" t="s">
        <v>98</v>
      </c>
      <c r="G286" s="225"/>
      <c r="H286" s="228">
        <v>2</v>
      </c>
      <c r="I286" s="229"/>
      <c r="J286" s="225"/>
      <c r="K286" s="225"/>
      <c r="L286" s="230"/>
      <c r="M286" s="231"/>
      <c r="N286" s="232"/>
      <c r="O286" s="232"/>
      <c r="P286" s="232"/>
      <c r="Q286" s="232"/>
      <c r="R286" s="232"/>
      <c r="S286" s="232"/>
      <c r="T286" s="233"/>
      <c r="AT286" s="234" t="s">
        <v>196</v>
      </c>
      <c r="AU286" s="234" t="s">
        <v>113</v>
      </c>
      <c r="AV286" s="13" t="s">
        <v>98</v>
      </c>
      <c r="AW286" s="13" t="s">
        <v>48</v>
      </c>
      <c r="AX286" s="13" t="s">
        <v>91</v>
      </c>
      <c r="AY286" s="234" t="s">
        <v>183</v>
      </c>
    </row>
    <row r="287" spans="2:65" s="1" customFormat="1" ht="16.5" customHeight="1">
      <c r="B287" s="35"/>
      <c r="C287" s="197" t="s">
        <v>471</v>
      </c>
      <c r="D287" s="197" t="s">
        <v>186</v>
      </c>
      <c r="E287" s="198" t="s">
        <v>3416</v>
      </c>
      <c r="F287" s="199" t="s">
        <v>3417</v>
      </c>
      <c r="G287" s="200" t="s">
        <v>205</v>
      </c>
      <c r="H287" s="201">
        <v>23</v>
      </c>
      <c r="I287" s="202"/>
      <c r="J287" s="203">
        <f>ROUND(I287*H287,2)</f>
        <v>0</v>
      </c>
      <c r="K287" s="199" t="s">
        <v>190</v>
      </c>
      <c r="L287" s="39"/>
      <c r="M287" s="204" t="s">
        <v>1</v>
      </c>
      <c r="N287" s="205" t="s">
        <v>56</v>
      </c>
      <c r="O287" s="67"/>
      <c r="P287" s="206">
        <f>O287*H287</f>
        <v>0</v>
      </c>
      <c r="Q287" s="206">
        <v>0</v>
      </c>
      <c r="R287" s="206">
        <f>Q287*H287</f>
        <v>0</v>
      </c>
      <c r="S287" s="206">
        <v>0</v>
      </c>
      <c r="T287" s="207">
        <f>S287*H287</f>
        <v>0</v>
      </c>
      <c r="AR287" s="208" t="s">
        <v>122</v>
      </c>
      <c r="AT287" s="208" t="s">
        <v>186</v>
      </c>
      <c r="AU287" s="208" t="s">
        <v>113</v>
      </c>
      <c r="AY287" s="17" t="s">
        <v>183</v>
      </c>
      <c r="BE287" s="209">
        <f>IF(N287="základní",J287,0)</f>
        <v>0</v>
      </c>
      <c r="BF287" s="209">
        <f>IF(N287="snížená",J287,0)</f>
        <v>0</v>
      </c>
      <c r="BG287" s="209">
        <f>IF(N287="zákl. přenesená",J287,0)</f>
        <v>0</v>
      </c>
      <c r="BH287" s="209">
        <f>IF(N287="sníž. přenesená",J287,0)</f>
        <v>0</v>
      </c>
      <c r="BI287" s="209">
        <f>IF(N287="nulová",J287,0)</f>
        <v>0</v>
      </c>
      <c r="BJ287" s="17" t="s">
        <v>23</v>
      </c>
      <c r="BK287" s="209">
        <f>ROUND(I287*H287,2)</f>
        <v>0</v>
      </c>
      <c r="BL287" s="17" t="s">
        <v>122</v>
      </c>
      <c r="BM287" s="208" t="s">
        <v>3418</v>
      </c>
    </row>
    <row r="288" spans="2:65" s="1" customFormat="1" ht="10.199999999999999">
      <c r="B288" s="35"/>
      <c r="C288" s="36"/>
      <c r="D288" s="210" t="s">
        <v>192</v>
      </c>
      <c r="E288" s="36"/>
      <c r="F288" s="211" t="s">
        <v>3419</v>
      </c>
      <c r="G288" s="36"/>
      <c r="H288" s="36"/>
      <c r="I288" s="118"/>
      <c r="J288" s="36"/>
      <c r="K288" s="36"/>
      <c r="L288" s="39"/>
      <c r="M288" s="212"/>
      <c r="N288" s="67"/>
      <c r="O288" s="67"/>
      <c r="P288" s="67"/>
      <c r="Q288" s="67"/>
      <c r="R288" s="67"/>
      <c r="S288" s="67"/>
      <c r="T288" s="68"/>
      <c r="AT288" s="17" t="s">
        <v>192</v>
      </c>
      <c r="AU288" s="17" t="s">
        <v>113</v>
      </c>
    </row>
    <row r="289" spans="2:65" s="1" customFormat="1" ht="45">
      <c r="B289" s="35"/>
      <c r="C289" s="36"/>
      <c r="D289" s="210" t="s">
        <v>194</v>
      </c>
      <c r="E289" s="36"/>
      <c r="F289" s="213" t="s">
        <v>3420</v>
      </c>
      <c r="G289" s="36"/>
      <c r="H289" s="36"/>
      <c r="I289" s="118"/>
      <c r="J289" s="36"/>
      <c r="K289" s="36"/>
      <c r="L289" s="39"/>
      <c r="M289" s="212"/>
      <c r="N289" s="67"/>
      <c r="O289" s="67"/>
      <c r="P289" s="67"/>
      <c r="Q289" s="67"/>
      <c r="R289" s="67"/>
      <c r="S289" s="67"/>
      <c r="T289" s="68"/>
      <c r="AT289" s="17" t="s">
        <v>194</v>
      </c>
      <c r="AU289" s="17" t="s">
        <v>113</v>
      </c>
    </row>
    <row r="290" spans="2:65" s="12" customFormat="1" ht="10.199999999999999">
      <c r="B290" s="214"/>
      <c r="C290" s="215"/>
      <c r="D290" s="210" t="s">
        <v>196</v>
      </c>
      <c r="E290" s="216" t="s">
        <v>1</v>
      </c>
      <c r="F290" s="217" t="s">
        <v>3358</v>
      </c>
      <c r="G290" s="215"/>
      <c r="H290" s="216" t="s">
        <v>1</v>
      </c>
      <c r="I290" s="218"/>
      <c r="J290" s="215"/>
      <c r="K290" s="215"/>
      <c r="L290" s="219"/>
      <c r="M290" s="220"/>
      <c r="N290" s="221"/>
      <c r="O290" s="221"/>
      <c r="P290" s="221"/>
      <c r="Q290" s="221"/>
      <c r="R290" s="221"/>
      <c r="S290" s="221"/>
      <c r="T290" s="222"/>
      <c r="AT290" s="223" t="s">
        <v>196</v>
      </c>
      <c r="AU290" s="223" t="s">
        <v>113</v>
      </c>
      <c r="AV290" s="12" t="s">
        <v>23</v>
      </c>
      <c r="AW290" s="12" t="s">
        <v>48</v>
      </c>
      <c r="AX290" s="12" t="s">
        <v>91</v>
      </c>
      <c r="AY290" s="223" t="s">
        <v>183</v>
      </c>
    </row>
    <row r="291" spans="2:65" s="13" customFormat="1" ht="10.199999999999999">
      <c r="B291" s="224"/>
      <c r="C291" s="225"/>
      <c r="D291" s="210" t="s">
        <v>196</v>
      </c>
      <c r="E291" s="226" t="s">
        <v>1</v>
      </c>
      <c r="F291" s="227" t="s">
        <v>122</v>
      </c>
      <c r="G291" s="225"/>
      <c r="H291" s="228">
        <v>4</v>
      </c>
      <c r="I291" s="229"/>
      <c r="J291" s="225"/>
      <c r="K291" s="225"/>
      <c r="L291" s="230"/>
      <c r="M291" s="231"/>
      <c r="N291" s="232"/>
      <c r="O291" s="232"/>
      <c r="P291" s="232"/>
      <c r="Q291" s="232"/>
      <c r="R291" s="232"/>
      <c r="S291" s="232"/>
      <c r="T291" s="233"/>
      <c r="AT291" s="234" t="s">
        <v>196</v>
      </c>
      <c r="AU291" s="234" t="s">
        <v>113</v>
      </c>
      <c r="AV291" s="13" t="s">
        <v>98</v>
      </c>
      <c r="AW291" s="13" t="s">
        <v>48</v>
      </c>
      <c r="AX291" s="13" t="s">
        <v>91</v>
      </c>
      <c r="AY291" s="234" t="s">
        <v>183</v>
      </c>
    </row>
    <row r="292" spans="2:65" s="12" customFormat="1" ht="10.199999999999999">
      <c r="B292" s="214"/>
      <c r="C292" s="215"/>
      <c r="D292" s="210" t="s">
        <v>196</v>
      </c>
      <c r="E292" s="216" t="s">
        <v>1</v>
      </c>
      <c r="F292" s="217" t="s">
        <v>3359</v>
      </c>
      <c r="G292" s="215"/>
      <c r="H292" s="216" t="s">
        <v>1</v>
      </c>
      <c r="I292" s="218"/>
      <c r="J292" s="215"/>
      <c r="K292" s="215"/>
      <c r="L292" s="219"/>
      <c r="M292" s="220"/>
      <c r="N292" s="221"/>
      <c r="O292" s="221"/>
      <c r="P292" s="221"/>
      <c r="Q292" s="221"/>
      <c r="R292" s="221"/>
      <c r="S292" s="221"/>
      <c r="T292" s="222"/>
      <c r="AT292" s="223" t="s">
        <v>196</v>
      </c>
      <c r="AU292" s="223" t="s">
        <v>113</v>
      </c>
      <c r="AV292" s="12" t="s">
        <v>23</v>
      </c>
      <c r="AW292" s="12" t="s">
        <v>48</v>
      </c>
      <c r="AX292" s="12" t="s">
        <v>91</v>
      </c>
      <c r="AY292" s="223" t="s">
        <v>183</v>
      </c>
    </row>
    <row r="293" spans="2:65" s="13" customFormat="1" ht="10.199999999999999">
      <c r="B293" s="224"/>
      <c r="C293" s="225"/>
      <c r="D293" s="210" t="s">
        <v>196</v>
      </c>
      <c r="E293" s="226" t="s">
        <v>1</v>
      </c>
      <c r="F293" s="227" t="s">
        <v>122</v>
      </c>
      <c r="G293" s="225"/>
      <c r="H293" s="228">
        <v>4</v>
      </c>
      <c r="I293" s="229"/>
      <c r="J293" s="225"/>
      <c r="K293" s="225"/>
      <c r="L293" s="230"/>
      <c r="M293" s="231"/>
      <c r="N293" s="232"/>
      <c r="O293" s="232"/>
      <c r="P293" s="232"/>
      <c r="Q293" s="232"/>
      <c r="R293" s="232"/>
      <c r="S293" s="232"/>
      <c r="T293" s="233"/>
      <c r="AT293" s="234" t="s">
        <v>196</v>
      </c>
      <c r="AU293" s="234" t="s">
        <v>113</v>
      </c>
      <c r="AV293" s="13" t="s">
        <v>98</v>
      </c>
      <c r="AW293" s="13" t="s">
        <v>48</v>
      </c>
      <c r="AX293" s="13" t="s">
        <v>91</v>
      </c>
      <c r="AY293" s="234" t="s">
        <v>183</v>
      </c>
    </row>
    <row r="294" spans="2:65" s="12" customFormat="1" ht="10.199999999999999">
      <c r="B294" s="214"/>
      <c r="C294" s="215"/>
      <c r="D294" s="210" t="s">
        <v>196</v>
      </c>
      <c r="E294" s="216" t="s">
        <v>1</v>
      </c>
      <c r="F294" s="217" t="s">
        <v>3360</v>
      </c>
      <c r="G294" s="215"/>
      <c r="H294" s="216" t="s">
        <v>1</v>
      </c>
      <c r="I294" s="218"/>
      <c r="J294" s="215"/>
      <c r="K294" s="215"/>
      <c r="L294" s="219"/>
      <c r="M294" s="220"/>
      <c r="N294" s="221"/>
      <c r="O294" s="221"/>
      <c r="P294" s="221"/>
      <c r="Q294" s="221"/>
      <c r="R294" s="221"/>
      <c r="S294" s="221"/>
      <c r="T294" s="222"/>
      <c r="AT294" s="223" t="s">
        <v>196</v>
      </c>
      <c r="AU294" s="223" t="s">
        <v>113</v>
      </c>
      <c r="AV294" s="12" t="s">
        <v>23</v>
      </c>
      <c r="AW294" s="12" t="s">
        <v>48</v>
      </c>
      <c r="AX294" s="12" t="s">
        <v>91</v>
      </c>
      <c r="AY294" s="223" t="s">
        <v>183</v>
      </c>
    </row>
    <row r="295" spans="2:65" s="13" customFormat="1" ht="10.199999999999999">
      <c r="B295" s="224"/>
      <c r="C295" s="225"/>
      <c r="D295" s="210" t="s">
        <v>196</v>
      </c>
      <c r="E295" s="226" t="s">
        <v>1</v>
      </c>
      <c r="F295" s="227" t="s">
        <v>988</v>
      </c>
      <c r="G295" s="225"/>
      <c r="H295" s="228">
        <v>13</v>
      </c>
      <c r="I295" s="229"/>
      <c r="J295" s="225"/>
      <c r="K295" s="225"/>
      <c r="L295" s="230"/>
      <c r="M295" s="231"/>
      <c r="N295" s="232"/>
      <c r="O295" s="232"/>
      <c r="P295" s="232"/>
      <c r="Q295" s="232"/>
      <c r="R295" s="232"/>
      <c r="S295" s="232"/>
      <c r="T295" s="233"/>
      <c r="AT295" s="234" t="s">
        <v>196</v>
      </c>
      <c r="AU295" s="234" t="s">
        <v>113</v>
      </c>
      <c r="AV295" s="13" t="s">
        <v>98</v>
      </c>
      <c r="AW295" s="13" t="s">
        <v>48</v>
      </c>
      <c r="AX295" s="13" t="s">
        <v>91</v>
      </c>
      <c r="AY295" s="234" t="s">
        <v>183</v>
      </c>
    </row>
    <row r="296" spans="2:65" s="12" customFormat="1" ht="10.199999999999999">
      <c r="B296" s="214"/>
      <c r="C296" s="215"/>
      <c r="D296" s="210" t="s">
        <v>196</v>
      </c>
      <c r="E296" s="216" t="s">
        <v>1</v>
      </c>
      <c r="F296" s="217" t="s">
        <v>3361</v>
      </c>
      <c r="G296" s="215"/>
      <c r="H296" s="216" t="s">
        <v>1</v>
      </c>
      <c r="I296" s="218"/>
      <c r="J296" s="215"/>
      <c r="K296" s="215"/>
      <c r="L296" s="219"/>
      <c r="M296" s="220"/>
      <c r="N296" s="221"/>
      <c r="O296" s="221"/>
      <c r="P296" s="221"/>
      <c r="Q296" s="221"/>
      <c r="R296" s="221"/>
      <c r="S296" s="221"/>
      <c r="T296" s="222"/>
      <c r="AT296" s="223" t="s">
        <v>196</v>
      </c>
      <c r="AU296" s="223" t="s">
        <v>113</v>
      </c>
      <c r="AV296" s="12" t="s">
        <v>23</v>
      </c>
      <c r="AW296" s="12" t="s">
        <v>48</v>
      </c>
      <c r="AX296" s="12" t="s">
        <v>91</v>
      </c>
      <c r="AY296" s="223" t="s">
        <v>183</v>
      </c>
    </row>
    <row r="297" spans="2:65" s="13" customFormat="1" ht="10.199999999999999">
      <c r="B297" s="224"/>
      <c r="C297" s="225"/>
      <c r="D297" s="210" t="s">
        <v>196</v>
      </c>
      <c r="E297" s="226" t="s">
        <v>1</v>
      </c>
      <c r="F297" s="227" t="s">
        <v>98</v>
      </c>
      <c r="G297" s="225"/>
      <c r="H297" s="228">
        <v>2</v>
      </c>
      <c r="I297" s="229"/>
      <c r="J297" s="225"/>
      <c r="K297" s="225"/>
      <c r="L297" s="230"/>
      <c r="M297" s="231"/>
      <c r="N297" s="232"/>
      <c r="O297" s="232"/>
      <c r="P297" s="232"/>
      <c r="Q297" s="232"/>
      <c r="R297" s="232"/>
      <c r="S297" s="232"/>
      <c r="T297" s="233"/>
      <c r="AT297" s="234" t="s">
        <v>196</v>
      </c>
      <c r="AU297" s="234" t="s">
        <v>113</v>
      </c>
      <c r="AV297" s="13" t="s">
        <v>98</v>
      </c>
      <c r="AW297" s="13" t="s">
        <v>48</v>
      </c>
      <c r="AX297" s="13" t="s">
        <v>91</v>
      </c>
      <c r="AY297" s="234" t="s">
        <v>183</v>
      </c>
    </row>
    <row r="298" spans="2:65" s="1" customFormat="1" ht="16.5" customHeight="1">
      <c r="B298" s="35"/>
      <c r="C298" s="197" t="s">
        <v>1835</v>
      </c>
      <c r="D298" s="197" t="s">
        <v>186</v>
      </c>
      <c r="E298" s="198" t="s">
        <v>3421</v>
      </c>
      <c r="F298" s="199" t="s">
        <v>3422</v>
      </c>
      <c r="G298" s="200" t="s">
        <v>189</v>
      </c>
      <c r="H298" s="201">
        <v>49.012</v>
      </c>
      <c r="I298" s="202"/>
      <c r="J298" s="203">
        <f>ROUND(I298*H298,2)</f>
        <v>0</v>
      </c>
      <c r="K298" s="199" t="s">
        <v>190</v>
      </c>
      <c r="L298" s="39"/>
      <c r="M298" s="204" t="s">
        <v>1</v>
      </c>
      <c r="N298" s="205" t="s">
        <v>56</v>
      </c>
      <c r="O298" s="67"/>
      <c r="P298" s="206">
        <f>O298*H298</f>
        <v>0</v>
      </c>
      <c r="Q298" s="206">
        <v>0</v>
      </c>
      <c r="R298" s="206">
        <f>Q298*H298</f>
        <v>0</v>
      </c>
      <c r="S298" s="206">
        <v>0</v>
      </c>
      <c r="T298" s="207">
        <f>S298*H298</f>
        <v>0</v>
      </c>
      <c r="AR298" s="208" t="s">
        <v>122</v>
      </c>
      <c r="AT298" s="208" t="s">
        <v>186</v>
      </c>
      <c r="AU298" s="208" t="s">
        <v>113</v>
      </c>
      <c r="AY298" s="17" t="s">
        <v>183</v>
      </c>
      <c r="BE298" s="209">
        <f>IF(N298="základní",J298,0)</f>
        <v>0</v>
      </c>
      <c r="BF298" s="209">
        <f>IF(N298="snížená",J298,0)</f>
        <v>0</v>
      </c>
      <c r="BG298" s="209">
        <f>IF(N298="zákl. přenesená",J298,0)</f>
        <v>0</v>
      </c>
      <c r="BH298" s="209">
        <f>IF(N298="sníž. přenesená",J298,0)</f>
        <v>0</v>
      </c>
      <c r="BI298" s="209">
        <f>IF(N298="nulová",J298,0)</f>
        <v>0</v>
      </c>
      <c r="BJ298" s="17" t="s">
        <v>23</v>
      </c>
      <c r="BK298" s="209">
        <f>ROUND(I298*H298,2)</f>
        <v>0</v>
      </c>
      <c r="BL298" s="17" t="s">
        <v>122</v>
      </c>
      <c r="BM298" s="208" t="s">
        <v>3423</v>
      </c>
    </row>
    <row r="299" spans="2:65" s="1" customFormat="1" ht="10.199999999999999">
      <c r="B299" s="35"/>
      <c r="C299" s="36"/>
      <c r="D299" s="210" t="s">
        <v>192</v>
      </c>
      <c r="E299" s="36"/>
      <c r="F299" s="211" t="s">
        <v>3424</v>
      </c>
      <c r="G299" s="36"/>
      <c r="H299" s="36"/>
      <c r="I299" s="118"/>
      <c r="J299" s="36"/>
      <c r="K299" s="36"/>
      <c r="L299" s="39"/>
      <c r="M299" s="212"/>
      <c r="N299" s="67"/>
      <c r="O299" s="67"/>
      <c r="P299" s="67"/>
      <c r="Q299" s="67"/>
      <c r="R299" s="67"/>
      <c r="S299" s="67"/>
      <c r="T299" s="68"/>
      <c r="AT299" s="17" t="s">
        <v>192</v>
      </c>
      <c r="AU299" s="17" t="s">
        <v>113</v>
      </c>
    </row>
    <row r="300" spans="2:65" s="1" customFormat="1" ht="36">
      <c r="B300" s="35"/>
      <c r="C300" s="36"/>
      <c r="D300" s="210" t="s">
        <v>194</v>
      </c>
      <c r="E300" s="36"/>
      <c r="F300" s="213" t="s">
        <v>3425</v>
      </c>
      <c r="G300" s="36"/>
      <c r="H300" s="36"/>
      <c r="I300" s="118"/>
      <c r="J300" s="36"/>
      <c r="K300" s="36"/>
      <c r="L300" s="39"/>
      <c r="M300" s="212"/>
      <c r="N300" s="67"/>
      <c r="O300" s="67"/>
      <c r="P300" s="67"/>
      <c r="Q300" s="67"/>
      <c r="R300" s="67"/>
      <c r="S300" s="67"/>
      <c r="T300" s="68"/>
      <c r="AT300" s="17" t="s">
        <v>194</v>
      </c>
      <c r="AU300" s="17" t="s">
        <v>113</v>
      </c>
    </row>
    <row r="301" spans="2:65" s="12" customFormat="1" ht="10.199999999999999">
      <c r="B301" s="214"/>
      <c r="C301" s="215"/>
      <c r="D301" s="210" t="s">
        <v>196</v>
      </c>
      <c r="E301" s="216" t="s">
        <v>1</v>
      </c>
      <c r="F301" s="217" t="s">
        <v>3358</v>
      </c>
      <c r="G301" s="215"/>
      <c r="H301" s="216" t="s">
        <v>1</v>
      </c>
      <c r="I301" s="218"/>
      <c r="J301" s="215"/>
      <c r="K301" s="215"/>
      <c r="L301" s="219"/>
      <c r="M301" s="220"/>
      <c r="N301" s="221"/>
      <c r="O301" s="221"/>
      <c r="P301" s="221"/>
      <c r="Q301" s="221"/>
      <c r="R301" s="221"/>
      <c r="S301" s="221"/>
      <c r="T301" s="222"/>
      <c r="AT301" s="223" t="s">
        <v>196</v>
      </c>
      <c r="AU301" s="223" t="s">
        <v>113</v>
      </c>
      <c r="AV301" s="12" t="s">
        <v>23</v>
      </c>
      <c r="AW301" s="12" t="s">
        <v>48</v>
      </c>
      <c r="AX301" s="12" t="s">
        <v>91</v>
      </c>
      <c r="AY301" s="223" t="s">
        <v>183</v>
      </c>
    </row>
    <row r="302" spans="2:65" s="13" customFormat="1" ht="10.199999999999999">
      <c r="B302" s="224"/>
      <c r="C302" s="225"/>
      <c r="D302" s="210" t="s">
        <v>196</v>
      </c>
      <c r="E302" s="226" t="s">
        <v>1</v>
      </c>
      <c r="F302" s="227" t="s">
        <v>122</v>
      </c>
      <c r="G302" s="225"/>
      <c r="H302" s="228">
        <v>4</v>
      </c>
      <c r="I302" s="229"/>
      <c r="J302" s="225"/>
      <c r="K302" s="225"/>
      <c r="L302" s="230"/>
      <c r="M302" s="231"/>
      <c r="N302" s="232"/>
      <c r="O302" s="232"/>
      <c r="P302" s="232"/>
      <c r="Q302" s="232"/>
      <c r="R302" s="232"/>
      <c r="S302" s="232"/>
      <c r="T302" s="233"/>
      <c r="AT302" s="234" t="s">
        <v>196</v>
      </c>
      <c r="AU302" s="234" t="s">
        <v>113</v>
      </c>
      <c r="AV302" s="13" t="s">
        <v>98</v>
      </c>
      <c r="AW302" s="13" t="s">
        <v>48</v>
      </c>
      <c r="AX302" s="13" t="s">
        <v>91</v>
      </c>
      <c r="AY302" s="234" t="s">
        <v>183</v>
      </c>
    </row>
    <row r="303" spans="2:65" s="12" customFormat="1" ht="10.199999999999999">
      <c r="B303" s="214"/>
      <c r="C303" s="215"/>
      <c r="D303" s="210" t="s">
        <v>196</v>
      </c>
      <c r="E303" s="216" t="s">
        <v>1</v>
      </c>
      <c r="F303" s="217" t="s">
        <v>3359</v>
      </c>
      <c r="G303" s="215"/>
      <c r="H303" s="216" t="s">
        <v>1</v>
      </c>
      <c r="I303" s="218"/>
      <c r="J303" s="215"/>
      <c r="K303" s="215"/>
      <c r="L303" s="219"/>
      <c r="M303" s="220"/>
      <c r="N303" s="221"/>
      <c r="O303" s="221"/>
      <c r="P303" s="221"/>
      <c r="Q303" s="221"/>
      <c r="R303" s="221"/>
      <c r="S303" s="221"/>
      <c r="T303" s="222"/>
      <c r="AT303" s="223" t="s">
        <v>196</v>
      </c>
      <c r="AU303" s="223" t="s">
        <v>113</v>
      </c>
      <c r="AV303" s="12" t="s">
        <v>23</v>
      </c>
      <c r="AW303" s="12" t="s">
        <v>48</v>
      </c>
      <c r="AX303" s="12" t="s">
        <v>91</v>
      </c>
      <c r="AY303" s="223" t="s">
        <v>183</v>
      </c>
    </row>
    <row r="304" spans="2:65" s="13" customFormat="1" ht="10.199999999999999">
      <c r="B304" s="224"/>
      <c r="C304" s="225"/>
      <c r="D304" s="210" t="s">
        <v>196</v>
      </c>
      <c r="E304" s="226" t="s">
        <v>1</v>
      </c>
      <c r="F304" s="227" t="s">
        <v>122</v>
      </c>
      <c r="G304" s="225"/>
      <c r="H304" s="228">
        <v>4</v>
      </c>
      <c r="I304" s="229"/>
      <c r="J304" s="225"/>
      <c r="K304" s="225"/>
      <c r="L304" s="230"/>
      <c r="M304" s="231"/>
      <c r="N304" s="232"/>
      <c r="O304" s="232"/>
      <c r="P304" s="232"/>
      <c r="Q304" s="232"/>
      <c r="R304" s="232"/>
      <c r="S304" s="232"/>
      <c r="T304" s="233"/>
      <c r="AT304" s="234" t="s">
        <v>196</v>
      </c>
      <c r="AU304" s="234" t="s">
        <v>113</v>
      </c>
      <c r="AV304" s="13" t="s">
        <v>98</v>
      </c>
      <c r="AW304" s="13" t="s">
        <v>48</v>
      </c>
      <c r="AX304" s="13" t="s">
        <v>91</v>
      </c>
      <c r="AY304" s="234" t="s">
        <v>183</v>
      </c>
    </row>
    <row r="305" spans="2:65" s="12" customFormat="1" ht="10.199999999999999">
      <c r="B305" s="214"/>
      <c r="C305" s="215"/>
      <c r="D305" s="210" t="s">
        <v>196</v>
      </c>
      <c r="E305" s="216" t="s">
        <v>1</v>
      </c>
      <c r="F305" s="217" t="s">
        <v>3360</v>
      </c>
      <c r="G305" s="215"/>
      <c r="H305" s="216" t="s">
        <v>1</v>
      </c>
      <c r="I305" s="218"/>
      <c r="J305" s="215"/>
      <c r="K305" s="215"/>
      <c r="L305" s="219"/>
      <c r="M305" s="220"/>
      <c r="N305" s="221"/>
      <c r="O305" s="221"/>
      <c r="P305" s="221"/>
      <c r="Q305" s="221"/>
      <c r="R305" s="221"/>
      <c r="S305" s="221"/>
      <c r="T305" s="222"/>
      <c r="AT305" s="223" t="s">
        <v>196</v>
      </c>
      <c r="AU305" s="223" t="s">
        <v>113</v>
      </c>
      <c r="AV305" s="12" t="s">
        <v>23</v>
      </c>
      <c r="AW305" s="12" t="s">
        <v>48</v>
      </c>
      <c r="AX305" s="12" t="s">
        <v>91</v>
      </c>
      <c r="AY305" s="223" t="s">
        <v>183</v>
      </c>
    </row>
    <row r="306" spans="2:65" s="13" customFormat="1" ht="10.199999999999999">
      <c r="B306" s="224"/>
      <c r="C306" s="225"/>
      <c r="D306" s="210" t="s">
        <v>196</v>
      </c>
      <c r="E306" s="226" t="s">
        <v>1</v>
      </c>
      <c r="F306" s="227" t="s">
        <v>988</v>
      </c>
      <c r="G306" s="225"/>
      <c r="H306" s="228">
        <v>13</v>
      </c>
      <c r="I306" s="229"/>
      <c r="J306" s="225"/>
      <c r="K306" s="225"/>
      <c r="L306" s="230"/>
      <c r="M306" s="231"/>
      <c r="N306" s="232"/>
      <c r="O306" s="232"/>
      <c r="P306" s="232"/>
      <c r="Q306" s="232"/>
      <c r="R306" s="232"/>
      <c r="S306" s="232"/>
      <c r="T306" s="233"/>
      <c r="AT306" s="234" t="s">
        <v>196</v>
      </c>
      <c r="AU306" s="234" t="s">
        <v>113</v>
      </c>
      <c r="AV306" s="13" t="s">
        <v>98</v>
      </c>
      <c r="AW306" s="13" t="s">
        <v>48</v>
      </c>
      <c r="AX306" s="13" t="s">
        <v>91</v>
      </c>
      <c r="AY306" s="234" t="s">
        <v>183</v>
      </c>
    </row>
    <row r="307" spans="2:65" s="12" customFormat="1" ht="10.199999999999999">
      <c r="B307" s="214"/>
      <c r="C307" s="215"/>
      <c r="D307" s="210" t="s">
        <v>196</v>
      </c>
      <c r="E307" s="216" t="s">
        <v>1</v>
      </c>
      <c r="F307" s="217" t="s">
        <v>3361</v>
      </c>
      <c r="G307" s="215"/>
      <c r="H307" s="216" t="s">
        <v>1</v>
      </c>
      <c r="I307" s="218"/>
      <c r="J307" s="215"/>
      <c r="K307" s="215"/>
      <c r="L307" s="219"/>
      <c r="M307" s="220"/>
      <c r="N307" s="221"/>
      <c r="O307" s="221"/>
      <c r="P307" s="221"/>
      <c r="Q307" s="221"/>
      <c r="R307" s="221"/>
      <c r="S307" s="221"/>
      <c r="T307" s="222"/>
      <c r="AT307" s="223" t="s">
        <v>196</v>
      </c>
      <c r="AU307" s="223" t="s">
        <v>113</v>
      </c>
      <c r="AV307" s="12" t="s">
        <v>23</v>
      </c>
      <c r="AW307" s="12" t="s">
        <v>48</v>
      </c>
      <c r="AX307" s="12" t="s">
        <v>91</v>
      </c>
      <c r="AY307" s="223" t="s">
        <v>183</v>
      </c>
    </row>
    <row r="308" spans="2:65" s="13" customFormat="1" ht="10.199999999999999">
      <c r="B308" s="224"/>
      <c r="C308" s="225"/>
      <c r="D308" s="210" t="s">
        <v>196</v>
      </c>
      <c r="E308" s="226" t="s">
        <v>1</v>
      </c>
      <c r="F308" s="227" t="s">
        <v>98</v>
      </c>
      <c r="G308" s="225"/>
      <c r="H308" s="228">
        <v>2</v>
      </c>
      <c r="I308" s="229"/>
      <c r="J308" s="225"/>
      <c r="K308" s="225"/>
      <c r="L308" s="230"/>
      <c r="M308" s="231"/>
      <c r="N308" s="232"/>
      <c r="O308" s="232"/>
      <c r="P308" s="232"/>
      <c r="Q308" s="232"/>
      <c r="R308" s="232"/>
      <c r="S308" s="232"/>
      <c r="T308" s="233"/>
      <c r="AT308" s="234" t="s">
        <v>196</v>
      </c>
      <c r="AU308" s="234" t="s">
        <v>113</v>
      </c>
      <c r="AV308" s="13" t="s">
        <v>98</v>
      </c>
      <c r="AW308" s="13" t="s">
        <v>48</v>
      </c>
      <c r="AX308" s="13" t="s">
        <v>91</v>
      </c>
      <c r="AY308" s="234" t="s">
        <v>183</v>
      </c>
    </row>
    <row r="309" spans="2:65" s="12" customFormat="1" ht="10.199999999999999">
      <c r="B309" s="214"/>
      <c r="C309" s="215"/>
      <c r="D309" s="210" t="s">
        <v>196</v>
      </c>
      <c r="E309" s="216" t="s">
        <v>1</v>
      </c>
      <c r="F309" s="217" t="s">
        <v>3426</v>
      </c>
      <c r="G309" s="215"/>
      <c r="H309" s="216" t="s">
        <v>1</v>
      </c>
      <c r="I309" s="218"/>
      <c r="J309" s="215"/>
      <c r="K309" s="215"/>
      <c r="L309" s="219"/>
      <c r="M309" s="220"/>
      <c r="N309" s="221"/>
      <c r="O309" s="221"/>
      <c r="P309" s="221"/>
      <c r="Q309" s="221"/>
      <c r="R309" s="221"/>
      <c r="S309" s="221"/>
      <c r="T309" s="222"/>
      <c r="AT309" s="223" t="s">
        <v>196</v>
      </c>
      <c r="AU309" s="223" t="s">
        <v>113</v>
      </c>
      <c r="AV309" s="12" t="s">
        <v>23</v>
      </c>
      <c r="AW309" s="12" t="s">
        <v>48</v>
      </c>
      <c r="AX309" s="12" t="s">
        <v>91</v>
      </c>
      <c r="AY309" s="223" t="s">
        <v>183</v>
      </c>
    </row>
    <row r="310" spans="2:65" s="13" customFormat="1" ht="10.199999999999999">
      <c r="B310" s="224"/>
      <c r="C310" s="225"/>
      <c r="D310" s="210" t="s">
        <v>196</v>
      </c>
      <c r="E310" s="226" t="s">
        <v>3427</v>
      </c>
      <c r="F310" s="227" t="s">
        <v>3428</v>
      </c>
      <c r="G310" s="225"/>
      <c r="H310" s="228">
        <v>26.012387171725202</v>
      </c>
      <c r="I310" s="229"/>
      <c r="J310" s="225"/>
      <c r="K310" s="225"/>
      <c r="L310" s="230"/>
      <c r="M310" s="231"/>
      <c r="N310" s="232"/>
      <c r="O310" s="232"/>
      <c r="P310" s="232"/>
      <c r="Q310" s="232"/>
      <c r="R310" s="232"/>
      <c r="S310" s="232"/>
      <c r="T310" s="233"/>
      <c r="AT310" s="234" t="s">
        <v>196</v>
      </c>
      <c r="AU310" s="234" t="s">
        <v>113</v>
      </c>
      <c r="AV310" s="13" t="s">
        <v>98</v>
      </c>
      <c r="AW310" s="13" t="s">
        <v>48</v>
      </c>
      <c r="AX310" s="13" t="s">
        <v>91</v>
      </c>
      <c r="AY310" s="234" t="s">
        <v>183</v>
      </c>
    </row>
    <row r="311" spans="2:65" s="1" customFormat="1" ht="16.5" customHeight="1">
      <c r="B311" s="35"/>
      <c r="C311" s="246" t="s">
        <v>8</v>
      </c>
      <c r="D311" s="246" t="s">
        <v>347</v>
      </c>
      <c r="E311" s="247" t="s">
        <v>3429</v>
      </c>
      <c r="F311" s="248" t="s">
        <v>3430</v>
      </c>
      <c r="G311" s="249" t="s">
        <v>248</v>
      </c>
      <c r="H311" s="250">
        <v>4.0190000000000001</v>
      </c>
      <c r="I311" s="251"/>
      <c r="J311" s="252">
        <f>ROUND(I311*H311,2)</f>
        <v>0</v>
      </c>
      <c r="K311" s="248" t="s">
        <v>190</v>
      </c>
      <c r="L311" s="253"/>
      <c r="M311" s="254" t="s">
        <v>1</v>
      </c>
      <c r="N311" s="255" t="s">
        <v>56</v>
      </c>
      <c r="O311" s="67"/>
      <c r="P311" s="206">
        <f>O311*H311</f>
        <v>0</v>
      </c>
      <c r="Q311" s="206">
        <v>0.2</v>
      </c>
      <c r="R311" s="206">
        <f>Q311*H311</f>
        <v>0.80380000000000007</v>
      </c>
      <c r="S311" s="206">
        <v>0</v>
      </c>
      <c r="T311" s="207">
        <f>S311*H311</f>
        <v>0</v>
      </c>
      <c r="AR311" s="208" t="s">
        <v>232</v>
      </c>
      <c r="AT311" s="208" t="s">
        <v>347</v>
      </c>
      <c r="AU311" s="208" t="s">
        <v>113</v>
      </c>
      <c r="AY311" s="17" t="s">
        <v>183</v>
      </c>
      <c r="BE311" s="209">
        <f>IF(N311="základní",J311,0)</f>
        <v>0</v>
      </c>
      <c r="BF311" s="209">
        <f>IF(N311="snížená",J311,0)</f>
        <v>0</v>
      </c>
      <c r="BG311" s="209">
        <f>IF(N311="zákl. přenesená",J311,0)</f>
        <v>0</v>
      </c>
      <c r="BH311" s="209">
        <f>IF(N311="sníž. přenesená",J311,0)</f>
        <v>0</v>
      </c>
      <c r="BI311" s="209">
        <f>IF(N311="nulová",J311,0)</f>
        <v>0</v>
      </c>
      <c r="BJ311" s="17" t="s">
        <v>23</v>
      </c>
      <c r="BK311" s="209">
        <f>ROUND(I311*H311,2)</f>
        <v>0</v>
      </c>
      <c r="BL311" s="17" t="s">
        <v>122</v>
      </c>
      <c r="BM311" s="208" t="s">
        <v>3431</v>
      </c>
    </row>
    <row r="312" spans="2:65" s="1" customFormat="1" ht="10.199999999999999">
      <c r="B312" s="35"/>
      <c r="C312" s="36"/>
      <c r="D312" s="210" t="s">
        <v>192</v>
      </c>
      <c r="E312" s="36"/>
      <c r="F312" s="211" t="s">
        <v>3432</v>
      </c>
      <c r="G312" s="36"/>
      <c r="H312" s="36"/>
      <c r="I312" s="118"/>
      <c r="J312" s="36"/>
      <c r="K312" s="36"/>
      <c r="L312" s="39"/>
      <c r="M312" s="212"/>
      <c r="N312" s="67"/>
      <c r="O312" s="67"/>
      <c r="P312" s="67"/>
      <c r="Q312" s="67"/>
      <c r="R312" s="67"/>
      <c r="S312" s="67"/>
      <c r="T312" s="68"/>
      <c r="AT312" s="17" t="s">
        <v>192</v>
      </c>
      <c r="AU312" s="17" t="s">
        <v>113</v>
      </c>
    </row>
    <row r="313" spans="2:65" s="12" customFormat="1" ht="10.199999999999999">
      <c r="B313" s="214"/>
      <c r="C313" s="215"/>
      <c r="D313" s="210" t="s">
        <v>196</v>
      </c>
      <c r="E313" s="216" t="s">
        <v>1</v>
      </c>
      <c r="F313" s="217" t="s">
        <v>3358</v>
      </c>
      <c r="G313" s="215"/>
      <c r="H313" s="216" t="s">
        <v>1</v>
      </c>
      <c r="I313" s="218"/>
      <c r="J313" s="215"/>
      <c r="K313" s="215"/>
      <c r="L313" s="219"/>
      <c r="M313" s="220"/>
      <c r="N313" s="221"/>
      <c r="O313" s="221"/>
      <c r="P313" s="221"/>
      <c r="Q313" s="221"/>
      <c r="R313" s="221"/>
      <c r="S313" s="221"/>
      <c r="T313" s="222"/>
      <c r="AT313" s="223" t="s">
        <v>196</v>
      </c>
      <c r="AU313" s="223" t="s">
        <v>113</v>
      </c>
      <c r="AV313" s="12" t="s">
        <v>23</v>
      </c>
      <c r="AW313" s="12" t="s">
        <v>48</v>
      </c>
      <c r="AX313" s="12" t="s">
        <v>91</v>
      </c>
      <c r="AY313" s="223" t="s">
        <v>183</v>
      </c>
    </row>
    <row r="314" spans="2:65" s="13" customFormat="1" ht="10.199999999999999">
      <c r="B314" s="224"/>
      <c r="C314" s="225"/>
      <c r="D314" s="210" t="s">
        <v>196</v>
      </c>
      <c r="E314" s="226" t="s">
        <v>1</v>
      </c>
      <c r="F314" s="227" t="s">
        <v>122</v>
      </c>
      <c r="G314" s="225"/>
      <c r="H314" s="228">
        <v>4</v>
      </c>
      <c r="I314" s="229"/>
      <c r="J314" s="225"/>
      <c r="K314" s="225"/>
      <c r="L314" s="230"/>
      <c r="M314" s="231"/>
      <c r="N314" s="232"/>
      <c r="O314" s="232"/>
      <c r="P314" s="232"/>
      <c r="Q314" s="232"/>
      <c r="R314" s="232"/>
      <c r="S314" s="232"/>
      <c r="T314" s="233"/>
      <c r="AT314" s="234" t="s">
        <v>196</v>
      </c>
      <c r="AU314" s="234" t="s">
        <v>113</v>
      </c>
      <c r="AV314" s="13" t="s">
        <v>98</v>
      </c>
      <c r="AW314" s="13" t="s">
        <v>48</v>
      </c>
      <c r="AX314" s="13" t="s">
        <v>91</v>
      </c>
      <c r="AY314" s="234" t="s">
        <v>183</v>
      </c>
    </row>
    <row r="315" spans="2:65" s="12" customFormat="1" ht="10.199999999999999">
      <c r="B315" s="214"/>
      <c r="C315" s="215"/>
      <c r="D315" s="210" t="s">
        <v>196</v>
      </c>
      <c r="E315" s="216" t="s">
        <v>1</v>
      </c>
      <c r="F315" s="217" t="s">
        <v>3359</v>
      </c>
      <c r="G315" s="215"/>
      <c r="H315" s="216" t="s">
        <v>1</v>
      </c>
      <c r="I315" s="218"/>
      <c r="J315" s="215"/>
      <c r="K315" s="215"/>
      <c r="L315" s="219"/>
      <c r="M315" s="220"/>
      <c r="N315" s="221"/>
      <c r="O315" s="221"/>
      <c r="P315" s="221"/>
      <c r="Q315" s="221"/>
      <c r="R315" s="221"/>
      <c r="S315" s="221"/>
      <c r="T315" s="222"/>
      <c r="AT315" s="223" t="s">
        <v>196</v>
      </c>
      <c r="AU315" s="223" t="s">
        <v>113</v>
      </c>
      <c r="AV315" s="12" t="s">
        <v>23</v>
      </c>
      <c r="AW315" s="12" t="s">
        <v>48</v>
      </c>
      <c r="AX315" s="12" t="s">
        <v>91</v>
      </c>
      <c r="AY315" s="223" t="s">
        <v>183</v>
      </c>
    </row>
    <row r="316" spans="2:65" s="13" customFormat="1" ht="10.199999999999999">
      <c r="B316" s="224"/>
      <c r="C316" s="225"/>
      <c r="D316" s="210" t="s">
        <v>196</v>
      </c>
      <c r="E316" s="226" t="s">
        <v>1</v>
      </c>
      <c r="F316" s="227" t="s">
        <v>122</v>
      </c>
      <c r="G316" s="225"/>
      <c r="H316" s="228">
        <v>4</v>
      </c>
      <c r="I316" s="229"/>
      <c r="J316" s="225"/>
      <c r="K316" s="225"/>
      <c r="L316" s="230"/>
      <c r="M316" s="231"/>
      <c r="N316" s="232"/>
      <c r="O316" s="232"/>
      <c r="P316" s="232"/>
      <c r="Q316" s="232"/>
      <c r="R316" s="232"/>
      <c r="S316" s="232"/>
      <c r="T316" s="233"/>
      <c r="AT316" s="234" t="s">
        <v>196</v>
      </c>
      <c r="AU316" s="234" t="s">
        <v>113</v>
      </c>
      <c r="AV316" s="13" t="s">
        <v>98</v>
      </c>
      <c r="AW316" s="13" t="s">
        <v>48</v>
      </c>
      <c r="AX316" s="13" t="s">
        <v>91</v>
      </c>
      <c r="AY316" s="234" t="s">
        <v>183</v>
      </c>
    </row>
    <row r="317" spans="2:65" s="12" customFormat="1" ht="10.199999999999999">
      <c r="B317" s="214"/>
      <c r="C317" s="215"/>
      <c r="D317" s="210" t="s">
        <v>196</v>
      </c>
      <c r="E317" s="216" t="s">
        <v>1</v>
      </c>
      <c r="F317" s="217" t="s">
        <v>3360</v>
      </c>
      <c r="G317" s="215"/>
      <c r="H317" s="216" t="s">
        <v>1</v>
      </c>
      <c r="I317" s="218"/>
      <c r="J317" s="215"/>
      <c r="K317" s="215"/>
      <c r="L317" s="219"/>
      <c r="M317" s="220"/>
      <c r="N317" s="221"/>
      <c r="O317" s="221"/>
      <c r="P317" s="221"/>
      <c r="Q317" s="221"/>
      <c r="R317" s="221"/>
      <c r="S317" s="221"/>
      <c r="T317" s="222"/>
      <c r="AT317" s="223" t="s">
        <v>196</v>
      </c>
      <c r="AU317" s="223" t="s">
        <v>113</v>
      </c>
      <c r="AV317" s="12" t="s">
        <v>23</v>
      </c>
      <c r="AW317" s="12" t="s">
        <v>48</v>
      </c>
      <c r="AX317" s="12" t="s">
        <v>91</v>
      </c>
      <c r="AY317" s="223" t="s">
        <v>183</v>
      </c>
    </row>
    <row r="318" spans="2:65" s="13" customFormat="1" ht="10.199999999999999">
      <c r="B318" s="224"/>
      <c r="C318" s="225"/>
      <c r="D318" s="210" t="s">
        <v>196</v>
      </c>
      <c r="E318" s="226" t="s">
        <v>1</v>
      </c>
      <c r="F318" s="227" t="s">
        <v>988</v>
      </c>
      <c r="G318" s="225"/>
      <c r="H318" s="228">
        <v>13</v>
      </c>
      <c r="I318" s="229"/>
      <c r="J318" s="225"/>
      <c r="K318" s="225"/>
      <c r="L318" s="230"/>
      <c r="M318" s="231"/>
      <c r="N318" s="232"/>
      <c r="O318" s="232"/>
      <c r="P318" s="232"/>
      <c r="Q318" s="232"/>
      <c r="R318" s="232"/>
      <c r="S318" s="232"/>
      <c r="T318" s="233"/>
      <c r="AT318" s="234" t="s">
        <v>196</v>
      </c>
      <c r="AU318" s="234" t="s">
        <v>113</v>
      </c>
      <c r="AV318" s="13" t="s">
        <v>98</v>
      </c>
      <c r="AW318" s="13" t="s">
        <v>48</v>
      </c>
      <c r="AX318" s="13" t="s">
        <v>91</v>
      </c>
      <c r="AY318" s="234" t="s">
        <v>183</v>
      </c>
    </row>
    <row r="319" spans="2:65" s="12" customFormat="1" ht="10.199999999999999">
      <c r="B319" s="214"/>
      <c r="C319" s="215"/>
      <c r="D319" s="210" t="s">
        <v>196</v>
      </c>
      <c r="E319" s="216" t="s">
        <v>1</v>
      </c>
      <c r="F319" s="217" t="s">
        <v>3361</v>
      </c>
      <c r="G319" s="215"/>
      <c r="H319" s="216" t="s">
        <v>1</v>
      </c>
      <c r="I319" s="218"/>
      <c r="J319" s="215"/>
      <c r="K319" s="215"/>
      <c r="L319" s="219"/>
      <c r="M319" s="220"/>
      <c r="N319" s="221"/>
      <c r="O319" s="221"/>
      <c r="P319" s="221"/>
      <c r="Q319" s="221"/>
      <c r="R319" s="221"/>
      <c r="S319" s="221"/>
      <c r="T319" s="222"/>
      <c r="AT319" s="223" t="s">
        <v>196</v>
      </c>
      <c r="AU319" s="223" t="s">
        <v>113</v>
      </c>
      <c r="AV319" s="12" t="s">
        <v>23</v>
      </c>
      <c r="AW319" s="12" t="s">
        <v>48</v>
      </c>
      <c r="AX319" s="12" t="s">
        <v>91</v>
      </c>
      <c r="AY319" s="223" t="s">
        <v>183</v>
      </c>
    </row>
    <row r="320" spans="2:65" s="13" customFormat="1" ht="10.199999999999999">
      <c r="B320" s="224"/>
      <c r="C320" s="225"/>
      <c r="D320" s="210" t="s">
        <v>196</v>
      </c>
      <c r="E320" s="226" t="s">
        <v>1</v>
      </c>
      <c r="F320" s="227" t="s">
        <v>98</v>
      </c>
      <c r="G320" s="225"/>
      <c r="H320" s="228">
        <v>2</v>
      </c>
      <c r="I320" s="229"/>
      <c r="J320" s="225"/>
      <c r="K320" s="225"/>
      <c r="L320" s="230"/>
      <c r="M320" s="231"/>
      <c r="N320" s="232"/>
      <c r="O320" s="232"/>
      <c r="P320" s="232"/>
      <c r="Q320" s="232"/>
      <c r="R320" s="232"/>
      <c r="S320" s="232"/>
      <c r="T320" s="233"/>
      <c r="AT320" s="234" t="s">
        <v>196</v>
      </c>
      <c r="AU320" s="234" t="s">
        <v>113</v>
      </c>
      <c r="AV320" s="13" t="s">
        <v>98</v>
      </c>
      <c r="AW320" s="13" t="s">
        <v>48</v>
      </c>
      <c r="AX320" s="13" t="s">
        <v>91</v>
      </c>
      <c r="AY320" s="234" t="s">
        <v>183</v>
      </c>
    </row>
    <row r="321" spans="2:65" s="12" customFormat="1" ht="10.199999999999999">
      <c r="B321" s="214"/>
      <c r="C321" s="215"/>
      <c r="D321" s="210" t="s">
        <v>196</v>
      </c>
      <c r="E321" s="216" t="s">
        <v>1</v>
      </c>
      <c r="F321" s="217" t="s">
        <v>3426</v>
      </c>
      <c r="G321" s="215"/>
      <c r="H321" s="216" t="s">
        <v>1</v>
      </c>
      <c r="I321" s="218"/>
      <c r="J321" s="215"/>
      <c r="K321" s="215"/>
      <c r="L321" s="219"/>
      <c r="M321" s="220"/>
      <c r="N321" s="221"/>
      <c r="O321" s="221"/>
      <c r="P321" s="221"/>
      <c r="Q321" s="221"/>
      <c r="R321" s="221"/>
      <c r="S321" s="221"/>
      <c r="T321" s="222"/>
      <c r="AT321" s="223" t="s">
        <v>196</v>
      </c>
      <c r="AU321" s="223" t="s">
        <v>113</v>
      </c>
      <c r="AV321" s="12" t="s">
        <v>23</v>
      </c>
      <c r="AW321" s="12" t="s">
        <v>48</v>
      </c>
      <c r="AX321" s="12" t="s">
        <v>91</v>
      </c>
      <c r="AY321" s="223" t="s">
        <v>183</v>
      </c>
    </row>
    <row r="322" spans="2:65" s="13" customFormat="1" ht="10.199999999999999">
      <c r="B322" s="224"/>
      <c r="C322" s="225"/>
      <c r="D322" s="210" t="s">
        <v>196</v>
      </c>
      <c r="E322" s="226" t="s">
        <v>1</v>
      </c>
      <c r="F322" s="227" t="s">
        <v>3428</v>
      </c>
      <c r="G322" s="225"/>
      <c r="H322" s="228">
        <v>26.012387171725202</v>
      </c>
      <c r="I322" s="229"/>
      <c r="J322" s="225"/>
      <c r="K322" s="225"/>
      <c r="L322" s="230"/>
      <c r="M322" s="231"/>
      <c r="N322" s="232"/>
      <c r="O322" s="232"/>
      <c r="P322" s="232"/>
      <c r="Q322" s="232"/>
      <c r="R322" s="232"/>
      <c r="S322" s="232"/>
      <c r="T322" s="233"/>
      <c r="AT322" s="234" t="s">
        <v>196</v>
      </c>
      <c r="AU322" s="234" t="s">
        <v>113</v>
      </c>
      <c r="AV322" s="13" t="s">
        <v>98</v>
      </c>
      <c r="AW322" s="13" t="s">
        <v>48</v>
      </c>
      <c r="AX322" s="13" t="s">
        <v>91</v>
      </c>
      <c r="AY322" s="234" t="s">
        <v>183</v>
      </c>
    </row>
    <row r="323" spans="2:65" s="12" customFormat="1" ht="10.199999999999999">
      <c r="B323" s="214"/>
      <c r="C323" s="215"/>
      <c r="D323" s="210" t="s">
        <v>196</v>
      </c>
      <c r="E323" s="216" t="s">
        <v>1</v>
      </c>
      <c r="F323" s="217" t="s">
        <v>3433</v>
      </c>
      <c r="G323" s="215"/>
      <c r="H323" s="216" t="s">
        <v>1</v>
      </c>
      <c r="I323" s="218"/>
      <c r="J323" s="215"/>
      <c r="K323" s="215"/>
      <c r="L323" s="219"/>
      <c r="M323" s="220"/>
      <c r="N323" s="221"/>
      <c r="O323" s="221"/>
      <c r="P323" s="221"/>
      <c r="Q323" s="221"/>
      <c r="R323" s="221"/>
      <c r="S323" s="221"/>
      <c r="T323" s="222"/>
      <c r="AT323" s="223" t="s">
        <v>196</v>
      </c>
      <c r="AU323" s="223" t="s">
        <v>113</v>
      </c>
      <c r="AV323" s="12" t="s">
        <v>23</v>
      </c>
      <c r="AW323" s="12" t="s">
        <v>48</v>
      </c>
      <c r="AX323" s="12" t="s">
        <v>91</v>
      </c>
      <c r="AY323" s="223" t="s">
        <v>183</v>
      </c>
    </row>
    <row r="324" spans="2:65" s="13" customFormat="1" ht="10.199999999999999">
      <c r="B324" s="224"/>
      <c r="C324" s="225"/>
      <c r="D324" s="210" t="s">
        <v>196</v>
      </c>
      <c r="E324" s="226" t="s">
        <v>1</v>
      </c>
      <c r="F324" s="227" t="s">
        <v>3434</v>
      </c>
      <c r="G324" s="225"/>
      <c r="H324" s="228">
        <v>4.0188540000000001</v>
      </c>
      <c r="I324" s="229"/>
      <c r="J324" s="225"/>
      <c r="K324" s="225"/>
      <c r="L324" s="230"/>
      <c r="M324" s="231"/>
      <c r="N324" s="232"/>
      <c r="O324" s="232"/>
      <c r="P324" s="232"/>
      <c r="Q324" s="232"/>
      <c r="R324" s="232"/>
      <c r="S324" s="232"/>
      <c r="T324" s="233"/>
      <c r="AT324" s="234" t="s">
        <v>196</v>
      </c>
      <c r="AU324" s="234" t="s">
        <v>113</v>
      </c>
      <c r="AV324" s="13" t="s">
        <v>98</v>
      </c>
      <c r="AW324" s="13" t="s">
        <v>48</v>
      </c>
      <c r="AX324" s="13" t="s">
        <v>23</v>
      </c>
      <c r="AY324" s="234" t="s">
        <v>183</v>
      </c>
    </row>
    <row r="325" spans="2:65" s="1" customFormat="1" ht="16.5" customHeight="1">
      <c r="B325" s="35"/>
      <c r="C325" s="197" t="s">
        <v>288</v>
      </c>
      <c r="D325" s="197" t="s">
        <v>186</v>
      </c>
      <c r="E325" s="198" t="s">
        <v>3435</v>
      </c>
      <c r="F325" s="199" t="s">
        <v>3436</v>
      </c>
      <c r="G325" s="200" t="s">
        <v>406</v>
      </c>
      <c r="H325" s="201">
        <v>2.2999999999999998</v>
      </c>
      <c r="I325" s="202"/>
      <c r="J325" s="203">
        <f>ROUND(I325*H325,2)</f>
        <v>0</v>
      </c>
      <c r="K325" s="199" t="s">
        <v>1</v>
      </c>
      <c r="L325" s="39"/>
      <c r="M325" s="204" t="s">
        <v>1</v>
      </c>
      <c r="N325" s="205" t="s">
        <v>56</v>
      </c>
      <c r="O325" s="67"/>
      <c r="P325" s="206">
        <f>O325*H325</f>
        <v>0</v>
      </c>
      <c r="Q325" s="206">
        <v>0</v>
      </c>
      <c r="R325" s="206">
        <f>Q325*H325</f>
        <v>0</v>
      </c>
      <c r="S325" s="206">
        <v>0</v>
      </c>
      <c r="T325" s="207">
        <f>S325*H325</f>
        <v>0</v>
      </c>
      <c r="AR325" s="208" t="s">
        <v>122</v>
      </c>
      <c r="AT325" s="208" t="s">
        <v>186</v>
      </c>
      <c r="AU325" s="208" t="s">
        <v>113</v>
      </c>
      <c r="AY325" s="17" t="s">
        <v>183</v>
      </c>
      <c r="BE325" s="209">
        <f>IF(N325="základní",J325,0)</f>
        <v>0</v>
      </c>
      <c r="BF325" s="209">
        <f>IF(N325="snížená",J325,0)</f>
        <v>0</v>
      </c>
      <c r="BG325" s="209">
        <f>IF(N325="zákl. přenesená",J325,0)</f>
        <v>0</v>
      </c>
      <c r="BH325" s="209">
        <f>IF(N325="sníž. přenesená",J325,0)</f>
        <v>0</v>
      </c>
      <c r="BI325" s="209">
        <f>IF(N325="nulová",J325,0)</f>
        <v>0</v>
      </c>
      <c r="BJ325" s="17" t="s">
        <v>23</v>
      </c>
      <c r="BK325" s="209">
        <f>ROUND(I325*H325,2)</f>
        <v>0</v>
      </c>
      <c r="BL325" s="17" t="s">
        <v>122</v>
      </c>
      <c r="BM325" s="208" t="s">
        <v>3437</v>
      </c>
    </row>
    <row r="326" spans="2:65" s="1" customFormat="1" ht="10.199999999999999">
      <c r="B326" s="35"/>
      <c r="C326" s="36"/>
      <c r="D326" s="210" t="s">
        <v>192</v>
      </c>
      <c r="E326" s="36"/>
      <c r="F326" s="211" t="s">
        <v>3438</v>
      </c>
      <c r="G326" s="36"/>
      <c r="H326" s="36"/>
      <c r="I326" s="118"/>
      <c r="J326" s="36"/>
      <c r="K326" s="36"/>
      <c r="L326" s="39"/>
      <c r="M326" s="212"/>
      <c r="N326" s="67"/>
      <c r="O326" s="67"/>
      <c r="P326" s="67"/>
      <c r="Q326" s="67"/>
      <c r="R326" s="67"/>
      <c r="S326" s="67"/>
      <c r="T326" s="68"/>
      <c r="AT326" s="17" t="s">
        <v>192</v>
      </c>
      <c r="AU326" s="17" t="s">
        <v>113</v>
      </c>
    </row>
    <row r="327" spans="2:65" s="1" customFormat="1" ht="27">
      <c r="B327" s="35"/>
      <c r="C327" s="36"/>
      <c r="D327" s="210" t="s">
        <v>194</v>
      </c>
      <c r="E327" s="36"/>
      <c r="F327" s="213" t="s">
        <v>428</v>
      </c>
      <c r="G327" s="36"/>
      <c r="H327" s="36"/>
      <c r="I327" s="118"/>
      <c r="J327" s="36"/>
      <c r="K327" s="36"/>
      <c r="L327" s="39"/>
      <c r="M327" s="212"/>
      <c r="N327" s="67"/>
      <c r="O327" s="67"/>
      <c r="P327" s="67"/>
      <c r="Q327" s="67"/>
      <c r="R327" s="67"/>
      <c r="S327" s="67"/>
      <c r="T327" s="68"/>
      <c r="AT327" s="17" t="s">
        <v>194</v>
      </c>
      <c r="AU327" s="17" t="s">
        <v>113</v>
      </c>
    </row>
    <row r="328" spans="2:65" s="12" customFormat="1" ht="10.199999999999999">
      <c r="B328" s="214"/>
      <c r="C328" s="215"/>
      <c r="D328" s="210" t="s">
        <v>196</v>
      </c>
      <c r="E328" s="216" t="s">
        <v>1</v>
      </c>
      <c r="F328" s="217" t="s">
        <v>3358</v>
      </c>
      <c r="G328" s="215"/>
      <c r="H328" s="216" t="s">
        <v>1</v>
      </c>
      <c r="I328" s="218"/>
      <c r="J328" s="215"/>
      <c r="K328" s="215"/>
      <c r="L328" s="219"/>
      <c r="M328" s="220"/>
      <c r="N328" s="221"/>
      <c r="O328" s="221"/>
      <c r="P328" s="221"/>
      <c r="Q328" s="221"/>
      <c r="R328" s="221"/>
      <c r="S328" s="221"/>
      <c r="T328" s="222"/>
      <c r="AT328" s="223" t="s">
        <v>196</v>
      </c>
      <c r="AU328" s="223" t="s">
        <v>113</v>
      </c>
      <c r="AV328" s="12" t="s">
        <v>23</v>
      </c>
      <c r="AW328" s="12" t="s">
        <v>48</v>
      </c>
      <c r="AX328" s="12" t="s">
        <v>91</v>
      </c>
      <c r="AY328" s="223" t="s">
        <v>183</v>
      </c>
    </row>
    <row r="329" spans="2:65" s="13" customFormat="1" ht="10.199999999999999">
      <c r="B329" s="224"/>
      <c r="C329" s="225"/>
      <c r="D329" s="210" t="s">
        <v>196</v>
      </c>
      <c r="E329" s="226" t="s">
        <v>1</v>
      </c>
      <c r="F329" s="227" t="s">
        <v>122</v>
      </c>
      <c r="G329" s="225"/>
      <c r="H329" s="228">
        <v>4</v>
      </c>
      <c r="I329" s="229"/>
      <c r="J329" s="225"/>
      <c r="K329" s="225"/>
      <c r="L329" s="230"/>
      <c r="M329" s="231"/>
      <c r="N329" s="232"/>
      <c r="O329" s="232"/>
      <c r="P329" s="232"/>
      <c r="Q329" s="232"/>
      <c r="R329" s="232"/>
      <c r="S329" s="232"/>
      <c r="T329" s="233"/>
      <c r="AT329" s="234" t="s">
        <v>196</v>
      </c>
      <c r="AU329" s="234" t="s">
        <v>113</v>
      </c>
      <c r="AV329" s="13" t="s">
        <v>98</v>
      </c>
      <c r="AW329" s="13" t="s">
        <v>48</v>
      </c>
      <c r="AX329" s="13" t="s">
        <v>91</v>
      </c>
      <c r="AY329" s="234" t="s">
        <v>183</v>
      </c>
    </row>
    <row r="330" spans="2:65" s="12" customFormat="1" ht="10.199999999999999">
      <c r="B330" s="214"/>
      <c r="C330" s="215"/>
      <c r="D330" s="210" t="s">
        <v>196</v>
      </c>
      <c r="E330" s="216" t="s">
        <v>1</v>
      </c>
      <c r="F330" s="217" t="s">
        <v>3359</v>
      </c>
      <c r="G330" s="215"/>
      <c r="H330" s="216" t="s">
        <v>1</v>
      </c>
      <c r="I330" s="218"/>
      <c r="J330" s="215"/>
      <c r="K330" s="215"/>
      <c r="L330" s="219"/>
      <c r="M330" s="220"/>
      <c r="N330" s="221"/>
      <c r="O330" s="221"/>
      <c r="P330" s="221"/>
      <c r="Q330" s="221"/>
      <c r="R330" s="221"/>
      <c r="S330" s="221"/>
      <c r="T330" s="222"/>
      <c r="AT330" s="223" t="s">
        <v>196</v>
      </c>
      <c r="AU330" s="223" t="s">
        <v>113</v>
      </c>
      <c r="AV330" s="12" t="s">
        <v>23</v>
      </c>
      <c r="AW330" s="12" t="s">
        <v>48</v>
      </c>
      <c r="AX330" s="12" t="s">
        <v>91</v>
      </c>
      <c r="AY330" s="223" t="s">
        <v>183</v>
      </c>
    </row>
    <row r="331" spans="2:65" s="13" customFormat="1" ht="10.199999999999999">
      <c r="B331" s="224"/>
      <c r="C331" s="225"/>
      <c r="D331" s="210" t="s">
        <v>196</v>
      </c>
      <c r="E331" s="226" t="s">
        <v>1</v>
      </c>
      <c r="F331" s="227" t="s">
        <v>122</v>
      </c>
      <c r="G331" s="225"/>
      <c r="H331" s="228">
        <v>4</v>
      </c>
      <c r="I331" s="229"/>
      <c r="J331" s="225"/>
      <c r="K331" s="225"/>
      <c r="L331" s="230"/>
      <c r="M331" s="231"/>
      <c r="N331" s="232"/>
      <c r="O331" s="232"/>
      <c r="P331" s="232"/>
      <c r="Q331" s="232"/>
      <c r="R331" s="232"/>
      <c r="S331" s="232"/>
      <c r="T331" s="233"/>
      <c r="AT331" s="234" t="s">
        <v>196</v>
      </c>
      <c r="AU331" s="234" t="s">
        <v>113</v>
      </c>
      <c r="AV331" s="13" t="s">
        <v>98</v>
      </c>
      <c r="AW331" s="13" t="s">
        <v>48</v>
      </c>
      <c r="AX331" s="13" t="s">
        <v>91</v>
      </c>
      <c r="AY331" s="234" t="s">
        <v>183</v>
      </c>
    </row>
    <row r="332" spans="2:65" s="12" customFormat="1" ht="10.199999999999999">
      <c r="B332" s="214"/>
      <c r="C332" s="215"/>
      <c r="D332" s="210" t="s">
        <v>196</v>
      </c>
      <c r="E332" s="216" t="s">
        <v>1</v>
      </c>
      <c r="F332" s="217" t="s">
        <v>3360</v>
      </c>
      <c r="G332" s="215"/>
      <c r="H332" s="216" t="s">
        <v>1</v>
      </c>
      <c r="I332" s="218"/>
      <c r="J332" s="215"/>
      <c r="K332" s="215"/>
      <c r="L332" s="219"/>
      <c r="M332" s="220"/>
      <c r="N332" s="221"/>
      <c r="O332" s="221"/>
      <c r="P332" s="221"/>
      <c r="Q332" s="221"/>
      <c r="R332" s="221"/>
      <c r="S332" s="221"/>
      <c r="T332" s="222"/>
      <c r="AT332" s="223" t="s">
        <v>196</v>
      </c>
      <c r="AU332" s="223" t="s">
        <v>113</v>
      </c>
      <c r="AV332" s="12" t="s">
        <v>23</v>
      </c>
      <c r="AW332" s="12" t="s">
        <v>48</v>
      </c>
      <c r="AX332" s="12" t="s">
        <v>91</v>
      </c>
      <c r="AY332" s="223" t="s">
        <v>183</v>
      </c>
    </row>
    <row r="333" spans="2:65" s="13" customFormat="1" ht="10.199999999999999">
      <c r="B333" s="224"/>
      <c r="C333" s="225"/>
      <c r="D333" s="210" t="s">
        <v>196</v>
      </c>
      <c r="E333" s="226" t="s">
        <v>1</v>
      </c>
      <c r="F333" s="227" t="s">
        <v>988</v>
      </c>
      <c r="G333" s="225"/>
      <c r="H333" s="228">
        <v>13</v>
      </c>
      <c r="I333" s="229"/>
      <c r="J333" s="225"/>
      <c r="K333" s="225"/>
      <c r="L333" s="230"/>
      <c r="M333" s="231"/>
      <c r="N333" s="232"/>
      <c r="O333" s="232"/>
      <c r="P333" s="232"/>
      <c r="Q333" s="232"/>
      <c r="R333" s="232"/>
      <c r="S333" s="232"/>
      <c r="T333" s="233"/>
      <c r="AT333" s="234" t="s">
        <v>196</v>
      </c>
      <c r="AU333" s="234" t="s">
        <v>113</v>
      </c>
      <c r="AV333" s="13" t="s">
        <v>98</v>
      </c>
      <c r="AW333" s="13" t="s">
        <v>48</v>
      </c>
      <c r="AX333" s="13" t="s">
        <v>91</v>
      </c>
      <c r="AY333" s="234" t="s">
        <v>183</v>
      </c>
    </row>
    <row r="334" spans="2:65" s="12" customFormat="1" ht="10.199999999999999">
      <c r="B334" s="214"/>
      <c r="C334" s="215"/>
      <c r="D334" s="210" t="s">
        <v>196</v>
      </c>
      <c r="E334" s="216" t="s">
        <v>1</v>
      </c>
      <c r="F334" s="217" t="s">
        <v>3361</v>
      </c>
      <c r="G334" s="215"/>
      <c r="H334" s="216" t="s">
        <v>1</v>
      </c>
      <c r="I334" s="218"/>
      <c r="J334" s="215"/>
      <c r="K334" s="215"/>
      <c r="L334" s="219"/>
      <c r="M334" s="220"/>
      <c r="N334" s="221"/>
      <c r="O334" s="221"/>
      <c r="P334" s="221"/>
      <c r="Q334" s="221"/>
      <c r="R334" s="221"/>
      <c r="S334" s="221"/>
      <c r="T334" s="222"/>
      <c r="AT334" s="223" t="s">
        <v>196</v>
      </c>
      <c r="AU334" s="223" t="s">
        <v>113</v>
      </c>
      <c r="AV334" s="12" t="s">
        <v>23</v>
      </c>
      <c r="AW334" s="12" t="s">
        <v>48</v>
      </c>
      <c r="AX334" s="12" t="s">
        <v>91</v>
      </c>
      <c r="AY334" s="223" t="s">
        <v>183</v>
      </c>
    </row>
    <row r="335" spans="2:65" s="13" customFormat="1" ht="10.199999999999999">
      <c r="B335" s="224"/>
      <c r="C335" s="225"/>
      <c r="D335" s="210" t="s">
        <v>196</v>
      </c>
      <c r="E335" s="226" t="s">
        <v>1</v>
      </c>
      <c r="F335" s="227" t="s">
        <v>98</v>
      </c>
      <c r="G335" s="225"/>
      <c r="H335" s="228">
        <v>2</v>
      </c>
      <c r="I335" s="229"/>
      <c r="J335" s="225"/>
      <c r="K335" s="225"/>
      <c r="L335" s="230"/>
      <c r="M335" s="231"/>
      <c r="N335" s="232"/>
      <c r="O335" s="232"/>
      <c r="P335" s="232"/>
      <c r="Q335" s="232"/>
      <c r="R335" s="232"/>
      <c r="S335" s="232"/>
      <c r="T335" s="233"/>
      <c r="AT335" s="234" t="s">
        <v>196</v>
      </c>
      <c r="AU335" s="234" t="s">
        <v>113</v>
      </c>
      <c r="AV335" s="13" t="s">
        <v>98</v>
      </c>
      <c r="AW335" s="13" t="s">
        <v>48</v>
      </c>
      <c r="AX335" s="13" t="s">
        <v>91</v>
      </c>
      <c r="AY335" s="234" t="s">
        <v>183</v>
      </c>
    </row>
    <row r="336" spans="2:65" s="12" customFormat="1" ht="10.199999999999999">
      <c r="B336" s="214"/>
      <c r="C336" s="215"/>
      <c r="D336" s="210" t="s">
        <v>196</v>
      </c>
      <c r="E336" s="216" t="s">
        <v>1</v>
      </c>
      <c r="F336" s="217" t="s">
        <v>3439</v>
      </c>
      <c r="G336" s="215"/>
      <c r="H336" s="216" t="s">
        <v>1</v>
      </c>
      <c r="I336" s="218"/>
      <c r="J336" s="215"/>
      <c r="K336" s="215"/>
      <c r="L336" s="219"/>
      <c r="M336" s="220"/>
      <c r="N336" s="221"/>
      <c r="O336" s="221"/>
      <c r="P336" s="221"/>
      <c r="Q336" s="221"/>
      <c r="R336" s="221"/>
      <c r="S336" s="221"/>
      <c r="T336" s="222"/>
      <c r="AT336" s="223" t="s">
        <v>196</v>
      </c>
      <c r="AU336" s="223" t="s">
        <v>113</v>
      </c>
      <c r="AV336" s="12" t="s">
        <v>23</v>
      </c>
      <c r="AW336" s="12" t="s">
        <v>48</v>
      </c>
      <c r="AX336" s="12" t="s">
        <v>91</v>
      </c>
      <c r="AY336" s="223" t="s">
        <v>183</v>
      </c>
    </row>
    <row r="337" spans="2:65" s="13" customFormat="1" ht="10.199999999999999">
      <c r="B337" s="224"/>
      <c r="C337" s="225"/>
      <c r="D337" s="210" t="s">
        <v>196</v>
      </c>
      <c r="E337" s="226" t="s">
        <v>1</v>
      </c>
      <c r="F337" s="227" t="s">
        <v>3440</v>
      </c>
      <c r="G337" s="225"/>
      <c r="H337" s="228">
        <v>2.2999999999999998</v>
      </c>
      <c r="I337" s="229"/>
      <c r="J337" s="225"/>
      <c r="K337" s="225"/>
      <c r="L337" s="230"/>
      <c r="M337" s="231"/>
      <c r="N337" s="232"/>
      <c r="O337" s="232"/>
      <c r="P337" s="232"/>
      <c r="Q337" s="232"/>
      <c r="R337" s="232"/>
      <c r="S337" s="232"/>
      <c r="T337" s="233"/>
      <c r="AT337" s="234" t="s">
        <v>196</v>
      </c>
      <c r="AU337" s="234" t="s">
        <v>113</v>
      </c>
      <c r="AV337" s="13" t="s">
        <v>98</v>
      </c>
      <c r="AW337" s="13" t="s">
        <v>48</v>
      </c>
      <c r="AX337" s="13" t="s">
        <v>23</v>
      </c>
      <c r="AY337" s="234" t="s">
        <v>183</v>
      </c>
    </row>
    <row r="338" spans="2:65" s="1" customFormat="1" ht="16.5" customHeight="1">
      <c r="B338" s="35"/>
      <c r="C338" s="246" t="s">
        <v>295</v>
      </c>
      <c r="D338" s="246" t="s">
        <v>347</v>
      </c>
      <c r="E338" s="247" t="s">
        <v>3441</v>
      </c>
      <c r="F338" s="248" t="s">
        <v>3442</v>
      </c>
      <c r="G338" s="249" t="s">
        <v>406</v>
      </c>
      <c r="H338" s="250">
        <v>1.1850000000000001</v>
      </c>
      <c r="I338" s="251"/>
      <c r="J338" s="252">
        <f>ROUND(I338*H338,2)</f>
        <v>0</v>
      </c>
      <c r="K338" s="248" t="s">
        <v>1</v>
      </c>
      <c r="L338" s="253"/>
      <c r="M338" s="254" t="s">
        <v>1</v>
      </c>
      <c r="N338" s="255" t="s">
        <v>56</v>
      </c>
      <c r="O338" s="67"/>
      <c r="P338" s="206">
        <f>O338*H338</f>
        <v>0</v>
      </c>
      <c r="Q338" s="206">
        <v>0</v>
      </c>
      <c r="R338" s="206">
        <f>Q338*H338</f>
        <v>0</v>
      </c>
      <c r="S338" s="206">
        <v>0</v>
      </c>
      <c r="T338" s="207">
        <f>S338*H338</f>
        <v>0</v>
      </c>
      <c r="AR338" s="208" t="s">
        <v>232</v>
      </c>
      <c r="AT338" s="208" t="s">
        <v>347</v>
      </c>
      <c r="AU338" s="208" t="s">
        <v>113</v>
      </c>
      <c r="AY338" s="17" t="s">
        <v>183</v>
      </c>
      <c r="BE338" s="209">
        <f>IF(N338="základní",J338,0)</f>
        <v>0</v>
      </c>
      <c r="BF338" s="209">
        <f>IF(N338="snížená",J338,0)</f>
        <v>0</v>
      </c>
      <c r="BG338" s="209">
        <f>IF(N338="zákl. přenesená",J338,0)</f>
        <v>0</v>
      </c>
      <c r="BH338" s="209">
        <f>IF(N338="sníž. přenesená",J338,0)</f>
        <v>0</v>
      </c>
      <c r="BI338" s="209">
        <f>IF(N338="nulová",J338,0)</f>
        <v>0</v>
      </c>
      <c r="BJ338" s="17" t="s">
        <v>23</v>
      </c>
      <c r="BK338" s="209">
        <f>ROUND(I338*H338,2)</f>
        <v>0</v>
      </c>
      <c r="BL338" s="17" t="s">
        <v>122</v>
      </c>
      <c r="BM338" s="208" t="s">
        <v>3443</v>
      </c>
    </row>
    <row r="339" spans="2:65" s="1" customFormat="1" ht="10.199999999999999">
      <c r="B339" s="35"/>
      <c r="C339" s="36"/>
      <c r="D339" s="210" t="s">
        <v>192</v>
      </c>
      <c r="E339" s="36"/>
      <c r="F339" s="211" t="s">
        <v>3442</v>
      </c>
      <c r="G339" s="36"/>
      <c r="H339" s="36"/>
      <c r="I339" s="118"/>
      <c r="J339" s="36"/>
      <c r="K339" s="36"/>
      <c r="L339" s="39"/>
      <c r="M339" s="212"/>
      <c r="N339" s="67"/>
      <c r="O339" s="67"/>
      <c r="P339" s="67"/>
      <c r="Q339" s="67"/>
      <c r="R339" s="67"/>
      <c r="S339" s="67"/>
      <c r="T339" s="68"/>
      <c r="AT339" s="17" t="s">
        <v>192</v>
      </c>
      <c r="AU339" s="17" t="s">
        <v>113</v>
      </c>
    </row>
    <row r="340" spans="2:65" s="12" customFormat="1" ht="10.199999999999999">
      <c r="B340" s="214"/>
      <c r="C340" s="215"/>
      <c r="D340" s="210" t="s">
        <v>196</v>
      </c>
      <c r="E340" s="216" t="s">
        <v>1</v>
      </c>
      <c r="F340" s="217" t="s">
        <v>3358</v>
      </c>
      <c r="G340" s="215"/>
      <c r="H340" s="216" t="s">
        <v>1</v>
      </c>
      <c r="I340" s="218"/>
      <c r="J340" s="215"/>
      <c r="K340" s="215"/>
      <c r="L340" s="219"/>
      <c r="M340" s="220"/>
      <c r="N340" s="221"/>
      <c r="O340" s="221"/>
      <c r="P340" s="221"/>
      <c r="Q340" s="221"/>
      <c r="R340" s="221"/>
      <c r="S340" s="221"/>
      <c r="T340" s="222"/>
      <c r="AT340" s="223" t="s">
        <v>196</v>
      </c>
      <c r="AU340" s="223" t="s">
        <v>113</v>
      </c>
      <c r="AV340" s="12" t="s">
        <v>23</v>
      </c>
      <c r="AW340" s="12" t="s">
        <v>48</v>
      </c>
      <c r="AX340" s="12" t="s">
        <v>91</v>
      </c>
      <c r="AY340" s="223" t="s">
        <v>183</v>
      </c>
    </row>
    <row r="341" spans="2:65" s="13" customFormat="1" ht="10.199999999999999">
      <c r="B341" s="224"/>
      <c r="C341" s="225"/>
      <c r="D341" s="210" t="s">
        <v>196</v>
      </c>
      <c r="E341" s="226" t="s">
        <v>1</v>
      </c>
      <c r="F341" s="227" t="s">
        <v>122</v>
      </c>
      <c r="G341" s="225"/>
      <c r="H341" s="228">
        <v>4</v>
      </c>
      <c r="I341" s="229"/>
      <c r="J341" s="225"/>
      <c r="K341" s="225"/>
      <c r="L341" s="230"/>
      <c r="M341" s="231"/>
      <c r="N341" s="232"/>
      <c r="O341" s="232"/>
      <c r="P341" s="232"/>
      <c r="Q341" s="232"/>
      <c r="R341" s="232"/>
      <c r="S341" s="232"/>
      <c r="T341" s="233"/>
      <c r="AT341" s="234" t="s">
        <v>196</v>
      </c>
      <c r="AU341" s="234" t="s">
        <v>113</v>
      </c>
      <c r="AV341" s="13" t="s">
        <v>98</v>
      </c>
      <c r="AW341" s="13" t="s">
        <v>48</v>
      </c>
      <c r="AX341" s="13" t="s">
        <v>91</v>
      </c>
      <c r="AY341" s="234" t="s">
        <v>183</v>
      </c>
    </row>
    <row r="342" spans="2:65" s="12" customFormat="1" ht="10.199999999999999">
      <c r="B342" s="214"/>
      <c r="C342" s="215"/>
      <c r="D342" s="210" t="s">
        <v>196</v>
      </c>
      <c r="E342" s="216" t="s">
        <v>1</v>
      </c>
      <c r="F342" s="217" t="s">
        <v>3359</v>
      </c>
      <c r="G342" s="215"/>
      <c r="H342" s="216" t="s">
        <v>1</v>
      </c>
      <c r="I342" s="218"/>
      <c r="J342" s="215"/>
      <c r="K342" s="215"/>
      <c r="L342" s="219"/>
      <c r="M342" s="220"/>
      <c r="N342" s="221"/>
      <c r="O342" s="221"/>
      <c r="P342" s="221"/>
      <c r="Q342" s="221"/>
      <c r="R342" s="221"/>
      <c r="S342" s="221"/>
      <c r="T342" s="222"/>
      <c r="AT342" s="223" t="s">
        <v>196</v>
      </c>
      <c r="AU342" s="223" t="s">
        <v>113</v>
      </c>
      <c r="AV342" s="12" t="s">
        <v>23</v>
      </c>
      <c r="AW342" s="12" t="s">
        <v>48</v>
      </c>
      <c r="AX342" s="12" t="s">
        <v>91</v>
      </c>
      <c r="AY342" s="223" t="s">
        <v>183</v>
      </c>
    </row>
    <row r="343" spans="2:65" s="13" customFormat="1" ht="10.199999999999999">
      <c r="B343" s="224"/>
      <c r="C343" s="225"/>
      <c r="D343" s="210" t="s">
        <v>196</v>
      </c>
      <c r="E343" s="226" t="s">
        <v>1</v>
      </c>
      <c r="F343" s="227" t="s">
        <v>122</v>
      </c>
      <c r="G343" s="225"/>
      <c r="H343" s="228">
        <v>4</v>
      </c>
      <c r="I343" s="229"/>
      <c r="J343" s="225"/>
      <c r="K343" s="225"/>
      <c r="L343" s="230"/>
      <c r="M343" s="231"/>
      <c r="N343" s="232"/>
      <c r="O343" s="232"/>
      <c r="P343" s="232"/>
      <c r="Q343" s="232"/>
      <c r="R343" s="232"/>
      <c r="S343" s="232"/>
      <c r="T343" s="233"/>
      <c r="AT343" s="234" t="s">
        <v>196</v>
      </c>
      <c r="AU343" s="234" t="s">
        <v>113</v>
      </c>
      <c r="AV343" s="13" t="s">
        <v>98</v>
      </c>
      <c r="AW343" s="13" t="s">
        <v>48</v>
      </c>
      <c r="AX343" s="13" t="s">
        <v>91</v>
      </c>
      <c r="AY343" s="234" t="s">
        <v>183</v>
      </c>
    </row>
    <row r="344" spans="2:65" s="12" customFormat="1" ht="10.199999999999999">
      <c r="B344" s="214"/>
      <c r="C344" s="215"/>
      <c r="D344" s="210" t="s">
        <v>196</v>
      </c>
      <c r="E344" s="216" t="s">
        <v>1</v>
      </c>
      <c r="F344" s="217" t="s">
        <v>3360</v>
      </c>
      <c r="G344" s="215"/>
      <c r="H344" s="216" t="s">
        <v>1</v>
      </c>
      <c r="I344" s="218"/>
      <c r="J344" s="215"/>
      <c r="K344" s="215"/>
      <c r="L344" s="219"/>
      <c r="M344" s="220"/>
      <c r="N344" s="221"/>
      <c r="O344" s="221"/>
      <c r="P344" s="221"/>
      <c r="Q344" s="221"/>
      <c r="R344" s="221"/>
      <c r="S344" s="221"/>
      <c r="T344" s="222"/>
      <c r="AT344" s="223" t="s">
        <v>196</v>
      </c>
      <c r="AU344" s="223" t="s">
        <v>113</v>
      </c>
      <c r="AV344" s="12" t="s">
        <v>23</v>
      </c>
      <c r="AW344" s="12" t="s">
        <v>48</v>
      </c>
      <c r="AX344" s="12" t="s">
        <v>91</v>
      </c>
      <c r="AY344" s="223" t="s">
        <v>183</v>
      </c>
    </row>
    <row r="345" spans="2:65" s="13" customFormat="1" ht="10.199999999999999">
      <c r="B345" s="224"/>
      <c r="C345" s="225"/>
      <c r="D345" s="210" t="s">
        <v>196</v>
      </c>
      <c r="E345" s="226" t="s">
        <v>1</v>
      </c>
      <c r="F345" s="227" t="s">
        <v>988</v>
      </c>
      <c r="G345" s="225"/>
      <c r="H345" s="228">
        <v>13</v>
      </c>
      <c r="I345" s="229"/>
      <c r="J345" s="225"/>
      <c r="K345" s="225"/>
      <c r="L345" s="230"/>
      <c r="M345" s="231"/>
      <c r="N345" s="232"/>
      <c r="O345" s="232"/>
      <c r="P345" s="232"/>
      <c r="Q345" s="232"/>
      <c r="R345" s="232"/>
      <c r="S345" s="232"/>
      <c r="T345" s="233"/>
      <c r="AT345" s="234" t="s">
        <v>196</v>
      </c>
      <c r="AU345" s="234" t="s">
        <v>113</v>
      </c>
      <c r="AV345" s="13" t="s">
        <v>98</v>
      </c>
      <c r="AW345" s="13" t="s">
        <v>48</v>
      </c>
      <c r="AX345" s="13" t="s">
        <v>91</v>
      </c>
      <c r="AY345" s="234" t="s">
        <v>183</v>
      </c>
    </row>
    <row r="346" spans="2:65" s="12" customFormat="1" ht="10.199999999999999">
      <c r="B346" s="214"/>
      <c r="C346" s="215"/>
      <c r="D346" s="210" t="s">
        <v>196</v>
      </c>
      <c r="E346" s="216" t="s">
        <v>1</v>
      </c>
      <c r="F346" s="217" t="s">
        <v>3361</v>
      </c>
      <c r="G346" s="215"/>
      <c r="H346" s="216" t="s">
        <v>1</v>
      </c>
      <c r="I346" s="218"/>
      <c r="J346" s="215"/>
      <c r="K346" s="215"/>
      <c r="L346" s="219"/>
      <c r="M346" s="220"/>
      <c r="N346" s="221"/>
      <c r="O346" s="221"/>
      <c r="P346" s="221"/>
      <c r="Q346" s="221"/>
      <c r="R346" s="221"/>
      <c r="S346" s="221"/>
      <c r="T346" s="222"/>
      <c r="AT346" s="223" t="s">
        <v>196</v>
      </c>
      <c r="AU346" s="223" t="s">
        <v>113</v>
      </c>
      <c r="AV346" s="12" t="s">
        <v>23</v>
      </c>
      <c r="AW346" s="12" t="s">
        <v>48</v>
      </c>
      <c r="AX346" s="12" t="s">
        <v>91</v>
      </c>
      <c r="AY346" s="223" t="s">
        <v>183</v>
      </c>
    </row>
    <row r="347" spans="2:65" s="13" customFormat="1" ht="10.199999999999999">
      <c r="B347" s="224"/>
      <c r="C347" s="225"/>
      <c r="D347" s="210" t="s">
        <v>196</v>
      </c>
      <c r="E347" s="226" t="s">
        <v>1</v>
      </c>
      <c r="F347" s="227" t="s">
        <v>98</v>
      </c>
      <c r="G347" s="225"/>
      <c r="H347" s="228">
        <v>2</v>
      </c>
      <c r="I347" s="229"/>
      <c r="J347" s="225"/>
      <c r="K347" s="225"/>
      <c r="L347" s="230"/>
      <c r="M347" s="231"/>
      <c r="N347" s="232"/>
      <c r="O347" s="232"/>
      <c r="P347" s="232"/>
      <c r="Q347" s="232"/>
      <c r="R347" s="232"/>
      <c r="S347" s="232"/>
      <c r="T347" s="233"/>
      <c r="AT347" s="234" t="s">
        <v>196</v>
      </c>
      <c r="AU347" s="234" t="s">
        <v>113</v>
      </c>
      <c r="AV347" s="13" t="s">
        <v>98</v>
      </c>
      <c r="AW347" s="13" t="s">
        <v>48</v>
      </c>
      <c r="AX347" s="13" t="s">
        <v>91</v>
      </c>
      <c r="AY347" s="234" t="s">
        <v>183</v>
      </c>
    </row>
    <row r="348" spans="2:65" s="12" customFormat="1" ht="10.199999999999999">
      <c r="B348" s="214"/>
      <c r="C348" s="215"/>
      <c r="D348" s="210" t="s">
        <v>196</v>
      </c>
      <c r="E348" s="216" t="s">
        <v>1</v>
      </c>
      <c r="F348" s="217" t="s">
        <v>3444</v>
      </c>
      <c r="G348" s="215"/>
      <c r="H348" s="216" t="s">
        <v>1</v>
      </c>
      <c r="I348" s="218"/>
      <c r="J348" s="215"/>
      <c r="K348" s="215"/>
      <c r="L348" s="219"/>
      <c r="M348" s="220"/>
      <c r="N348" s="221"/>
      <c r="O348" s="221"/>
      <c r="P348" s="221"/>
      <c r="Q348" s="221"/>
      <c r="R348" s="221"/>
      <c r="S348" s="221"/>
      <c r="T348" s="222"/>
      <c r="AT348" s="223" t="s">
        <v>196</v>
      </c>
      <c r="AU348" s="223" t="s">
        <v>113</v>
      </c>
      <c r="AV348" s="12" t="s">
        <v>23</v>
      </c>
      <c r="AW348" s="12" t="s">
        <v>48</v>
      </c>
      <c r="AX348" s="12" t="s">
        <v>91</v>
      </c>
      <c r="AY348" s="223" t="s">
        <v>183</v>
      </c>
    </row>
    <row r="349" spans="2:65" s="13" customFormat="1" ht="10.199999999999999">
      <c r="B349" s="224"/>
      <c r="C349" s="225"/>
      <c r="D349" s="210" t="s">
        <v>196</v>
      </c>
      <c r="E349" s="226" t="s">
        <v>1</v>
      </c>
      <c r="F349" s="227" t="s">
        <v>3445</v>
      </c>
      <c r="G349" s="225"/>
      <c r="H349" s="228">
        <v>1.1499999999999999</v>
      </c>
      <c r="I349" s="229"/>
      <c r="J349" s="225"/>
      <c r="K349" s="225"/>
      <c r="L349" s="230"/>
      <c r="M349" s="231"/>
      <c r="N349" s="232"/>
      <c r="O349" s="232"/>
      <c r="P349" s="232"/>
      <c r="Q349" s="232"/>
      <c r="R349" s="232"/>
      <c r="S349" s="232"/>
      <c r="T349" s="233"/>
      <c r="AT349" s="234" t="s">
        <v>196</v>
      </c>
      <c r="AU349" s="234" t="s">
        <v>113</v>
      </c>
      <c r="AV349" s="13" t="s">
        <v>98</v>
      </c>
      <c r="AW349" s="13" t="s">
        <v>48</v>
      </c>
      <c r="AX349" s="13" t="s">
        <v>91</v>
      </c>
      <c r="AY349" s="234" t="s">
        <v>183</v>
      </c>
    </row>
    <row r="350" spans="2:65" s="12" customFormat="1" ht="10.199999999999999">
      <c r="B350" s="214"/>
      <c r="C350" s="215"/>
      <c r="D350" s="210" t="s">
        <v>196</v>
      </c>
      <c r="E350" s="216" t="s">
        <v>1</v>
      </c>
      <c r="F350" s="217" t="s">
        <v>3433</v>
      </c>
      <c r="G350" s="215"/>
      <c r="H350" s="216" t="s">
        <v>1</v>
      </c>
      <c r="I350" s="218"/>
      <c r="J350" s="215"/>
      <c r="K350" s="215"/>
      <c r="L350" s="219"/>
      <c r="M350" s="220"/>
      <c r="N350" s="221"/>
      <c r="O350" s="221"/>
      <c r="P350" s="221"/>
      <c r="Q350" s="221"/>
      <c r="R350" s="221"/>
      <c r="S350" s="221"/>
      <c r="T350" s="222"/>
      <c r="AT350" s="223" t="s">
        <v>196</v>
      </c>
      <c r="AU350" s="223" t="s">
        <v>113</v>
      </c>
      <c r="AV350" s="12" t="s">
        <v>23</v>
      </c>
      <c r="AW350" s="12" t="s">
        <v>48</v>
      </c>
      <c r="AX350" s="12" t="s">
        <v>91</v>
      </c>
      <c r="AY350" s="223" t="s">
        <v>183</v>
      </c>
    </row>
    <row r="351" spans="2:65" s="13" customFormat="1" ht="10.199999999999999">
      <c r="B351" s="224"/>
      <c r="C351" s="225"/>
      <c r="D351" s="210" t="s">
        <v>196</v>
      </c>
      <c r="E351" s="226" t="s">
        <v>1</v>
      </c>
      <c r="F351" s="227" t="s">
        <v>3446</v>
      </c>
      <c r="G351" s="225"/>
      <c r="H351" s="228">
        <v>1.1845000000000001</v>
      </c>
      <c r="I351" s="229"/>
      <c r="J351" s="225"/>
      <c r="K351" s="225"/>
      <c r="L351" s="230"/>
      <c r="M351" s="231"/>
      <c r="N351" s="232"/>
      <c r="O351" s="232"/>
      <c r="P351" s="232"/>
      <c r="Q351" s="232"/>
      <c r="R351" s="232"/>
      <c r="S351" s="232"/>
      <c r="T351" s="233"/>
      <c r="AT351" s="234" t="s">
        <v>196</v>
      </c>
      <c r="AU351" s="234" t="s">
        <v>113</v>
      </c>
      <c r="AV351" s="13" t="s">
        <v>98</v>
      </c>
      <c r="AW351" s="13" t="s">
        <v>48</v>
      </c>
      <c r="AX351" s="13" t="s">
        <v>23</v>
      </c>
      <c r="AY351" s="234" t="s">
        <v>183</v>
      </c>
    </row>
    <row r="352" spans="2:65" s="1" customFormat="1" ht="16.5" customHeight="1">
      <c r="B352" s="35"/>
      <c r="C352" s="246" t="s">
        <v>478</v>
      </c>
      <c r="D352" s="246" t="s">
        <v>347</v>
      </c>
      <c r="E352" s="247" t="s">
        <v>3447</v>
      </c>
      <c r="F352" s="248" t="s">
        <v>3448</v>
      </c>
      <c r="G352" s="249" t="s">
        <v>406</v>
      </c>
      <c r="H352" s="250">
        <v>1.1850000000000001</v>
      </c>
      <c r="I352" s="251"/>
      <c r="J352" s="252">
        <f>ROUND(I352*H352,2)</f>
        <v>0</v>
      </c>
      <c r="K352" s="248" t="s">
        <v>1</v>
      </c>
      <c r="L352" s="253"/>
      <c r="M352" s="254" t="s">
        <v>1</v>
      </c>
      <c r="N352" s="255" t="s">
        <v>56</v>
      </c>
      <c r="O352" s="67"/>
      <c r="P352" s="206">
        <f>O352*H352</f>
        <v>0</v>
      </c>
      <c r="Q352" s="206">
        <v>0</v>
      </c>
      <c r="R352" s="206">
        <f>Q352*H352</f>
        <v>0</v>
      </c>
      <c r="S352" s="206">
        <v>0</v>
      </c>
      <c r="T352" s="207">
        <f>S352*H352</f>
        <v>0</v>
      </c>
      <c r="AR352" s="208" t="s">
        <v>232</v>
      </c>
      <c r="AT352" s="208" t="s">
        <v>347</v>
      </c>
      <c r="AU352" s="208" t="s">
        <v>113</v>
      </c>
      <c r="AY352" s="17" t="s">
        <v>183</v>
      </c>
      <c r="BE352" s="209">
        <f>IF(N352="základní",J352,0)</f>
        <v>0</v>
      </c>
      <c r="BF352" s="209">
        <f>IF(N352="snížená",J352,0)</f>
        <v>0</v>
      </c>
      <c r="BG352" s="209">
        <f>IF(N352="zákl. přenesená",J352,0)</f>
        <v>0</v>
      </c>
      <c r="BH352" s="209">
        <f>IF(N352="sníž. přenesená",J352,0)</f>
        <v>0</v>
      </c>
      <c r="BI352" s="209">
        <f>IF(N352="nulová",J352,0)</f>
        <v>0</v>
      </c>
      <c r="BJ352" s="17" t="s">
        <v>23</v>
      </c>
      <c r="BK352" s="209">
        <f>ROUND(I352*H352,2)</f>
        <v>0</v>
      </c>
      <c r="BL352" s="17" t="s">
        <v>122</v>
      </c>
      <c r="BM352" s="208" t="s">
        <v>3449</v>
      </c>
    </row>
    <row r="353" spans="2:65" s="1" customFormat="1" ht="10.199999999999999">
      <c r="B353" s="35"/>
      <c r="C353" s="36"/>
      <c r="D353" s="210" t="s">
        <v>192</v>
      </c>
      <c r="E353" s="36"/>
      <c r="F353" s="211" t="s">
        <v>3448</v>
      </c>
      <c r="G353" s="36"/>
      <c r="H353" s="36"/>
      <c r="I353" s="118"/>
      <c r="J353" s="36"/>
      <c r="K353" s="36"/>
      <c r="L353" s="39"/>
      <c r="M353" s="212"/>
      <c r="N353" s="67"/>
      <c r="O353" s="67"/>
      <c r="P353" s="67"/>
      <c r="Q353" s="67"/>
      <c r="R353" s="67"/>
      <c r="S353" s="67"/>
      <c r="T353" s="68"/>
      <c r="AT353" s="17" t="s">
        <v>192</v>
      </c>
      <c r="AU353" s="17" t="s">
        <v>113</v>
      </c>
    </row>
    <row r="354" spans="2:65" s="12" customFormat="1" ht="10.199999999999999">
      <c r="B354" s="214"/>
      <c r="C354" s="215"/>
      <c r="D354" s="210" t="s">
        <v>196</v>
      </c>
      <c r="E354" s="216" t="s">
        <v>1</v>
      </c>
      <c r="F354" s="217" t="s">
        <v>3358</v>
      </c>
      <c r="G354" s="215"/>
      <c r="H354" s="216" t="s">
        <v>1</v>
      </c>
      <c r="I354" s="218"/>
      <c r="J354" s="215"/>
      <c r="K354" s="215"/>
      <c r="L354" s="219"/>
      <c r="M354" s="220"/>
      <c r="N354" s="221"/>
      <c r="O354" s="221"/>
      <c r="P354" s="221"/>
      <c r="Q354" s="221"/>
      <c r="R354" s="221"/>
      <c r="S354" s="221"/>
      <c r="T354" s="222"/>
      <c r="AT354" s="223" t="s">
        <v>196</v>
      </c>
      <c r="AU354" s="223" t="s">
        <v>113</v>
      </c>
      <c r="AV354" s="12" t="s">
        <v>23</v>
      </c>
      <c r="AW354" s="12" t="s">
        <v>48</v>
      </c>
      <c r="AX354" s="12" t="s">
        <v>91</v>
      </c>
      <c r="AY354" s="223" t="s">
        <v>183</v>
      </c>
    </row>
    <row r="355" spans="2:65" s="13" customFormat="1" ht="10.199999999999999">
      <c r="B355" s="224"/>
      <c r="C355" s="225"/>
      <c r="D355" s="210" t="s">
        <v>196</v>
      </c>
      <c r="E355" s="226" t="s">
        <v>1</v>
      </c>
      <c r="F355" s="227" t="s">
        <v>122</v>
      </c>
      <c r="G355" s="225"/>
      <c r="H355" s="228">
        <v>4</v>
      </c>
      <c r="I355" s="229"/>
      <c r="J355" s="225"/>
      <c r="K355" s="225"/>
      <c r="L355" s="230"/>
      <c r="M355" s="231"/>
      <c r="N355" s="232"/>
      <c r="O355" s="232"/>
      <c r="P355" s="232"/>
      <c r="Q355" s="232"/>
      <c r="R355" s="232"/>
      <c r="S355" s="232"/>
      <c r="T355" s="233"/>
      <c r="AT355" s="234" t="s">
        <v>196</v>
      </c>
      <c r="AU355" s="234" t="s">
        <v>113</v>
      </c>
      <c r="AV355" s="13" t="s">
        <v>98</v>
      </c>
      <c r="AW355" s="13" t="s">
        <v>48</v>
      </c>
      <c r="AX355" s="13" t="s">
        <v>91</v>
      </c>
      <c r="AY355" s="234" t="s">
        <v>183</v>
      </c>
    </row>
    <row r="356" spans="2:65" s="12" customFormat="1" ht="10.199999999999999">
      <c r="B356" s="214"/>
      <c r="C356" s="215"/>
      <c r="D356" s="210" t="s">
        <v>196</v>
      </c>
      <c r="E356" s="216" t="s">
        <v>1</v>
      </c>
      <c r="F356" s="217" t="s">
        <v>3359</v>
      </c>
      <c r="G356" s="215"/>
      <c r="H356" s="216" t="s">
        <v>1</v>
      </c>
      <c r="I356" s="218"/>
      <c r="J356" s="215"/>
      <c r="K356" s="215"/>
      <c r="L356" s="219"/>
      <c r="M356" s="220"/>
      <c r="N356" s="221"/>
      <c r="O356" s="221"/>
      <c r="P356" s="221"/>
      <c r="Q356" s="221"/>
      <c r="R356" s="221"/>
      <c r="S356" s="221"/>
      <c r="T356" s="222"/>
      <c r="AT356" s="223" t="s">
        <v>196</v>
      </c>
      <c r="AU356" s="223" t="s">
        <v>113</v>
      </c>
      <c r="AV356" s="12" t="s">
        <v>23</v>
      </c>
      <c r="AW356" s="12" t="s">
        <v>48</v>
      </c>
      <c r="AX356" s="12" t="s">
        <v>91</v>
      </c>
      <c r="AY356" s="223" t="s">
        <v>183</v>
      </c>
    </row>
    <row r="357" spans="2:65" s="13" customFormat="1" ht="10.199999999999999">
      <c r="B357" s="224"/>
      <c r="C357" s="225"/>
      <c r="D357" s="210" t="s">
        <v>196</v>
      </c>
      <c r="E357" s="226" t="s">
        <v>1</v>
      </c>
      <c r="F357" s="227" t="s">
        <v>122</v>
      </c>
      <c r="G357" s="225"/>
      <c r="H357" s="228">
        <v>4</v>
      </c>
      <c r="I357" s="229"/>
      <c r="J357" s="225"/>
      <c r="K357" s="225"/>
      <c r="L357" s="230"/>
      <c r="M357" s="231"/>
      <c r="N357" s="232"/>
      <c r="O357" s="232"/>
      <c r="P357" s="232"/>
      <c r="Q357" s="232"/>
      <c r="R357" s="232"/>
      <c r="S357" s="232"/>
      <c r="T357" s="233"/>
      <c r="AT357" s="234" t="s">
        <v>196</v>
      </c>
      <c r="AU357" s="234" t="s">
        <v>113</v>
      </c>
      <c r="AV357" s="13" t="s">
        <v>98</v>
      </c>
      <c r="AW357" s="13" t="s">
        <v>48</v>
      </c>
      <c r="AX357" s="13" t="s">
        <v>91</v>
      </c>
      <c r="AY357" s="234" t="s">
        <v>183</v>
      </c>
    </row>
    <row r="358" spans="2:65" s="12" customFormat="1" ht="10.199999999999999">
      <c r="B358" s="214"/>
      <c r="C358" s="215"/>
      <c r="D358" s="210" t="s">
        <v>196</v>
      </c>
      <c r="E358" s="216" t="s">
        <v>1</v>
      </c>
      <c r="F358" s="217" t="s">
        <v>3360</v>
      </c>
      <c r="G358" s="215"/>
      <c r="H358" s="216" t="s">
        <v>1</v>
      </c>
      <c r="I358" s="218"/>
      <c r="J358" s="215"/>
      <c r="K358" s="215"/>
      <c r="L358" s="219"/>
      <c r="M358" s="220"/>
      <c r="N358" s="221"/>
      <c r="O358" s="221"/>
      <c r="P358" s="221"/>
      <c r="Q358" s="221"/>
      <c r="R358" s="221"/>
      <c r="S358" s="221"/>
      <c r="T358" s="222"/>
      <c r="AT358" s="223" t="s">
        <v>196</v>
      </c>
      <c r="AU358" s="223" t="s">
        <v>113</v>
      </c>
      <c r="AV358" s="12" t="s">
        <v>23</v>
      </c>
      <c r="AW358" s="12" t="s">
        <v>48</v>
      </c>
      <c r="AX358" s="12" t="s">
        <v>91</v>
      </c>
      <c r="AY358" s="223" t="s">
        <v>183</v>
      </c>
    </row>
    <row r="359" spans="2:65" s="13" customFormat="1" ht="10.199999999999999">
      <c r="B359" s="224"/>
      <c r="C359" s="225"/>
      <c r="D359" s="210" t="s">
        <v>196</v>
      </c>
      <c r="E359" s="226" t="s">
        <v>1</v>
      </c>
      <c r="F359" s="227" t="s">
        <v>988</v>
      </c>
      <c r="G359" s="225"/>
      <c r="H359" s="228">
        <v>13</v>
      </c>
      <c r="I359" s="229"/>
      <c r="J359" s="225"/>
      <c r="K359" s="225"/>
      <c r="L359" s="230"/>
      <c r="M359" s="231"/>
      <c r="N359" s="232"/>
      <c r="O359" s="232"/>
      <c r="P359" s="232"/>
      <c r="Q359" s="232"/>
      <c r="R359" s="232"/>
      <c r="S359" s="232"/>
      <c r="T359" s="233"/>
      <c r="AT359" s="234" t="s">
        <v>196</v>
      </c>
      <c r="AU359" s="234" t="s">
        <v>113</v>
      </c>
      <c r="AV359" s="13" t="s">
        <v>98</v>
      </c>
      <c r="AW359" s="13" t="s">
        <v>48</v>
      </c>
      <c r="AX359" s="13" t="s">
        <v>91</v>
      </c>
      <c r="AY359" s="234" t="s">
        <v>183</v>
      </c>
    </row>
    <row r="360" spans="2:65" s="12" customFormat="1" ht="10.199999999999999">
      <c r="B360" s="214"/>
      <c r="C360" s="215"/>
      <c r="D360" s="210" t="s">
        <v>196</v>
      </c>
      <c r="E360" s="216" t="s">
        <v>1</v>
      </c>
      <c r="F360" s="217" t="s">
        <v>3361</v>
      </c>
      <c r="G360" s="215"/>
      <c r="H360" s="216" t="s">
        <v>1</v>
      </c>
      <c r="I360" s="218"/>
      <c r="J360" s="215"/>
      <c r="K360" s="215"/>
      <c r="L360" s="219"/>
      <c r="M360" s="220"/>
      <c r="N360" s="221"/>
      <c r="O360" s="221"/>
      <c r="P360" s="221"/>
      <c r="Q360" s="221"/>
      <c r="R360" s="221"/>
      <c r="S360" s="221"/>
      <c r="T360" s="222"/>
      <c r="AT360" s="223" t="s">
        <v>196</v>
      </c>
      <c r="AU360" s="223" t="s">
        <v>113</v>
      </c>
      <c r="AV360" s="12" t="s">
        <v>23</v>
      </c>
      <c r="AW360" s="12" t="s">
        <v>48</v>
      </c>
      <c r="AX360" s="12" t="s">
        <v>91</v>
      </c>
      <c r="AY360" s="223" t="s">
        <v>183</v>
      </c>
    </row>
    <row r="361" spans="2:65" s="13" customFormat="1" ht="10.199999999999999">
      <c r="B361" s="224"/>
      <c r="C361" s="225"/>
      <c r="D361" s="210" t="s">
        <v>196</v>
      </c>
      <c r="E361" s="226" t="s">
        <v>1</v>
      </c>
      <c r="F361" s="227" t="s">
        <v>98</v>
      </c>
      <c r="G361" s="225"/>
      <c r="H361" s="228">
        <v>2</v>
      </c>
      <c r="I361" s="229"/>
      <c r="J361" s="225"/>
      <c r="K361" s="225"/>
      <c r="L361" s="230"/>
      <c r="M361" s="231"/>
      <c r="N361" s="232"/>
      <c r="O361" s="232"/>
      <c r="P361" s="232"/>
      <c r="Q361" s="232"/>
      <c r="R361" s="232"/>
      <c r="S361" s="232"/>
      <c r="T361" s="233"/>
      <c r="AT361" s="234" t="s">
        <v>196</v>
      </c>
      <c r="AU361" s="234" t="s">
        <v>113</v>
      </c>
      <c r="AV361" s="13" t="s">
        <v>98</v>
      </c>
      <c r="AW361" s="13" t="s">
        <v>48</v>
      </c>
      <c r="AX361" s="13" t="s">
        <v>91</v>
      </c>
      <c r="AY361" s="234" t="s">
        <v>183</v>
      </c>
    </row>
    <row r="362" spans="2:65" s="12" customFormat="1" ht="10.199999999999999">
      <c r="B362" s="214"/>
      <c r="C362" s="215"/>
      <c r="D362" s="210" t="s">
        <v>196</v>
      </c>
      <c r="E362" s="216" t="s">
        <v>1</v>
      </c>
      <c r="F362" s="217" t="s">
        <v>3450</v>
      </c>
      <c r="G362" s="215"/>
      <c r="H362" s="216" t="s">
        <v>1</v>
      </c>
      <c r="I362" s="218"/>
      <c r="J362" s="215"/>
      <c r="K362" s="215"/>
      <c r="L362" s="219"/>
      <c r="M362" s="220"/>
      <c r="N362" s="221"/>
      <c r="O362" s="221"/>
      <c r="P362" s="221"/>
      <c r="Q362" s="221"/>
      <c r="R362" s="221"/>
      <c r="S362" s="221"/>
      <c r="T362" s="222"/>
      <c r="AT362" s="223" t="s">
        <v>196</v>
      </c>
      <c r="AU362" s="223" t="s">
        <v>113</v>
      </c>
      <c r="AV362" s="12" t="s">
        <v>23</v>
      </c>
      <c r="AW362" s="12" t="s">
        <v>48</v>
      </c>
      <c r="AX362" s="12" t="s">
        <v>91</v>
      </c>
      <c r="AY362" s="223" t="s">
        <v>183</v>
      </c>
    </row>
    <row r="363" spans="2:65" s="13" customFormat="1" ht="10.199999999999999">
      <c r="B363" s="224"/>
      <c r="C363" s="225"/>
      <c r="D363" s="210" t="s">
        <v>196</v>
      </c>
      <c r="E363" s="226" t="s">
        <v>1</v>
      </c>
      <c r="F363" s="227" t="s">
        <v>3445</v>
      </c>
      <c r="G363" s="225"/>
      <c r="H363" s="228">
        <v>1.1500000000000001</v>
      </c>
      <c r="I363" s="229"/>
      <c r="J363" s="225"/>
      <c r="K363" s="225"/>
      <c r="L363" s="230"/>
      <c r="M363" s="231"/>
      <c r="N363" s="232"/>
      <c r="O363" s="232"/>
      <c r="P363" s="232"/>
      <c r="Q363" s="232"/>
      <c r="R363" s="232"/>
      <c r="S363" s="232"/>
      <c r="T363" s="233"/>
      <c r="AT363" s="234" t="s">
        <v>196</v>
      </c>
      <c r="AU363" s="234" t="s">
        <v>113</v>
      </c>
      <c r="AV363" s="13" t="s">
        <v>98</v>
      </c>
      <c r="AW363" s="13" t="s">
        <v>48</v>
      </c>
      <c r="AX363" s="13" t="s">
        <v>91</v>
      </c>
      <c r="AY363" s="234" t="s">
        <v>183</v>
      </c>
    </row>
    <row r="364" spans="2:65" s="12" customFormat="1" ht="10.199999999999999">
      <c r="B364" s="214"/>
      <c r="C364" s="215"/>
      <c r="D364" s="210" t="s">
        <v>196</v>
      </c>
      <c r="E364" s="216" t="s">
        <v>1</v>
      </c>
      <c r="F364" s="217" t="s">
        <v>3433</v>
      </c>
      <c r="G364" s="215"/>
      <c r="H364" s="216" t="s">
        <v>1</v>
      </c>
      <c r="I364" s="218"/>
      <c r="J364" s="215"/>
      <c r="K364" s="215"/>
      <c r="L364" s="219"/>
      <c r="M364" s="220"/>
      <c r="N364" s="221"/>
      <c r="O364" s="221"/>
      <c r="P364" s="221"/>
      <c r="Q364" s="221"/>
      <c r="R364" s="221"/>
      <c r="S364" s="221"/>
      <c r="T364" s="222"/>
      <c r="AT364" s="223" t="s">
        <v>196</v>
      </c>
      <c r="AU364" s="223" t="s">
        <v>113</v>
      </c>
      <c r="AV364" s="12" t="s">
        <v>23</v>
      </c>
      <c r="AW364" s="12" t="s">
        <v>48</v>
      </c>
      <c r="AX364" s="12" t="s">
        <v>91</v>
      </c>
      <c r="AY364" s="223" t="s">
        <v>183</v>
      </c>
    </row>
    <row r="365" spans="2:65" s="13" customFormat="1" ht="10.199999999999999">
      <c r="B365" s="224"/>
      <c r="C365" s="225"/>
      <c r="D365" s="210" t="s">
        <v>196</v>
      </c>
      <c r="E365" s="226" t="s">
        <v>1</v>
      </c>
      <c r="F365" s="227" t="s">
        <v>3446</v>
      </c>
      <c r="G365" s="225"/>
      <c r="H365" s="228">
        <v>1.1844999999999999</v>
      </c>
      <c r="I365" s="229"/>
      <c r="J365" s="225"/>
      <c r="K365" s="225"/>
      <c r="L365" s="230"/>
      <c r="M365" s="231"/>
      <c r="N365" s="232"/>
      <c r="O365" s="232"/>
      <c r="P365" s="232"/>
      <c r="Q365" s="232"/>
      <c r="R365" s="232"/>
      <c r="S365" s="232"/>
      <c r="T365" s="233"/>
      <c r="AT365" s="234" t="s">
        <v>196</v>
      </c>
      <c r="AU365" s="234" t="s">
        <v>113</v>
      </c>
      <c r="AV365" s="13" t="s">
        <v>98</v>
      </c>
      <c r="AW365" s="13" t="s">
        <v>48</v>
      </c>
      <c r="AX365" s="13" t="s">
        <v>23</v>
      </c>
      <c r="AY365" s="234" t="s">
        <v>183</v>
      </c>
    </row>
    <row r="366" spans="2:65" s="1" customFormat="1" ht="16.5" customHeight="1">
      <c r="B366" s="35"/>
      <c r="C366" s="197" t="s">
        <v>302</v>
      </c>
      <c r="D366" s="197" t="s">
        <v>186</v>
      </c>
      <c r="E366" s="198" t="s">
        <v>449</v>
      </c>
      <c r="F366" s="199" t="s">
        <v>450</v>
      </c>
      <c r="G366" s="200" t="s">
        <v>248</v>
      </c>
      <c r="H366" s="201">
        <v>2.2999999999999998</v>
      </c>
      <c r="I366" s="202"/>
      <c r="J366" s="203">
        <f>ROUND(I366*H366,2)</f>
        <v>0</v>
      </c>
      <c r="K366" s="199" t="s">
        <v>190</v>
      </c>
      <c r="L366" s="39"/>
      <c r="M366" s="204" t="s">
        <v>1</v>
      </c>
      <c r="N366" s="205" t="s">
        <v>56</v>
      </c>
      <c r="O366" s="67"/>
      <c r="P366" s="206">
        <f>O366*H366</f>
        <v>0</v>
      </c>
      <c r="Q366" s="206">
        <v>0</v>
      </c>
      <c r="R366" s="206">
        <f>Q366*H366</f>
        <v>0</v>
      </c>
      <c r="S366" s="206">
        <v>0</v>
      </c>
      <c r="T366" s="207">
        <f>S366*H366</f>
        <v>0</v>
      </c>
      <c r="AR366" s="208" t="s">
        <v>122</v>
      </c>
      <c r="AT366" s="208" t="s">
        <v>186</v>
      </c>
      <c r="AU366" s="208" t="s">
        <v>113</v>
      </c>
      <c r="AY366" s="17" t="s">
        <v>183</v>
      </c>
      <c r="BE366" s="209">
        <f>IF(N366="základní",J366,0)</f>
        <v>0</v>
      </c>
      <c r="BF366" s="209">
        <f>IF(N366="snížená",J366,0)</f>
        <v>0</v>
      </c>
      <c r="BG366" s="209">
        <f>IF(N366="zákl. přenesená",J366,0)</f>
        <v>0</v>
      </c>
      <c r="BH366" s="209">
        <f>IF(N366="sníž. přenesená",J366,0)</f>
        <v>0</v>
      </c>
      <c r="BI366" s="209">
        <f>IF(N366="nulová",J366,0)</f>
        <v>0</v>
      </c>
      <c r="BJ366" s="17" t="s">
        <v>23</v>
      </c>
      <c r="BK366" s="209">
        <f>ROUND(I366*H366,2)</f>
        <v>0</v>
      </c>
      <c r="BL366" s="17" t="s">
        <v>122</v>
      </c>
      <c r="BM366" s="208" t="s">
        <v>3451</v>
      </c>
    </row>
    <row r="367" spans="2:65" s="1" customFormat="1" ht="10.199999999999999">
      <c r="B367" s="35"/>
      <c r="C367" s="36"/>
      <c r="D367" s="210" t="s">
        <v>192</v>
      </c>
      <c r="E367" s="36"/>
      <c r="F367" s="211" t="s">
        <v>452</v>
      </c>
      <c r="G367" s="36"/>
      <c r="H367" s="36"/>
      <c r="I367" s="118"/>
      <c r="J367" s="36"/>
      <c r="K367" s="36"/>
      <c r="L367" s="39"/>
      <c r="M367" s="212"/>
      <c r="N367" s="67"/>
      <c r="O367" s="67"/>
      <c r="P367" s="67"/>
      <c r="Q367" s="67"/>
      <c r="R367" s="67"/>
      <c r="S367" s="67"/>
      <c r="T367" s="68"/>
      <c r="AT367" s="17" t="s">
        <v>192</v>
      </c>
      <c r="AU367" s="17" t="s">
        <v>113</v>
      </c>
    </row>
    <row r="368" spans="2:65" s="1" customFormat="1" ht="27">
      <c r="B368" s="35"/>
      <c r="C368" s="36"/>
      <c r="D368" s="210" t="s">
        <v>194</v>
      </c>
      <c r="E368" s="36"/>
      <c r="F368" s="213" t="s">
        <v>453</v>
      </c>
      <c r="G368" s="36"/>
      <c r="H368" s="36"/>
      <c r="I368" s="118"/>
      <c r="J368" s="36"/>
      <c r="K368" s="36"/>
      <c r="L368" s="39"/>
      <c r="M368" s="212"/>
      <c r="N368" s="67"/>
      <c r="O368" s="67"/>
      <c r="P368" s="67"/>
      <c r="Q368" s="67"/>
      <c r="R368" s="67"/>
      <c r="S368" s="67"/>
      <c r="T368" s="68"/>
      <c r="AT368" s="17" t="s">
        <v>194</v>
      </c>
      <c r="AU368" s="17" t="s">
        <v>113</v>
      </c>
    </row>
    <row r="369" spans="2:65" s="12" customFormat="1" ht="10.199999999999999">
      <c r="B369" s="214"/>
      <c r="C369" s="215"/>
      <c r="D369" s="210" t="s">
        <v>196</v>
      </c>
      <c r="E369" s="216" t="s">
        <v>1</v>
      </c>
      <c r="F369" s="217" t="s">
        <v>3358</v>
      </c>
      <c r="G369" s="215"/>
      <c r="H369" s="216" t="s">
        <v>1</v>
      </c>
      <c r="I369" s="218"/>
      <c r="J369" s="215"/>
      <c r="K369" s="215"/>
      <c r="L369" s="219"/>
      <c r="M369" s="220"/>
      <c r="N369" s="221"/>
      <c r="O369" s="221"/>
      <c r="P369" s="221"/>
      <c r="Q369" s="221"/>
      <c r="R369" s="221"/>
      <c r="S369" s="221"/>
      <c r="T369" s="222"/>
      <c r="AT369" s="223" t="s">
        <v>196</v>
      </c>
      <c r="AU369" s="223" t="s">
        <v>113</v>
      </c>
      <c r="AV369" s="12" t="s">
        <v>23</v>
      </c>
      <c r="AW369" s="12" t="s">
        <v>48</v>
      </c>
      <c r="AX369" s="12" t="s">
        <v>91</v>
      </c>
      <c r="AY369" s="223" t="s">
        <v>183</v>
      </c>
    </row>
    <row r="370" spans="2:65" s="13" customFormat="1" ht="10.199999999999999">
      <c r="B370" s="224"/>
      <c r="C370" s="225"/>
      <c r="D370" s="210" t="s">
        <v>196</v>
      </c>
      <c r="E370" s="226" t="s">
        <v>1</v>
      </c>
      <c r="F370" s="227" t="s">
        <v>122</v>
      </c>
      <c r="G370" s="225"/>
      <c r="H370" s="228">
        <v>4</v>
      </c>
      <c r="I370" s="229"/>
      <c r="J370" s="225"/>
      <c r="K370" s="225"/>
      <c r="L370" s="230"/>
      <c r="M370" s="231"/>
      <c r="N370" s="232"/>
      <c r="O370" s="232"/>
      <c r="P370" s="232"/>
      <c r="Q370" s="232"/>
      <c r="R370" s="232"/>
      <c r="S370" s="232"/>
      <c r="T370" s="233"/>
      <c r="AT370" s="234" t="s">
        <v>196</v>
      </c>
      <c r="AU370" s="234" t="s">
        <v>113</v>
      </c>
      <c r="AV370" s="13" t="s">
        <v>98</v>
      </c>
      <c r="AW370" s="13" t="s">
        <v>48</v>
      </c>
      <c r="AX370" s="13" t="s">
        <v>91</v>
      </c>
      <c r="AY370" s="234" t="s">
        <v>183</v>
      </c>
    </row>
    <row r="371" spans="2:65" s="12" customFormat="1" ht="10.199999999999999">
      <c r="B371" s="214"/>
      <c r="C371" s="215"/>
      <c r="D371" s="210" t="s">
        <v>196</v>
      </c>
      <c r="E371" s="216" t="s">
        <v>1</v>
      </c>
      <c r="F371" s="217" t="s">
        <v>3359</v>
      </c>
      <c r="G371" s="215"/>
      <c r="H371" s="216" t="s">
        <v>1</v>
      </c>
      <c r="I371" s="218"/>
      <c r="J371" s="215"/>
      <c r="K371" s="215"/>
      <c r="L371" s="219"/>
      <c r="M371" s="220"/>
      <c r="N371" s="221"/>
      <c r="O371" s="221"/>
      <c r="P371" s="221"/>
      <c r="Q371" s="221"/>
      <c r="R371" s="221"/>
      <c r="S371" s="221"/>
      <c r="T371" s="222"/>
      <c r="AT371" s="223" t="s">
        <v>196</v>
      </c>
      <c r="AU371" s="223" t="s">
        <v>113</v>
      </c>
      <c r="AV371" s="12" t="s">
        <v>23</v>
      </c>
      <c r="AW371" s="12" t="s">
        <v>48</v>
      </c>
      <c r="AX371" s="12" t="s">
        <v>91</v>
      </c>
      <c r="AY371" s="223" t="s">
        <v>183</v>
      </c>
    </row>
    <row r="372" spans="2:65" s="13" customFormat="1" ht="10.199999999999999">
      <c r="B372" s="224"/>
      <c r="C372" s="225"/>
      <c r="D372" s="210" t="s">
        <v>196</v>
      </c>
      <c r="E372" s="226" t="s">
        <v>1</v>
      </c>
      <c r="F372" s="227" t="s">
        <v>122</v>
      </c>
      <c r="G372" s="225"/>
      <c r="H372" s="228">
        <v>4</v>
      </c>
      <c r="I372" s="229"/>
      <c r="J372" s="225"/>
      <c r="K372" s="225"/>
      <c r="L372" s="230"/>
      <c r="M372" s="231"/>
      <c r="N372" s="232"/>
      <c r="O372" s="232"/>
      <c r="P372" s="232"/>
      <c r="Q372" s="232"/>
      <c r="R372" s="232"/>
      <c r="S372" s="232"/>
      <c r="T372" s="233"/>
      <c r="AT372" s="234" t="s">
        <v>196</v>
      </c>
      <c r="AU372" s="234" t="s">
        <v>113</v>
      </c>
      <c r="AV372" s="13" t="s">
        <v>98</v>
      </c>
      <c r="AW372" s="13" t="s">
        <v>48</v>
      </c>
      <c r="AX372" s="13" t="s">
        <v>91</v>
      </c>
      <c r="AY372" s="234" t="s">
        <v>183</v>
      </c>
    </row>
    <row r="373" spans="2:65" s="12" customFormat="1" ht="10.199999999999999">
      <c r="B373" s="214"/>
      <c r="C373" s="215"/>
      <c r="D373" s="210" t="s">
        <v>196</v>
      </c>
      <c r="E373" s="216" t="s">
        <v>1</v>
      </c>
      <c r="F373" s="217" t="s">
        <v>3360</v>
      </c>
      <c r="G373" s="215"/>
      <c r="H373" s="216" t="s">
        <v>1</v>
      </c>
      <c r="I373" s="218"/>
      <c r="J373" s="215"/>
      <c r="K373" s="215"/>
      <c r="L373" s="219"/>
      <c r="M373" s="220"/>
      <c r="N373" s="221"/>
      <c r="O373" s="221"/>
      <c r="P373" s="221"/>
      <c r="Q373" s="221"/>
      <c r="R373" s="221"/>
      <c r="S373" s="221"/>
      <c r="T373" s="222"/>
      <c r="AT373" s="223" t="s">
        <v>196</v>
      </c>
      <c r="AU373" s="223" t="s">
        <v>113</v>
      </c>
      <c r="AV373" s="12" t="s">
        <v>23</v>
      </c>
      <c r="AW373" s="12" t="s">
        <v>48</v>
      </c>
      <c r="AX373" s="12" t="s">
        <v>91</v>
      </c>
      <c r="AY373" s="223" t="s">
        <v>183</v>
      </c>
    </row>
    <row r="374" spans="2:65" s="13" customFormat="1" ht="10.199999999999999">
      <c r="B374" s="224"/>
      <c r="C374" s="225"/>
      <c r="D374" s="210" t="s">
        <v>196</v>
      </c>
      <c r="E374" s="226" t="s">
        <v>1</v>
      </c>
      <c r="F374" s="227" t="s">
        <v>988</v>
      </c>
      <c r="G374" s="225"/>
      <c r="H374" s="228">
        <v>13</v>
      </c>
      <c r="I374" s="229"/>
      <c r="J374" s="225"/>
      <c r="K374" s="225"/>
      <c r="L374" s="230"/>
      <c r="M374" s="231"/>
      <c r="N374" s="232"/>
      <c r="O374" s="232"/>
      <c r="P374" s="232"/>
      <c r="Q374" s="232"/>
      <c r="R374" s="232"/>
      <c r="S374" s="232"/>
      <c r="T374" s="233"/>
      <c r="AT374" s="234" t="s">
        <v>196</v>
      </c>
      <c r="AU374" s="234" t="s">
        <v>113</v>
      </c>
      <c r="AV374" s="13" t="s">
        <v>98</v>
      </c>
      <c r="AW374" s="13" t="s">
        <v>48</v>
      </c>
      <c r="AX374" s="13" t="s">
        <v>91</v>
      </c>
      <c r="AY374" s="234" t="s">
        <v>183</v>
      </c>
    </row>
    <row r="375" spans="2:65" s="12" customFormat="1" ht="10.199999999999999">
      <c r="B375" s="214"/>
      <c r="C375" s="215"/>
      <c r="D375" s="210" t="s">
        <v>196</v>
      </c>
      <c r="E375" s="216" t="s">
        <v>1</v>
      </c>
      <c r="F375" s="217" t="s">
        <v>3361</v>
      </c>
      <c r="G375" s="215"/>
      <c r="H375" s="216" t="s">
        <v>1</v>
      </c>
      <c r="I375" s="218"/>
      <c r="J375" s="215"/>
      <c r="K375" s="215"/>
      <c r="L375" s="219"/>
      <c r="M375" s="220"/>
      <c r="N375" s="221"/>
      <c r="O375" s="221"/>
      <c r="P375" s="221"/>
      <c r="Q375" s="221"/>
      <c r="R375" s="221"/>
      <c r="S375" s="221"/>
      <c r="T375" s="222"/>
      <c r="AT375" s="223" t="s">
        <v>196</v>
      </c>
      <c r="AU375" s="223" t="s">
        <v>113</v>
      </c>
      <c r="AV375" s="12" t="s">
        <v>23</v>
      </c>
      <c r="AW375" s="12" t="s">
        <v>48</v>
      </c>
      <c r="AX375" s="12" t="s">
        <v>91</v>
      </c>
      <c r="AY375" s="223" t="s">
        <v>183</v>
      </c>
    </row>
    <row r="376" spans="2:65" s="13" customFormat="1" ht="10.199999999999999">
      <c r="B376" s="224"/>
      <c r="C376" s="225"/>
      <c r="D376" s="210" t="s">
        <v>196</v>
      </c>
      <c r="E376" s="226" t="s">
        <v>1</v>
      </c>
      <c r="F376" s="227" t="s">
        <v>98</v>
      </c>
      <c r="G376" s="225"/>
      <c r="H376" s="228">
        <v>2</v>
      </c>
      <c r="I376" s="229"/>
      <c r="J376" s="225"/>
      <c r="K376" s="225"/>
      <c r="L376" s="230"/>
      <c r="M376" s="231"/>
      <c r="N376" s="232"/>
      <c r="O376" s="232"/>
      <c r="P376" s="232"/>
      <c r="Q376" s="232"/>
      <c r="R376" s="232"/>
      <c r="S376" s="232"/>
      <c r="T376" s="233"/>
      <c r="AT376" s="234" t="s">
        <v>196</v>
      </c>
      <c r="AU376" s="234" t="s">
        <v>113</v>
      </c>
      <c r="AV376" s="13" t="s">
        <v>98</v>
      </c>
      <c r="AW376" s="13" t="s">
        <v>48</v>
      </c>
      <c r="AX376" s="13" t="s">
        <v>91</v>
      </c>
      <c r="AY376" s="234" t="s">
        <v>183</v>
      </c>
    </row>
    <row r="377" spans="2:65" s="12" customFormat="1" ht="10.199999999999999">
      <c r="B377" s="214"/>
      <c r="C377" s="215"/>
      <c r="D377" s="210" t="s">
        <v>196</v>
      </c>
      <c r="E377" s="216" t="s">
        <v>1</v>
      </c>
      <c r="F377" s="217" t="s">
        <v>3452</v>
      </c>
      <c r="G377" s="215"/>
      <c r="H377" s="216" t="s">
        <v>1</v>
      </c>
      <c r="I377" s="218"/>
      <c r="J377" s="215"/>
      <c r="K377" s="215"/>
      <c r="L377" s="219"/>
      <c r="M377" s="220"/>
      <c r="N377" s="221"/>
      <c r="O377" s="221"/>
      <c r="P377" s="221"/>
      <c r="Q377" s="221"/>
      <c r="R377" s="221"/>
      <c r="S377" s="221"/>
      <c r="T377" s="222"/>
      <c r="AT377" s="223" t="s">
        <v>196</v>
      </c>
      <c r="AU377" s="223" t="s">
        <v>113</v>
      </c>
      <c r="AV377" s="12" t="s">
        <v>23</v>
      </c>
      <c r="AW377" s="12" t="s">
        <v>48</v>
      </c>
      <c r="AX377" s="12" t="s">
        <v>91</v>
      </c>
      <c r="AY377" s="223" t="s">
        <v>183</v>
      </c>
    </row>
    <row r="378" spans="2:65" s="13" customFormat="1" ht="10.199999999999999">
      <c r="B378" s="224"/>
      <c r="C378" s="225"/>
      <c r="D378" s="210" t="s">
        <v>196</v>
      </c>
      <c r="E378" s="226" t="s">
        <v>1</v>
      </c>
      <c r="F378" s="227" t="s">
        <v>3453</v>
      </c>
      <c r="G378" s="225"/>
      <c r="H378" s="228">
        <v>2.2999999999999998</v>
      </c>
      <c r="I378" s="229"/>
      <c r="J378" s="225"/>
      <c r="K378" s="225"/>
      <c r="L378" s="230"/>
      <c r="M378" s="231"/>
      <c r="N378" s="232"/>
      <c r="O378" s="232"/>
      <c r="P378" s="232"/>
      <c r="Q378" s="232"/>
      <c r="R378" s="232"/>
      <c r="S378" s="232"/>
      <c r="T378" s="233"/>
      <c r="AT378" s="234" t="s">
        <v>196</v>
      </c>
      <c r="AU378" s="234" t="s">
        <v>113</v>
      </c>
      <c r="AV378" s="13" t="s">
        <v>98</v>
      </c>
      <c r="AW378" s="13" t="s">
        <v>48</v>
      </c>
      <c r="AX378" s="13" t="s">
        <v>23</v>
      </c>
      <c r="AY378" s="234" t="s">
        <v>183</v>
      </c>
    </row>
    <row r="379" spans="2:65" s="1" customFormat="1" ht="16.5" customHeight="1">
      <c r="B379" s="35"/>
      <c r="C379" s="197" t="s">
        <v>310</v>
      </c>
      <c r="D379" s="197" t="s">
        <v>186</v>
      </c>
      <c r="E379" s="198" t="s">
        <v>3454</v>
      </c>
      <c r="F379" s="199" t="s">
        <v>3455</v>
      </c>
      <c r="G379" s="200" t="s">
        <v>248</v>
      </c>
      <c r="H379" s="201">
        <v>9.1999999999999993</v>
      </c>
      <c r="I379" s="202"/>
      <c r="J379" s="203">
        <f>ROUND(I379*H379,2)</f>
        <v>0</v>
      </c>
      <c r="K379" s="199" t="s">
        <v>190</v>
      </c>
      <c r="L379" s="39"/>
      <c r="M379" s="204" t="s">
        <v>1</v>
      </c>
      <c r="N379" s="205" t="s">
        <v>56</v>
      </c>
      <c r="O379" s="67"/>
      <c r="P379" s="206">
        <f>O379*H379</f>
        <v>0</v>
      </c>
      <c r="Q379" s="206">
        <v>0</v>
      </c>
      <c r="R379" s="206">
        <f>Q379*H379</f>
        <v>0</v>
      </c>
      <c r="S379" s="206">
        <v>0</v>
      </c>
      <c r="T379" s="207">
        <f>S379*H379</f>
        <v>0</v>
      </c>
      <c r="AR379" s="208" t="s">
        <v>122</v>
      </c>
      <c r="AT379" s="208" t="s">
        <v>186</v>
      </c>
      <c r="AU379" s="208" t="s">
        <v>113</v>
      </c>
      <c r="AY379" s="17" t="s">
        <v>183</v>
      </c>
      <c r="BE379" s="209">
        <f>IF(N379="základní",J379,0)</f>
        <v>0</v>
      </c>
      <c r="BF379" s="209">
        <f>IF(N379="snížená",J379,0)</f>
        <v>0</v>
      </c>
      <c r="BG379" s="209">
        <f>IF(N379="zákl. přenesená",J379,0)</f>
        <v>0</v>
      </c>
      <c r="BH379" s="209">
        <f>IF(N379="sníž. přenesená",J379,0)</f>
        <v>0</v>
      </c>
      <c r="BI379" s="209">
        <f>IF(N379="nulová",J379,0)</f>
        <v>0</v>
      </c>
      <c r="BJ379" s="17" t="s">
        <v>23</v>
      </c>
      <c r="BK379" s="209">
        <f>ROUND(I379*H379,2)</f>
        <v>0</v>
      </c>
      <c r="BL379" s="17" t="s">
        <v>122</v>
      </c>
      <c r="BM379" s="208" t="s">
        <v>3456</v>
      </c>
    </row>
    <row r="380" spans="2:65" s="1" customFormat="1" ht="10.199999999999999">
      <c r="B380" s="35"/>
      <c r="C380" s="36"/>
      <c r="D380" s="210" t="s">
        <v>192</v>
      </c>
      <c r="E380" s="36"/>
      <c r="F380" s="211" t="s">
        <v>3457</v>
      </c>
      <c r="G380" s="36"/>
      <c r="H380" s="36"/>
      <c r="I380" s="118"/>
      <c r="J380" s="36"/>
      <c r="K380" s="36"/>
      <c r="L380" s="39"/>
      <c r="M380" s="212"/>
      <c r="N380" s="67"/>
      <c r="O380" s="67"/>
      <c r="P380" s="67"/>
      <c r="Q380" s="67"/>
      <c r="R380" s="67"/>
      <c r="S380" s="67"/>
      <c r="T380" s="68"/>
      <c r="AT380" s="17" t="s">
        <v>192</v>
      </c>
      <c r="AU380" s="17" t="s">
        <v>113</v>
      </c>
    </row>
    <row r="381" spans="2:65" s="1" customFormat="1" ht="27">
      <c r="B381" s="35"/>
      <c r="C381" s="36"/>
      <c r="D381" s="210" t="s">
        <v>194</v>
      </c>
      <c r="E381" s="36"/>
      <c r="F381" s="213" t="s">
        <v>453</v>
      </c>
      <c r="G381" s="36"/>
      <c r="H381" s="36"/>
      <c r="I381" s="118"/>
      <c r="J381" s="36"/>
      <c r="K381" s="36"/>
      <c r="L381" s="39"/>
      <c r="M381" s="212"/>
      <c r="N381" s="67"/>
      <c r="O381" s="67"/>
      <c r="P381" s="67"/>
      <c r="Q381" s="67"/>
      <c r="R381" s="67"/>
      <c r="S381" s="67"/>
      <c r="T381" s="68"/>
      <c r="AT381" s="17" t="s">
        <v>194</v>
      </c>
      <c r="AU381" s="17" t="s">
        <v>113</v>
      </c>
    </row>
    <row r="382" spans="2:65" s="12" customFormat="1" ht="10.199999999999999">
      <c r="B382" s="214"/>
      <c r="C382" s="215"/>
      <c r="D382" s="210" t="s">
        <v>196</v>
      </c>
      <c r="E382" s="216" t="s">
        <v>1</v>
      </c>
      <c r="F382" s="217" t="s">
        <v>3358</v>
      </c>
      <c r="G382" s="215"/>
      <c r="H382" s="216" t="s">
        <v>1</v>
      </c>
      <c r="I382" s="218"/>
      <c r="J382" s="215"/>
      <c r="K382" s="215"/>
      <c r="L382" s="219"/>
      <c r="M382" s="220"/>
      <c r="N382" s="221"/>
      <c r="O382" s="221"/>
      <c r="P382" s="221"/>
      <c r="Q382" s="221"/>
      <c r="R382" s="221"/>
      <c r="S382" s="221"/>
      <c r="T382" s="222"/>
      <c r="AT382" s="223" t="s">
        <v>196</v>
      </c>
      <c r="AU382" s="223" t="s">
        <v>113</v>
      </c>
      <c r="AV382" s="12" t="s">
        <v>23</v>
      </c>
      <c r="AW382" s="12" t="s">
        <v>48</v>
      </c>
      <c r="AX382" s="12" t="s">
        <v>91</v>
      </c>
      <c r="AY382" s="223" t="s">
        <v>183</v>
      </c>
    </row>
    <row r="383" spans="2:65" s="13" customFormat="1" ht="10.199999999999999">
      <c r="B383" s="224"/>
      <c r="C383" s="225"/>
      <c r="D383" s="210" t="s">
        <v>196</v>
      </c>
      <c r="E383" s="226" t="s">
        <v>1</v>
      </c>
      <c r="F383" s="227" t="s">
        <v>122</v>
      </c>
      <c r="G383" s="225"/>
      <c r="H383" s="228">
        <v>4</v>
      </c>
      <c r="I383" s="229"/>
      <c r="J383" s="225"/>
      <c r="K383" s="225"/>
      <c r="L383" s="230"/>
      <c r="M383" s="231"/>
      <c r="N383" s="232"/>
      <c r="O383" s="232"/>
      <c r="P383" s="232"/>
      <c r="Q383" s="232"/>
      <c r="R383" s="232"/>
      <c r="S383" s="232"/>
      <c r="T383" s="233"/>
      <c r="AT383" s="234" t="s">
        <v>196</v>
      </c>
      <c r="AU383" s="234" t="s">
        <v>113</v>
      </c>
      <c r="AV383" s="13" t="s">
        <v>98</v>
      </c>
      <c r="AW383" s="13" t="s">
        <v>48</v>
      </c>
      <c r="AX383" s="13" t="s">
        <v>91</v>
      </c>
      <c r="AY383" s="234" t="s">
        <v>183</v>
      </c>
    </row>
    <row r="384" spans="2:65" s="12" customFormat="1" ht="10.199999999999999">
      <c r="B384" s="214"/>
      <c r="C384" s="215"/>
      <c r="D384" s="210" t="s">
        <v>196</v>
      </c>
      <c r="E384" s="216" t="s">
        <v>1</v>
      </c>
      <c r="F384" s="217" t="s">
        <v>3359</v>
      </c>
      <c r="G384" s="215"/>
      <c r="H384" s="216" t="s">
        <v>1</v>
      </c>
      <c r="I384" s="218"/>
      <c r="J384" s="215"/>
      <c r="K384" s="215"/>
      <c r="L384" s="219"/>
      <c r="M384" s="220"/>
      <c r="N384" s="221"/>
      <c r="O384" s="221"/>
      <c r="P384" s="221"/>
      <c r="Q384" s="221"/>
      <c r="R384" s="221"/>
      <c r="S384" s="221"/>
      <c r="T384" s="222"/>
      <c r="AT384" s="223" t="s">
        <v>196</v>
      </c>
      <c r="AU384" s="223" t="s">
        <v>113</v>
      </c>
      <c r="AV384" s="12" t="s">
        <v>23</v>
      </c>
      <c r="AW384" s="12" t="s">
        <v>48</v>
      </c>
      <c r="AX384" s="12" t="s">
        <v>91</v>
      </c>
      <c r="AY384" s="223" t="s">
        <v>183</v>
      </c>
    </row>
    <row r="385" spans="2:65" s="13" customFormat="1" ht="10.199999999999999">
      <c r="B385" s="224"/>
      <c r="C385" s="225"/>
      <c r="D385" s="210" t="s">
        <v>196</v>
      </c>
      <c r="E385" s="226" t="s">
        <v>1</v>
      </c>
      <c r="F385" s="227" t="s">
        <v>122</v>
      </c>
      <c r="G385" s="225"/>
      <c r="H385" s="228">
        <v>4</v>
      </c>
      <c r="I385" s="229"/>
      <c r="J385" s="225"/>
      <c r="K385" s="225"/>
      <c r="L385" s="230"/>
      <c r="M385" s="231"/>
      <c r="N385" s="232"/>
      <c r="O385" s="232"/>
      <c r="P385" s="232"/>
      <c r="Q385" s="232"/>
      <c r="R385" s="232"/>
      <c r="S385" s="232"/>
      <c r="T385" s="233"/>
      <c r="AT385" s="234" t="s">
        <v>196</v>
      </c>
      <c r="AU385" s="234" t="s">
        <v>113</v>
      </c>
      <c r="AV385" s="13" t="s">
        <v>98</v>
      </c>
      <c r="AW385" s="13" t="s">
        <v>48</v>
      </c>
      <c r="AX385" s="13" t="s">
        <v>91</v>
      </c>
      <c r="AY385" s="234" t="s">
        <v>183</v>
      </c>
    </row>
    <row r="386" spans="2:65" s="12" customFormat="1" ht="10.199999999999999">
      <c r="B386" s="214"/>
      <c r="C386" s="215"/>
      <c r="D386" s="210" t="s">
        <v>196</v>
      </c>
      <c r="E386" s="216" t="s">
        <v>1</v>
      </c>
      <c r="F386" s="217" t="s">
        <v>3360</v>
      </c>
      <c r="G386" s="215"/>
      <c r="H386" s="216" t="s">
        <v>1</v>
      </c>
      <c r="I386" s="218"/>
      <c r="J386" s="215"/>
      <c r="K386" s="215"/>
      <c r="L386" s="219"/>
      <c r="M386" s="220"/>
      <c r="N386" s="221"/>
      <c r="O386" s="221"/>
      <c r="P386" s="221"/>
      <c r="Q386" s="221"/>
      <c r="R386" s="221"/>
      <c r="S386" s="221"/>
      <c r="T386" s="222"/>
      <c r="AT386" s="223" t="s">
        <v>196</v>
      </c>
      <c r="AU386" s="223" t="s">
        <v>113</v>
      </c>
      <c r="AV386" s="12" t="s">
        <v>23</v>
      </c>
      <c r="AW386" s="12" t="s">
        <v>48</v>
      </c>
      <c r="AX386" s="12" t="s">
        <v>91</v>
      </c>
      <c r="AY386" s="223" t="s">
        <v>183</v>
      </c>
    </row>
    <row r="387" spans="2:65" s="13" customFormat="1" ht="10.199999999999999">
      <c r="B387" s="224"/>
      <c r="C387" s="225"/>
      <c r="D387" s="210" t="s">
        <v>196</v>
      </c>
      <c r="E387" s="226" t="s">
        <v>1</v>
      </c>
      <c r="F387" s="227" t="s">
        <v>988</v>
      </c>
      <c r="G387" s="225"/>
      <c r="H387" s="228">
        <v>13</v>
      </c>
      <c r="I387" s="229"/>
      <c r="J387" s="225"/>
      <c r="K387" s="225"/>
      <c r="L387" s="230"/>
      <c r="M387" s="231"/>
      <c r="N387" s="232"/>
      <c r="O387" s="232"/>
      <c r="P387" s="232"/>
      <c r="Q387" s="232"/>
      <c r="R387" s="232"/>
      <c r="S387" s="232"/>
      <c r="T387" s="233"/>
      <c r="AT387" s="234" t="s">
        <v>196</v>
      </c>
      <c r="AU387" s="234" t="s">
        <v>113</v>
      </c>
      <c r="AV387" s="13" t="s">
        <v>98</v>
      </c>
      <c r="AW387" s="13" t="s">
        <v>48</v>
      </c>
      <c r="AX387" s="13" t="s">
        <v>91</v>
      </c>
      <c r="AY387" s="234" t="s">
        <v>183</v>
      </c>
    </row>
    <row r="388" spans="2:65" s="12" customFormat="1" ht="10.199999999999999">
      <c r="B388" s="214"/>
      <c r="C388" s="215"/>
      <c r="D388" s="210" t="s">
        <v>196</v>
      </c>
      <c r="E388" s="216" t="s">
        <v>1</v>
      </c>
      <c r="F388" s="217" t="s">
        <v>3361</v>
      </c>
      <c r="G388" s="215"/>
      <c r="H388" s="216" t="s">
        <v>1</v>
      </c>
      <c r="I388" s="218"/>
      <c r="J388" s="215"/>
      <c r="K388" s="215"/>
      <c r="L388" s="219"/>
      <c r="M388" s="220"/>
      <c r="N388" s="221"/>
      <c r="O388" s="221"/>
      <c r="P388" s="221"/>
      <c r="Q388" s="221"/>
      <c r="R388" s="221"/>
      <c r="S388" s="221"/>
      <c r="T388" s="222"/>
      <c r="AT388" s="223" t="s">
        <v>196</v>
      </c>
      <c r="AU388" s="223" t="s">
        <v>113</v>
      </c>
      <c r="AV388" s="12" t="s">
        <v>23</v>
      </c>
      <c r="AW388" s="12" t="s">
        <v>48</v>
      </c>
      <c r="AX388" s="12" t="s">
        <v>91</v>
      </c>
      <c r="AY388" s="223" t="s">
        <v>183</v>
      </c>
    </row>
    <row r="389" spans="2:65" s="13" customFormat="1" ht="10.199999999999999">
      <c r="B389" s="224"/>
      <c r="C389" s="225"/>
      <c r="D389" s="210" t="s">
        <v>196</v>
      </c>
      <c r="E389" s="226" t="s">
        <v>1</v>
      </c>
      <c r="F389" s="227" t="s">
        <v>98</v>
      </c>
      <c r="G389" s="225"/>
      <c r="H389" s="228">
        <v>2</v>
      </c>
      <c r="I389" s="229"/>
      <c r="J389" s="225"/>
      <c r="K389" s="225"/>
      <c r="L389" s="230"/>
      <c r="M389" s="231"/>
      <c r="N389" s="232"/>
      <c r="O389" s="232"/>
      <c r="P389" s="232"/>
      <c r="Q389" s="232"/>
      <c r="R389" s="232"/>
      <c r="S389" s="232"/>
      <c r="T389" s="233"/>
      <c r="AT389" s="234" t="s">
        <v>196</v>
      </c>
      <c r="AU389" s="234" t="s">
        <v>113</v>
      </c>
      <c r="AV389" s="13" t="s">
        <v>98</v>
      </c>
      <c r="AW389" s="13" t="s">
        <v>48</v>
      </c>
      <c r="AX389" s="13" t="s">
        <v>91</v>
      </c>
      <c r="AY389" s="234" t="s">
        <v>183</v>
      </c>
    </row>
    <row r="390" spans="2:65" s="12" customFormat="1" ht="10.199999999999999">
      <c r="B390" s="214"/>
      <c r="C390" s="215"/>
      <c r="D390" s="210" t="s">
        <v>196</v>
      </c>
      <c r="E390" s="216" t="s">
        <v>1</v>
      </c>
      <c r="F390" s="217" t="s">
        <v>3458</v>
      </c>
      <c r="G390" s="215"/>
      <c r="H390" s="216" t="s">
        <v>1</v>
      </c>
      <c r="I390" s="218"/>
      <c r="J390" s="215"/>
      <c r="K390" s="215"/>
      <c r="L390" s="219"/>
      <c r="M390" s="220"/>
      <c r="N390" s="221"/>
      <c r="O390" s="221"/>
      <c r="P390" s="221"/>
      <c r="Q390" s="221"/>
      <c r="R390" s="221"/>
      <c r="S390" s="221"/>
      <c r="T390" s="222"/>
      <c r="AT390" s="223" t="s">
        <v>196</v>
      </c>
      <c r="AU390" s="223" t="s">
        <v>113</v>
      </c>
      <c r="AV390" s="12" t="s">
        <v>23</v>
      </c>
      <c r="AW390" s="12" t="s">
        <v>48</v>
      </c>
      <c r="AX390" s="12" t="s">
        <v>91</v>
      </c>
      <c r="AY390" s="223" t="s">
        <v>183</v>
      </c>
    </row>
    <row r="391" spans="2:65" s="13" customFormat="1" ht="10.199999999999999">
      <c r="B391" s="224"/>
      <c r="C391" s="225"/>
      <c r="D391" s="210" t="s">
        <v>196</v>
      </c>
      <c r="E391" s="226" t="s">
        <v>1</v>
      </c>
      <c r="F391" s="227" t="s">
        <v>3459</v>
      </c>
      <c r="G391" s="225"/>
      <c r="H391" s="228">
        <v>9.1999999999999993</v>
      </c>
      <c r="I391" s="229"/>
      <c r="J391" s="225"/>
      <c r="K391" s="225"/>
      <c r="L391" s="230"/>
      <c r="M391" s="231"/>
      <c r="N391" s="232"/>
      <c r="O391" s="232"/>
      <c r="P391" s="232"/>
      <c r="Q391" s="232"/>
      <c r="R391" s="232"/>
      <c r="S391" s="232"/>
      <c r="T391" s="233"/>
      <c r="AT391" s="234" t="s">
        <v>196</v>
      </c>
      <c r="AU391" s="234" t="s">
        <v>113</v>
      </c>
      <c r="AV391" s="13" t="s">
        <v>98</v>
      </c>
      <c r="AW391" s="13" t="s">
        <v>48</v>
      </c>
      <c r="AX391" s="13" t="s">
        <v>23</v>
      </c>
      <c r="AY391" s="234" t="s">
        <v>183</v>
      </c>
    </row>
    <row r="392" spans="2:65" s="1" customFormat="1" ht="16.5" customHeight="1">
      <c r="B392" s="35"/>
      <c r="C392" s="246" t="s">
        <v>318</v>
      </c>
      <c r="D392" s="246" t="s">
        <v>347</v>
      </c>
      <c r="E392" s="247" t="s">
        <v>3460</v>
      </c>
      <c r="F392" s="248" t="s">
        <v>3461</v>
      </c>
      <c r="G392" s="249" t="s">
        <v>248</v>
      </c>
      <c r="H392" s="250">
        <v>2.2999999999999998</v>
      </c>
      <c r="I392" s="251"/>
      <c r="J392" s="252">
        <f>ROUND(I392*H392,2)</f>
        <v>0</v>
      </c>
      <c r="K392" s="248" t="s">
        <v>190</v>
      </c>
      <c r="L392" s="253"/>
      <c r="M392" s="254" t="s">
        <v>1</v>
      </c>
      <c r="N392" s="255" t="s">
        <v>56</v>
      </c>
      <c r="O392" s="67"/>
      <c r="P392" s="206">
        <f>O392*H392</f>
        <v>0</v>
      </c>
      <c r="Q392" s="206">
        <v>1</v>
      </c>
      <c r="R392" s="206">
        <f>Q392*H392</f>
        <v>2.2999999999999998</v>
      </c>
      <c r="S392" s="206">
        <v>0</v>
      </c>
      <c r="T392" s="207">
        <f>S392*H392</f>
        <v>0</v>
      </c>
      <c r="AR392" s="208" t="s">
        <v>232</v>
      </c>
      <c r="AT392" s="208" t="s">
        <v>347</v>
      </c>
      <c r="AU392" s="208" t="s">
        <v>113</v>
      </c>
      <c r="AY392" s="17" t="s">
        <v>183</v>
      </c>
      <c r="BE392" s="209">
        <f>IF(N392="základní",J392,0)</f>
        <v>0</v>
      </c>
      <c r="BF392" s="209">
        <f>IF(N392="snížená",J392,0)</f>
        <v>0</v>
      </c>
      <c r="BG392" s="209">
        <f>IF(N392="zákl. přenesená",J392,0)</f>
        <v>0</v>
      </c>
      <c r="BH392" s="209">
        <f>IF(N392="sníž. přenesená",J392,0)</f>
        <v>0</v>
      </c>
      <c r="BI392" s="209">
        <f>IF(N392="nulová",J392,0)</f>
        <v>0</v>
      </c>
      <c r="BJ392" s="17" t="s">
        <v>23</v>
      </c>
      <c r="BK392" s="209">
        <f>ROUND(I392*H392,2)</f>
        <v>0</v>
      </c>
      <c r="BL392" s="17" t="s">
        <v>122</v>
      </c>
      <c r="BM392" s="208" t="s">
        <v>3462</v>
      </c>
    </row>
    <row r="393" spans="2:65" s="1" customFormat="1" ht="10.199999999999999">
      <c r="B393" s="35"/>
      <c r="C393" s="36"/>
      <c r="D393" s="210" t="s">
        <v>192</v>
      </c>
      <c r="E393" s="36"/>
      <c r="F393" s="211" t="s">
        <v>3463</v>
      </c>
      <c r="G393" s="36"/>
      <c r="H393" s="36"/>
      <c r="I393" s="118"/>
      <c r="J393" s="36"/>
      <c r="K393" s="36"/>
      <c r="L393" s="39"/>
      <c r="M393" s="212"/>
      <c r="N393" s="67"/>
      <c r="O393" s="67"/>
      <c r="P393" s="67"/>
      <c r="Q393" s="67"/>
      <c r="R393" s="67"/>
      <c r="S393" s="67"/>
      <c r="T393" s="68"/>
      <c r="AT393" s="17" t="s">
        <v>192</v>
      </c>
      <c r="AU393" s="17" t="s">
        <v>113</v>
      </c>
    </row>
    <row r="394" spans="2:65" s="1" customFormat="1" ht="18">
      <c r="B394" s="35"/>
      <c r="C394" s="36"/>
      <c r="D394" s="210" t="s">
        <v>400</v>
      </c>
      <c r="E394" s="36"/>
      <c r="F394" s="213" t="s">
        <v>3464</v>
      </c>
      <c r="G394" s="36"/>
      <c r="H394" s="36"/>
      <c r="I394" s="118"/>
      <c r="J394" s="36"/>
      <c r="K394" s="36"/>
      <c r="L394" s="39"/>
      <c r="M394" s="212"/>
      <c r="N394" s="67"/>
      <c r="O394" s="67"/>
      <c r="P394" s="67"/>
      <c r="Q394" s="67"/>
      <c r="R394" s="67"/>
      <c r="S394" s="67"/>
      <c r="T394" s="68"/>
      <c r="AT394" s="17" t="s">
        <v>400</v>
      </c>
      <c r="AU394" s="17" t="s">
        <v>113</v>
      </c>
    </row>
    <row r="395" spans="2:65" s="12" customFormat="1" ht="10.199999999999999">
      <c r="B395" s="214"/>
      <c r="C395" s="215"/>
      <c r="D395" s="210" t="s">
        <v>196</v>
      </c>
      <c r="E395" s="216" t="s">
        <v>1</v>
      </c>
      <c r="F395" s="217" t="s">
        <v>3358</v>
      </c>
      <c r="G395" s="215"/>
      <c r="H395" s="216" t="s">
        <v>1</v>
      </c>
      <c r="I395" s="218"/>
      <c r="J395" s="215"/>
      <c r="K395" s="215"/>
      <c r="L395" s="219"/>
      <c r="M395" s="220"/>
      <c r="N395" s="221"/>
      <c r="O395" s="221"/>
      <c r="P395" s="221"/>
      <c r="Q395" s="221"/>
      <c r="R395" s="221"/>
      <c r="S395" s="221"/>
      <c r="T395" s="222"/>
      <c r="AT395" s="223" t="s">
        <v>196</v>
      </c>
      <c r="AU395" s="223" t="s">
        <v>113</v>
      </c>
      <c r="AV395" s="12" t="s">
        <v>23</v>
      </c>
      <c r="AW395" s="12" t="s">
        <v>48</v>
      </c>
      <c r="AX395" s="12" t="s">
        <v>91</v>
      </c>
      <c r="AY395" s="223" t="s">
        <v>183</v>
      </c>
    </row>
    <row r="396" spans="2:65" s="13" customFormat="1" ht="10.199999999999999">
      <c r="B396" s="224"/>
      <c r="C396" s="225"/>
      <c r="D396" s="210" t="s">
        <v>196</v>
      </c>
      <c r="E396" s="226" t="s">
        <v>1</v>
      </c>
      <c r="F396" s="227" t="s">
        <v>122</v>
      </c>
      <c r="G396" s="225"/>
      <c r="H396" s="228">
        <v>4</v>
      </c>
      <c r="I396" s="229"/>
      <c r="J396" s="225"/>
      <c r="K396" s="225"/>
      <c r="L396" s="230"/>
      <c r="M396" s="231"/>
      <c r="N396" s="232"/>
      <c r="O396" s="232"/>
      <c r="P396" s="232"/>
      <c r="Q396" s="232"/>
      <c r="R396" s="232"/>
      <c r="S396" s="232"/>
      <c r="T396" s="233"/>
      <c r="AT396" s="234" t="s">
        <v>196</v>
      </c>
      <c r="AU396" s="234" t="s">
        <v>113</v>
      </c>
      <c r="AV396" s="13" t="s">
        <v>98</v>
      </c>
      <c r="AW396" s="13" t="s">
        <v>48</v>
      </c>
      <c r="AX396" s="13" t="s">
        <v>91</v>
      </c>
      <c r="AY396" s="234" t="s">
        <v>183</v>
      </c>
    </row>
    <row r="397" spans="2:65" s="12" customFormat="1" ht="10.199999999999999">
      <c r="B397" s="214"/>
      <c r="C397" s="215"/>
      <c r="D397" s="210" t="s">
        <v>196</v>
      </c>
      <c r="E397" s="216" t="s">
        <v>1</v>
      </c>
      <c r="F397" s="217" t="s">
        <v>3359</v>
      </c>
      <c r="G397" s="215"/>
      <c r="H397" s="216" t="s">
        <v>1</v>
      </c>
      <c r="I397" s="218"/>
      <c r="J397" s="215"/>
      <c r="K397" s="215"/>
      <c r="L397" s="219"/>
      <c r="M397" s="220"/>
      <c r="N397" s="221"/>
      <c r="O397" s="221"/>
      <c r="P397" s="221"/>
      <c r="Q397" s="221"/>
      <c r="R397" s="221"/>
      <c r="S397" s="221"/>
      <c r="T397" s="222"/>
      <c r="AT397" s="223" t="s">
        <v>196</v>
      </c>
      <c r="AU397" s="223" t="s">
        <v>113</v>
      </c>
      <c r="AV397" s="12" t="s">
        <v>23</v>
      </c>
      <c r="AW397" s="12" t="s">
        <v>48</v>
      </c>
      <c r="AX397" s="12" t="s">
        <v>91</v>
      </c>
      <c r="AY397" s="223" t="s">
        <v>183</v>
      </c>
    </row>
    <row r="398" spans="2:65" s="13" customFormat="1" ht="10.199999999999999">
      <c r="B398" s="224"/>
      <c r="C398" s="225"/>
      <c r="D398" s="210" t="s">
        <v>196</v>
      </c>
      <c r="E398" s="226" t="s">
        <v>1</v>
      </c>
      <c r="F398" s="227" t="s">
        <v>122</v>
      </c>
      <c r="G398" s="225"/>
      <c r="H398" s="228">
        <v>4</v>
      </c>
      <c r="I398" s="229"/>
      <c r="J398" s="225"/>
      <c r="K398" s="225"/>
      <c r="L398" s="230"/>
      <c r="M398" s="231"/>
      <c r="N398" s="232"/>
      <c r="O398" s="232"/>
      <c r="P398" s="232"/>
      <c r="Q398" s="232"/>
      <c r="R398" s="232"/>
      <c r="S398" s="232"/>
      <c r="T398" s="233"/>
      <c r="AT398" s="234" t="s">
        <v>196</v>
      </c>
      <c r="AU398" s="234" t="s">
        <v>113</v>
      </c>
      <c r="AV398" s="13" t="s">
        <v>98</v>
      </c>
      <c r="AW398" s="13" t="s">
        <v>48</v>
      </c>
      <c r="AX398" s="13" t="s">
        <v>91</v>
      </c>
      <c r="AY398" s="234" t="s">
        <v>183</v>
      </c>
    </row>
    <row r="399" spans="2:65" s="12" customFormat="1" ht="10.199999999999999">
      <c r="B399" s="214"/>
      <c r="C399" s="215"/>
      <c r="D399" s="210" t="s">
        <v>196</v>
      </c>
      <c r="E399" s="216" t="s">
        <v>1</v>
      </c>
      <c r="F399" s="217" t="s">
        <v>3360</v>
      </c>
      <c r="G399" s="215"/>
      <c r="H399" s="216" t="s">
        <v>1</v>
      </c>
      <c r="I399" s="218"/>
      <c r="J399" s="215"/>
      <c r="K399" s="215"/>
      <c r="L399" s="219"/>
      <c r="M399" s="220"/>
      <c r="N399" s="221"/>
      <c r="O399" s="221"/>
      <c r="P399" s="221"/>
      <c r="Q399" s="221"/>
      <c r="R399" s="221"/>
      <c r="S399" s="221"/>
      <c r="T399" s="222"/>
      <c r="AT399" s="223" t="s">
        <v>196</v>
      </c>
      <c r="AU399" s="223" t="s">
        <v>113</v>
      </c>
      <c r="AV399" s="12" t="s">
        <v>23</v>
      </c>
      <c r="AW399" s="12" t="s">
        <v>48</v>
      </c>
      <c r="AX399" s="12" t="s">
        <v>91</v>
      </c>
      <c r="AY399" s="223" t="s">
        <v>183</v>
      </c>
    </row>
    <row r="400" spans="2:65" s="13" customFormat="1" ht="10.199999999999999">
      <c r="B400" s="224"/>
      <c r="C400" s="225"/>
      <c r="D400" s="210" t="s">
        <v>196</v>
      </c>
      <c r="E400" s="226" t="s">
        <v>1</v>
      </c>
      <c r="F400" s="227" t="s">
        <v>988</v>
      </c>
      <c r="G400" s="225"/>
      <c r="H400" s="228">
        <v>13</v>
      </c>
      <c r="I400" s="229"/>
      <c r="J400" s="225"/>
      <c r="K400" s="225"/>
      <c r="L400" s="230"/>
      <c r="M400" s="231"/>
      <c r="N400" s="232"/>
      <c r="O400" s="232"/>
      <c r="P400" s="232"/>
      <c r="Q400" s="232"/>
      <c r="R400" s="232"/>
      <c r="S400" s="232"/>
      <c r="T400" s="233"/>
      <c r="AT400" s="234" t="s">
        <v>196</v>
      </c>
      <c r="AU400" s="234" t="s">
        <v>113</v>
      </c>
      <c r="AV400" s="13" t="s">
        <v>98</v>
      </c>
      <c r="AW400" s="13" t="s">
        <v>48</v>
      </c>
      <c r="AX400" s="13" t="s">
        <v>91</v>
      </c>
      <c r="AY400" s="234" t="s">
        <v>183</v>
      </c>
    </row>
    <row r="401" spans="2:65" s="12" customFormat="1" ht="10.199999999999999">
      <c r="B401" s="214"/>
      <c r="C401" s="215"/>
      <c r="D401" s="210" t="s">
        <v>196</v>
      </c>
      <c r="E401" s="216" t="s">
        <v>1</v>
      </c>
      <c r="F401" s="217" t="s">
        <v>3361</v>
      </c>
      <c r="G401" s="215"/>
      <c r="H401" s="216" t="s">
        <v>1</v>
      </c>
      <c r="I401" s="218"/>
      <c r="J401" s="215"/>
      <c r="K401" s="215"/>
      <c r="L401" s="219"/>
      <c r="M401" s="220"/>
      <c r="N401" s="221"/>
      <c r="O401" s="221"/>
      <c r="P401" s="221"/>
      <c r="Q401" s="221"/>
      <c r="R401" s="221"/>
      <c r="S401" s="221"/>
      <c r="T401" s="222"/>
      <c r="AT401" s="223" t="s">
        <v>196</v>
      </c>
      <c r="AU401" s="223" t="s">
        <v>113</v>
      </c>
      <c r="AV401" s="12" t="s">
        <v>23</v>
      </c>
      <c r="AW401" s="12" t="s">
        <v>48</v>
      </c>
      <c r="AX401" s="12" t="s">
        <v>91</v>
      </c>
      <c r="AY401" s="223" t="s">
        <v>183</v>
      </c>
    </row>
    <row r="402" spans="2:65" s="13" customFormat="1" ht="10.199999999999999">
      <c r="B402" s="224"/>
      <c r="C402" s="225"/>
      <c r="D402" s="210" t="s">
        <v>196</v>
      </c>
      <c r="E402" s="226" t="s">
        <v>1</v>
      </c>
      <c r="F402" s="227" t="s">
        <v>98</v>
      </c>
      <c r="G402" s="225"/>
      <c r="H402" s="228">
        <v>2</v>
      </c>
      <c r="I402" s="229"/>
      <c r="J402" s="225"/>
      <c r="K402" s="225"/>
      <c r="L402" s="230"/>
      <c r="M402" s="231"/>
      <c r="N402" s="232"/>
      <c r="O402" s="232"/>
      <c r="P402" s="232"/>
      <c r="Q402" s="232"/>
      <c r="R402" s="232"/>
      <c r="S402" s="232"/>
      <c r="T402" s="233"/>
      <c r="AT402" s="234" t="s">
        <v>196</v>
      </c>
      <c r="AU402" s="234" t="s">
        <v>113</v>
      </c>
      <c r="AV402" s="13" t="s">
        <v>98</v>
      </c>
      <c r="AW402" s="13" t="s">
        <v>48</v>
      </c>
      <c r="AX402" s="13" t="s">
        <v>91</v>
      </c>
      <c r="AY402" s="234" t="s">
        <v>183</v>
      </c>
    </row>
    <row r="403" spans="2:65" s="12" customFormat="1" ht="10.199999999999999">
      <c r="B403" s="214"/>
      <c r="C403" s="215"/>
      <c r="D403" s="210" t="s">
        <v>196</v>
      </c>
      <c r="E403" s="216" t="s">
        <v>1</v>
      </c>
      <c r="F403" s="217" t="s">
        <v>3452</v>
      </c>
      <c r="G403" s="215"/>
      <c r="H403" s="216" t="s">
        <v>1</v>
      </c>
      <c r="I403" s="218"/>
      <c r="J403" s="215"/>
      <c r="K403" s="215"/>
      <c r="L403" s="219"/>
      <c r="M403" s="220"/>
      <c r="N403" s="221"/>
      <c r="O403" s="221"/>
      <c r="P403" s="221"/>
      <c r="Q403" s="221"/>
      <c r="R403" s="221"/>
      <c r="S403" s="221"/>
      <c r="T403" s="222"/>
      <c r="AT403" s="223" t="s">
        <v>196</v>
      </c>
      <c r="AU403" s="223" t="s">
        <v>113</v>
      </c>
      <c r="AV403" s="12" t="s">
        <v>23</v>
      </c>
      <c r="AW403" s="12" t="s">
        <v>48</v>
      </c>
      <c r="AX403" s="12" t="s">
        <v>91</v>
      </c>
      <c r="AY403" s="223" t="s">
        <v>183</v>
      </c>
    </row>
    <row r="404" spans="2:65" s="13" customFormat="1" ht="10.199999999999999">
      <c r="B404" s="224"/>
      <c r="C404" s="225"/>
      <c r="D404" s="210" t="s">
        <v>196</v>
      </c>
      <c r="E404" s="226" t="s">
        <v>1</v>
      </c>
      <c r="F404" s="227" t="s">
        <v>3453</v>
      </c>
      <c r="G404" s="225"/>
      <c r="H404" s="228">
        <v>2.2999999999999998</v>
      </c>
      <c r="I404" s="229"/>
      <c r="J404" s="225"/>
      <c r="K404" s="225"/>
      <c r="L404" s="230"/>
      <c r="M404" s="231"/>
      <c r="N404" s="232"/>
      <c r="O404" s="232"/>
      <c r="P404" s="232"/>
      <c r="Q404" s="232"/>
      <c r="R404" s="232"/>
      <c r="S404" s="232"/>
      <c r="T404" s="233"/>
      <c r="AT404" s="234" t="s">
        <v>196</v>
      </c>
      <c r="AU404" s="234" t="s">
        <v>113</v>
      </c>
      <c r="AV404" s="13" t="s">
        <v>98</v>
      </c>
      <c r="AW404" s="13" t="s">
        <v>48</v>
      </c>
      <c r="AX404" s="13" t="s">
        <v>23</v>
      </c>
      <c r="AY404" s="234" t="s">
        <v>183</v>
      </c>
    </row>
    <row r="405" spans="2:65" s="1" customFormat="1" ht="16.5" customHeight="1">
      <c r="B405" s="35"/>
      <c r="C405" s="246" t="s">
        <v>7</v>
      </c>
      <c r="D405" s="246" t="s">
        <v>347</v>
      </c>
      <c r="E405" s="247" t="s">
        <v>3465</v>
      </c>
      <c r="F405" s="248" t="s">
        <v>3466</v>
      </c>
      <c r="G405" s="249" t="s">
        <v>205</v>
      </c>
      <c r="H405" s="250">
        <v>4</v>
      </c>
      <c r="I405" s="251"/>
      <c r="J405" s="252">
        <f>ROUND(I405*H405,2)</f>
        <v>0</v>
      </c>
      <c r="K405" s="248" t="s">
        <v>1</v>
      </c>
      <c r="L405" s="253"/>
      <c r="M405" s="254" t="s">
        <v>1</v>
      </c>
      <c r="N405" s="255" t="s">
        <v>56</v>
      </c>
      <c r="O405" s="67"/>
      <c r="P405" s="206">
        <f>O405*H405</f>
        <v>0</v>
      </c>
      <c r="Q405" s="206">
        <v>0</v>
      </c>
      <c r="R405" s="206">
        <f>Q405*H405</f>
        <v>0</v>
      </c>
      <c r="S405" s="206">
        <v>0</v>
      </c>
      <c r="T405" s="207">
        <f>S405*H405</f>
        <v>0</v>
      </c>
      <c r="AR405" s="208" t="s">
        <v>232</v>
      </c>
      <c r="AT405" s="208" t="s">
        <v>347</v>
      </c>
      <c r="AU405" s="208" t="s">
        <v>113</v>
      </c>
      <c r="AY405" s="17" t="s">
        <v>183</v>
      </c>
      <c r="BE405" s="209">
        <f>IF(N405="základní",J405,0)</f>
        <v>0</v>
      </c>
      <c r="BF405" s="209">
        <f>IF(N405="snížená",J405,0)</f>
        <v>0</v>
      </c>
      <c r="BG405" s="209">
        <f>IF(N405="zákl. přenesená",J405,0)</f>
        <v>0</v>
      </c>
      <c r="BH405" s="209">
        <f>IF(N405="sníž. přenesená",J405,0)</f>
        <v>0</v>
      </c>
      <c r="BI405" s="209">
        <f>IF(N405="nulová",J405,0)</f>
        <v>0</v>
      </c>
      <c r="BJ405" s="17" t="s">
        <v>23</v>
      </c>
      <c r="BK405" s="209">
        <f>ROUND(I405*H405,2)</f>
        <v>0</v>
      </c>
      <c r="BL405" s="17" t="s">
        <v>122</v>
      </c>
      <c r="BM405" s="208" t="s">
        <v>3467</v>
      </c>
    </row>
    <row r="406" spans="2:65" s="1" customFormat="1" ht="10.199999999999999">
      <c r="B406" s="35"/>
      <c r="C406" s="36"/>
      <c r="D406" s="210" t="s">
        <v>192</v>
      </c>
      <c r="E406" s="36"/>
      <c r="F406" s="211" t="s">
        <v>3466</v>
      </c>
      <c r="G406" s="36"/>
      <c r="H406" s="36"/>
      <c r="I406" s="118"/>
      <c r="J406" s="36"/>
      <c r="K406" s="36"/>
      <c r="L406" s="39"/>
      <c r="M406" s="212"/>
      <c r="N406" s="67"/>
      <c r="O406" s="67"/>
      <c r="P406" s="67"/>
      <c r="Q406" s="67"/>
      <c r="R406" s="67"/>
      <c r="S406" s="67"/>
      <c r="T406" s="68"/>
      <c r="AT406" s="17" t="s">
        <v>192</v>
      </c>
      <c r="AU406" s="17" t="s">
        <v>113</v>
      </c>
    </row>
    <row r="407" spans="2:65" s="12" customFormat="1" ht="10.199999999999999">
      <c r="B407" s="214"/>
      <c r="C407" s="215"/>
      <c r="D407" s="210" t="s">
        <v>196</v>
      </c>
      <c r="E407" s="216" t="s">
        <v>1</v>
      </c>
      <c r="F407" s="217" t="s">
        <v>3358</v>
      </c>
      <c r="G407" s="215"/>
      <c r="H407" s="216" t="s">
        <v>1</v>
      </c>
      <c r="I407" s="218"/>
      <c r="J407" s="215"/>
      <c r="K407" s="215"/>
      <c r="L407" s="219"/>
      <c r="M407" s="220"/>
      <c r="N407" s="221"/>
      <c r="O407" s="221"/>
      <c r="P407" s="221"/>
      <c r="Q407" s="221"/>
      <c r="R407" s="221"/>
      <c r="S407" s="221"/>
      <c r="T407" s="222"/>
      <c r="AT407" s="223" t="s">
        <v>196</v>
      </c>
      <c r="AU407" s="223" t="s">
        <v>113</v>
      </c>
      <c r="AV407" s="12" t="s">
        <v>23</v>
      </c>
      <c r="AW407" s="12" t="s">
        <v>48</v>
      </c>
      <c r="AX407" s="12" t="s">
        <v>91</v>
      </c>
      <c r="AY407" s="223" t="s">
        <v>183</v>
      </c>
    </row>
    <row r="408" spans="2:65" s="13" customFormat="1" ht="10.199999999999999">
      <c r="B408" s="224"/>
      <c r="C408" s="225"/>
      <c r="D408" s="210" t="s">
        <v>196</v>
      </c>
      <c r="E408" s="226" t="s">
        <v>1</v>
      </c>
      <c r="F408" s="227" t="s">
        <v>122</v>
      </c>
      <c r="G408" s="225"/>
      <c r="H408" s="228">
        <v>4</v>
      </c>
      <c r="I408" s="229"/>
      <c r="J408" s="225"/>
      <c r="K408" s="225"/>
      <c r="L408" s="230"/>
      <c r="M408" s="231"/>
      <c r="N408" s="232"/>
      <c r="O408" s="232"/>
      <c r="P408" s="232"/>
      <c r="Q408" s="232"/>
      <c r="R408" s="232"/>
      <c r="S408" s="232"/>
      <c r="T408" s="233"/>
      <c r="AT408" s="234" t="s">
        <v>196</v>
      </c>
      <c r="AU408" s="234" t="s">
        <v>113</v>
      </c>
      <c r="AV408" s="13" t="s">
        <v>98</v>
      </c>
      <c r="AW408" s="13" t="s">
        <v>48</v>
      </c>
      <c r="AX408" s="13" t="s">
        <v>91</v>
      </c>
      <c r="AY408" s="234" t="s">
        <v>183</v>
      </c>
    </row>
    <row r="409" spans="2:65" s="1" customFormat="1" ht="16.5" customHeight="1">
      <c r="B409" s="35"/>
      <c r="C409" s="246" t="s">
        <v>333</v>
      </c>
      <c r="D409" s="246" t="s">
        <v>347</v>
      </c>
      <c r="E409" s="247" t="s">
        <v>3468</v>
      </c>
      <c r="F409" s="248" t="s">
        <v>3469</v>
      </c>
      <c r="G409" s="249" t="s">
        <v>205</v>
      </c>
      <c r="H409" s="250">
        <v>4</v>
      </c>
      <c r="I409" s="251"/>
      <c r="J409" s="252">
        <f>ROUND(I409*H409,2)</f>
        <v>0</v>
      </c>
      <c r="K409" s="248" t="s">
        <v>1</v>
      </c>
      <c r="L409" s="253"/>
      <c r="M409" s="254" t="s">
        <v>1</v>
      </c>
      <c r="N409" s="255" t="s">
        <v>56</v>
      </c>
      <c r="O409" s="67"/>
      <c r="P409" s="206">
        <f>O409*H409</f>
        <v>0</v>
      </c>
      <c r="Q409" s="206">
        <v>4.1999999999999997E-3</v>
      </c>
      <c r="R409" s="206">
        <f>Q409*H409</f>
        <v>1.6799999999999999E-2</v>
      </c>
      <c r="S409" s="206">
        <v>0</v>
      </c>
      <c r="T409" s="207">
        <f>S409*H409</f>
        <v>0</v>
      </c>
      <c r="AR409" s="208" t="s">
        <v>232</v>
      </c>
      <c r="AT409" s="208" t="s">
        <v>347</v>
      </c>
      <c r="AU409" s="208" t="s">
        <v>113</v>
      </c>
      <c r="AY409" s="17" t="s">
        <v>183</v>
      </c>
      <c r="BE409" s="209">
        <f>IF(N409="základní",J409,0)</f>
        <v>0</v>
      </c>
      <c r="BF409" s="209">
        <f>IF(N409="snížená",J409,0)</f>
        <v>0</v>
      </c>
      <c r="BG409" s="209">
        <f>IF(N409="zákl. přenesená",J409,0)</f>
        <v>0</v>
      </c>
      <c r="BH409" s="209">
        <f>IF(N409="sníž. přenesená",J409,0)</f>
        <v>0</v>
      </c>
      <c r="BI409" s="209">
        <f>IF(N409="nulová",J409,0)</f>
        <v>0</v>
      </c>
      <c r="BJ409" s="17" t="s">
        <v>23</v>
      </c>
      <c r="BK409" s="209">
        <f>ROUND(I409*H409,2)</f>
        <v>0</v>
      </c>
      <c r="BL409" s="17" t="s">
        <v>122</v>
      </c>
      <c r="BM409" s="208" t="s">
        <v>3470</v>
      </c>
    </row>
    <row r="410" spans="2:65" s="1" customFormat="1" ht="10.199999999999999">
      <c r="B410" s="35"/>
      <c r="C410" s="36"/>
      <c r="D410" s="210" t="s">
        <v>192</v>
      </c>
      <c r="E410" s="36"/>
      <c r="F410" s="211" t="s">
        <v>3469</v>
      </c>
      <c r="G410" s="36"/>
      <c r="H410" s="36"/>
      <c r="I410" s="118"/>
      <c r="J410" s="36"/>
      <c r="K410" s="36"/>
      <c r="L410" s="39"/>
      <c r="M410" s="212"/>
      <c r="N410" s="67"/>
      <c r="O410" s="67"/>
      <c r="P410" s="67"/>
      <c r="Q410" s="67"/>
      <c r="R410" s="67"/>
      <c r="S410" s="67"/>
      <c r="T410" s="68"/>
      <c r="AT410" s="17" t="s">
        <v>192</v>
      </c>
      <c r="AU410" s="17" t="s">
        <v>113</v>
      </c>
    </row>
    <row r="411" spans="2:65" s="12" customFormat="1" ht="10.199999999999999">
      <c r="B411" s="214"/>
      <c r="C411" s="215"/>
      <c r="D411" s="210" t="s">
        <v>196</v>
      </c>
      <c r="E411" s="216" t="s">
        <v>1</v>
      </c>
      <c r="F411" s="217" t="s">
        <v>3359</v>
      </c>
      <c r="G411" s="215"/>
      <c r="H411" s="216" t="s">
        <v>1</v>
      </c>
      <c r="I411" s="218"/>
      <c r="J411" s="215"/>
      <c r="K411" s="215"/>
      <c r="L411" s="219"/>
      <c r="M411" s="220"/>
      <c r="N411" s="221"/>
      <c r="O411" s="221"/>
      <c r="P411" s="221"/>
      <c r="Q411" s="221"/>
      <c r="R411" s="221"/>
      <c r="S411" s="221"/>
      <c r="T411" s="222"/>
      <c r="AT411" s="223" t="s">
        <v>196</v>
      </c>
      <c r="AU411" s="223" t="s">
        <v>113</v>
      </c>
      <c r="AV411" s="12" t="s">
        <v>23</v>
      </c>
      <c r="AW411" s="12" t="s">
        <v>48</v>
      </c>
      <c r="AX411" s="12" t="s">
        <v>91</v>
      </c>
      <c r="AY411" s="223" t="s">
        <v>183</v>
      </c>
    </row>
    <row r="412" spans="2:65" s="13" customFormat="1" ht="10.199999999999999">
      <c r="B412" s="224"/>
      <c r="C412" s="225"/>
      <c r="D412" s="210" t="s">
        <v>196</v>
      </c>
      <c r="E412" s="226" t="s">
        <v>1</v>
      </c>
      <c r="F412" s="227" t="s">
        <v>122</v>
      </c>
      <c r="G412" s="225"/>
      <c r="H412" s="228">
        <v>4</v>
      </c>
      <c r="I412" s="229"/>
      <c r="J412" s="225"/>
      <c r="K412" s="225"/>
      <c r="L412" s="230"/>
      <c r="M412" s="231"/>
      <c r="N412" s="232"/>
      <c r="O412" s="232"/>
      <c r="P412" s="232"/>
      <c r="Q412" s="232"/>
      <c r="R412" s="232"/>
      <c r="S412" s="232"/>
      <c r="T412" s="233"/>
      <c r="AT412" s="234" t="s">
        <v>196</v>
      </c>
      <c r="AU412" s="234" t="s">
        <v>113</v>
      </c>
      <c r="AV412" s="13" t="s">
        <v>98</v>
      </c>
      <c r="AW412" s="13" t="s">
        <v>48</v>
      </c>
      <c r="AX412" s="13" t="s">
        <v>91</v>
      </c>
      <c r="AY412" s="234" t="s">
        <v>183</v>
      </c>
    </row>
    <row r="413" spans="2:65" s="1" customFormat="1" ht="16.5" customHeight="1">
      <c r="B413" s="35"/>
      <c r="C413" s="246" t="s">
        <v>337</v>
      </c>
      <c r="D413" s="246" t="s">
        <v>347</v>
      </c>
      <c r="E413" s="247" t="s">
        <v>3471</v>
      </c>
      <c r="F413" s="248" t="s">
        <v>3472</v>
      </c>
      <c r="G413" s="249" t="s">
        <v>205</v>
      </c>
      <c r="H413" s="250">
        <v>13</v>
      </c>
      <c r="I413" s="251"/>
      <c r="J413" s="252">
        <f>ROUND(I413*H413,2)</f>
        <v>0</v>
      </c>
      <c r="K413" s="248" t="s">
        <v>1</v>
      </c>
      <c r="L413" s="253"/>
      <c r="M413" s="254" t="s">
        <v>1</v>
      </c>
      <c r="N413" s="255" t="s">
        <v>56</v>
      </c>
      <c r="O413" s="67"/>
      <c r="P413" s="206">
        <f>O413*H413</f>
        <v>0</v>
      </c>
      <c r="Q413" s="206">
        <v>4.1999999999999997E-3</v>
      </c>
      <c r="R413" s="206">
        <f>Q413*H413</f>
        <v>5.4599999999999996E-2</v>
      </c>
      <c r="S413" s="206">
        <v>0</v>
      </c>
      <c r="T413" s="207">
        <f>S413*H413</f>
        <v>0</v>
      </c>
      <c r="AR413" s="208" t="s">
        <v>232</v>
      </c>
      <c r="AT413" s="208" t="s">
        <v>347</v>
      </c>
      <c r="AU413" s="208" t="s">
        <v>113</v>
      </c>
      <c r="AY413" s="17" t="s">
        <v>183</v>
      </c>
      <c r="BE413" s="209">
        <f>IF(N413="základní",J413,0)</f>
        <v>0</v>
      </c>
      <c r="BF413" s="209">
        <f>IF(N413="snížená",J413,0)</f>
        <v>0</v>
      </c>
      <c r="BG413" s="209">
        <f>IF(N413="zákl. přenesená",J413,0)</f>
        <v>0</v>
      </c>
      <c r="BH413" s="209">
        <f>IF(N413="sníž. přenesená",J413,0)</f>
        <v>0</v>
      </c>
      <c r="BI413" s="209">
        <f>IF(N413="nulová",J413,0)</f>
        <v>0</v>
      </c>
      <c r="BJ413" s="17" t="s">
        <v>23</v>
      </c>
      <c r="BK413" s="209">
        <f>ROUND(I413*H413,2)</f>
        <v>0</v>
      </c>
      <c r="BL413" s="17" t="s">
        <v>122</v>
      </c>
      <c r="BM413" s="208" t="s">
        <v>3473</v>
      </c>
    </row>
    <row r="414" spans="2:65" s="1" customFormat="1" ht="10.199999999999999">
      <c r="B414" s="35"/>
      <c r="C414" s="36"/>
      <c r="D414" s="210" t="s">
        <v>192</v>
      </c>
      <c r="E414" s="36"/>
      <c r="F414" s="211" t="s">
        <v>3472</v>
      </c>
      <c r="G414" s="36"/>
      <c r="H414" s="36"/>
      <c r="I414" s="118"/>
      <c r="J414" s="36"/>
      <c r="K414" s="36"/>
      <c r="L414" s="39"/>
      <c r="M414" s="212"/>
      <c r="N414" s="67"/>
      <c r="O414" s="67"/>
      <c r="P414" s="67"/>
      <c r="Q414" s="67"/>
      <c r="R414" s="67"/>
      <c r="S414" s="67"/>
      <c r="T414" s="68"/>
      <c r="AT414" s="17" t="s">
        <v>192</v>
      </c>
      <c r="AU414" s="17" t="s">
        <v>113</v>
      </c>
    </row>
    <row r="415" spans="2:65" s="12" customFormat="1" ht="10.199999999999999">
      <c r="B415" s="214"/>
      <c r="C415" s="215"/>
      <c r="D415" s="210" t="s">
        <v>196</v>
      </c>
      <c r="E415" s="216" t="s">
        <v>1</v>
      </c>
      <c r="F415" s="217" t="s">
        <v>3360</v>
      </c>
      <c r="G415" s="215"/>
      <c r="H415" s="216" t="s">
        <v>1</v>
      </c>
      <c r="I415" s="218"/>
      <c r="J415" s="215"/>
      <c r="K415" s="215"/>
      <c r="L415" s="219"/>
      <c r="M415" s="220"/>
      <c r="N415" s="221"/>
      <c r="O415" s="221"/>
      <c r="P415" s="221"/>
      <c r="Q415" s="221"/>
      <c r="R415" s="221"/>
      <c r="S415" s="221"/>
      <c r="T415" s="222"/>
      <c r="AT415" s="223" t="s">
        <v>196</v>
      </c>
      <c r="AU415" s="223" t="s">
        <v>113</v>
      </c>
      <c r="AV415" s="12" t="s">
        <v>23</v>
      </c>
      <c r="AW415" s="12" t="s">
        <v>48</v>
      </c>
      <c r="AX415" s="12" t="s">
        <v>91</v>
      </c>
      <c r="AY415" s="223" t="s">
        <v>183</v>
      </c>
    </row>
    <row r="416" spans="2:65" s="13" customFormat="1" ht="10.199999999999999">
      <c r="B416" s="224"/>
      <c r="C416" s="225"/>
      <c r="D416" s="210" t="s">
        <v>196</v>
      </c>
      <c r="E416" s="226" t="s">
        <v>1</v>
      </c>
      <c r="F416" s="227" t="s">
        <v>988</v>
      </c>
      <c r="G416" s="225"/>
      <c r="H416" s="228">
        <v>13</v>
      </c>
      <c r="I416" s="229"/>
      <c r="J416" s="225"/>
      <c r="K416" s="225"/>
      <c r="L416" s="230"/>
      <c r="M416" s="231"/>
      <c r="N416" s="232"/>
      <c r="O416" s="232"/>
      <c r="P416" s="232"/>
      <c r="Q416" s="232"/>
      <c r="R416" s="232"/>
      <c r="S416" s="232"/>
      <c r="T416" s="233"/>
      <c r="AT416" s="234" t="s">
        <v>196</v>
      </c>
      <c r="AU416" s="234" t="s">
        <v>113</v>
      </c>
      <c r="AV416" s="13" t="s">
        <v>98</v>
      </c>
      <c r="AW416" s="13" t="s">
        <v>48</v>
      </c>
      <c r="AX416" s="13" t="s">
        <v>91</v>
      </c>
      <c r="AY416" s="234" t="s">
        <v>183</v>
      </c>
    </row>
    <row r="417" spans="2:65" s="1" customFormat="1" ht="16.5" customHeight="1">
      <c r="B417" s="35"/>
      <c r="C417" s="246" t="s">
        <v>486</v>
      </c>
      <c r="D417" s="246" t="s">
        <v>347</v>
      </c>
      <c r="E417" s="247" t="s">
        <v>3474</v>
      </c>
      <c r="F417" s="248" t="s">
        <v>3475</v>
      </c>
      <c r="G417" s="249" t="s">
        <v>205</v>
      </c>
      <c r="H417" s="250">
        <v>2</v>
      </c>
      <c r="I417" s="251"/>
      <c r="J417" s="252">
        <f>ROUND(I417*H417,2)</f>
        <v>0</v>
      </c>
      <c r="K417" s="248" t="s">
        <v>1</v>
      </c>
      <c r="L417" s="253"/>
      <c r="M417" s="254" t="s">
        <v>1</v>
      </c>
      <c r="N417" s="255" t="s">
        <v>56</v>
      </c>
      <c r="O417" s="67"/>
      <c r="P417" s="206">
        <f>O417*H417</f>
        <v>0</v>
      </c>
      <c r="Q417" s="206">
        <v>4.1999999999999997E-3</v>
      </c>
      <c r="R417" s="206">
        <f>Q417*H417</f>
        <v>8.3999999999999995E-3</v>
      </c>
      <c r="S417" s="206">
        <v>0</v>
      </c>
      <c r="T417" s="207">
        <f>S417*H417</f>
        <v>0</v>
      </c>
      <c r="AR417" s="208" t="s">
        <v>232</v>
      </c>
      <c r="AT417" s="208" t="s">
        <v>347</v>
      </c>
      <c r="AU417" s="208" t="s">
        <v>113</v>
      </c>
      <c r="AY417" s="17" t="s">
        <v>183</v>
      </c>
      <c r="BE417" s="209">
        <f>IF(N417="základní",J417,0)</f>
        <v>0</v>
      </c>
      <c r="BF417" s="209">
        <f>IF(N417="snížená",J417,0)</f>
        <v>0</v>
      </c>
      <c r="BG417" s="209">
        <f>IF(N417="zákl. přenesená",J417,0)</f>
        <v>0</v>
      </c>
      <c r="BH417" s="209">
        <f>IF(N417="sníž. přenesená",J417,0)</f>
        <v>0</v>
      </c>
      <c r="BI417" s="209">
        <f>IF(N417="nulová",J417,0)</f>
        <v>0</v>
      </c>
      <c r="BJ417" s="17" t="s">
        <v>23</v>
      </c>
      <c r="BK417" s="209">
        <f>ROUND(I417*H417,2)</f>
        <v>0</v>
      </c>
      <c r="BL417" s="17" t="s">
        <v>122</v>
      </c>
      <c r="BM417" s="208" t="s">
        <v>3476</v>
      </c>
    </row>
    <row r="418" spans="2:65" s="1" customFormat="1" ht="10.199999999999999">
      <c r="B418" s="35"/>
      <c r="C418" s="36"/>
      <c r="D418" s="210" t="s">
        <v>192</v>
      </c>
      <c r="E418" s="36"/>
      <c r="F418" s="211" t="s">
        <v>3475</v>
      </c>
      <c r="G418" s="36"/>
      <c r="H418" s="36"/>
      <c r="I418" s="118"/>
      <c r="J418" s="36"/>
      <c r="K418" s="36"/>
      <c r="L418" s="39"/>
      <c r="M418" s="212"/>
      <c r="N418" s="67"/>
      <c r="O418" s="67"/>
      <c r="P418" s="67"/>
      <c r="Q418" s="67"/>
      <c r="R418" s="67"/>
      <c r="S418" s="67"/>
      <c r="T418" s="68"/>
      <c r="AT418" s="17" t="s">
        <v>192</v>
      </c>
      <c r="AU418" s="17" t="s">
        <v>113</v>
      </c>
    </row>
    <row r="419" spans="2:65" s="12" customFormat="1" ht="10.199999999999999">
      <c r="B419" s="214"/>
      <c r="C419" s="215"/>
      <c r="D419" s="210" t="s">
        <v>196</v>
      </c>
      <c r="E419" s="216" t="s">
        <v>1</v>
      </c>
      <c r="F419" s="217" t="s">
        <v>3361</v>
      </c>
      <c r="G419" s="215"/>
      <c r="H419" s="216" t="s">
        <v>1</v>
      </c>
      <c r="I419" s="218"/>
      <c r="J419" s="215"/>
      <c r="K419" s="215"/>
      <c r="L419" s="219"/>
      <c r="M419" s="220"/>
      <c r="N419" s="221"/>
      <c r="O419" s="221"/>
      <c r="P419" s="221"/>
      <c r="Q419" s="221"/>
      <c r="R419" s="221"/>
      <c r="S419" s="221"/>
      <c r="T419" s="222"/>
      <c r="AT419" s="223" t="s">
        <v>196</v>
      </c>
      <c r="AU419" s="223" t="s">
        <v>113</v>
      </c>
      <c r="AV419" s="12" t="s">
        <v>23</v>
      </c>
      <c r="AW419" s="12" t="s">
        <v>48</v>
      </c>
      <c r="AX419" s="12" t="s">
        <v>91</v>
      </c>
      <c r="AY419" s="223" t="s">
        <v>183</v>
      </c>
    </row>
    <row r="420" spans="2:65" s="13" customFormat="1" ht="10.199999999999999">
      <c r="B420" s="224"/>
      <c r="C420" s="225"/>
      <c r="D420" s="210" t="s">
        <v>196</v>
      </c>
      <c r="E420" s="226" t="s">
        <v>1</v>
      </c>
      <c r="F420" s="227" t="s">
        <v>98</v>
      </c>
      <c r="G420" s="225"/>
      <c r="H420" s="228">
        <v>2</v>
      </c>
      <c r="I420" s="229"/>
      <c r="J420" s="225"/>
      <c r="K420" s="225"/>
      <c r="L420" s="230"/>
      <c r="M420" s="231"/>
      <c r="N420" s="232"/>
      <c r="O420" s="232"/>
      <c r="P420" s="232"/>
      <c r="Q420" s="232"/>
      <c r="R420" s="232"/>
      <c r="S420" s="232"/>
      <c r="T420" s="233"/>
      <c r="AT420" s="234" t="s">
        <v>196</v>
      </c>
      <c r="AU420" s="234" t="s">
        <v>113</v>
      </c>
      <c r="AV420" s="13" t="s">
        <v>98</v>
      </c>
      <c r="AW420" s="13" t="s">
        <v>48</v>
      </c>
      <c r="AX420" s="13" t="s">
        <v>91</v>
      </c>
      <c r="AY420" s="234" t="s">
        <v>183</v>
      </c>
    </row>
    <row r="421" spans="2:65" s="1" customFormat="1" ht="16.5" customHeight="1">
      <c r="B421" s="35"/>
      <c r="C421" s="197" t="s">
        <v>346</v>
      </c>
      <c r="D421" s="197" t="s">
        <v>186</v>
      </c>
      <c r="E421" s="198" t="s">
        <v>3477</v>
      </c>
      <c r="F421" s="199" t="s">
        <v>3478</v>
      </c>
      <c r="G421" s="200" t="s">
        <v>313</v>
      </c>
      <c r="H421" s="201">
        <v>4.3609999999999998</v>
      </c>
      <c r="I421" s="202"/>
      <c r="J421" s="203">
        <f>ROUND(I421*H421,2)</f>
        <v>0</v>
      </c>
      <c r="K421" s="199" t="s">
        <v>190</v>
      </c>
      <c r="L421" s="39"/>
      <c r="M421" s="204" t="s">
        <v>1</v>
      </c>
      <c r="N421" s="205" t="s">
        <v>56</v>
      </c>
      <c r="O421" s="67"/>
      <c r="P421" s="206">
        <f>O421*H421</f>
        <v>0</v>
      </c>
      <c r="Q421" s="206">
        <v>0</v>
      </c>
      <c r="R421" s="206">
        <f>Q421*H421</f>
        <v>0</v>
      </c>
      <c r="S421" s="206">
        <v>0</v>
      </c>
      <c r="T421" s="207">
        <f>S421*H421</f>
        <v>0</v>
      </c>
      <c r="AR421" s="208" t="s">
        <v>122</v>
      </c>
      <c r="AT421" s="208" t="s">
        <v>186</v>
      </c>
      <c r="AU421" s="208" t="s">
        <v>113</v>
      </c>
      <c r="AY421" s="17" t="s">
        <v>183</v>
      </c>
      <c r="BE421" s="209">
        <f>IF(N421="základní",J421,0)</f>
        <v>0</v>
      </c>
      <c r="BF421" s="209">
        <f>IF(N421="snížená",J421,0)</f>
        <v>0</v>
      </c>
      <c r="BG421" s="209">
        <f>IF(N421="zákl. přenesená",J421,0)</f>
        <v>0</v>
      </c>
      <c r="BH421" s="209">
        <f>IF(N421="sníž. přenesená",J421,0)</f>
        <v>0</v>
      </c>
      <c r="BI421" s="209">
        <f>IF(N421="nulová",J421,0)</f>
        <v>0</v>
      </c>
      <c r="BJ421" s="17" t="s">
        <v>23</v>
      </c>
      <c r="BK421" s="209">
        <f>ROUND(I421*H421,2)</f>
        <v>0</v>
      </c>
      <c r="BL421" s="17" t="s">
        <v>122</v>
      </c>
      <c r="BM421" s="208" t="s">
        <v>3479</v>
      </c>
    </row>
    <row r="422" spans="2:65" s="1" customFormat="1" ht="10.199999999999999">
      <c r="B422" s="35"/>
      <c r="C422" s="36"/>
      <c r="D422" s="210" t="s">
        <v>192</v>
      </c>
      <c r="E422" s="36"/>
      <c r="F422" s="211" t="s">
        <v>3480</v>
      </c>
      <c r="G422" s="36"/>
      <c r="H422" s="36"/>
      <c r="I422" s="118"/>
      <c r="J422" s="36"/>
      <c r="K422" s="36"/>
      <c r="L422" s="39"/>
      <c r="M422" s="212"/>
      <c r="N422" s="67"/>
      <c r="O422" s="67"/>
      <c r="P422" s="67"/>
      <c r="Q422" s="67"/>
      <c r="R422" s="67"/>
      <c r="S422" s="67"/>
      <c r="T422" s="68"/>
      <c r="AT422" s="17" t="s">
        <v>192</v>
      </c>
      <c r="AU422" s="17" t="s">
        <v>113</v>
      </c>
    </row>
    <row r="423" spans="2:65" s="11" customFormat="1" ht="22.8" customHeight="1">
      <c r="B423" s="181"/>
      <c r="C423" s="182"/>
      <c r="D423" s="183" t="s">
        <v>90</v>
      </c>
      <c r="E423" s="195" t="s">
        <v>3481</v>
      </c>
      <c r="F423" s="195" t="s">
        <v>3482</v>
      </c>
      <c r="G423" s="182"/>
      <c r="H423" s="182"/>
      <c r="I423" s="185"/>
      <c r="J423" s="196">
        <f>BK423</f>
        <v>0</v>
      </c>
      <c r="K423" s="182"/>
      <c r="L423" s="187"/>
      <c r="M423" s="188"/>
      <c r="N423" s="189"/>
      <c r="O423" s="189"/>
      <c r="P423" s="190">
        <f>SUM(P424:P470)</f>
        <v>0</v>
      </c>
      <c r="Q423" s="189"/>
      <c r="R423" s="190">
        <f>SUM(R424:R470)</f>
        <v>13.802300000000001</v>
      </c>
      <c r="S423" s="189"/>
      <c r="T423" s="191">
        <f>SUM(T424:T470)</f>
        <v>0</v>
      </c>
      <c r="AR423" s="192" t="s">
        <v>23</v>
      </c>
      <c r="AT423" s="193" t="s">
        <v>90</v>
      </c>
      <c r="AU423" s="193" t="s">
        <v>23</v>
      </c>
      <c r="AY423" s="192" t="s">
        <v>183</v>
      </c>
      <c r="BK423" s="194">
        <f>SUM(BK424:BK470)</f>
        <v>0</v>
      </c>
    </row>
    <row r="424" spans="2:65" s="1" customFormat="1" ht="16.5" customHeight="1">
      <c r="B424" s="35"/>
      <c r="C424" s="197" t="s">
        <v>369</v>
      </c>
      <c r="D424" s="197" t="s">
        <v>186</v>
      </c>
      <c r="E424" s="198" t="s">
        <v>3483</v>
      </c>
      <c r="F424" s="199" t="s">
        <v>3484</v>
      </c>
      <c r="G424" s="200" t="s">
        <v>205</v>
      </c>
      <c r="H424" s="201">
        <v>23</v>
      </c>
      <c r="I424" s="202"/>
      <c r="J424" s="203">
        <f>ROUND(I424*H424,2)</f>
        <v>0</v>
      </c>
      <c r="K424" s="199" t="s">
        <v>1</v>
      </c>
      <c r="L424" s="39"/>
      <c r="M424" s="204" t="s">
        <v>1</v>
      </c>
      <c r="N424" s="205" t="s">
        <v>56</v>
      </c>
      <c r="O424" s="67"/>
      <c r="P424" s="206">
        <f>O424*H424</f>
        <v>0</v>
      </c>
      <c r="Q424" s="206">
        <v>4.0000000000000003E-5</v>
      </c>
      <c r="R424" s="206">
        <f>Q424*H424</f>
        <v>9.2000000000000003E-4</v>
      </c>
      <c r="S424" s="206">
        <v>0</v>
      </c>
      <c r="T424" s="207">
        <f>S424*H424</f>
        <v>0</v>
      </c>
      <c r="AR424" s="208" t="s">
        <v>122</v>
      </c>
      <c r="AT424" s="208" t="s">
        <v>186</v>
      </c>
      <c r="AU424" s="208" t="s">
        <v>98</v>
      </c>
      <c r="AY424" s="17" t="s">
        <v>183</v>
      </c>
      <c r="BE424" s="209">
        <f>IF(N424="základní",J424,0)</f>
        <v>0</v>
      </c>
      <c r="BF424" s="209">
        <f>IF(N424="snížená",J424,0)</f>
        <v>0</v>
      </c>
      <c r="BG424" s="209">
        <f>IF(N424="zákl. přenesená",J424,0)</f>
        <v>0</v>
      </c>
      <c r="BH424" s="209">
        <f>IF(N424="sníž. přenesená",J424,0)</f>
        <v>0</v>
      </c>
      <c r="BI424" s="209">
        <f>IF(N424="nulová",J424,0)</f>
        <v>0</v>
      </c>
      <c r="BJ424" s="17" t="s">
        <v>23</v>
      </c>
      <c r="BK424" s="209">
        <f>ROUND(I424*H424,2)</f>
        <v>0</v>
      </c>
      <c r="BL424" s="17" t="s">
        <v>122</v>
      </c>
      <c r="BM424" s="208" t="s">
        <v>3485</v>
      </c>
    </row>
    <row r="425" spans="2:65" s="1" customFormat="1" ht="10.199999999999999">
      <c r="B425" s="35"/>
      <c r="C425" s="36"/>
      <c r="D425" s="210" t="s">
        <v>192</v>
      </c>
      <c r="E425" s="36"/>
      <c r="F425" s="211" t="s">
        <v>3486</v>
      </c>
      <c r="G425" s="36"/>
      <c r="H425" s="36"/>
      <c r="I425" s="118"/>
      <c r="J425" s="36"/>
      <c r="K425" s="36"/>
      <c r="L425" s="39"/>
      <c r="M425" s="212"/>
      <c r="N425" s="67"/>
      <c r="O425" s="67"/>
      <c r="P425" s="67"/>
      <c r="Q425" s="67"/>
      <c r="R425" s="67"/>
      <c r="S425" s="67"/>
      <c r="T425" s="68"/>
      <c r="AT425" s="17" t="s">
        <v>192</v>
      </c>
      <c r="AU425" s="17" t="s">
        <v>98</v>
      </c>
    </row>
    <row r="426" spans="2:65" s="12" customFormat="1" ht="10.199999999999999">
      <c r="B426" s="214"/>
      <c r="C426" s="215"/>
      <c r="D426" s="210" t="s">
        <v>196</v>
      </c>
      <c r="E426" s="216" t="s">
        <v>1</v>
      </c>
      <c r="F426" s="217" t="s">
        <v>3487</v>
      </c>
      <c r="G426" s="215"/>
      <c r="H426" s="216" t="s">
        <v>1</v>
      </c>
      <c r="I426" s="218"/>
      <c r="J426" s="215"/>
      <c r="K426" s="215"/>
      <c r="L426" s="219"/>
      <c r="M426" s="220"/>
      <c r="N426" s="221"/>
      <c r="O426" s="221"/>
      <c r="P426" s="221"/>
      <c r="Q426" s="221"/>
      <c r="R426" s="221"/>
      <c r="S426" s="221"/>
      <c r="T426" s="222"/>
      <c r="AT426" s="223" t="s">
        <v>196</v>
      </c>
      <c r="AU426" s="223" t="s">
        <v>98</v>
      </c>
      <c r="AV426" s="12" t="s">
        <v>23</v>
      </c>
      <c r="AW426" s="12" t="s">
        <v>48</v>
      </c>
      <c r="AX426" s="12" t="s">
        <v>91</v>
      </c>
      <c r="AY426" s="223" t="s">
        <v>183</v>
      </c>
    </row>
    <row r="427" spans="2:65" s="13" customFormat="1" ht="10.199999999999999">
      <c r="B427" s="224"/>
      <c r="C427" s="225"/>
      <c r="D427" s="210" t="s">
        <v>196</v>
      </c>
      <c r="E427" s="226" t="s">
        <v>1</v>
      </c>
      <c r="F427" s="227" t="s">
        <v>337</v>
      </c>
      <c r="G427" s="225"/>
      <c r="H427" s="228">
        <v>23</v>
      </c>
      <c r="I427" s="229"/>
      <c r="J427" s="225"/>
      <c r="K427" s="225"/>
      <c r="L427" s="230"/>
      <c r="M427" s="231"/>
      <c r="N427" s="232"/>
      <c r="O427" s="232"/>
      <c r="P427" s="232"/>
      <c r="Q427" s="232"/>
      <c r="R427" s="232"/>
      <c r="S427" s="232"/>
      <c r="T427" s="233"/>
      <c r="AT427" s="234" t="s">
        <v>196</v>
      </c>
      <c r="AU427" s="234" t="s">
        <v>98</v>
      </c>
      <c r="AV427" s="13" t="s">
        <v>98</v>
      </c>
      <c r="AW427" s="13" t="s">
        <v>48</v>
      </c>
      <c r="AX427" s="13" t="s">
        <v>23</v>
      </c>
      <c r="AY427" s="234" t="s">
        <v>183</v>
      </c>
    </row>
    <row r="428" spans="2:65" s="1" customFormat="1" ht="16.5" customHeight="1">
      <c r="B428" s="35"/>
      <c r="C428" s="197" t="s">
        <v>384</v>
      </c>
      <c r="D428" s="197" t="s">
        <v>186</v>
      </c>
      <c r="E428" s="198" t="s">
        <v>3488</v>
      </c>
      <c r="F428" s="199" t="s">
        <v>3489</v>
      </c>
      <c r="G428" s="200" t="s">
        <v>205</v>
      </c>
      <c r="H428" s="201">
        <v>69</v>
      </c>
      <c r="I428" s="202"/>
      <c r="J428" s="203">
        <f>ROUND(I428*H428,2)</f>
        <v>0</v>
      </c>
      <c r="K428" s="199" t="s">
        <v>190</v>
      </c>
      <c r="L428" s="39"/>
      <c r="M428" s="204" t="s">
        <v>1</v>
      </c>
      <c r="N428" s="205" t="s">
        <v>56</v>
      </c>
      <c r="O428" s="67"/>
      <c r="P428" s="206">
        <f>O428*H428</f>
        <v>0</v>
      </c>
      <c r="Q428" s="206">
        <v>2.0000000000000002E-5</v>
      </c>
      <c r="R428" s="206">
        <f>Q428*H428</f>
        <v>1.3800000000000002E-3</v>
      </c>
      <c r="S428" s="206">
        <v>0</v>
      </c>
      <c r="T428" s="207">
        <f>S428*H428</f>
        <v>0</v>
      </c>
      <c r="AR428" s="208" t="s">
        <v>122</v>
      </c>
      <c r="AT428" s="208" t="s">
        <v>186</v>
      </c>
      <c r="AU428" s="208" t="s">
        <v>98</v>
      </c>
      <c r="AY428" s="17" t="s">
        <v>183</v>
      </c>
      <c r="BE428" s="209">
        <f>IF(N428="základní",J428,0)</f>
        <v>0</v>
      </c>
      <c r="BF428" s="209">
        <f>IF(N428="snížená",J428,0)</f>
        <v>0</v>
      </c>
      <c r="BG428" s="209">
        <f>IF(N428="zákl. přenesená",J428,0)</f>
        <v>0</v>
      </c>
      <c r="BH428" s="209">
        <f>IF(N428="sníž. přenesená",J428,0)</f>
        <v>0</v>
      </c>
      <c r="BI428" s="209">
        <f>IF(N428="nulová",J428,0)</f>
        <v>0</v>
      </c>
      <c r="BJ428" s="17" t="s">
        <v>23</v>
      </c>
      <c r="BK428" s="209">
        <f>ROUND(I428*H428,2)</f>
        <v>0</v>
      </c>
      <c r="BL428" s="17" t="s">
        <v>122</v>
      </c>
      <c r="BM428" s="208" t="s">
        <v>3490</v>
      </c>
    </row>
    <row r="429" spans="2:65" s="1" customFormat="1" ht="10.199999999999999">
      <c r="B429" s="35"/>
      <c r="C429" s="36"/>
      <c r="D429" s="210" t="s">
        <v>192</v>
      </c>
      <c r="E429" s="36"/>
      <c r="F429" s="211" t="s">
        <v>3491</v>
      </c>
      <c r="G429" s="36"/>
      <c r="H429" s="36"/>
      <c r="I429" s="118"/>
      <c r="J429" s="36"/>
      <c r="K429" s="36"/>
      <c r="L429" s="39"/>
      <c r="M429" s="212"/>
      <c r="N429" s="67"/>
      <c r="O429" s="67"/>
      <c r="P429" s="67"/>
      <c r="Q429" s="67"/>
      <c r="R429" s="67"/>
      <c r="S429" s="67"/>
      <c r="T429" s="68"/>
      <c r="AT429" s="17" t="s">
        <v>192</v>
      </c>
      <c r="AU429" s="17" t="s">
        <v>98</v>
      </c>
    </row>
    <row r="430" spans="2:65" s="1" customFormat="1" ht="18">
      <c r="B430" s="35"/>
      <c r="C430" s="36"/>
      <c r="D430" s="210" t="s">
        <v>194</v>
      </c>
      <c r="E430" s="36"/>
      <c r="F430" s="213" t="s">
        <v>3492</v>
      </c>
      <c r="G430" s="36"/>
      <c r="H430" s="36"/>
      <c r="I430" s="118"/>
      <c r="J430" s="36"/>
      <c r="K430" s="36"/>
      <c r="L430" s="39"/>
      <c r="M430" s="212"/>
      <c r="N430" s="67"/>
      <c r="O430" s="67"/>
      <c r="P430" s="67"/>
      <c r="Q430" s="67"/>
      <c r="R430" s="67"/>
      <c r="S430" s="67"/>
      <c r="T430" s="68"/>
      <c r="AT430" s="17" t="s">
        <v>194</v>
      </c>
      <c r="AU430" s="17" t="s">
        <v>98</v>
      </c>
    </row>
    <row r="431" spans="2:65" s="12" customFormat="1" ht="10.199999999999999">
      <c r="B431" s="214"/>
      <c r="C431" s="215"/>
      <c r="D431" s="210" t="s">
        <v>196</v>
      </c>
      <c r="E431" s="216" t="s">
        <v>1</v>
      </c>
      <c r="F431" s="217" t="s">
        <v>3487</v>
      </c>
      <c r="G431" s="215"/>
      <c r="H431" s="216" t="s">
        <v>1</v>
      </c>
      <c r="I431" s="218"/>
      <c r="J431" s="215"/>
      <c r="K431" s="215"/>
      <c r="L431" s="219"/>
      <c r="M431" s="220"/>
      <c r="N431" s="221"/>
      <c r="O431" s="221"/>
      <c r="P431" s="221"/>
      <c r="Q431" s="221"/>
      <c r="R431" s="221"/>
      <c r="S431" s="221"/>
      <c r="T431" s="222"/>
      <c r="AT431" s="223" t="s">
        <v>196</v>
      </c>
      <c r="AU431" s="223" t="s">
        <v>98</v>
      </c>
      <c r="AV431" s="12" t="s">
        <v>23</v>
      </c>
      <c r="AW431" s="12" t="s">
        <v>48</v>
      </c>
      <c r="AX431" s="12" t="s">
        <v>91</v>
      </c>
      <c r="AY431" s="223" t="s">
        <v>183</v>
      </c>
    </row>
    <row r="432" spans="2:65" s="12" customFormat="1" ht="10.199999999999999">
      <c r="B432" s="214"/>
      <c r="C432" s="215"/>
      <c r="D432" s="210" t="s">
        <v>196</v>
      </c>
      <c r="E432" s="216" t="s">
        <v>1</v>
      </c>
      <c r="F432" s="217" t="s">
        <v>3493</v>
      </c>
      <c r="G432" s="215"/>
      <c r="H432" s="216" t="s">
        <v>1</v>
      </c>
      <c r="I432" s="218"/>
      <c r="J432" s="215"/>
      <c r="K432" s="215"/>
      <c r="L432" s="219"/>
      <c r="M432" s="220"/>
      <c r="N432" s="221"/>
      <c r="O432" s="221"/>
      <c r="P432" s="221"/>
      <c r="Q432" s="221"/>
      <c r="R432" s="221"/>
      <c r="S432" s="221"/>
      <c r="T432" s="222"/>
      <c r="AT432" s="223" t="s">
        <v>196</v>
      </c>
      <c r="AU432" s="223" t="s">
        <v>98</v>
      </c>
      <c r="AV432" s="12" t="s">
        <v>23</v>
      </c>
      <c r="AW432" s="12" t="s">
        <v>48</v>
      </c>
      <c r="AX432" s="12" t="s">
        <v>91</v>
      </c>
      <c r="AY432" s="223" t="s">
        <v>183</v>
      </c>
    </row>
    <row r="433" spans="2:65" s="12" customFormat="1" ht="10.199999999999999">
      <c r="B433" s="214"/>
      <c r="C433" s="215"/>
      <c r="D433" s="210" t="s">
        <v>196</v>
      </c>
      <c r="E433" s="216" t="s">
        <v>1</v>
      </c>
      <c r="F433" s="217" t="s">
        <v>3494</v>
      </c>
      <c r="G433" s="215"/>
      <c r="H433" s="216" t="s">
        <v>1</v>
      </c>
      <c r="I433" s="218"/>
      <c r="J433" s="215"/>
      <c r="K433" s="215"/>
      <c r="L433" s="219"/>
      <c r="M433" s="220"/>
      <c r="N433" s="221"/>
      <c r="O433" s="221"/>
      <c r="P433" s="221"/>
      <c r="Q433" s="221"/>
      <c r="R433" s="221"/>
      <c r="S433" s="221"/>
      <c r="T433" s="222"/>
      <c r="AT433" s="223" t="s">
        <v>196</v>
      </c>
      <c r="AU433" s="223" t="s">
        <v>98</v>
      </c>
      <c r="AV433" s="12" t="s">
        <v>23</v>
      </c>
      <c r="AW433" s="12" t="s">
        <v>48</v>
      </c>
      <c r="AX433" s="12" t="s">
        <v>91</v>
      </c>
      <c r="AY433" s="223" t="s">
        <v>183</v>
      </c>
    </row>
    <row r="434" spans="2:65" s="13" customFormat="1" ht="10.199999999999999">
      <c r="B434" s="224"/>
      <c r="C434" s="225"/>
      <c r="D434" s="210" t="s">
        <v>196</v>
      </c>
      <c r="E434" s="226" t="s">
        <v>1</v>
      </c>
      <c r="F434" s="227" t="s">
        <v>3495</v>
      </c>
      <c r="G434" s="225"/>
      <c r="H434" s="228">
        <v>69</v>
      </c>
      <c r="I434" s="229"/>
      <c r="J434" s="225"/>
      <c r="K434" s="225"/>
      <c r="L434" s="230"/>
      <c r="M434" s="231"/>
      <c r="N434" s="232"/>
      <c r="O434" s="232"/>
      <c r="P434" s="232"/>
      <c r="Q434" s="232"/>
      <c r="R434" s="232"/>
      <c r="S434" s="232"/>
      <c r="T434" s="233"/>
      <c r="AT434" s="234" t="s">
        <v>196</v>
      </c>
      <c r="AU434" s="234" t="s">
        <v>98</v>
      </c>
      <c r="AV434" s="13" t="s">
        <v>98</v>
      </c>
      <c r="AW434" s="13" t="s">
        <v>48</v>
      </c>
      <c r="AX434" s="13" t="s">
        <v>23</v>
      </c>
      <c r="AY434" s="234" t="s">
        <v>183</v>
      </c>
    </row>
    <row r="435" spans="2:65" s="1" customFormat="1" ht="16.5" customHeight="1">
      <c r="B435" s="35"/>
      <c r="C435" s="197" t="s">
        <v>403</v>
      </c>
      <c r="D435" s="197" t="s">
        <v>186</v>
      </c>
      <c r="E435" s="198" t="s">
        <v>3496</v>
      </c>
      <c r="F435" s="199" t="s">
        <v>3497</v>
      </c>
      <c r="G435" s="200" t="s">
        <v>189</v>
      </c>
      <c r="H435" s="201">
        <v>26.012</v>
      </c>
      <c r="I435" s="202"/>
      <c r="J435" s="203">
        <f>ROUND(I435*H435,2)</f>
        <v>0</v>
      </c>
      <c r="K435" s="199" t="s">
        <v>190</v>
      </c>
      <c r="L435" s="39"/>
      <c r="M435" s="204" t="s">
        <v>1</v>
      </c>
      <c r="N435" s="205" t="s">
        <v>56</v>
      </c>
      <c r="O435" s="67"/>
      <c r="P435" s="206">
        <f>O435*H435</f>
        <v>0</v>
      </c>
      <c r="Q435" s="206">
        <v>0</v>
      </c>
      <c r="R435" s="206">
        <f>Q435*H435</f>
        <v>0</v>
      </c>
      <c r="S435" s="206">
        <v>0</v>
      </c>
      <c r="T435" s="207">
        <f>S435*H435</f>
        <v>0</v>
      </c>
      <c r="AR435" s="208" t="s">
        <v>122</v>
      </c>
      <c r="AT435" s="208" t="s">
        <v>186</v>
      </c>
      <c r="AU435" s="208" t="s">
        <v>98</v>
      </c>
      <c r="AY435" s="17" t="s">
        <v>183</v>
      </c>
      <c r="BE435" s="209">
        <f>IF(N435="základní",J435,0)</f>
        <v>0</v>
      </c>
      <c r="BF435" s="209">
        <f>IF(N435="snížená",J435,0)</f>
        <v>0</v>
      </c>
      <c r="BG435" s="209">
        <f>IF(N435="zákl. přenesená",J435,0)</f>
        <v>0</v>
      </c>
      <c r="BH435" s="209">
        <f>IF(N435="sníž. přenesená",J435,0)</f>
        <v>0</v>
      </c>
      <c r="BI435" s="209">
        <f>IF(N435="nulová",J435,0)</f>
        <v>0</v>
      </c>
      <c r="BJ435" s="17" t="s">
        <v>23</v>
      </c>
      <c r="BK435" s="209">
        <f>ROUND(I435*H435,2)</f>
        <v>0</v>
      </c>
      <c r="BL435" s="17" t="s">
        <v>122</v>
      </c>
      <c r="BM435" s="208" t="s">
        <v>3498</v>
      </c>
    </row>
    <row r="436" spans="2:65" s="1" customFormat="1" ht="10.199999999999999">
      <c r="B436" s="35"/>
      <c r="C436" s="36"/>
      <c r="D436" s="210" t="s">
        <v>192</v>
      </c>
      <c r="E436" s="36"/>
      <c r="F436" s="211" t="s">
        <v>3499</v>
      </c>
      <c r="G436" s="36"/>
      <c r="H436" s="36"/>
      <c r="I436" s="118"/>
      <c r="J436" s="36"/>
      <c r="K436" s="36"/>
      <c r="L436" s="39"/>
      <c r="M436" s="212"/>
      <c r="N436" s="67"/>
      <c r="O436" s="67"/>
      <c r="P436" s="67"/>
      <c r="Q436" s="67"/>
      <c r="R436" s="67"/>
      <c r="S436" s="67"/>
      <c r="T436" s="68"/>
      <c r="AT436" s="17" t="s">
        <v>192</v>
      </c>
      <c r="AU436" s="17" t="s">
        <v>98</v>
      </c>
    </row>
    <row r="437" spans="2:65" s="1" customFormat="1" ht="27">
      <c r="B437" s="35"/>
      <c r="C437" s="36"/>
      <c r="D437" s="210" t="s">
        <v>194</v>
      </c>
      <c r="E437" s="36"/>
      <c r="F437" s="213" t="s">
        <v>3500</v>
      </c>
      <c r="G437" s="36"/>
      <c r="H437" s="36"/>
      <c r="I437" s="118"/>
      <c r="J437" s="36"/>
      <c r="K437" s="36"/>
      <c r="L437" s="39"/>
      <c r="M437" s="212"/>
      <c r="N437" s="67"/>
      <c r="O437" s="67"/>
      <c r="P437" s="67"/>
      <c r="Q437" s="67"/>
      <c r="R437" s="67"/>
      <c r="S437" s="67"/>
      <c r="T437" s="68"/>
      <c r="AT437" s="17" t="s">
        <v>194</v>
      </c>
      <c r="AU437" s="17" t="s">
        <v>98</v>
      </c>
    </row>
    <row r="438" spans="2:65" s="12" customFormat="1" ht="10.199999999999999">
      <c r="B438" s="214"/>
      <c r="C438" s="215"/>
      <c r="D438" s="210" t="s">
        <v>196</v>
      </c>
      <c r="E438" s="216" t="s">
        <v>1</v>
      </c>
      <c r="F438" s="217" t="s">
        <v>3487</v>
      </c>
      <c r="G438" s="215"/>
      <c r="H438" s="216" t="s">
        <v>1</v>
      </c>
      <c r="I438" s="218"/>
      <c r="J438" s="215"/>
      <c r="K438" s="215"/>
      <c r="L438" s="219"/>
      <c r="M438" s="220"/>
      <c r="N438" s="221"/>
      <c r="O438" s="221"/>
      <c r="P438" s="221"/>
      <c r="Q438" s="221"/>
      <c r="R438" s="221"/>
      <c r="S438" s="221"/>
      <c r="T438" s="222"/>
      <c r="AT438" s="223" t="s">
        <v>196</v>
      </c>
      <c r="AU438" s="223" t="s">
        <v>98</v>
      </c>
      <c r="AV438" s="12" t="s">
        <v>23</v>
      </c>
      <c r="AW438" s="12" t="s">
        <v>48</v>
      </c>
      <c r="AX438" s="12" t="s">
        <v>91</v>
      </c>
      <c r="AY438" s="223" t="s">
        <v>183</v>
      </c>
    </row>
    <row r="439" spans="2:65" s="12" customFormat="1" ht="10.199999999999999">
      <c r="B439" s="214"/>
      <c r="C439" s="215"/>
      <c r="D439" s="210" t="s">
        <v>196</v>
      </c>
      <c r="E439" s="216" t="s">
        <v>1</v>
      </c>
      <c r="F439" s="217" t="s">
        <v>3501</v>
      </c>
      <c r="G439" s="215"/>
      <c r="H439" s="216" t="s">
        <v>1</v>
      </c>
      <c r="I439" s="218"/>
      <c r="J439" s="215"/>
      <c r="K439" s="215"/>
      <c r="L439" s="219"/>
      <c r="M439" s="220"/>
      <c r="N439" s="221"/>
      <c r="O439" s="221"/>
      <c r="P439" s="221"/>
      <c r="Q439" s="221"/>
      <c r="R439" s="221"/>
      <c r="S439" s="221"/>
      <c r="T439" s="222"/>
      <c r="AT439" s="223" t="s">
        <v>196</v>
      </c>
      <c r="AU439" s="223" t="s">
        <v>98</v>
      </c>
      <c r="AV439" s="12" t="s">
        <v>23</v>
      </c>
      <c r="AW439" s="12" t="s">
        <v>48</v>
      </c>
      <c r="AX439" s="12" t="s">
        <v>91</v>
      </c>
      <c r="AY439" s="223" t="s">
        <v>183</v>
      </c>
    </row>
    <row r="440" spans="2:65" s="13" customFormat="1" ht="10.199999999999999">
      <c r="B440" s="224"/>
      <c r="C440" s="225"/>
      <c r="D440" s="210" t="s">
        <v>196</v>
      </c>
      <c r="E440" s="226" t="s">
        <v>1</v>
      </c>
      <c r="F440" s="227" t="s">
        <v>3428</v>
      </c>
      <c r="G440" s="225"/>
      <c r="H440" s="228">
        <v>26.012387171725202</v>
      </c>
      <c r="I440" s="229"/>
      <c r="J440" s="225"/>
      <c r="K440" s="225"/>
      <c r="L440" s="230"/>
      <c r="M440" s="231"/>
      <c r="N440" s="232"/>
      <c r="O440" s="232"/>
      <c r="P440" s="232"/>
      <c r="Q440" s="232"/>
      <c r="R440" s="232"/>
      <c r="S440" s="232"/>
      <c r="T440" s="233"/>
      <c r="AT440" s="234" t="s">
        <v>196</v>
      </c>
      <c r="AU440" s="234" t="s">
        <v>98</v>
      </c>
      <c r="AV440" s="13" t="s">
        <v>98</v>
      </c>
      <c r="AW440" s="13" t="s">
        <v>48</v>
      </c>
      <c r="AX440" s="13" t="s">
        <v>91</v>
      </c>
      <c r="AY440" s="234" t="s">
        <v>183</v>
      </c>
    </row>
    <row r="441" spans="2:65" s="1" customFormat="1" ht="16.5" customHeight="1">
      <c r="B441" s="35"/>
      <c r="C441" s="197" t="s">
        <v>410</v>
      </c>
      <c r="D441" s="197" t="s">
        <v>186</v>
      </c>
      <c r="E441" s="198" t="s">
        <v>3502</v>
      </c>
      <c r="F441" s="199" t="s">
        <v>3503</v>
      </c>
      <c r="G441" s="200" t="s">
        <v>248</v>
      </c>
      <c r="H441" s="201">
        <v>13.8</v>
      </c>
      <c r="I441" s="202"/>
      <c r="J441" s="203">
        <f>ROUND(I441*H441,2)</f>
        <v>0</v>
      </c>
      <c r="K441" s="199" t="s">
        <v>190</v>
      </c>
      <c r="L441" s="39"/>
      <c r="M441" s="204" t="s">
        <v>1</v>
      </c>
      <c r="N441" s="205" t="s">
        <v>56</v>
      </c>
      <c r="O441" s="67"/>
      <c r="P441" s="206">
        <f>O441*H441</f>
        <v>0</v>
      </c>
      <c r="Q441" s="206">
        <v>0</v>
      </c>
      <c r="R441" s="206">
        <f>Q441*H441</f>
        <v>0</v>
      </c>
      <c r="S441" s="206">
        <v>0</v>
      </c>
      <c r="T441" s="207">
        <f>S441*H441</f>
        <v>0</v>
      </c>
      <c r="AR441" s="208" t="s">
        <v>122</v>
      </c>
      <c r="AT441" s="208" t="s">
        <v>186</v>
      </c>
      <c r="AU441" s="208" t="s">
        <v>98</v>
      </c>
      <c r="AY441" s="17" t="s">
        <v>183</v>
      </c>
      <c r="BE441" s="209">
        <f>IF(N441="základní",J441,0)</f>
        <v>0</v>
      </c>
      <c r="BF441" s="209">
        <f>IF(N441="snížená",J441,0)</f>
        <v>0</v>
      </c>
      <c r="BG441" s="209">
        <f>IF(N441="zákl. přenesená",J441,0)</f>
        <v>0</v>
      </c>
      <c r="BH441" s="209">
        <f>IF(N441="sníž. přenesená",J441,0)</f>
        <v>0</v>
      </c>
      <c r="BI441" s="209">
        <f>IF(N441="nulová",J441,0)</f>
        <v>0</v>
      </c>
      <c r="BJ441" s="17" t="s">
        <v>23</v>
      </c>
      <c r="BK441" s="209">
        <f>ROUND(I441*H441,2)</f>
        <v>0</v>
      </c>
      <c r="BL441" s="17" t="s">
        <v>122</v>
      </c>
      <c r="BM441" s="208" t="s">
        <v>3504</v>
      </c>
    </row>
    <row r="442" spans="2:65" s="1" customFormat="1" ht="10.199999999999999">
      <c r="B442" s="35"/>
      <c r="C442" s="36"/>
      <c r="D442" s="210" t="s">
        <v>192</v>
      </c>
      <c r="E442" s="36"/>
      <c r="F442" s="211" t="s">
        <v>3505</v>
      </c>
      <c r="G442" s="36"/>
      <c r="H442" s="36"/>
      <c r="I442" s="118"/>
      <c r="J442" s="36"/>
      <c r="K442" s="36"/>
      <c r="L442" s="39"/>
      <c r="M442" s="212"/>
      <c r="N442" s="67"/>
      <c r="O442" s="67"/>
      <c r="P442" s="67"/>
      <c r="Q442" s="67"/>
      <c r="R442" s="67"/>
      <c r="S442" s="67"/>
      <c r="T442" s="68"/>
      <c r="AT442" s="17" t="s">
        <v>192</v>
      </c>
      <c r="AU442" s="17" t="s">
        <v>98</v>
      </c>
    </row>
    <row r="443" spans="2:65" s="12" customFormat="1" ht="10.199999999999999">
      <c r="B443" s="214"/>
      <c r="C443" s="215"/>
      <c r="D443" s="210" t="s">
        <v>196</v>
      </c>
      <c r="E443" s="216" t="s">
        <v>1</v>
      </c>
      <c r="F443" s="217" t="s">
        <v>3487</v>
      </c>
      <c r="G443" s="215"/>
      <c r="H443" s="216" t="s">
        <v>1</v>
      </c>
      <c r="I443" s="218"/>
      <c r="J443" s="215"/>
      <c r="K443" s="215"/>
      <c r="L443" s="219"/>
      <c r="M443" s="220"/>
      <c r="N443" s="221"/>
      <c r="O443" s="221"/>
      <c r="P443" s="221"/>
      <c r="Q443" s="221"/>
      <c r="R443" s="221"/>
      <c r="S443" s="221"/>
      <c r="T443" s="222"/>
      <c r="AT443" s="223" t="s">
        <v>196</v>
      </c>
      <c r="AU443" s="223" t="s">
        <v>98</v>
      </c>
      <c r="AV443" s="12" t="s">
        <v>23</v>
      </c>
      <c r="AW443" s="12" t="s">
        <v>48</v>
      </c>
      <c r="AX443" s="12" t="s">
        <v>91</v>
      </c>
      <c r="AY443" s="223" t="s">
        <v>183</v>
      </c>
    </row>
    <row r="444" spans="2:65" s="13" customFormat="1" ht="10.199999999999999">
      <c r="B444" s="224"/>
      <c r="C444" s="225"/>
      <c r="D444" s="210" t="s">
        <v>196</v>
      </c>
      <c r="E444" s="226" t="s">
        <v>3506</v>
      </c>
      <c r="F444" s="227" t="s">
        <v>3507</v>
      </c>
      <c r="G444" s="225"/>
      <c r="H444" s="228">
        <v>13.8</v>
      </c>
      <c r="I444" s="229"/>
      <c r="J444" s="225"/>
      <c r="K444" s="225"/>
      <c r="L444" s="230"/>
      <c r="M444" s="231"/>
      <c r="N444" s="232"/>
      <c r="O444" s="232"/>
      <c r="P444" s="232"/>
      <c r="Q444" s="232"/>
      <c r="R444" s="232"/>
      <c r="S444" s="232"/>
      <c r="T444" s="233"/>
      <c r="AT444" s="234" t="s">
        <v>196</v>
      </c>
      <c r="AU444" s="234" t="s">
        <v>98</v>
      </c>
      <c r="AV444" s="13" t="s">
        <v>98</v>
      </c>
      <c r="AW444" s="13" t="s">
        <v>48</v>
      </c>
      <c r="AX444" s="13" t="s">
        <v>91</v>
      </c>
      <c r="AY444" s="234" t="s">
        <v>183</v>
      </c>
    </row>
    <row r="445" spans="2:65" s="1" customFormat="1" ht="16.5" customHeight="1">
      <c r="B445" s="35"/>
      <c r="C445" s="197" t="s">
        <v>416</v>
      </c>
      <c r="D445" s="197" t="s">
        <v>186</v>
      </c>
      <c r="E445" s="198" t="s">
        <v>449</v>
      </c>
      <c r="F445" s="199" t="s">
        <v>450</v>
      </c>
      <c r="G445" s="200" t="s">
        <v>248</v>
      </c>
      <c r="H445" s="201">
        <v>13.8</v>
      </c>
      <c r="I445" s="202"/>
      <c r="J445" s="203">
        <f>ROUND(I445*H445,2)</f>
        <v>0</v>
      </c>
      <c r="K445" s="199" t="s">
        <v>190</v>
      </c>
      <c r="L445" s="39"/>
      <c r="M445" s="204" t="s">
        <v>1</v>
      </c>
      <c r="N445" s="205" t="s">
        <v>56</v>
      </c>
      <c r="O445" s="67"/>
      <c r="P445" s="206">
        <f>O445*H445</f>
        <v>0</v>
      </c>
      <c r="Q445" s="206">
        <v>0</v>
      </c>
      <c r="R445" s="206">
        <f>Q445*H445</f>
        <v>0</v>
      </c>
      <c r="S445" s="206">
        <v>0</v>
      </c>
      <c r="T445" s="207">
        <f>S445*H445</f>
        <v>0</v>
      </c>
      <c r="AR445" s="208" t="s">
        <v>122</v>
      </c>
      <c r="AT445" s="208" t="s">
        <v>186</v>
      </c>
      <c r="AU445" s="208" t="s">
        <v>98</v>
      </c>
      <c r="AY445" s="17" t="s">
        <v>183</v>
      </c>
      <c r="BE445" s="209">
        <f>IF(N445="základní",J445,0)</f>
        <v>0</v>
      </c>
      <c r="BF445" s="209">
        <f>IF(N445="snížená",J445,0)</f>
        <v>0</v>
      </c>
      <c r="BG445" s="209">
        <f>IF(N445="zákl. přenesená",J445,0)</f>
        <v>0</v>
      </c>
      <c r="BH445" s="209">
        <f>IF(N445="sníž. přenesená",J445,0)</f>
        <v>0</v>
      </c>
      <c r="BI445" s="209">
        <f>IF(N445="nulová",J445,0)</f>
        <v>0</v>
      </c>
      <c r="BJ445" s="17" t="s">
        <v>23</v>
      </c>
      <c r="BK445" s="209">
        <f>ROUND(I445*H445,2)</f>
        <v>0</v>
      </c>
      <c r="BL445" s="17" t="s">
        <v>122</v>
      </c>
      <c r="BM445" s="208" t="s">
        <v>3508</v>
      </c>
    </row>
    <row r="446" spans="2:65" s="1" customFormat="1" ht="10.199999999999999">
      <c r="B446" s="35"/>
      <c r="C446" s="36"/>
      <c r="D446" s="210" t="s">
        <v>192</v>
      </c>
      <c r="E446" s="36"/>
      <c r="F446" s="211" t="s">
        <v>452</v>
      </c>
      <c r="G446" s="36"/>
      <c r="H446" s="36"/>
      <c r="I446" s="118"/>
      <c r="J446" s="36"/>
      <c r="K446" s="36"/>
      <c r="L446" s="39"/>
      <c r="M446" s="212"/>
      <c r="N446" s="67"/>
      <c r="O446" s="67"/>
      <c r="P446" s="67"/>
      <c r="Q446" s="67"/>
      <c r="R446" s="67"/>
      <c r="S446" s="67"/>
      <c r="T446" s="68"/>
      <c r="AT446" s="17" t="s">
        <v>192</v>
      </c>
      <c r="AU446" s="17" t="s">
        <v>98</v>
      </c>
    </row>
    <row r="447" spans="2:65" s="1" customFormat="1" ht="27">
      <c r="B447" s="35"/>
      <c r="C447" s="36"/>
      <c r="D447" s="210" t="s">
        <v>194</v>
      </c>
      <c r="E447" s="36"/>
      <c r="F447" s="213" t="s">
        <v>453</v>
      </c>
      <c r="G447" s="36"/>
      <c r="H447" s="36"/>
      <c r="I447" s="118"/>
      <c r="J447" s="36"/>
      <c r="K447" s="36"/>
      <c r="L447" s="39"/>
      <c r="M447" s="212"/>
      <c r="N447" s="67"/>
      <c r="O447" s="67"/>
      <c r="P447" s="67"/>
      <c r="Q447" s="67"/>
      <c r="R447" s="67"/>
      <c r="S447" s="67"/>
      <c r="T447" s="68"/>
      <c r="AT447" s="17" t="s">
        <v>194</v>
      </c>
      <c r="AU447" s="17" t="s">
        <v>98</v>
      </c>
    </row>
    <row r="448" spans="2:65" s="12" customFormat="1" ht="10.199999999999999">
      <c r="B448" s="214"/>
      <c r="C448" s="215"/>
      <c r="D448" s="210" t="s">
        <v>196</v>
      </c>
      <c r="E448" s="216" t="s">
        <v>1</v>
      </c>
      <c r="F448" s="217" t="s">
        <v>3487</v>
      </c>
      <c r="G448" s="215"/>
      <c r="H448" s="216" t="s">
        <v>1</v>
      </c>
      <c r="I448" s="218"/>
      <c r="J448" s="215"/>
      <c r="K448" s="215"/>
      <c r="L448" s="219"/>
      <c r="M448" s="220"/>
      <c r="N448" s="221"/>
      <c r="O448" s="221"/>
      <c r="P448" s="221"/>
      <c r="Q448" s="221"/>
      <c r="R448" s="221"/>
      <c r="S448" s="221"/>
      <c r="T448" s="222"/>
      <c r="AT448" s="223" t="s">
        <v>196</v>
      </c>
      <c r="AU448" s="223" t="s">
        <v>98</v>
      </c>
      <c r="AV448" s="12" t="s">
        <v>23</v>
      </c>
      <c r="AW448" s="12" t="s">
        <v>48</v>
      </c>
      <c r="AX448" s="12" t="s">
        <v>91</v>
      </c>
      <c r="AY448" s="223" t="s">
        <v>183</v>
      </c>
    </row>
    <row r="449" spans="2:65" s="13" customFormat="1" ht="10.199999999999999">
      <c r="B449" s="224"/>
      <c r="C449" s="225"/>
      <c r="D449" s="210" t="s">
        <v>196</v>
      </c>
      <c r="E449" s="226" t="s">
        <v>1</v>
      </c>
      <c r="F449" s="227" t="s">
        <v>3507</v>
      </c>
      <c r="G449" s="225"/>
      <c r="H449" s="228">
        <v>13.8</v>
      </c>
      <c r="I449" s="229"/>
      <c r="J449" s="225"/>
      <c r="K449" s="225"/>
      <c r="L449" s="230"/>
      <c r="M449" s="231"/>
      <c r="N449" s="232"/>
      <c r="O449" s="232"/>
      <c r="P449" s="232"/>
      <c r="Q449" s="232"/>
      <c r="R449" s="232"/>
      <c r="S449" s="232"/>
      <c r="T449" s="233"/>
      <c r="AT449" s="234" t="s">
        <v>196</v>
      </c>
      <c r="AU449" s="234" t="s">
        <v>98</v>
      </c>
      <c r="AV449" s="13" t="s">
        <v>98</v>
      </c>
      <c r="AW449" s="13" t="s">
        <v>48</v>
      </c>
      <c r="AX449" s="13" t="s">
        <v>91</v>
      </c>
      <c r="AY449" s="234" t="s">
        <v>183</v>
      </c>
    </row>
    <row r="450" spans="2:65" s="1" customFormat="1" ht="16.5" customHeight="1">
      <c r="B450" s="35"/>
      <c r="C450" s="197" t="s">
        <v>423</v>
      </c>
      <c r="D450" s="197" t="s">
        <v>186</v>
      </c>
      <c r="E450" s="198" t="s">
        <v>3454</v>
      </c>
      <c r="F450" s="199" t="s">
        <v>3455</v>
      </c>
      <c r="G450" s="200" t="s">
        <v>248</v>
      </c>
      <c r="H450" s="201">
        <v>55.2</v>
      </c>
      <c r="I450" s="202"/>
      <c r="J450" s="203">
        <f>ROUND(I450*H450,2)</f>
        <v>0</v>
      </c>
      <c r="K450" s="199" t="s">
        <v>190</v>
      </c>
      <c r="L450" s="39"/>
      <c r="M450" s="204" t="s">
        <v>1</v>
      </c>
      <c r="N450" s="205" t="s">
        <v>56</v>
      </c>
      <c r="O450" s="67"/>
      <c r="P450" s="206">
        <f>O450*H450</f>
        <v>0</v>
      </c>
      <c r="Q450" s="206">
        <v>0</v>
      </c>
      <c r="R450" s="206">
        <f>Q450*H450</f>
        <v>0</v>
      </c>
      <c r="S450" s="206">
        <v>0</v>
      </c>
      <c r="T450" s="207">
        <f>S450*H450</f>
        <v>0</v>
      </c>
      <c r="AR450" s="208" t="s">
        <v>122</v>
      </c>
      <c r="AT450" s="208" t="s">
        <v>186</v>
      </c>
      <c r="AU450" s="208" t="s">
        <v>98</v>
      </c>
      <c r="AY450" s="17" t="s">
        <v>183</v>
      </c>
      <c r="BE450" s="209">
        <f>IF(N450="základní",J450,0)</f>
        <v>0</v>
      </c>
      <c r="BF450" s="209">
        <f>IF(N450="snížená",J450,0)</f>
        <v>0</v>
      </c>
      <c r="BG450" s="209">
        <f>IF(N450="zákl. přenesená",J450,0)</f>
        <v>0</v>
      </c>
      <c r="BH450" s="209">
        <f>IF(N450="sníž. přenesená",J450,0)</f>
        <v>0</v>
      </c>
      <c r="BI450" s="209">
        <f>IF(N450="nulová",J450,0)</f>
        <v>0</v>
      </c>
      <c r="BJ450" s="17" t="s">
        <v>23</v>
      </c>
      <c r="BK450" s="209">
        <f>ROUND(I450*H450,2)</f>
        <v>0</v>
      </c>
      <c r="BL450" s="17" t="s">
        <v>122</v>
      </c>
      <c r="BM450" s="208" t="s">
        <v>3509</v>
      </c>
    </row>
    <row r="451" spans="2:65" s="1" customFormat="1" ht="10.199999999999999">
      <c r="B451" s="35"/>
      <c r="C451" s="36"/>
      <c r="D451" s="210" t="s">
        <v>192</v>
      </c>
      <c r="E451" s="36"/>
      <c r="F451" s="211" t="s">
        <v>3457</v>
      </c>
      <c r="G451" s="36"/>
      <c r="H451" s="36"/>
      <c r="I451" s="118"/>
      <c r="J451" s="36"/>
      <c r="K451" s="36"/>
      <c r="L451" s="39"/>
      <c r="M451" s="212"/>
      <c r="N451" s="67"/>
      <c r="O451" s="67"/>
      <c r="P451" s="67"/>
      <c r="Q451" s="67"/>
      <c r="R451" s="67"/>
      <c r="S451" s="67"/>
      <c r="T451" s="68"/>
      <c r="AT451" s="17" t="s">
        <v>192</v>
      </c>
      <c r="AU451" s="17" t="s">
        <v>98</v>
      </c>
    </row>
    <row r="452" spans="2:65" s="1" customFormat="1" ht="27">
      <c r="B452" s="35"/>
      <c r="C452" s="36"/>
      <c r="D452" s="210" t="s">
        <v>194</v>
      </c>
      <c r="E452" s="36"/>
      <c r="F452" s="213" t="s">
        <v>453</v>
      </c>
      <c r="G452" s="36"/>
      <c r="H452" s="36"/>
      <c r="I452" s="118"/>
      <c r="J452" s="36"/>
      <c r="K452" s="36"/>
      <c r="L452" s="39"/>
      <c r="M452" s="212"/>
      <c r="N452" s="67"/>
      <c r="O452" s="67"/>
      <c r="P452" s="67"/>
      <c r="Q452" s="67"/>
      <c r="R452" s="67"/>
      <c r="S452" s="67"/>
      <c r="T452" s="68"/>
      <c r="AT452" s="17" t="s">
        <v>194</v>
      </c>
      <c r="AU452" s="17" t="s">
        <v>98</v>
      </c>
    </row>
    <row r="453" spans="2:65" s="12" customFormat="1" ht="10.199999999999999">
      <c r="B453" s="214"/>
      <c r="C453" s="215"/>
      <c r="D453" s="210" t="s">
        <v>196</v>
      </c>
      <c r="E453" s="216" t="s">
        <v>1</v>
      </c>
      <c r="F453" s="217" t="s">
        <v>3510</v>
      </c>
      <c r="G453" s="215"/>
      <c r="H453" s="216" t="s">
        <v>1</v>
      </c>
      <c r="I453" s="218"/>
      <c r="J453" s="215"/>
      <c r="K453" s="215"/>
      <c r="L453" s="219"/>
      <c r="M453" s="220"/>
      <c r="N453" s="221"/>
      <c r="O453" s="221"/>
      <c r="P453" s="221"/>
      <c r="Q453" s="221"/>
      <c r="R453" s="221"/>
      <c r="S453" s="221"/>
      <c r="T453" s="222"/>
      <c r="AT453" s="223" t="s">
        <v>196</v>
      </c>
      <c r="AU453" s="223" t="s">
        <v>98</v>
      </c>
      <c r="AV453" s="12" t="s">
        <v>23</v>
      </c>
      <c r="AW453" s="12" t="s">
        <v>48</v>
      </c>
      <c r="AX453" s="12" t="s">
        <v>91</v>
      </c>
      <c r="AY453" s="223" t="s">
        <v>183</v>
      </c>
    </row>
    <row r="454" spans="2:65" s="12" customFormat="1" ht="10.199999999999999">
      <c r="B454" s="214"/>
      <c r="C454" s="215"/>
      <c r="D454" s="210" t="s">
        <v>196</v>
      </c>
      <c r="E454" s="216" t="s">
        <v>1</v>
      </c>
      <c r="F454" s="217" t="s">
        <v>3487</v>
      </c>
      <c r="G454" s="215"/>
      <c r="H454" s="216" t="s">
        <v>1</v>
      </c>
      <c r="I454" s="218"/>
      <c r="J454" s="215"/>
      <c r="K454" s="215"/>
      <c r="L454" s="219"/>
      <c r="M454" s="220"/>
      <c r="N454" s="221"/>
      <c r="O454" s="221"/>
      <c r="P454" s="221"/>
      <c r="Q454" s="221"/>
      <c r="R454" s="221"/>
      <c r="S454" s="221"/>
      <c r="T454" s="222"/>
      <c r="AT454" s="223" t="s">
        <v>196</v>
      </c>
      <c r="AU454" s="223" t="s">
        <v>98</v>
      </c>
      <c r="AV454" s="12" t="s">
        <v>23</v>
      </c>
      <c r="AW454" s="12" t="s">
        <v>48</v>
      </c>
      <c r="AX454" s="12" t="s">
        <v>91</v>
      </c>
      <c r="AY454" s="223" t="s">
        <v>183</v>
      </c>
    </row>
    <row r="455" spans="2:65" s="13" customFormat="1" ht="10.199999999999999">
      <c r="B455" s="224"/>
      <c r="C455" s="225"/>
      <c r="D455" s="210" t="s">
        <v>196</v>
      </c>
      <c r="E455" s="226" t="s">
        <v>1</v>
      </c>
      <c r="F455" s="227" t="s">
        <v>3511</v>
      </c>
      <c r="G455" s="225"/>
      <c r="H455" s="228">
        <v>55.2</v>
      </c>
      <c r="I455" s="229"/>
      <c r="J455" s="225"/>
      <c r="K455" s="225"/>
      <c r="L455" s="230"/>
      <c r="M455" s="231"/>
      <c r="N455" s="232"/>
      <c r="O455" s="232"/>
      <c r="P455" s="232"/>
      <c r="Q455" s="232"/>
      <c r="R455" s="232"/>
      <c r="S455" s="232"/>
      <c r="T455" s="233"/>
      <c r="AT455" s="234" t="s">
        <v>196</v>
      </c>
      <c r="AU455" s="234" t="s">
        <v>98</v>
      </c>
      <c r="AV455" s="13" t="s">
        <v>98</v>
      </c>
      <c r="AW455" s="13" t="s">
        <v>48</v>
      </c>
      <c r="AX455" s="13" t="s">
        <v>91</v>
      </c>
      <c r="AY455" s="234" t="s">
        <v>183</v>
      </c>
    </row>
    <row r="456" spans="2:65" s="1" customFormat="1" ht="16.5" customHeight="1">
      <c r="B456" s="35"/>
      <c r="C456" s="246" t="s">
        <v>430</v>
      </c>
      <c r="D456" s="246" t="s">
        <v>347</v>
      </c>
      <c r="E456" s="247" t="s">
        <v>3460</v>
      </c>
      <c r="F456" s="248" t="s">
        <v>3461</v>
      </c>
      <c r="G456" s="249" t="s">
        <v>248</v>
      </c>
      <c r="H456" s="250">
        <v>13.8</v>
      </c>
      <c r="I456" s="251"/>
      <c r="J456" s="252">
        <f>ROUND(I456*H456,2)</f>
        <v>0</v>
      </c>
      <c r="K456" s="248" t="s">
        <v>190</v>
      </c>
      <c r="L456" s="253"/>
      <c r="M456" s="254" t="s">
        <v>1</v>
      </c>
      <c r="N456" s="255" t="s">
        <v>56</v>
      </c>
      <c r="O456" s="67"/>
      <c r="P456" s="206">
        <f>O456*H456</f>
        <v>0</v>
      </c>
      <c r="Q456" s="206">
        <v>1</v>
      </c>
      <c r="R456" s="206">
        <f>Q456*H456</f>
        <v>13.8</v>
      </c>
      <c r="S456" s="206">
        <v>0</v>
      </c>
      <c r="T456" s="207">
        <f>S456*H456</f>
        <v>0</v>
      </c>
      <c r="AR456" s="208" t="s">
        <v>232</v>
      </c>
      <c r="AT456" s="208" t="s">
        <v>347</v>
      </c>
      <c r="AU456" s="208" t="s">
        <v>98</v>
      </c>
      <c r="AY456" s="17" t="s">
        <v>183</v>
      </c>
      <c r="BE456" s="209">
        <f>IF(N456="základní",J456,0)</f>
        <v>0</v>
      </c>
      <c r="BF456" s="209">
        <f>IF(N456="snížená",J456,0)</f>
        <v>0</v>
      </c>
      <c r="BG456" s="209">
        <f>IF(N456="zákl. přenesená",J456,0)</f>
        <v>0</v>
      </c>
      <c r="BH456" s="209">
        <f>IF(N456="sníž. přenesená",J456,0)</f>
        <v>0</v>
      </c>
      <c r="BI456" s="209">
        <f>IF(N456="nulová",J456,0)</f>
        <v>0</v>
      </c>
      <c r="BJ456" s="17" t="s">
        <v>23</v>
      </c>
      <c r="BK456" s="209">
        <f>ROUND(I456*H456,2)</f>
        <v>0</v>
      </c>
      <c r="BL456" s="17" t="s">
        <v>122</v>
      </c>
      <c r="BM456" s="208" t="s">
        <v>3512</v>
      </c>
    </row>
    <row r="457" spans="2:65" s="1" customFormat="1" ht="10.199999999999999">
      <c r="B457" s="35"/>
      <c r="C457" s="36"/>
      <c r="D457" s="210" t="s">
        <v>192</v>
      </c>
      <c r="E457" s="36"/>
      <c r="F457" s="211" t="s">
        <v>3463</v>
      </c>
      <c r="G457" s="36"/>
      <c r="H457" s="36"/>
      <c r="I457" s="118"/>
      <c r="J457" s="36"/>
      <c r="K457" s="36"/>
      <c r="L457" s="39"/>
      <c r="M457" s="212"/>
      <c r="N457" s="67"/>
      <c r="O457" s="67"/>
      <c r="P457" s="67"/>
      <c r="Q457" s="67"/>
      <c r="R457" s="67"/>
      <c r="S457" s="67"/>
      <c r="T457" s="68"/>
      <c r="AT457" s="17" t="s">
        <v>192</v>
      </c>
      <c r="AU457" s="17" t="s">
        <v>98</v>
      </c>
    </row>
    <row r="458" spans="2:65" s="1" customFormat="1" ht="18">
      <c r="B458" s="35"/>
      <c r="C458" s="36"/>
      <c r="D458" s="210" t="s">
        <v>400</v>
      </c>
      <c r="E458" s="36"/>
      <c r="F458" s="213" t="s">
        <v>3464</v>
      </c>
      <c r="G458" s="36"/>
      <c r="H458" s="36"/>
      <c r="I458" s="118"/>
      <c r="J458" s="36"/>
      <c r="K458" s="36"/>
      <c r="L458" s="39"/>
      <c r="M458" s="212"/>
      <c r="N458" s="67"/>
      <c r="O458" s="67"/>
      <c r="P458" s="67"/>
      <c r="Q458" s="67"/>
      <c r="R458" s="67"/>
      <c r="S458" s="67"/>
      <c r="T458" s="68"/>
      <c r="AT458" s="17" t="s">
        <v>400</v>
      </c>
      <c r="AU458" s="17" t="s">
        <v>98</v>
      </c>
    </row>
    <row r="459" spans="2:65" s="12" customFormat="1" ht="10.199999999999999">
      <c r="B459" s="214"/>
      <c r="C459" s="215"/>
      <c r="D459" s="210" t="s">
        <v>196</v>
      </c>
      <c r="E459" s="216" t="s">
        <v>1</v>
      </c>
      <c r="F459" s="217" t="s">
        <v>3487</v>
      </c>
      <c r="G459" s="215"/>
      <c r="H459" s="216" t="s">
        <v>1</v>
      </c>
      <c r="I459" s="218"/>
      <c r="J459" s="215"/>
      <c r="K459" s="215"/>
      <c r="L459" s="219"/>
      <c r="M459" s="220"/>
      <c r="N459" s="221"/>
      <c r="O459" s="221"/>
      <c r="P459" s="221"/>
      <c r="Q459" s="221"/>
      <c r="R459" s="221"/>
      <c r="S459" s="221"/>
      <c r="T459" s="222"/>
      <c r="AT459" s="223" t="s">
        <v>196</v>
      </c>
      <c r="AU459" s="223" t="s">
        <v>98</v>
      </c>
      <c r="AV459" s="12" t="s">
        <v>23</v>
      </c>
      <c r="AW459" s="12" t="s">
        <v>48</v>
      </c>
      <c r="AX459" s="12" t="s">
        <v>91</v>
      </c>
      <c r="AY459" s="223" t="s">
        <v>183</v>
      </c>
    </row>
    <row r="460" spans="2:65" s="13" customFormat="1" ht="10.199999999999999">
      <c r="B460" s="224"/>
      <c r="C460" s="225"/>
      <c r="D460" s="210" t="s">
        <v>196</v>
      </c>
      <c r="E460" s="226" t="s">
        <v>1</v>
      </c>
      <c r="F460" s="227" t="s">
        <v>3507</v>
      </c>
      <c r="G460" s="225"/>
      <c r="H460" s="228">
        <v>13.8</v>
      </c>
      <c r="I460" s="229"/>
      <c r="J460" s="225"/>
      <c r="K460" s="225"/>
      <c r="L460" s="230"/>
      <c r="M460" s="231"/>
      <c r="N460" s="232"/>
      <c r="O460" s="232"/>
      <c r="P460" s="232"/>
      <c r="Q460" s="232"/>
      <c r="R460" s="232"/>
      <c r="S460" s="232"/>
      <c r="T460" s="233"/>
      <c r="AT460" s="234" t="s">
        <v>196</v>
      </c>
      <c r="AU460" s="234" t="s">
        <v>98</v>
      </c>
      <c r="AV460" s="13" t="s">
        <v>98</v>
      </c>
      <c r="AW460" s="13" t="s">
        <v>48</v>
      </c>
      <c r="AX460" s="13" t="s">
        <v>91</v>
      </c>
      <c r="AY460" s="234" t="s">
        <v>183</v>
      </c>
    </row>
    <row r="461" spans="2:65" s="1" customFormat="1" ht="16.5" customHeight="1">
      <c r="B461" s="35"/>
      <c r="C461" s="197" t="s">
        <v>496</v>
      </c>
      <c r="D461" s="197" t="s">
        <v>186</v>
      </c>
      <c r="E461" s="198" t="s">
        <v>3513</v>
      </c>
      <c r="F461" s="199" t="s">
        <v>3514</v>
      </c>
      <c r="G461" s="200" t="s">
        <v>1</v>
      </c>
      <c r="H461" s="201">
        <v>23</v>
      </c>
      <c r="I461" s="202"/>
      <c r="J461" s="203">
        <f>ROUND(I461*H461,2)</f>
        <v>0</v>
      </c>
      <c r="K461" s="199" t="s">
        <v>1</v>
      </c>
      <c r="L461" s="39"/>
      <c r="M461" s="204" t="s">
        <v>1</v>
      </c>
      <c r="N461" s="205" t="s">
        <v>56</v>
      </c>
      <c r="O461" s="67"/>
      <c r="P461" s="206">
        <f>O461*H461</f>
        <v>0</v>
      </c>
      <c r="Q461" s="206">
        <v>0</v>
      </c>
      <c r="R461" s="206">
        <f>Q461*H461</f>
        <v>0</v>
      </c>
      <c r="S461" s="206">
        <v>0</v>
      </c>
      <c r="T461" s="207">
        <f>S461*H461</f>
        <v>0</v>
      </c>
      <c r="AR461" s="208" t="s">
        <v>122</v>
      </c>
      <c r="AT461" s="208" t="s">
        <v>186</v>
      </c>
      <c r="AU461" s="208" t="s">
        <v>98</v>
      </c>
      <c r="AY461" s="17" t="s">
        <v>183</v>
      </c>
      <c r="BE461" s="209">
        <f>IF(N461="základní",J461,0)</f>
        <v>0</v>
      </c>
      <c r="BF461" s="209">
        <f>IF(N461="snížená",J461,0)</f>
        <v>0</v>
      </c>
      <c r="BG461" s="209">
        <f>IF(N461="zákl. přenesená",J461,0)</f>
        <v>0</v>
      </c>
      <c r="BH461" s="209">
        <f>IF(N461="sníž. přenesená",J461,0)</f>
        <v>0</v>
      </c>
      <c r="BI461" s="209">
        <f>IF(N461="nulová",J461,0)</f>
        <v>0</v>
      </c>
      <c r="BJ461" s="17" t="s">
        <v>23</v>
      </c>
      <c r="BK461" s="209">
        <f>ROUND(I461*H461,2)</f>
        <v>0</v>
      </c>
      <c r="BL461" s="17" t="s">
        <v>122</v>
      </c>
      <c r="BM461" s="208" t="s">
        <v>3515</v>
      </c>
    </row>
    <row r="462" spans="2:65" s="1" customFormat="1" ht="10.199999999999999">
      <c r="B462" s="35"/>
      <c r="C462" s="36"/>
      <c r="D462" s="210" t="s">
        <v>192</v>
      </c>
      <c r="E462" s="36"/>
      <c r="F462" s="211" t="s">
        <v>3514</v>
      </c>
      <c r="G462" s="36"/>
      <c r="H462" s="36"/>
      <c r="I462" s="118"/>
      <c r="J462" s="36"/>
      <c r="K462" s="36"/>
      <c r="L462" s="39"/>
      <c r="M462" s="212"/>
      <c r="N462" s="67"/>
      <c r="O462" s="67"/>
      <c r="P462" s="67"/>
      <c r="Q462" s="67"/>
      <c r="R462" s="67"/>
      <c r="S462" s="67"/>
      <c r="T462" s="68"/>
      <c r="AT462" s="17" t="s">
        <v>192</v>
      </c>
      <c r="AU462" s="17" t="s">
        <v>98</v>
      </c>
    </row>
    <row r="463" spans="2:65" s="12" customFormat="1" ht="10.199999999999999">
      <c r="B463" s="214"/>
      <c r="C463" s="215"/>
      <c r="D463" s="210" t="s">
        <v>196</v>
      </c>
      <c r="E463" s="216" t="s">
        <v>1</v>
      </c>
      <c r="F463" s="217" t="s">
        <v>3516</v>
      </c>
      <c r="G463" s="215"/>
      <c r="H463" s="216" t="s">
        <v>1</v>
      </c>
      <c r="I463" s="218"/>
      <c r="J463" s="215"/>
      <c r="K463" s="215"/>
      <c r="L463" s="219"/>
      <c r="M463" s="220"/>
      <c r="N463" s="221"/>
      <c r="O463" s="221"/>
      <c r="P463" s="221"/>
      <c r="Q463" s="221"/>
      <c r="R463" s="221"/>
      <c r="S463" s="221"/>
      <c r="T463" s="222"/>
      <c r="AT463" s="223" t="s">
        <v>196</v>
      </c>
      <c r="AU463" s="223" t="s">
        <v>98</v>
      </c>
      <c r="AV463" s="12" t="s">
        <v>23</v>
      </c>
      <c r="AW463" s="12" t="s">
        <v>48</v>
      </c>
      <c r="AX463" s="12" t="s">
        <v>91</v>
      </c>
      <c r="AY463" s="223" t="s">
        <v>183</v>
      </c>
    </row>
    <row r="464" spans="2:65" s="13" customFormat="1" ht="10.199999999999999">
      <c r="B464" s="224"/>
      <c r="C464" s="225"/>
      <c r="D464" s="210" t="s">
        <v>196</v>
      </c>
      <c r="E464" s="226" t="s">
        <v>1</v>
      </c>
      <c r="F464" s="227" t="s">
        <v>337</v>
      </c>
      <c r="G464" s="225"/>
      <c r="H464" s="228">
        <v>23</v>
      </c>
      <c r="I464" s="229"/>
      <c r="J464" s="225"/>
      <c r="K464" s="225"/>
      <c r="L464" s="230"/>
      <c r="M464" s="231"/>
      <c r="N464" s="232"/>
      <c r="O464" s="232"/>
      <c r="P464" s="232"/>
      <c r="Q464" s="232"/>
      <c r="R464" s="232"/>
      <c r="S464" s="232"/>
      <c r="T464" s="233"/>
      <c r="AT464" s="234" t="s">
        <v>196</v>
      </c>
      <c r="AU464" s="234" t="s">
        <v>98</v>
      </c>
      <c r="AV464" s="13" t="s">
        <v>98</v>
      </c>
      <c r="AW464" s="13" t="s">
        <v>48</v>
      </c>
      <c r="AX464" s="13" t="s">
        <v>23</v>
      </c>
      <c r="AY464" s="234" t="s">
        <v>183</v>
      </c>
    </row>
    <row r="465" spans="2:65" s="1" customFormat="1" ht="16.5" customHeight="1">
      <c r="B465" s="35"/>
      <c r="C465" s="197" t="s">
        <v>436</v>
      </c>
      <c r="D465" s="197" t="s">
        <v>186</v>
      </c>
      <c r="E465" s="198" t="s">
        <v>3517</v>
      </c>
      <c r="F465" s="199" t="s">
        <v>3518</v>
      </c>
      <c r="G465" s="200" t="s">
        <v>205</v>
      </c>
      <c r="H465" s="201">
        <v>23</v>
      </c>
      <c r="I465" s="202"/>
      <c r="J465" s="203">
        <f>ROUND(I465*H465,2)</f>
        <v>0</v>
      </c>
      <c r="K465" s="199" t="s">
        <v>1</v>
      </c>
      <c r="L465" s="39"/>
      <c r="M465" s="204" t="s">
        <v>1</v>
      </c>
      <c r="N465" s="205" t="s">
        <v>56</v>
      </c>
      <c r="O465" s="67"/>
      <c r="P465" s="206">
        <f>O465*H465</f>
        <v>0</v>
      </c>
      <c r="Q465" s="206">
        <v>0</v>
      </c>
      <c r="R465" s="206">
        <f>Q465*H465</f>
        <v>0</v>
      </c>
      <c r="S465" s="206">
        <v>0</v>
      </c>
      <c r="T465" s="207">
        <f>S465*H465</f>
        <v>0</v>
      </c>
      <c r="AR465" s="208" t="s">
        <v>122</v>
      </c>
      <c r="AT465" s="208" t="s">
        <v>186</v>
      </c>
      <c r="AU465" s="208" t="s">
        <v>98</v>
      </c>
      <c r="AY465" s="17" t="s">
        <v>183</v>
      </c>
      <c r="BE465" s="209">
        <f>IF(N465="základní",J465,0)</f>
        <v>0</v>
      </c>
      <c r="BF465" s="209">
        <f>IF(N465="snížená",J465,0)</f>
        <v>0</v>
      </c>
      <c r="BG465" s="209">
        <f>IF(N465="zákl. přenesená",J465,0)</f>
        <v>0</v>
      </c>
      <c r="BH465" s="209">
        <f>IF(N465="sníž. přenesená",J465,0)</f>
        <v>0</v>
      </c>
      <c r="BI465" s="209">
        <f>IF(N465="nulová",J465,0)</f>
        <v>0</v>
      </c>
      <c r="BJ465" s="17" t="s">
        <v>23</v>
      </c>
      <c r="BK465" s="209">
        <f>ROUND(I465*H465,2)</f>
        <v>0</v>
      </c>
      <c r="BL465" s="17" t="s">
        <v>122</v>
      </c>
      <c r="BM465" s="208" t="s">
        <v>3519</v>
      </c>
    </row>
    <row r="466" spans="2:65" s="1" customFormat="1" ht="10.199999999999999">
      <c r="B466" s="35"/>
      <c r="C466" s="36"/>
      <c r="D466" s="210" t="s">
        <v>192</v>
      </c>
      <c r="E466" s="36"/>
      <c r="F466" s="211" t="s">
        <v>3520</v>
      </c>
      <c r="G466" s="36"/>
      <c r="H466" s="36"/>
      <c r="I466" s="118"/>
      <c r="J466" s="36"/>
      <c r="K466" s="36"/>
      <c r="L466" s="39"/>
      <c r="M466" s="212"/>
      <c r="N466" s="67"/>
      <c r="O466" s="67"/>
      <c r="P466" s="67"/>
      <c r="Q466" s="67"/>
      <c r="R466" s="67"/>
      <c r="S466" s="67"/>
      <c r="T466" s="68"/>
      <c r="AT466" s="17" t="s">
        <v>192</v>
      </c>
      <c r="AU466" s="17" t="s">
        <v>98</v>
      </c>
    </row>
    <row r="467" spans="2:65" s="12" customFormat="1" ht="10.199999999999999">
      <c r="B467" s="214"/>
      <c r="C467" s="215"/>
      <c r="D467" s="210" t="s">
        <v>196</v>
      </c>
      <c r="E467" s="216" t="s">
        <v>1</v>
      </c>
      <c r="F467" s="217" t="s">
        <v>3487</v>
      </c>
      <c r="G467" s="215"/>
      <c r="H467" s="216" t="s">
        <v>1</v>
      </c>
      <c r="I467" s="218"/>
      <c r="J467" s="215"/>
      <c r="K467" s="215"/>
      <c r="L467" s="219"/>
      <c r="M467" s="220"/>
      <c r="N467" s="221"/>
      <c r="O467" s="221"/>
      <c r="P467" s="221"/>
      <c r="Q467" s="221"/>
      <c r="R467" s="221"/>
      <c r="S467" s="221"/>
      <c r="T467" s="222"/>
      <c r="AT467" s="223" t="s">
        <v>196</v>
      </c>
      <c r="AU467" s="223" t="s">
        <v>98</v>
      </c>
      <c r="AV467" s="12" t="s">
        <v>23</v>
      </c>
      <c r="AW467" s="12" t="s">
        <v>48</v>
      </c>
      <c r="AX467" s="12" t="s">
        <v>91</v>
      </c>
      <c r="AY467" s="223" t="s">
        <v>183</v>
      </c>
    </row>
    <row r="468" spans="2:65" s="13" customFormat="1" ht="10.199999999999999">
      <c r="B468" s="224"/>
      <c r="C468" s="225"/>
      <c r="D468" s="210" t="s">
        <v>196</v>
      </c>
      <c r="E468" s="226" t="s">
        <v>1</v>
      </c>
      <c r="F468" s="227" t="s">
        <v>337</v>
      </c>
      <c r="G468" s="225"/>
      <c r="H468" s="228">
        <v>23</v>
      </c>
      <c r="I468" s="229"/>
      <c r="J468" s="225"/>
      <c r="K468" s="225"/>
      <c r="L468" s="230"/>
      <c r="M468" s="231"/>
      <c r="N468" s="232"/>
      <c r="O468" s="232"/>
      <c r="P468" s="232"/>
      <c r="Q468" s="232"/>
      <c r="R468" s="232"/>
      <c r="S468" s="232"/>
      <c r="T468" s="233"/>
      <c r="AT468" s="234" t="s">
        <v>196</v>
      </c>
      <c r="AU468" s="234" t="s">
        <v>98</v>
      </c>
      <c r="AV468" s="13" t="s">
        <v>98</v>
      </c>
      <c r="AW468" s="13" t="s">
        <v>48</v>
      </c>
      <c r="AX468" s="13" t="s">
        <v>91</v>
      </c>
      <c r="AY468" s="234" t="s">
        <v>183</v>
      </c>
    </row>
    <row r="469" spans="2:65" s="1" customFormat="1" ht="16.5" customHeight="1">
      <c r="B469" s="35"/>
      <c r="C469" s="197" t="s">
        <v>448</v>
      </c>
      <c r="D469" s="197" t="s">
        <v>186</v>
      </c>
      <c r="E469" s="198" t="s">
        <v>3477</v>
      </c>
      <c r="F469" s="199" t="s">
        <v>3478</v>
      </c>
      <c r="G469" s="200" t="s">
        <v>313</v>
      </c>
      <c r="H469" s="201">
        <v>13.802</v>
      </c>
      <c r="I469" s="202"/>
      <c r="J469" s="203">
        <f>ROUND(I469*H469,2)</f>
        <v>0</v>
      </c>
      <c r="K469" s="199" t="s">
        <v>190</v>
      </c>
      <c r="L469" s="39"/>
      <c r="M469" s="204" t="s">
        <v>1</v>
      </c>
      <c r="N469" s="205" t="s">
        <v>56</v>
      </c>
      <c r="O469" s="67"/>
      <c r="P469" s="206">
        <f>O469*H469</f>
        <v>0</v>
      </c>
      <c r="Q469" s="206">
        <v>0</v>
      </c>
      <c r="R469" s="206">
        <f>Q469*H469</f>
        <v>0</v>
      </c>
      <c r="S469" s="206">
        <v>0</v>
      </c>
      <c r="T469" s="207">
        <f>S469*H469</f>
        <v>0</v>
      </c>
      <c r="AR469" s="208" t="s">
        <v>122</v>
      </c>
      <c r="AT469" s="208" t="s">
        <v>186</v>
      </c>
      <c r="AU469" s="208" t="s">
        <v>98</v>
      </c>
      <c r="AY469" s="17" t="s">
        <v>183</v>
      </c>
      <c r="BE469" s="209">
        <f>IF(N469="základní",J469,0)</f>
        <v>0</v>
      </c>
      <c r="BF469" s="209">
        <f>IF(N469="snížená",J469,0)</f>
        <v>0</v>
      </c>
      <c r="BG469" s="209">
        <f>IF(N469="zákl. přenesená",J469,0)</f>
        <v>0</v>
      </c>
      <c r="BH469" s="209">
        <f>IF(N469="sníž. přenesená",J469,0)</f>
        <v>0</v>
      </c>
      <c r="BI469" s="209">
        <f>IF(N469="nulová",J469,0)</f>
        <v>0</v>
      </c>
      <c r="BJ469" s="17" t="s">
        <v>23</v>
      </c>
      <c r="BK469" s="209">
        <f>ROUND(I469*H469,2)</f>
        <v>0</v>
      </c>
      <c r="BL469" s="17" t="s">
        <v>122</v>
      </c>
      <c r="BM469" s="208" t="s">
        <v>3521</v>
      </c>
    </row>
    <row r="470" spans="2:65" s="1" customFormat="1" ht="10.199999999999999">
      <c r="B470" s="35"/>
      <c r="C470" s="36"/>
      <c r="D470" s="210" t="s">
        <v>192</v>
      </c>
      <c r="E470" s="36"/>
      <c r="F470" s="211" t="s">
        <v>3480</v>
      </c>
      <c r="G470" s="36"/>
      <c r="H470" s="36"/>
      <c r="I470" s="118"/>
      <c r="J470" s="36"/>
      <c r="K470" s="36"/>
      <c r="L470" s="39"/>
      <c r="M470" s="270"/>
      <c r="N470" s="271"/>
      <c r="O470" s="271"/>
      <c r="P470" s="271"/>
      <c r="Q470" s="271"/>
      <c r="R470" s="271"/>
      <c r="S470" s="271"/>
      <c r="T470" s="272"/>
      <c r="AT470" s="17" t="s">
        <v>192</v>
      </c>
      <c r="AU470" s="17" t="s">
        <v>98</v>
      </c>
    </row>
    <row r="471" spans="2:65" s="1" customFormat="1" ht="7" customHeight="1">
      <c r="B471" s="50"/>
      <c r="C471" s="51"/>
      <c r="D471" s="51"/>
      <c r="E471" s="51"/>
      <c r="F471" s="51"/>
      <c r="G471" s="51"/>
      <c r="H471" s="51"/>
      <c r="I471" s="149"/>
      <c r="J471" s="51"/>
      <c r="K471" s="51"/>
      <c r="L471" s="39"/>
    </row>
  </sheetData>
  <sheetProtection algorithmName="SHA-512" hashValue="qIKXbtVyLxwQQULgLQLEFhXXSQImSkM2JiWA42XH9OdHpPOgCOALtdHa0u2PlZU143AXHq+kExnRlDJlLGN0oA==" saltValue="YW0MwW4tsKoXfFUXpMBYW9EGjYJ50RhegTg/MS2lhkj3QLFhrCeB4BUkpItQSLL9B/oX3nJ5oh8TybD87x8TsQ==" spinCount="100000" sheet="1" objects="1" scenarios="1" formatColumns="0" formatRows="0" autoFilter="0"/>
  <autoFilter ref="C123:K470"/>
  <mergeCells count="12">
    <mergeCell ref="E116:H116"/>
    <mergeCell ref="L2:V2"/>
    <mergeCell ref="E85:H85"/>
    <mergeCell ref="E87:H87"/>
    <mergeCell ref="E89:H89"/>
    <mergeCell ref="E112:H112"/>
    <mergeCell ref="E114:H114"/>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205"/>
  <sheetViews>
    <sheetView showGridLines="0" workbookViewId="0"/>
  </sheetViews>
  <sheetFormatPr defaultRowHeight="14.4"/>
  <cols>
    <col min="1" max="1" width="8.33203125" customWidth="1"/>
    <col min="2" max="2" width="1.6640625" customWidth="1"/>
    <col min="3" max="3" width="4.1328125" customWidth="1"/>
    <col min="4" max="4" width="4.33203125" customWidth="1"/>
    <col min="5" max="5" width="17.1328125" customWidth="1"/>
    <col min="6" max="6" width="100.796875" customWidth="1"/>
    <col min="7" max="7" width="7" customWidth="1"/>
    <col min="8" max="8" width="11.46484375" customWidth="1"/>
    <col min="9" max="9" width="20.1328125" style="111" customWidth="1"/>
    <col min="10" max="11" width="20.1328125" customWidth="1"/>
    <col min="12" max="12" width="9.33203125" customWidth="1"/>
    <col min="13" max="13" width="10.796875" hidden="1" customWidth="1"/>
    <col min="14" max="14" width="9.33203125" hidden="1"/>
    <col min="15" max="20" width="14.13281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7" customHeight="1">
      <c r="L2" s="289"/>
      <c r="M2" s="289"/>
      <c r="N2" s="289"/>
      <c r="O2" s="289"/>
      <c r="P2" s="289"/>
      <c r="Q2" s="289"/>
      <c r="R2" s="289"/>
      <c r="S2" s="289"/>
      <c r="T2" s="289"/>
      <c r="U2" s="289"/>
      <c r="V2" s="289"/>
      <c r="AT2" s="17" t="s">
        <v>137</v>
      </c>
    </row>
    <row r="3" spans="2:46" ht="7" customHeight="1">
      <c r="B3" s="112"/>
      <c r="C3" s="113"/>
      <c r="D3" s="113"/>
      <c r="E3" s="113"/>
      <c r="F3" s="113"/>
      <c r="G3" s="113"/>
      <c r="H3" s="113"/>
      <c r="I3" s="114"/>
      <c r="J3" s="113"/>
      <c r="K3" s="113"/>
      <c r="L3" s="20"/>
      <c r="AT3" s="17" t="s">
        <v>98</v>
      </c>
    </row>
    <row r="4" spans="2:46" ht="25" customHeight="1">
      <c r="B4" s="20"/>
      <c r="D4" s="115" t="s">
        <v>146</v>
      </c>
      <c r="L4" s="20"/>
      <c r="M4" s="116" t="s">
        <v>10</v>
      </c>
      <c r="AT4" s="17" t="s">
        <v>4</v>
      </c>
    </row>
    <row r="5" spans="2:46" ht="7" customHeight="1">
      <c r="B5" s="20"/>
      <c r="L5" s="20"/>
    </row>
    <row r="6" spans="2:46" ht="12" customHeight="1">
      <c r="B6" s="20"/>
      <c r="D6" s="117" t="s">
        <v>16</v>
      </c>
      <c r="L6" s="20"/>
    </row>
    <row r="7" spans="2:46" ht="16.5" customHeight="1">
      <c r="B7" s="20"/>
      <c r="E7" s="323" t="str">
        <f>'Rekapitulace stavby'!K6</f>
        <v>Šternberk - lokalita Příkopy</v>
      </c>
      <c r="F7" s="324"/>
      <c r="G7" s="324"/>
      <c r="H7" s="324"/>
      <c r="L7" s="20"/>
    </row>
    <row r="8" spans="2:46" s="1" customFormat="1" ht="12" customHeight="1">
      <c r="B8" s="39"/>
      <c r="D8" s="117" t="s">
        <v>147</v>
      </c>
      <c r="I8" s="118"/>
      <c r="L8" s="39"/>
    </row>
    <row r="9" spans="2:46" s="1" customFormat="1" ht="37" customHeight="1">
      <c r="B9" s="39"/>
      <c r="E9" s="326" t="s">
        <v>3522</v>
      </c>
      <c r="F9" s="325"/>
      <c r="G9" s="325"/>
      <c r="H9" s="325"/>
      <c r="I9" s="118"/>
      <c r="L9" s="39"/>
    </row>
    <row r="10" spans="2:46" s="1" customFormat="1" ht="10.199999999999999">
      <c r="B10" s="39"/>
      <c r="I10" s="118"/>
      <c r="L10" s="39"/>
    </row>
    <row r="11" spans="2:46" s="1" customFormat="1" ht="12" customHeight="1">
      <c r="B11" s="39"/>
      <c r="D11" s="117" t="s">
        <v>19</v>
      </c>
      <c r="F11" s="106" t="s">
        <v>138</v>
      </c>
      <c r="I11" s="119" t="s">
        <v>21</v>
      </c>
      <c r="J11" s="106" t="s">
        <v>3344</v>
      </c>
      <c r="L11" s="39"/>
    </row>
    <row r="12" spans="2:46" s="1" customFormat="1" ht="12" customHeight="1">
      <c r="B12" s="39"/>
      <c r="D12" s="117" t="s">
        <v>24</v>
      </c>
      <c r="F12" s="106" t="s">
        <v>25</v>
      </c>
      <c r="I12" s="119" t="s">
        <v>26</v>
      </c>
      <c r="J12" s="120" t="str">
        <f>'Rekapitulace stavby'!AN8</f>
        <v>23. 4. 2017</v>
      </c>
      <c r="L12" s="39"/>
    </row>
    <row r="13" spans="2:46" s="1" customFormat="1" ht="21.85" customHeight="1">
      <c r="B13" s="39"/>
      <c r="I13" s="276" t="s">
        <v>31</v>
      </c>
      <c r="J13" s="277" t="s">
        <v>3523</v>
      </c>
      <c r="L13" s="39"/>
    </row>
    <row r="14" spans="2:46" s="1" customFormat="1" ht="12" customHeight="1">
      <c r="B14" s="39"/>
      <c r="D14" s="117" t="s">
        <v>34</v>
      </c>
      <c r="I14" s="119" t="s">
        <v>35</v>
      </c>
      <c r="J14" s="106" t="s">
        <v>36</v>
      </c>
      <c r="L14" s="39"/>
    </row>
    <row r="15" spans="2:46" s="1" customFormat="1" ht="18" customHeight="1">
      <c r="B15" s="39"/>
      <c r="E15" s="106" t="s">
        <v>37</v>
      </c>
      <c r="I15" s="119" t="s">
        <v>38</v>
      </c>
      <c r="J15" s="106" t="s">
        <v>39</v>
      </c>
      <c r="L15" s="39"/>
    </row>
    <row r="16" spans="2:46" s="1" customFormat="1" ht="7" customHeight="1">
      <c r="B16" s="39"/>
      <c r="I16" s="118"/>
      <c r="L16" s="39"/>
    </row>
    <row r="17" spans="2:12" s="1" customFormat="1" ht="12" customHeight="1">
      <c r="B17" s="39"/>
      <c r="D17" s="117" t="s">
        <v>40</v>
      </c>
      <c r="I17" s="119" t="s">
        <v>35</v>
      </c>
      <c r="J17" s="30" t="str">
        <f>'Rekapitulace stavby'!AN13</f>
        <v>Vyplň údaj</v>
      </c>
      <c r="L17" s="39"/>
    </row>
    <row r="18" spans="2:12" s="1" customFormat="1" ht="18" customHeight="1">
      <c r="B18" s="39"/>
      <c r="E18" s="327" t="str">
        <f>'Rekapitulace stavby'!E14</f>
        <v>Vyplň údaj</v>
      </c>
      <c r="F18" s="328"/>
      <c r="G18" s="328"/>
      <c r="H18" s="328"/>
      <c r="I18" s="119" t="s">
        <v>38</v>
      </c>
      <c r="J18" s="30" t="str">
        <f>'Rekapitulace stavby'!AN14</f>
        <v>Vyplň údaj</v>
      </c>
      <c r="L18" s="39"/>
    </row>
    <row r="19" spans="2:12" s="1" customFormat="1" ht="7" customHeight="1">
      <c r="B19" s="39"/>
      <c r="I19" s="118"/>
      <c r="L19" s="39"/>
    </row>
    <row r="20" spans="2:12" s="1" customFormat="1" ht="12" customHeight="1">
      <c r="B20" s="39"/>
      <c r="D20" s="117" t="s">
        <v>42</v>
      </c>
      <c r="I20" s="119" t="s">
        <v>35</v>
      </c>
      <c r="J20" s="106" t="s">
        <v>43</v>
      </c>
      <c r="L20" s="39"/>
    </row>
    <row r="21" spans="2:12" s="1" customFormat="1" ht="18" customHeight="1">
      <c r="B21" s="39"/>
      <c r="E21" s="106" t="s">
        <v>44</v>
      </c>
      <c r="I21" s="119" t="s">
        <v>38</v>
      </c>
      <c r="J21" s="106" t="s">
        <v>45</v>
      </c>
      <c r="L21" s="39"/>
    </row>
    <row r="22" spans="2:12" s="1" customFormat="1" ht="7" customHeight="1">
      <c r="B22" s="39"/>
      <c r="I22" s="118"/>
      <c r="L22" s="39"/>
    </row>
    <row r="23" spans="2:12" s="1" customFormat="1" ht="12" customHeight="1">
      <c r="B23" s="39"/>
      <c r="D23" s="117" t="s">
        <v>46</v>
      </c>
      <c r="I23" s="119" t="s">
        <v>35</v>
      </c>
      <c r="J23" s="106" t="s">
        <v>1</v>
      </c>
      <c r="L23" s="39"/>
    </row>
    <row r="24" spans="2:12" s="1" customFormat="1" ht="18" customHeight="1">
      <c r="B24" s="39"/>
      <c r="E24" s="106" t="s">
        <v>47</v>
      </c>
      <c r="I24" s="119" t="s">
        <v>38</v>
      </c>
      <c r="J24" s="106" t="s">
        <v>1</v>
      </c>
      <c r="L24" s="39"/>
    </row>
    <row r="25" spans="2:12" s="1" customFormat="1" ht="7" customHeight="1">
      <c r="B25" s="39"/>
      <c r="I25" s="118"/>
      <c r="L25" s="39"/>
    </row>
    <row r="26" spans="2:12" s="1" customFormat="1" ht="12" customHeight="1">
      <c r="B26" s="39"/>
      <c r="D26" s="117" t="s">
        <v>49</v>
      </c>
      <c r="I26" s="118"/>
      <c r="L26" s="39"/>
    </row>
    <row r="27" spans="2:12" s="7" customFormat="1" ht="51" customHeight="1">
      <c r="B27" s="121"/>
      <c r="E27" s="329" t="s">
        <v>50</v>
      </c>
      <c r="F27" s="329"/>
      <c r="G27" s="329"/>
      <c r="H27" s="329"/>
      <c r="I27" s="122"/>
      <c r="L27" s="121"/>
    </row>
    <row r="28" spans="2:12" s="1" customFormat="1" ht="7" customHeight="1">
      <c r="B28" s="39"/>
      <c r="I28" s="118"/>
      <c r="L28" s="39"/>
    </row>
    <row r="29" spans="2:12" s="1" customFormat="1" ht="7" customHeight="1">
      <c r="B29" s="39"/>
      <c r="D29" s="63"/>
      <c r="E29" s="63"/>
      <c r="F29" s="63"/>
      <c r="G29" s="63"/>
      <c r="H29" s="63"/>
      <c r="I29" s="123"/>
      <c r="J29" s="63"/>
      <c r="K29" s="63"/>
      <c r="L29" s="39"/>
    </row>
    <row r="30" spans="2:12" s="1" customFormat="1" ht="25.45" customHeight="1">
      <c r="B30" s="39"/>
      <c r="D30" s="124" t="s">
        <v>51</v>
      </c>
      <c r="I30" s="118"/>
      <c r="J30" s="125">
        <f>ROUND(J120, 2)</f>
        <v>0</v>
      </c>
      <c r="L30" s="39"/>
    </row>
    <row r="31" spans="2:12" s="1" customFormat="1" ht="7" customHeight="1">
      <c r="B31" s="39"/>
      <c r="D31" s="63"/>
      <c r="E31" s="63"/>
      <c r="F31" s="63"/>
      <c r="G31" s="63"/>
      <c r="H31" s="63"/>
      <c r="I31" s="123"/>
      <c r="J31" s="63"/>
      <c r="K31" s="63"/>
      <c r="L31" s="39"/>
    </row>
    <row r="32" spans="2:12" s="1" customFormat="1" ht="14.4" customHeight="1">
      <c r="B32" s="39"/>
      <c r="F32" s="126" t="s">
        <v>53</v>
      </c>
      <c r="I32" s="127" t="s">
        <v>52</v>
      </c>
      <c r="J32" s="126" t="s">
        <v>54</v>
      </c>
      <c r="L32" s="39"/>
    </row>
    <row r="33" spans="2:12" s="1" customFormat="1" ht="14.4" customHeight="1">
      <c r="B33" s="39"/>
      <c r="D33" s="128" t="s">
        <v>55</v>
      </c>
      <c r="E33" s="117" t="s">
        <v>56</v>
      </c>
      <c r="F33" s="129">
        <f>ROUND((SUM(BE120:BE204)),  2)</f>
        <v>0</v>
      </c>
      <c r="I33" s="130">
        <v>0.21</v>
      </c>
      <c r="J33" s="129">
        <f>ROUND(((SUM(BE120:BE204))*I33),  2)</f>
        <v>0</v>
      </c>
      <c r="L33" s="39"/>
    </row>
    <row r="34" spans="2:12" s="1" customFormat="1" ht="14.4" customHeight="1">
      <c r="B34" s="39"/>
      <c r="E34" s="117" t="s">
        <v>57</v>
      </c>
      <c r="F34" s="129">
        <f>ROUND((SUM(BF120:BF204)),  2)</f>
        <v>0</v>
      </c>
      <c r="I34" s="130">
        <v>0.15</v>
      </c>
      <c r="J34" s="129">
        <f>ROUND(((SUM(BF120:BF204))*I34),  2)</f>
        <v>0</v>
      </c>
      <c r="L34" s="39"/>
    </row>
    <row r="35" spans="2:12" s="1" customFormat="1" ht="14.4" hidden="1" customHeight="1">
      <c r="B35" s="39"/>
      <c r="E35" s="117" t="s">
        <v>58</v>
      </c>
      <c r="F35" s="129">
        <f>ROUND((SUM(BG120:BG204)),  2)</f>
        <v>0</v>
      </c>
      <c r="I35" s="130">
        <v>0.21</v>
      </c>
      <c r="J35" s="129">
        <f>0</f>
        <v>0</v>
      </c>
      <c r="L35" s="39"/>
    </row>
    <row r="36" spans="2:12" s="1" customFormat="1" ht="14.4" hidden="1" customHeight="1">
      <c r="B36" s="39"/>
      <c r="E36" s="117" t="s">
        <v>59</v>
      </c>
      <c r="F36" s="129">
        <f>ROUND((SUM(BH120:BH204)),  2)</f>
        <v>0</v>
      </c>
      <c r="I36" s="130">
        <v>0.15</v>
      </c>
      <c r="J36" s="129">
        <f>0</f>
        <v>0</v>
      </c>
      <c r="L36" s="39"/>
    </row>
    <row r="37" spans="2:12" s="1" customFormat="1" ht="14.4" hidden="1" customHeight="1">
      <c r="B37" s="39"/>
      <c r="E37" s="117" t="s">
        <v>60</v>
      </c>
      <c r="F37" s="129">
        <f>ROUND((SUM(BI120:BI204)),  2)</f>
        <v>0</v>
      </c>
      <c r="I37" s="130">
        <v>0</v>
      </c>
      <c r="J37" s="129">
        <f>0</f>
        <v>0</v>
      </c>
      <c r="L37" s="39"/>
    </row>
    <row r="38" spans="2:12" s="1" customFormat="1" ht="7" customHeight="1">
      <c r="B38" s="39"/>
      <c r="I38" s="118"/>
      <c r="L38" s="39"/>
    </row>
    <row r="39" spans="2:12" s="1" customFormat="1" ht="25.45" customHeight="1">
      <c r="B39" s="39"/>
      <c r="C39" s="131"/>
      <c r="D39" s="132" t="s">
        <v>61</v>
      </c>
      <c r="E39" s="133"/>
      <c r="F39" s="133"/>
      <c r="G39" s="134" t="s">
        <v>62</v>
      </c>
      <c r="H39" s="135" t="s">
        <v>63</v>
      </c>
      <c r="I39" s="136"/>
      <c r="J39" s="137">
        <f>SUM(J30:J37)</f>
        <v>0</v>
      </c>
      <c r="K39" s="138"/>
      <c r="L39" s="39"/>
    </row>
    <row r="40" spans="2:12" s="1" customFormat="1" ht="14.4" customHeight="1">
      <c r="B40" s="39"/>
      <c r="I40" s="118"/>
      <c r="L40" s="39"/>
    </row>
    <row r="41" spans="2:12" ht="14.4" customHeight="1">
      <c r="B41" s="20"/>
      <c r="L41" s="20"/>
    </row>
    <row r="42" spans="2:12" ht="14.4" customHeight="1">
      <c r="B42" s="20"/>
      <c r="L42" s="20"/>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s="1" customFormat="1" ht="14.4" customHeight="1">
      <c r="B49" s="39"/>
      <c r="D49" s="139" t="s">
        <v>64</v>
      </c>
      <c r="E49" s="140"/>
      <c r="F49" s="140"/>
      <c r="G49" s="139" t="s">
        <v>65</v>
      </c>
      <c r="H49" s="140"/>
      <c r="I49" s="141"/>
      <c r="J49" s="140"/>
      <c r="K49" s="140"/>
      <c r="L49" s="39"/>
    </row>
    <row r="50" spans="2:12" ht="10.199999999999999">
      <c r="B50" s="20"/>
      <c r="L50" s="20"/>
    </row>
    <row r="51" spans="2:12" ht="10.199999999999999">
      <c r="B51" s="20"/>
      <c r="L51" s="20"/>
    </row>
    <row r="52" spans="2:12" ht="10.199999999999999">
      <c r="B52" s="20"/>
      <c r="L52" s="20"/>
    </row>
    <row r="53" spans="2:12" ht="10.199999999999999">
      <c r="B53" s="20"/>
      <c r="L53" s="20"/>
    </row>
    <row r="54" spans="2:12" ht="10.199999999999999">
      <c r="B54" s="20"/>
      <c r="L54" s="20"/>
    </row>
    <row r="55" spans="2:12" ht="10.199999999999999">
      <c r="B55" s="20"/>
      <c r="L55" s="20"/>
    </row>
    <row r="56" spans="2:12" ht="10.199999999999999">
      <c r="B56" s="20"/>
      <c r="L56" s="20"/>
    </row>
    <row r="57" spans="2:12" ht="10.199999999999999">
      <c r="B57" s="20"/>
      <c r="L57" s="20"/>
    </row>
    <row r="58" spans="2:12" ht="10.199999999999999">
      <c r="B58" s="20"/>
      <c r="L58" s="20"/>
    </row>
    <row r="59" spans="2:12" ht="10.199999999999999">
      <c r="B59" s="20"/>
      <c r="L59" s="20"/>
    </row>
    <row r="60" spans="2:12" s="1" customFormat="1" ht="12.3">
      <c r="B60" s="39"/>
      <c r="D60" s="142" t="s">
        <v>66</v>
      </c>
      <c r="E60" s="143"/>
      <c r="F60" s="144" t="s">
        <v>67</v>
      </c>
      <c r="G60" s="142" t="s">
        <v>66</v>
      </c>
      <c r="H60" s="143"/>
      <c r="I60" s="145"/>
      <c r="J60" s="146" t="s">
        <v>67</v>
      </c>
      <c r="K60" s="143"/>
      <c r="L60" s="39"/>
    </row>
    <row r="61" spans="2:12" ht="10.199999999999999">
      <c r="B61" s="20"/>
      <c r="L61" s="20"/>
    </row>
    <row r="62" spans="2:12" ht="10.199999999999999">
      <c r="B62" s="20"/>
      <c r="L62" s="20"/>
    </row>
    <row r="63" spans="2:12" ht="10.199999999999999">
      <c r="B63" s="20"/>
      <c r="L63" s="20"/>
    </row>
    <row r="64" spans="2:12" s="1" customFormat="1" ht="12.3">
      <c r="B64" s="39"/>
      <c r="D64" s="139" t="s">
        <v>68</v>
      </c>
      <c r="E64" s="140"/>
      <c r="F64" s="140"/>
      <c r="G64" s="139" t="s">
        <v>69</v>
      </c>
      <c r="H64" s="140"/>
      <c r="I64" s="141"/>
      <c r="J64" s="140"/>
      <c r="K64" s="140"/>
      <c r="L64" s="39"/>
    </row>
    <row r="65" spans="2:12" ht="10.199999999999999">
      <c r="B65" s="20"/>
      <c r="L65" s="20"/>
    </row>
    <row r="66" spans="2:12" ht="10.199999999999999">
      <c r="B66" s="20"/>
      <c r="L66" s="20"/>
    </row>
    <row r="67" spans="2:12" ht="10.199999999999999">
      <c r="B67" s="20"/>
      <c r="L67" s="20"/>
    </row>
    <row r="68" spans="2:12" ht="10.199999999999999">
      <c r="B68" s="20"/>
      <c r="L68" s="20"/>
    </row>
    <row r="69" spans="2:12" ht="10.199999999999999">
      <c r="B69" s="20"/>
      <c r="L69" s="20"/>
    </row>
    <row r="70" spans="2:12" ht="10.199999999999999">
      <c r="B70" s="20"/>
      <c r="L70" s="20"/>
    </row>
    <row r="71" spans="2:12" ht="10.199999999999999">
      <c r="B71" s="20"/>
      <c r="L71" s="20"/>
    </row>
    <row r="72" spans="2:12" ht="10.199999999999999">
      <c r="B72" s="20"/>
      <c r="L72" s="20"/>
    </row>
    <row r="73" spans="2:12" ht="10.199999999999999">
      <c r="B73" s="20"/>
      <c r="L73" s="20"/>
    </row>
    <row r="74" spans="2:12" ht="10.199999999999999">
      <c r="B74" s="20"/>
      <c r="L74" s="20"/>
    </row>
    <row r="75" spans="2:12" s="1" customFormat="1" ht="12.3">
      <c r="B75" s="39"/>
      <c r="D75" s="142" t="s">
        <v>66</v>
      </c>
      <c r="E75" s="143"/>
      <c r="F75" s="144" t="s">
        <v>67</v>
      </c>
      <c r="G75" s="142" t="s">
        <v>66</v>
      </c>
      <c r="H75" s="143"/>
      <c r="I75" s="145"/>
      <c r="J75" s="146" t="s">
        <v>67</v>
      </c>
      <c r="K75" s="143"/>
      <c r="L75" s="39"/>
    </row>
    <row r="76" spans="2:12" s="1" customFormat="1" ht="14.4" customHeight="1">
      <c r="B76" s="147"/>
      <c r="C76" s="148"/>
      <c r="D76" s="148"/>
      <c r="E76" s="148"/>
      <c r="F76" s="148"/>
      <c r="G76" s="148"/>
      <c r="H76" s="148"/>
      <c r="I76" s="149"/>
      <c r="J76" s="148"/>
      <c r="K76" s="148"/>
      <c r="L76" s="39"/>
    </row>
    <row r="80" spans="2:12" s="1" customFormat="1" ht="7" customHeight="1">
      <c r="B80" s="150"/>
      <c r="C80" s="151"/>
      <c r="D80" s="151"/>
      <c r="E80" s="151"/>
      <c r="F80" s="151"/>
      <c r="G80" s="151"/>
      <c r="H80" s="151"/>
      <c r="I80" s="152"/>
      <c r="J80" s="151"/>
      <c r="K80" s="151"/>
      <c r="L80" s="39"/>
    </row>
    <row r="81" spans="2:47" s="1" customFormat="1" ht="25" customHeight="1">
      <c r="B81" s="35"/>
      <c r="C81" s="23" t="s">
        <v>152</v>
      </c>
      <c r="D81" s="36"/>
      <c r="E81" s="36"/>
      <c r="F81" s="36"/>
      <c r="G81" s="36"/>
      <c r="H81" s="36"/>
      <c r="I81" s="118"/>
      <c r="J81" s="36"/>
      <c r="K81" s="36"/>
      <c r="L81" s="39"/>
    </row>
    <row r="82" spans="2:47" s="1" customFormat="1" ht="7" customHeight="1">
      <c r="B82" s="35"/>
      <c r="C82" s="36"/>
      <c r="D82" s="36"/>
      <c r="E82" s="36"/>
      <c r="F82" s="36"/>
      <c r="G82" s="36"/>
      <c r="H82" s="36"/>
      <c r="I82" s="118"/>
      <c r="J82" s="36"/>
      <c r="K82" s="36"/>
      <c r="L82" s="39"/>
    </row>
    <row r="83" spans="2:47" s="1" customFormat="1" ht="12" customHeight="1">
      <c r="B83" s="35"/>
      <c r="C83" s="29" t="s">
        <v>16</v>
      </c>
      <c r="D83" s="36"/>
      <c r="E83" s="36"/>
      <c r="F83" s="36"/>
      <c r="G83" s="36"/>
      <c r="H83" s="36"/>
      <c r="I83" s="118"/>
      <c r="J83" s="36"/>
      <c r="K83" s="36"/>
      <c r="L83" s="39"/>
    </row>
    <row r="84" spans="2:47" s="1" customFormat="1" ht="16.5" customHeight="1">
      <c r="B84" s="35"/>
      <c r="C84" s="36"/>
      <c r="D84" s="36"/>
      <c r="E84" s="330" t="str">
        <f>E7</f>
        <v>Šternberk - lokalita Příkopy</v>
      </c>
      <c r="F84" s="331"/>
      <c r="G84" s="331"/>
      <c r="H84" s="331"/>
      <c r="I84" s="118"/>
      <c r="J84" s="36"/>
      <c r="K84" s="36"/>
      <c r="L84" s="39"/>
    </row>
    <row r="85" spans="2:47" s="1" customFormat="1" ht="12" customHeight="1">
      <c r="B85" s="35"/>
      <c r="C85" s="29" t="s">
        <v>147</v>
      </c>
      <c r="D85" s="36"/>
      <c r="E85" s="36"/>
      <c r="F85" s="36"/>
      <c r="G85" s="36"/>
      <c r="H85" s="36"/>
      <c r="I85" s="118"/>
      <c r="J85" s="36"/>
      <c r="K85" s="36"/>
      <c r="L85" s="39"/>
    </row>
    <row r="86" spans="2:47" s="1" customFormat="1" ht="16.5" customHeight="1">
      <c r="B86" s="35"/>
      <c r="C86" s="36"/>
      <c r="D86" s="36"/>
      <c r="E86" s="298" t="str">
        <f>E9</f>
        <v>6 - VON - VEDLEJŠÍ A OSTATNÍ NÁKLADY</v>
      </c>
      <c r="F86" s="332"/>
      <c r="G86" s="332"/>
      <c r="H86" s="332"/>
      <c r="I86" s="118"/>
      <c r="J86" s="36"/>
      <c r="K86" s="36"/>
      <c r="L86" s="39"/>
    </row>
    <row r="87" spans="2:47" s="1" customFormat="1" ht="7" customHeight="1">
      <c r="B87" s="35"/>
      <c r="C87" s="36"/>
      <c r="D87" s="36"/>
      <c r="E87" s="36"/>
      <c r="F87" s="36"/>
      <c r="G87" s="36"/>
      <c r="H87" s="36"/>
      <c r="I87" s="118"/>
      <c r="J87" s="36"/>
      <c r="K87" s="36"/>
      <c r="L87" s="39"/>
    </row>
    <row r="88" spans="2:47" s="1" customFormat="1" ht="12" customHeight="1">
      <c r="B88" s="35"/>
      <c r="C88" s="29" t="s">
        <v>24</v>
      </c>
      <c r="D88" s="36"/>
      <c r="E88" s="36"/>
      <c r="F88" s="27" t="str">
        <f>F12</f>
        <v>Šternberk</v>
      </c>
      <c r="G88" s="36"/>
      <c r="H88" s="36"/>
      <c r="I88" s="119" t="s">
        <v>26</v>
      </c>
      <c r="J88" s="62" t="str">
        <f>IF(J12="","",J12)</f>
        <v>23. 4. 2017</v>
      </c>
      <c r="K88" s="36"/>
      <c r="L88" s="39"/>
    </row>
    <row r="89" spans="2:47" s="1" customFormat="1" ht="7" customHeight="1">
      <c r="B89" s="35"/>
      <c r="C89" s="36"/>
      <c r="D89" s="36"/>
      <c r="E89" s="36"/>
      <c r="F89" s="36"/>
      <c r="G89" s="36"/>
      <c r="H89" s="36"/>
      <c r="I89" s="118"/>
      <c r="J89" s="36"/>
      <c r="K89" s="36"/>
      <c r="L89" s="39"/>
    </row>
    <row r="90" spans="2:47" s="1" customFormat="1" ht="15.15" customHeight="1">
      <c r="B90" s="35"/>
      <c r="C90" s="29" t="s">
        <v>34</v>
      </c>
      <c r="D90" s="36"/>
      <c r="E90" s="36"/>
      <c r="F90" s="27" t="str">
        <f>E15</f>
        <v>Město Šternberk</v>
      </c>
      <c r="G90" s="36"/>
      <c r="H90" s="36"/>
      <c r="I90" s="119" t="s">
        <v>42</v>
      </c>
      <c r="J90" s="33" t="str">
        <f>E21</f>
        <v>ing. Petr Doležel</v>
      </c>
      <c r="K90" s="36"/>
      <c r="L90" s="39"/>
    </row>
    <row r="91" spans="2:47" s="1" customFormat="1" ht="15.15" customHeight="1">
      <c r="B91" s="35"/>
      <c r="C91" s="29" t="s">
        <v>40</v>
      </c>
      <c r="D91" s="36"/>
      <c r="E91" s="36"/>
      <c r="F91" s="27" t="str">
        <f>IF(E18="","",E18)</f>
        <v>Vyplň údaj</v>
      </c>
      <c r="G91" s="36"/>
      <c r="H91" s="36"/>
      <c r="I91" s="119" t="s">
        <v>46</v>
      </c>
      <c r="J91" s="33" t="str">
        <f>E24</f>
        <v xml:space="preserve">ing.Pospíšil Michal          </v>
      </c>
      <c r="K91" s="36"/>
      <c r="L91" s="39"/>
    </row>
    <row r="92" spans="2:47" s="1" customFormat="1" ht="10.3" customHeight="1">
      <c r="B92" s="35"/>
      <c r="C92" s="36"/>
      <c r="D92" s="36"/>
      <c r="E92" s="36"/>
      <c r="F92" s="36"/>
      <c r="G92" s="36"/>
      <c r="H92" s="36"/>
      <c r="I92" s="118"/>
      <c r="J92" s="36"/>
      <c r="K92" s="36"/>
      <c r="L92" s="39"/>
    </row>
    <row r="93" spans="2:47" s="1" customFormat="1" ht="29.25" customHeight="1">
      <c r="B93" s="35"/>
      <c r="C93" s="153" t="s">
        <v>153</v>
      </c>
      <c r="D93" s="154"/>
      <c r="E93" s="154"/>
      <c r="F93" s="154"/>
      <c r="G93" s="154"/>
      <c r="H93" s="154"/>
      <c r="I93" s="155"/>
      <c r="J93" s="156" t="s">
        <v>154</v>
      </c>
      <c r="K93" s="154"/>
      <c r="L93" s="39"/>
    </row>
    <row r="94" spans="2:47" s="1" customFormat="1" ht="10.3" customHeight="1">
      <c r="B94" s="35"/>
      <c r="C94" s="36"/>
      <c r="D94" s="36"/>
      <c r="E94" s="36"/>
      <c r="F94" s="36"/>
      <c r="G94" s="36"/>
      <c r="H94" s="36"/>
      <c r="I94" s="118"/>
      <c r="J94" s="36"/>
      <c r="K94" s="36"/>
      <c r="L94" s="39"/>
    </row>
    <row r="95" spans="2:47" s="1" customFormat="1" ht="22.8" customHeight="1">
      <c r="B95" s="35"/>
      <c r="C95" s="157" t="s">
        <v>155</v>
      </c>
      <c r="D95" s="36"/>
      <c r="E95" s="36"/>
      <c r="F95" s="36"/>
      <c r="G95" s="36"/>
      <c r="H95" s="36"/>
      <c r="I95" s="118"/>
      <c r="J95" s="80">
        <f>J120</f>
        <v>0</v>
      </c>
      <c r="K95" s="36"/>
      <c r="L95" s="39"/>
      <c r="AU95" s="17" t="s">
        <v>156</v>
      </c>
    </row>
    <row r="96" spans="2:47" s="8" customFormat="1" ht="25" customHeight="1">
      <c r="B96" s="158"/>
      <c r="C96" s="159"/>
      <c r="D96" s="160" t="s">
        <v>3524</v>
      </c>
      <c r="E96" s="161"/>
      <c r="F96" s="161"/>
      <c r="G96" s="161"/>
      <c r="H96" s="161"/>
      <c r="I96" s="162"/>
      <c r="J96" s="163">
        <f>J121</f>
        <v>0</v>
      </c>
      <c r="K96" s="159"/>
      <c r="L96" s="164"/>
    </row>
    <row r="97" spans="2:12" s="9" customFormat="1" ht="19.899999999999999" customHeight="1">
      <c r="B97" s="165"/>
      <c r="C97" s="100"/>
      <c r="D97" s="166" t="s">
        <v>3525</v>
      </c>
      <c r="E97" s="167"/>
      <c r="F97" s="167"/>
      <c r="G97" s="167"/>
      <c r="H97" s="167"/>
      <c r="I97" s="168"/>
      <c r="J97" s="169">
        <f>J122</f>
        <v>0</v>
      </c>
      <c r="K97" s="100"/>
      <c r="L97" s="170"/>
    </row>
    <row r="98" spans="2:12" s="9" customFormat="1" ht="19.899999999999999" customHeight="1">
      <c r="B98" s="165"/>
      <c r="C98" s="100"/>
      <c r="D98" s="166" t="s">
        <v>3526</v>
      </c>
      <c r="E98" s="167"/>
      <c r="F98" s="167"/>
      <c r="G98" s="167"/>
      <c r="H98" s="167"/>
      <c r="I98" s="168"/>
      <c r="J98" s="169">
        <f>J138</f>
        <v>0</v>
      </c>
      <c r="K98" s="100"/>
      <c r="L98" s="170"/>
    </row>
    <row r="99" spans="2:12" s="9" customFormat="1" ht="19.899999999999999" customHeight="1">
      <c r="B99" s="165"/>
      <c r="C99" s="100"/>
      <c r="D99" s="166" t="s">
        <v>3527</v>
      </c>
      <c r="E99" s="167"/>
      <c r="F99" s="167"/>
      <c r="G99" s="167"/>
      <c r="H99" s="167"/>
      <c r="I99" s="168"/>
      <c r="J99" s="169">
        <f>J154</f>
        <v>0</v>
      </c>
      <c r="K99" s="100"/>
      <c r="L99" s="170"/>
    </row>
    <row r="100" spans="2:12" s="9" customFormat="1" ht="19.899999999999999" customHeight="1">
      <c r="B100" s="165"/>
      <c r="C100" s="100"/>
      <c r="D100" s="166" t="s">
        <v>3528</v>
      </c>
      <c r="E100" s="167"/>
      <c r="F100" s="167"/>
      <c r="G100" s="167"/>
      <c r="H100" s="167"/>
      <c r="I100" s="168"/>
      <c r="J100" s="169">
        <f>J185</f>
        <v>0</v>
      </c>
      <c r="K100" s="100"/>
      <c r="L100" s="170"/>
    </row>
    <row r="101" spans="2:12" s="1" customFormat="1" ht="21.85" customHeight="1">
      <c r="B101" s="35"/>
      <c r="C101" s="36"/>
      <c r="D101" s="36"/>
      <c r="E101" s="36"/>
      <c r="F101" s="36"/>
      <c r="G101" s="36"/>
      <c r="H101" s="36"/>
      <c r="I101" s="118"/>
      <c r="J101" s="36"/>
      <c r="K101" s="36"/>
      <c r="L101" s="39"/>
    </row>
    <row r="102" spans="2:12" s="1" customFormat="1" ht="7" customHeight="1">
      <c r="B102" s="50"/>
      <c r="C102" s="51"/>
      <c r="D102" s="51"/>
      <c r="E102" s="51"/>
      <c r="F102" s="51"/>
      <c r="G102" s="51"/>
      <c r="H102" s="51"/>
      <c r="I102" s="149"/>
      <c r="J102" s="51"/>
      <c r="K102" s="51"/>
      <c r="L102" s="39"/>
    </row>
    <row r="106" spans="2:12" s="1" customFormat="1" ht="7" customHeight="1">
      <c r="B106" s="52"/>
      <c r="C106" s="53"/>
      <c r="D106" s="53"/>
      <c r="E106" s="53"/>
      <c r="F106" s="53"/>
      <c r="G106" s="53"/>
      <c r="H106" s="53"/>
      <c r="I106" s="152"/>
      <c r="J106" s="53"/>
      <c r="K106" s="53"/>
      <c r="L106" s="39"/>
    </row>
    <row r="107" spans="2:12" s="1" customFormat="1" ht="25" customHeight="1">
      <c r="B107" s="35"/>
      <c r="C107" s="23" t="s">
        <v>168</v>
      </c>
      <c r="D107" s="36"/>
      <c r="E107" s="36"/>
      <c r="F107" s="36"/>
      <c r="G107" s="36"/>
      <c r="H107" s="36"/>
      <c r="I107" s="118"/>
      <c r="J107" s="36"/>
      <c r="K107" s="36"/>
      <c r="L107" s="39"/>
    </row>
    <row r="108" spans="2:12" s="1" customFormat="1" ht="7" customHeight="1">
      <c r="B108" s="35"/>
      <c r="C108" s="36"/>
      <c r="D108" s="36"/>
      <c r="E108" s="36"/>
      <c r="F108" s="36"/>
      <c r="G108" s="36"/>
      <c r="H108" s="36"/>
      <c r="I108" s="118"/>
      <c r="J108" s="36"/>
      <c r="K108" s="36"/>
      <c r="L108" s="39"/>
    </row>
    <row r="109" spans="2:12" s="1" customFormat="1" ht="12" customHeight="1">
      <c r="B109" s="35"/>
      <c r="C109" s="29" t="s">
        <v>16</v>
      </c>
      <c r="D109" s="36"/>
      <c r="E109" s="36"/>
      <c r="F109" s="36"/>
      <c r="G109" s="36"/>
      <c r="H109" s="36"/>
      <c r="I109" s="118"/>
      <c r="J109" s="36"/>
      <c r="K109" s="36"/>
      <c r="L109" s="39"/>
    </row>
    <row r="110" spans="2:12" s="1" customFormat="1" ht="16.5" customHeight="1">
      <c r="B110" s="35"/>
      <c r="C110" s="36"/>
      <c r="D110" s="36"/>
      <c r="E110" s="330" t="str">
        <f>E7</f>
        <v>Šternberk - lokalita Příkopy</v>
      </c>
      <c r="F110" s="331"/>
      <c r="G110" s="331"/>
      <c r="H110" s="331"/>
      <c r="I110" s="118"/>
      <c r="J110" s="36"/>
      <c r="K110" s="36"/>
      <c r="L110" s="39"/>
    </row>
    <row r="111" spans="2:12" s="1" customFormat="1" ht="12" customHeight="1">
      <c r="B111" s="35"/>
      <c r="C111" s="29" t="s">
        <v>147</v>
      </c>
      <c r="D111" s="36"/>
      <c r="E111" s="36"/>
      <c r="F111" s="36"/>
      <c r="G111" s="36"/>
      <c r="H111" s="36"/>
      <c r="I111" s="118"/>
      <c r="J111" s="36"/>
      <c r="K111" s="36"/>
      <c r="L111" s="39"/>
    </row>
    <row r="112" spans="2:12" s="1" customFormat="1" ht="16.5" customHeight="1">
      <c r="B112" s="35"/>
      <c r="C112" s="36"/>
      <c r="D112" s="36"/>
      <c r="E112" s="298" t="str">
        <f>E9</f>
        <v>6 - VON - VEDLEJŠÍ A OSTATNÍ NÁKLADY</v>
      </c>
      <c r="F112" s="332"/>
      <c r="G112" s="332"/>
      <c r="H112" s="332"/>
      <c r="I112" s="118"/>
      <c r="J112" s="36"/>
      <c r="K112" s="36"/>
      <c r="L112" s="39"/>
    </row>
    <row r="113" spans="2:65" s="1" customFormat="1" ht="7" customHeight="1">
      <c r="B113" s="35"/>
      <c r="C113" s="36"/>
      <c r="D113" s="36"/>
      <c r="E113" s="36"/>
      <c r="F113" s="36"/>
      <c r="G113" s="36"/>
      <c r="H113" s="36"/>
      <c r="I113" s="118"/>
      <c r="J113" s="36"/>
      <c r="K113" s="36"/>
      <c r="L113" s="39"/>
    </row>
    <row r="114" spans="2:65" s="1" customFormat="1" ht="12" customHeight="1">
      <c r="B114" s="35"/>
      <c r="C114" s="29" t="s">
        <v>24</v>
      </c>
      <c r="D114" s="36"/>
      <c r="E114" s="36"/>
      <c r="F114" s="27" t="str">
        <f>F12</f>
        <v>Šternberk</v>
      </c>
      <c r="G114" s="36"/>
      <c r="H114" s="36"/>
      <c r="I114" s="119" t="s">
        <v>26</v>
      </c>
      <c r="J114" s="62" t="str">
        <f>IF(J12="","",J12)</f>
        <v>23. 4. 2017</v>
      </c>
      <c r="K114" s="36"/>
      <c r="L114" s="39"/>
    </row>
    <row r="115" spans="2:65" s="1" customFormat="1" ht="7" customHeight="1">
      <c r="B115" s="35"/>
      <c r="C115" s="36"/>
      <c r="D115" s="36"/>
      <c r="E115" s="36"/>
      <c r="F115" s="36"/>
      <c r="G115" s="36"/>
      <c r="H115" s="36"/>
      <c r="I115" s="118"/>
      <c r="J115" s="36"/>
      <c r="K115" s="36"/>
      <c r="L115" s="39"/>
    </row>
    <row r="116" spans="2:65" s="1" customFormat="1" ht="15.15" customHeight="1">
      <c r="B116" s="35"/>
      <c r="C116" s="29" t="s">
        <v>34</v>
      </c>
      <c r="D116" s="36"/>
      <c r="E116" s="36"/>
      <c r="F116" s="27" t="str">
        <f>E15</f>
        <v>Město Šternberk</v>
      </c>
      <c r="G116" s="36"/>
      <c r="H116" s="36"/>
      <c r="I116" s="119" t="s">
        <v>42</v>
      </c>
      <c r="J116" s="33" t="str">
        <f>E21</f>
        <v>ing. Petr Doležel</v>
      </c>
      <c r="K116" s="36"/>
      <c r="L116" s="39"/>
    </row>
    <row r="117" spans="2:65" s="1" customFormat="1" ht="15.15" customHeight="1">
      <c r="B117" s="35"/>
      <c r="C117" s="29" t="s">
        <v>40</v>
      </c>
      <c r="D117" s="36"/>
      <c r="E117" s="36"/>
      <c r="F117" s="27" t="str">
        <f>IF(E18="","",E18)</f>
        <v>Vyplň údaj</v>
      </c>
      <c r="G117" s="36"/>
      <c r="H117" s="36"/>
      <c r="I117" s="119" t="s">
        <v>46</v>
      </c>
      <c r="J117" s="33" t="str">
        <f>E24</f>
        <v xml:space="preserve">ing.Pospíšil Michal          </v>
      </c>
      <c r="K117" s="36"/>
      <c r="L117" s="39"/>
    </row>
    <row r="118" spans="2:65" s="1" customFormat="1" ht="10.3" customHeight="1">
      <c r="B118" s="35"/>
      <c r="C118" s="36"/>
      <c r="D118" s="36"/>
      <c r="E118" s="36"/>
      <c r="F118" s="36"/>
      <c r="G118" s="36"/>
      <c r="H118" s="36"/>
      <c r="I118" s="118"/>
      <c r="J118" s="36"/>
      <c r="K118" s="36"/>
      <c r="L118" s="39"/>
    </row>
    <row r="119" spans="2:65" s="10" customFormat="1" ht="29.25" customHeight="1">
      <c r="B119" s="171"/>
      <c r="C119" s="172" t="s">
        <v>169</v>
      </c>
      <c r="D119" s="173" t="s">
        <v>76</v>
      </c>
      <c r="E119" s="173" t="s">
        <v>72</v>
      </c>
      <c r="F119" s="173" t="s">
        <v>73</v>
      </c>
      <c r="G119" s="173" t="s">
        <v>170</v>
      </c>
      <c r="H119" s="173" t="s">
        <v>171</v>
      </c>
      <c r="I119" s="174" t="s">
        <v>172</v>
      </c>
      <c r="J119" s="173" t="s">
        <v>154</v>
      </c>
      <c r="K119" s="175" t="s">
        <v>173</v>
      </c>
      <c r="L119" s="176"/>
      <c r="M119" s="71" t="s">
        <v>1</v>
      </c>
      <c r="N119" s="72" t="s">
        <v>55</v>
      </c>
      <c r="O119" s="72" t="s">
        <v>174</v>
      </c>
      <c r="P119" s="72" t="s">
        <v>175</v>
      </c>
      <c r="Q119" s="72" t="s">
        <v>176</v>
      </c>
      <c r="R119" s="72" t="s">
        <v>177</v>
      </c>
      <c r="S119" s="72" t="s">
        <v>178</v>
      </c>
      <c r="T119" s="73" t="s">
        <v>179</v>
      </c>
    </row>
    <row r="120" spans="2:65" s="1" customFormat="1" ht="22.8" customHeight="1">
      <c r="B120" s="35"/>
      <c r="C120" s="78" t="s">
        <v>180</v>
      </c>
      <c r="D120" s="36"/>
      <c r="E120" s="36"/>
      <c r="F120" s="36"/>
      <c r="G120" s="36"/>
      <c r="H120" s="36"/>
      <c r="I120" s="118"/>
      <c r="J120" s="177">
        <f>BK120</f>
        <v>0</v>
      </c>
      <c r="K120" s="36"/>
      <c r="L120" s="39"/>
      <c r="M120" s="74"/>
      <c r="N120" s="75"/>
      <c r="O120" s="75"/>
      <c r="P120" s="178">
        <f>P121</f>
        <v>0</v>
      </c>
      <c r="Q120" s="75"/>
      <c r="R120" s="178">
        <f>R121</f>
        <v>0</v>
      </c>
      <c r="S120" s="75"/>
      <c r="T120" s="179">
        <f>T121</f>
        <v>0</v>
      </c>
      <c r="AT120" s="17" t="s">
        <v>90</v>
      </c>
      <c r="AU120" s="17" t="s">
        <v>156</v>
      </c>
      <c r="BK120" s="180">
        <f>BK121</f>
        <v>0</v>
      </c>
    </row>
    <row r="121" spans="2:65" s="11" customFormat="1" ht="25.9" customHeight="1">
      <c r="B121" s="181"/>
      <c r="C121" s="182"/>
      <c r="D121" s="183" t="s">
        <v>90</v>
      </c>
      <c r="E121" s="184" t="s">
        <v>3529</v>
      </c>
      <c r="F121" s="184" t="s">
        <v>3530</v>
      </c>
      <c r="G121" s="182"/>
      <c r="H121" s="182"/>
      <c r="I121" s="185"/>
      <c r="J121" s="186">
        <f>BK121</f>
        <v>0</v>
      </c>
      <c r="K121" s="182"/>
      <c r="L121" s="187"/>
      <c r="M121" s="188"/>
      <c r="N121" s="189"/>
      <c r="O121" s="189"/>
      <c r="P121" s="190">
        <f>P122+P138+P154+P185</f>
        <v>0</v>
      </c>
      <c r="Q121" s="189"/>
      <c r="R121" s="190">
        <f>R122+R138+R154+R185</f>
        <v>0</v>
      </c>
      <c r="S121" s="189"/>
      <c r="T121" s="191">
        <f>T122+T138+T154+T185</f>
        <v>0</v>
      </c>
      <c r="AR121" s="192" t="s">
        <v>128</v>
      </c>
      <c r="AT121" s="193" t="s">
        <v>90</v>
      </c>
      <c r="AU121" s="193" t="s">
        <v>91</v>
      </c>
      <c r="AY121" s="192" t="s">
        <v>183</v>
      </c>
      <c r="BK121" s="194">
        <f>BK122+BK138+BK154+BK185</f>
        <v>0</v>
      </c>
    </row>
    <row r="122" spans="2:65" s="11" customFormat="1" ht="22.8" customHeight="1">
      <c r="B122" s="181"/>
      <c r="C122" s="182"/>
      <c r="D122" s="183" t="s">
        <v>90</v>
      </c>
      <c r="E122" s="195" t="s">
        <v>3531</v>
      </c>
      <c r="F122" s="195" t="s">
        <v>3532</v>
      </c>
      <c r="G122" s="182"/>
      <c r="H122" s="182"/>
      <c r="I122" s="185"/>
      <c r="J122" s="196">
        <f>BK122</f>
        <v>0</v>
      </c>
      <c r="K122" s="182"/>
      <c r="L122" s="187"/>
      <c r="M122" s="188"/>
      <c r="N122" s="189"/>
      <c r="O122" s="189"/>
      <c r="P122" s="190">
        <f>SUM(P123:P137)</f>
        <v>0</v>
      </c>
      <c r="Q122" s="189"/>
      <c r="R122" s="190">
        <f>SUM(R123:R137)</f>
        <v>0</v>
      </c>
      <c r="S122" s="189"/>
      <c r="T122" s="191">
        <f>SUM(T123:T137)</f>
        <v>0</v>
      </c>
      <c r="AR122" s="192" t="s">
        <v>128</v>
      </c>
      <c r="AT122" s="193" t="s">
        <v>90</v>
      </c>
      <c r="AU122" s="193" t="s">
        <v>23</v>
      </c>
      <c r="AY122" s="192" t="s">
        <v>183</v>
      </c>
      <c r="BK122" s="194">
        <f>SUM(BK123:BK137)</f>
        <v>0</v>
      </c>
    </row>
    <row r="123" spans="2:65" s="1" customFormat="1" ht="16.5" customHeight="1">
      <c r="B123" s="35"/>
      <c r="C123" s="197" t="s">
        <v>23</v>
      </c>
      <c r="D123" s="197" t="s">
        <v>186</v>
      </c>
      <c r="E123" s="198" t="s">
        <v>3533</v>
      </c>
      <c r="F123" s="199" t="s">
        <v>3534</v>
      </c>
      <c r="G123" s="200" t="s">
        <v>2281</v>
      </c>
      <c r="H123" s="201">
        <v>1</v>
      </c>
      <c r="I123" s="202"/>
      <c r="J123" s="203">
        <f>ROUND(I123*H123,2)</f>
        <v>0</v>
      </c>
      <c r="K123" s="199" t="s">
        <v>1</v>
      </c>
      <c r="L123" s="39"/>
      <c r="M123" s="204" t="s">
        <v>1</v>
      </c>
      <c r="N123" s="205" t="s">
        <v>56</v>
      </c>
      <c r="O123" s="67"/>
      <c r="P123" s="206">
        <f>O123*H123</f>
        <v>0</v>
      </c>
      <c r="Q123" s="206">
        <v>0</v>
      </c>
      <c r="R123" s="206">
        <f>Q123*H123</f>
        <v>0</v>
      </c>
      <c r="S123" s="206">
        <v>0</v>
      </c>
      <c r="T123" s="207">
        <f>S123*H123</f>
        <v>0</v>
      </c>
      <c r="AR123" s="208" t="s">
        <v>3535</v>
      </c>
      <c r="AT123" s="208" t="s">
        <v>186</v>
      </c>
      <c r="AU123" s="208" t="s">
        <v>98</v>
      </c>
      <c r="AY123" s="17" t="s">
        <v>183</v>
      </c>
      <c r="BE123" s="209">
        <f>IF(N123="základní",J123,0)</f>
        <v>0</v>
      </c>
      <c r="BF123" s="209">
        <f>IF(N123="snížená",J123,0)</f>
        <v>0</v>
      </c>
      <c r="BG123" s="209">
        <f>IF(N123="zákl. přenesená",J123,0)</f>
        <v>0</v>
      </c>
      <c r="BH123" s="209">
        <f>IF(N123="sníž. přenesená",J123,0)</f>
        <v>0</v>
      </c>
      <c r="BI123" s="209">
        <f>IF(N123="nulová",J123,0)</f>
        <v>0</v>
      </c>
      <c r="BJ123" s="17" t="s">
        <v>23</v>
      </c>
      <c r="BK123" s="209">
        <f>ROUND(I123*H123,2)</f>
        <v>0</v>
      </c>
      <c r="BL123" s="17" t="s">
        <v>3535</v>
      </c>
      <c r="BM123" s="208" t="s">
        <v>3536</v>
      </c>
    </row>
    <row r="124" spans="2:65" s="1" customFormat="1" ht="10.199999999999999">
      <c r="B124" s="35"/>
      <c r="C124" s="36"/>
      <c r="D124" s="210" t="s">
        <v>192</v>
      </c>
      <c r="E124" s="36"/>
      <c r="F124" s="211" t="s">
        <v>3534</v>
      </c>
      <c r="G124" s="36"/>
      <c r="H124" s="36"/>
      <c r="I124" s="118"/>
      <c r="J124" s="36"/>
      <c r="K124" s="36"/>
      <c r="L124" s="39"/>
      <c r="M124" s="212"/>
      <c r="N124" s="67"/>
      <c r="O124" s="67"/>
      <c r="P124" s="67"/>
      <c r="Q124" s="67"/>
      <c r="R124" s="67"/>
      <c r="S124" s="67"/>
      <c r="T124" s="68"/>
      <c r="AT124" s="17" t="s">
        <v>192</v>
      </c>
      <c r="AU124" s="17" t="s">
        <v>98</v>
      </c>
    </row>
    <row r="125" spans="2:65" s="1" customFormat="1" ht="36">
      <c r="B125" s="35"/>
      <c r="C125" s="36"/>
      <c r="D125" s="210" t="s">
        <v>400</v>
      </c>
      <c r="E125" s="36"/>
      <c r="F125" s="213" t="s">
        <v>3537</v>
      </c>
      <c r="G125" s="36"/>
      <c r="H125" s="36"/>
      <c r="I125" s="118"/>
      <c r="J125" s="36"/>
      <c r="K125" s="36"/>
      <c r="L125" s="39"/>
      <c r="M125" s="212"/>
      <c r="N125" s="67"/>
      <c r="O125" s="67"/>
      <c r="P125" s="67"/>
      <c r="Q125" s="67"/>
      <c r="R125" s="67"/>
      <c r="S125" s="67"/>
      <c r="T125" s="68"/>
      <c r="AT125" s="17" t="s">
        <v>400</v>
      </c>
      <c r="AU125" s="17" t="s">
        <v>98</v>
      </c>
    </row>
    <row r="126" spans="2:65" s="13" customFormat="1" ht="10.199999999999999">
      <c r="B126" s="224"/>
      <c r="C126" s="225"/>
      <c r="D126" s="210" t="s">
        <v>196</v>
      </c>
      <c r="E126" s="226" t="s">
        <v>1</v>
      </c>
      <c r="F126" s="227" t="s">
        <v>23</v>
      </c>
      <c r="G126" s="225"/>
      <c r="H126" s="228">
        <v>1</v>
      </c>
      <c r="I126" s="229"/>
      <c r="J126" s="225"/>
      <c r="K126" s="225"/>
      <c r="L126" s="230"/>
      <c r="M126" s="231"/>
      <c r="N126" s="232"/>
      <c r="O126" s="232"/>
      <c r="P126" s="232"/>
      <c r="Q126" s="232"/>
      <c r="R126" s="232"/>
      <c r="S126" s="232"/>
      <c r="T126" s="233"/>
      <c r="AT126" s="234" t="s">
        <v>196</v>
      </c>
      <c r="AU126" s="234" t="s">
        <v>98</v>
      </c>
      <c r="AV126" s="13" t="s">
        <v>98</v>
      </c>
      <c r="AW126" s="13" t="s">
        <v>48</v>
      </c>
      <c r="AX126" s="13" t="s">
        <v>91</v>
      </c>
      <c r="AY126" s="234" t="s">
        <v>183</v>
      </c>
    </row>
    <row r="127" spans="2:65" s="15" customFormat="1" ht="10.199999999999999">
      <c r="B127" s="259"/>
      <c r="C127" s="260"/>
      <c r="D127" s="210" t="s">
        <v>196</v>
      </c>
      <c r="E127" s="261" t="s">
        <v>1</v>
      </c>
      <c r="F127" s="262" t="s">
        <v>1547</v>
      </c>
      <c r="G127" s="260"/>
      <c r="H127" s="263">
        <v>1</v>
      </c>
      <c r="I127" s="264"/>
      <c r="J127" s="260"/>
      <c r="K127" s="260"/>
      <c r="L127" s="265"/>
      <c r="M127" s="266"/>
      <c r="N127" s="267"/>
      <c r="O127" s="267"/>
      <c r="P127" s="267"/>
      <c r="Q127" s="267"/>
      <c r="R127" s="267"/>
      <c r="S127" s="267"/>
      <c r="T127" s="268"/>
      <c r="AT127" s="269" t="s">
        <v>196</v>
      </c>
      <c r="AU127" s="269" t="s">
        <v>98</v>
      </c>
      <c r="AV127" s="15" t="s">
        <v>122</v>
      </c>
      <c r="AW127" s="15" t="s">
        <v>4</v>
      </c>
      <c r="AX127" s="15" t="s">
        <v>23</v>
      </c>
      <c r="AY127" s="269" t="s">
        <v>183</v>
      </c>
    </row>
    <row r="128" spans="2:65" s="1" customFormat="1" ht="16.5" customHeight="1">
      <c r="B128" s="35"/>
      <c r="C128" s="197" t="s">
        <v>98</v>
      </c>
      <c r="D128" s="197" t="s">
        <v>186</v>
      </c>
      <c r="E128" s="198" t="s">
        <v>3538</v>
      </c>
      <c r="F128" s="199" t="s">
        <v>3539</v>
      </c>
      <c r="G128" s="200" t="s">
        <v>2281</v>
      </c>
      <c r="H128" s="201">
        <v>1</v>
      </c>
      <c r="I128" s="202"/>
      <c r="J128" s="203">
        <f>ROUND(I128*H128,2)</f>
        <v>0</v>
      </c>
      <c r="K128" s="199" t="s">
        <v>1</v>
      </c>
      <c r="L128" s="39"/>
      <c r="M128" s="204" t="s">
        <v>1</v>
      </c>
      <c r="N128" s="205" t="s">
        <v>56</v>
      </c>
      <c r="O128" s="67"/>
      <c r="P128" s="206">
        <f>O128*H128</f>
        <v>0</v>
      </c>
      <c r="Q128" s="206">
        <v>0</v>
      </c>
      <c r="R128" s="206">
        <f>Q128*H128</f>
        <v>0</v>
      </c>
      <c r="S128" s="206">
        <v>0</v>
      </c>
      <c r="T128" s="207">
        <f>S128*H128</f>
        <v>0</v>
      </c>
      <c r="AR128" s="208" t="s">
        <v>3535</v>
      </c>
      <c r="AT128" s="208" t="s">
        <v>186</v>
      </c>
      <c r="AU128" s="208" t="s">
        <v>98</v>
      </c>
      <c r="AY128" s="17" t="s">
        <v>183</v>
      </c>
      <c r="BE128" s="209">
        <f>IF(N128="základní",J128,0)</f>
        <v>0</v>
      </c>
      <c r="BF128" s="209">
        <f>IF(N128="snížená",J128,0)</f>
        <v>0</v>
      </c>
      <c r="BG128" s="209">
        <f>IF(N128="zákl. přenesená",J128,0)</f>
        <v>0</v>
      </c>
      <c r="BH128" s="209">
        <f>IF(N128="sníž. přenesená",J128,0)</f>
        <v>0</v>
      </c>
      <c r="BI128" s="209">
        <f>IF(N128="nulová",J128,0)</f>
        <v>0</v>
      </c>
      <c r="BJ128" s="17" t="s">
        <v>23</v>
      </c>
      <c r="BK128" s="209">
        <f>ROUND(I128*H128,2)</f>
        <v>0</v>
      </c>
      <c r="BL128" s="17" t="s">
        <v>3535</v>
      </c>
      <c r="BM128" s="208" t="s">
        <v>3540</v>
      </c>
    </row>
    <row r="129" spans="2:65" s="1" customFormat="1" ht="10.199999999999999">
      <c r="B129" s="35"/>
      <c r="C129" s="36"/>
      <c r="D129" s="210" t="s">
        <v>192</v>
      </c>
      <c r="E129" s="36"/>
      <c r="F129" s="211" t="s">
        <v>3539</v>
      </c>
      <c r="G129" s="36"/>
      <c r="H129" s="36"/>
      <c r="I129" s="118"/>
      <c r="J129" s="36"/>
      <c r="K129" s="36"/>
      <c r="L129" s="39"/>
      <c r="M129" s="212"/>
      <c r="N129" s="67"/>
      <c r="O129" s="67"/>
      <c r="P129" s="67"/>
      <c r="Q129" s="67"/>
      <c r="R129" s="67"/>
      <c r="S129" s="67"/>
      <c r="T129" s="68"/>
      <c r="AT129" s="17" t="s">
        <v>192</v>
      </c>
      <c r="AU129" s="17" t="s">
        <v>98</v>
      </c>
    </row>
    <row r="130" spans="2:65" s="1" customFormat="1" ht="18">
      <c r="B130" s="35"/>
      <c r="C130" s="36"/>
      <c r="D130" s="210" t="s">
        <v>400</v>
      </c>
      <c r="E130" s="36"/>
      <c r="F130" s="213" t="s">
        <v>3541</v>
      </c>
      <c r="G130" s="36"/>
      <c r="H130" s="36"/>
      <c r="I130" s="118"/>
      <c r="J130" s="36"/>
      <c r="K130" s="36"/>
      <c r="L130" s="39"/>
      <c r="M130" s="212"/>
      <c r="N130" s="67"/>
      <c r="O130" s="67"/>
      <c r="P130" s="67"/>
      <c r="Q130" s="67"/>
      <c r="R130" s="67"/>
      <c r="S130" s="67"/>
      <c r="T130" s="68"/>
      <c r="AT130" s="17" t="s">
        <v>400</v>
      </c>
      <c r="AU130" s="17" t="s">
        <v>98</v>
      </c>
    </row>
    <row r="131" spans="2:65" s="13" customFormat="1" ht="10.199999999999999">
      <c r="B131" s="224"/>
      <c r="C131" s="225"/>
      <c r="D131" s="210" t="s">
        <v>196</v>
      </c>
      <c r="E131" s="226" t="s">
        <v>1</v>
      </c>
      <c r="F131" s="227" t="s">
        <v>23</v>
      </c>
      <c r="G131" s="225"/>
      <c r="H131" s="228">
        <v>1</v>
      </c>
      <c r="I131" s="229"/>
      <c r="J131" s="225"/>
      <c r="K131" s="225"/>
      <c r="L131" s="230"/>
      <c r="M131" s="231"/>
      <c r="N131" s="232"/>
      <c r="O131" s="232"/>
      <c r="P131" s="232"/>
      <c r="Q131" s="232"/>
      <c r="R131" s="232"/>
      <c r="S131" s="232"/>
      <c r="T131" s="233"/>
      <c r="AT131" s="234" t="s">
        <v>196</v>
      </c>
      <c r="AU131" s="234" t="s">
        <v>98</v>
      </c>
      <c r="AV131" s="13" t="s">
        <v>98</v>
      </c>
      <c r="AW131" s="13" t="s">
        <v>48</v>
      </c>
      <c r="AX131" s="13" t="s">
        <v>91</v>
      </c>
      <c r="AY131" s="234" t="s">
        <v>183</v>
      </c>
    </row>
    <row r="132" spans="2:65" s="15" customFormat="1" ht="10.199999999999999">
      <c r="B132" s="259"/>
      <c r="C132" s="260"/>
      <c r="D132" s="210" t="s">
        <v>196</v>
      </c>
      <c r="E132" s="261" t="s">
        <v>1</v>
      </c>
      <c r="F132" s="262" t="s">
        <v>1547</v>
      </c>
      <c r="G132" s="260"/>
      <c r="H132" s="263">
        <v>1</v>
      </c>
      <c r="I132" s="264"/>
      <c r="J132" s="260"/>
      <c r="K132" s="260"/>
      <c r="L132" s="265"/>
      <c r="M132" s="266"/>
      <c r="N132" s="267"/>
      <c r="O132" s="267"/>
      <c r="P132" s="267"/>
      <c r="Q132" s="267"/>
      <c r="R132" s="267"/>
      <c r="S132" s="267"/>
      <c r="T132" s="268"/>
      <c r="AT132" s="269" t="s">
        <v>196</v>
      </c>
      <c r="AU132" s="269" t="s">
        <v>98</v>
      </c>
      <c r="AV132" s="15" t="s">
        <v>122</v>
      </c>
      <c r="AW132" s="15" t="s">
        <v>4</v>
      </c>
      <c r="AX132" s="15" t="s">
        <v>23</v>
      </c>
      <c r="AY132" s="269" t="s">
        <v>183</v>
      </c>
    </row>
    <row r="133" spans="2:65" s="1" customFormat="1" ht="16.5" customHeight="1">
      <c r="B133" s="35"/>
      <c r="C133" s="197" t="s">
        <v>113</v>
      </c>
      <c r="D133" s="197" t="s">
        <v>186</v>
      </c>
      <c r="E133" s="198" t="s">
        <v>3542</v>
      </c>
      <c r="F133" s="199" t="s">
        <v>3543</v>
      </c>
      <c r="G133" s="200" t="s">
        <v>2281</v>
      </c>
      <c r="H133" s="201">
        <v>1</v>
      </c>
      <c r="I133" s="202"/>
      <c r="J133" s="203">
        <f>ROUND(I133*H133,2)</f>
        <v>0</v>
      </c>
      <c r="K133" s="199" t="s">
        <v>1</v>
      </c>
      <c r="L133" s="39"/>
      <c r="M133" s="204" t="s">
        <v>1</v>
      </c>
      <c r="N133" s="205" t="s">
        <v>56</v>
      </c>
      <c r="O133" s="67"/>
      <c r="P133" s="206">
        <f>O133*H133</f>
        <v>0</v>
      </c>
      <c r="Q133" s="206">
        <v>0</v>
      </c>
      <c r="R133" s="206">
        <f>Q133*H133</f>
        <v>0</v>
      </c>
      <c r="S133" s="206">
        <v>0</v>
      </c>
      <c r="T133" s="207">
        <f>S133*H133</f>
        <v>0</v>
      </c>
      <c r="AR133" s="208" t="s">
        <v>3535</v>
      </c>
      <c r="AT133" s="208" t="s">
        <v>186</v>
      </c>
      <c r="AU133" s="208" t="s">
        <v>98</v>
      </c>
      <c r="AY133" s="17" t="s">
        <v>183</v>
      </c>
      <c r="BE133" s="209">
        <f>IF(N133="základní",J133,0)</f>
        <v>0</v>
      </c>
      <c r="BF133" s="209">
        <f>IF(N133="snížená",J133,0)</f>
        <v>0</v>
      </c>
      <c r="BG133" s="209">
        <f>IF(N133="zákl. přenesená",J133,0)</f>
        <v>0</v>
      </c>
      <c r="BH133" s="209">
        <f>IF(N133="sníž. přenesená",J133,0)</f>
        <v>0</v>
      </c>
      <c r="BI133" s="209">
        <f>IF(N133="nulová",J133,0)</f>
        <v>0</v>
      </c>
      <c r="BJ133" s="17" t="s">
        <v>23</v>
      </c>
      <c r="BK133" s="209">
        <f>ROUND(I133*H133,2)</f>
        <v>0</v>
      </c>
      <c r="BL133" s="17" t="s">
        <v>3535</v>
      </c>
      <c r="BM133" s="208" t="s">
        <v>3544</v>
      </c>
    </row>
    <row r="134" spans="2:65" s="1" customFormat="1" ht="10.199999999999999">
      <c r="B134" s="35"/>
      <c r="C134" s="36"/>
      <c r="D134" s="210" t="s">
        <v>192</v>
      </c>
      <c r="E134" s="36"/>
      <c r="F134" s="211" t="s">
        <v>3543</v>
      </c>
      <c r="G134" s="36"/>
      <c r="H134" s="36"/>
      <c r="I134" s="118"/>
      <c r="J134" s="36"/>
      <c r="K134" s="36"/>
      <c r="L134" s="39"/>
      <c r="M134" s="212"/>
      <c r="N134" s="67"/>
      <c r="O134" s="67"/>
      <c r="P134" s="67"/>
      <c r="Q134" s="67"/>
      <c r="R134" s="67"/>
      <c r="S134" s="67"/>
      <c r="T134" s="68"/>
      <c r="AT134" s="17" t="s">
        <v>192</v>
      </c>
      <c r="AU134" s="17" t="s">
        <v>98</v>
      </c>
    </row>
    <row r="135" spans="2:65" s="1" customFormat="1" ht="27">
      <c r="B135" s="35"/>
      <c r="C135" s="36"/>
      <c r="D135" s="210" t="s">
        <v>400</v>
      </c>
      <c r="E135" s="36"/>
      <c r="F135" s="213" t="s">
        <v>3545</v>
      </c>
      <c r="G135" s="36"/>
      <c r="H135" s="36"/>
      <c r="I135" s="118"/>
      <c r="J135" s="36"/>
      <c r="K135" s="36"/>
      <c r="L135" s="39"/>
      <c r="M135" s="212"/>
      <c r="N135" s="67"/>
      <c r="O135" s="67"/>
      <c r="P135" s="67"/>
      <c r="Q135" s="67"/>
      <c r="R135" s="67"/>
      <c r="S135" s="67"/>
      <c r="T135" s="68"/>
      <c r="AT135" s="17" t="s">
        <v>400</v>
      </c>
      <c r="AU135" s="17" t="s">
        <v>98</v>
      </c>
    </row>
    <row r="136" spans="2:65" s="13" customFormat="1" ht="10.199999999999999">
      <c r="B136" s="224"/>
      <c r="C136" s="225"/>
      <c r="D136" s="210" t="s">
        <v>196</v>
      </c>
      <c r="E136" s="226" t="s">
        <v>1</v>
      </c>
      <c r="F136" s="227" t="s">
        <v>23</v>
      </c>
      <c r="G136" s="225"/>
      <c r="H136" s="228">
        <v>1</v>
      </c>
      <c r="I136" s="229"/>
      <c r="J136" s="225"/>
      <c r="K136" s="225"/>
      <c r="L136" s="230"/>
      <c r="M136" s="231"/>
      <c r="N136" s="232"/>
      <c r="O136" s="232"/>
      <c r="P136" s="232"/>
      <c r="Q136" s="232"/>
      <c r="R136" s="232"/>
      <c r="S136" s="232"/>
      <c r="T136" s="233"/>
      <c r="AT136" s="234" t="s">
        <v>196</v>
      </c>
      <c r="AU136" s="234" t="s">
        <v>98</v>
      </c>
      <c r="AV136" s="13" t="s">
        <v>98</v>
      </c>
      <c r="AW136" s="13" t="s">
        <v>48</v>
      </c>
      <c r="AX136" s="13" t="s">
        <v>91</v>
      </c>
      <c r="AY136" s="234" t="s">
        <v>183</v>
      </c>
    </row>
    <row r="137" spans="2:65" s="15" customFormat="1" ht="10.199999999999999">
      <c r="B137" s="259"/>
      <c r="C137" s="260"/>
      <c r="D137" s="210" t="s">
        <v>196</v>
      </c>
      <c r="E137" s="261" t="s">
        <v>1</v>
      </c>
      <c r="F137" s="262" t="s">
        <v>1547</v>
      </c>
      <c r="G137" s="260"/>
      <c r="H137" s="263">
        <v>1</v>
      </c>
      <c r="I137" s="264"/>
      <c r="J137" s="260"/>
      <c r="K137" s="260"/>
      <c r="L137" s="265"/>
      <c r="M137" s="266"/>
      <c r="N137" s="267"/>
      <c r="O137" s="267"/>
      <c r="P137" s="267"/>
      <c r="Q137" s="267"/>
      <c r="R137" s="267"/>
      <c r="S137" s="267"/>
      <c r="T137" s="268"/>
      <c r="AT137" s="269" t="s">
        <v>196</v>
      </c>
      <c r="AU137" s="269" t="s">
        <v>98</v>
      </c>
      <c r="AV137" s="15" t="s">
        <v>122</v>
      </c>
      <c r="AW137" s="15" t="s">
        <v>4</v>
      </c>
      <c r="AX137" s="15" t="s">
        <v>23</v>
      </c>
      <c r="AY137" s="269" t="s">
        <v>183</v>
      </c>
    </row>
    <row r="138" spans="2:65" s="11" customFormat="1" ht="22.8" customHeight="1">
      <c r="B138" s="181"/>
      <c r="C138" s="182"/>
      <c r="D138" s="183" t="s">
        <v>90</v>
      </c>
      <c r="E138" s="195" t="s">
        <v>3546</v>
      </c>
      <c r="F138" s="195" t="s">
        <v>3547</v>
      </c>
      <c r="G138" s="182"/>
      <c r="H138" s="182"/>
      <c r="I138" s="185"/>
      <c r="J138" s="196">
        <f>BK138</f>
        <v>0</v>
      </c>
      <c r="K138" s="182"/>
      <c r="L138" s="187"/>
      <c r="M138" s="188"/>
      <c r="N138" s="189"/>
      <c r="O138" s="189"/>
      <c r="P138" s="190">
        <f>SUM(P139:P153)</f>
        <v>0</v>
      </c>
      <c r="Q138" s="189"/>
      <c r="R138" s="190">
        <f>SUM(R139:R153)</f>
        <v>0</v>
      </c>
      <c r="S138" s="189"/>
      <c r="T138" s="191">
        <f>SUM(T139:T153)</f>
        <v>0</v>
      </c>
      <c r="AR138" s="192" t="s">
        <v>128</v>
      </c>
      <c r="AT138" s="193" t="s">
        <v>90</v>
      </c>
      <c r="AU138" s="193" t="s">
        <v>23</v>
      </c>
      <c r="AY138" s="192" t="s">
        <v>183</v>
      </c>
      <c r="BK138" s="194">
        <f>SUM(BK139:BK153)</f>
        <v>0</v>
      </c>
    </row>
    <row r="139" spans="2:65" s="1" customFormat="1" ht="16.5" customHeight="1">
      <c r="B139" s="35"/>
      <c r="C139" s="197" t="s">
        <v>122</v>
      </c>
      <c r="D139" s="197" t="s">
        <v>186</v>
      </c>
      <c r="E139" s="198" t="s">
        <v>3548</v>
      </c>
      <c r="F139" s="199" t="s">
        <v>3549</v>
      </c>
      <c r="G139" s="200" t="s">
        <v>3098</v>
      </c>
      <c r="H139" s="201">
        <v>1</v>
      </c>
      <c r="I139" s="202"/>
      <c r="J139" s="203">
        <f>ROUND(I139*H139,2)</f>
        <v>0</v>
      </c>
      <c r="K139" s="199" t="s">
        <v>1</v>
      </c>
      <c r="L139" s="39"/>
      <c r="M139" s="204" t="s">
        <v>1</v>
      </c>
      <c r="N139" s="205" t="s">
        <v>56</v>
      </c>
      <c r="O139" s="67"/>
      <c r="P139" s="206">
        <f>O139*H139</f>
        <v>0</v>
      </c>
      <c r="Q139" s="206">
        <v>0</v>
      </c>
      <c r="R139" s="206">
        <f>Q139*H139</f>
        <v>0</v>
      </c>
      <c r="S139" s="206">
        <v>0</v>
      </c>
      <c r="T139" s="207">
        <f>S139*H139</f>
        <v>0</v>
      </c>
      <c r="AR139" s="208" t="s">
        <v>3535</v>
      </c>
      <c r="AT139" s="208" t="s">
        <v>186</v>
      </c>
      <c r="AU139" s="208" t="s">
        <v>98</v>
      </c>
      <c r="AY139" s="17" t="s">
        <v>183</v>
      </c>
      <c r="BE139" s="209">
        <f>IF(N139="základní",J139,0)</f>
        <v>0</v>
      </c>
      <c r="BF139" s="209">
        <f>IF(N139="snížená",J139,0)</f>
        <v>0</v>
      </c>
      <c r="BG139" s="209">
        <f>IF(N139="zákl. přenesená",J139,0)</f>
        <v>0</v>
      </c>
      <c r="BH139" s="209">
        <f>IF(N139="sníž. přenesená",J139,0)</f>
        <v>0</v>
      </c>
      <c r="BI139" s="209">
        <f>IF(N139="nulová",J139,0)</f>
        <v>0</v>
      </c>
      <c r="BJ139" s="17" t="s">
        <v>23</v>
      </c>
      <c r="BK139" s="209">
        <f>ROUND(I139*H139,2)</f>
        <v>0</v>
      </c>
      <c r="BL139" s="17" t="s">
        <v>3535</v>
      </c>
      <c r="BM139" s="208" t="s">
        <v>3550</v>
      </c>
    </row>
    <row r="140" spans="2:65" s="1" customFormat="1" ht="10.199999999999999">
      <c r="B140" s="35"/>
      <c r="C140" s="36"/>
      <c r="D140" s="210" t="s">
        <v>192</v>
      </c>
      <c r="E140" s="36"/>
      <c r="F140" s="211" t="s">
        <v>3549</v>
      </c>
      <c r="G140" s="36"/>
      <c r="H140" s="36"/>
      <c r="I140" s="118"/>
      <c r="J140" s="36"/>
      <c r="K140" s="36"/>
      <c r="L140" s="39"/>
      <c r="M140" s="212"/>
      <c r="N140" s="67"/>
      <c r="O140" s="67"/>
      <c r="P140" s="67"/>
      <c r="Q140" s="67"/>
      <c r="R140" s="67"/>
      <c r="S140" s="67"/>
      <c r="T140" s="68"/>
      <c r="AT140" s="17" t="s">
        <v>192</v>
      </c>
      <c r="AU140" s="17" t="s">
        <v>98</v>
      </c>
    </row>
    <row r="141" spans="2:65" s="1" customFormat="1" ht="27">
      <c r="B141" s="35"/>
      <c r="C141" s="36"/>
      <c r="D141" s="210" t="s">
        <v>400</v>
      </c>
      <c r="E141" s="36"/>
      <c r="F141" s="213" t="s">
        <v>3551</v>
      </c>
      <c r="G141" s="36"/>
      <c r="H141" s="36"/>
      <c r="I141" s="118"/>
      <c r="J141" s="36"/>
      <c r="K141" s="36"/>
      <c r="L141" s="39"/>
      <c r="M141" s="212"/>
      <c r="N141" s="67"/>
      <c r="O141" s="67"/>
      <c r="P141" s="67"/>
      <c r="Q141" s="67"/>
      <c r="R141" s="67"/>
      <c r="S141" s="67"/>
      <c r="T141" s="68"/>
      <c r="AT141" s="17" t="s">
        <v>400</v>
      </c>
      <c r="AU141" s="17" t="s">
        <v>98</v>
      </c>
    </row>
    <row r="142" spans="2:65" s="13" customFormat="1" ht="10.199999999999999">
      <c r="B142" s="224"/>
      <c r="C142" s="225"/>
      <c r="D142" s="210" t="s">
        <v>196</v>
      </c>
      <c r="E142" s="226" t="s">
        <v>1</v>
      </c>
      <c r="F142" s="227" t="s">
        <v>23</v>
      </c>
      <c r="G142" s="225"/>
      <c r="H142" s="228">
        <v>1</v>
      </c>
      <c r="I142" s="229"/>
      <c r="J142" s="225"/>
      <c r="K142" s="225"/>
      <c r="L142" s="230"/>
      <c r="M142" s="231"/>
      <c r="N142" s="232"/>
      <c r="O142" s="232"/>
      <c r="P142" s="232"/>
      <c r="Q142" s="232"/>
      <c r="R142" s="232"/>
      <c r="S142" s="232"/>
      <c r="T142" s="233"/>
      <c r="AT142" s="234" t="s">
        <v>196</v>
      </c>
      <c r="AU142" s="234" t="s">
        <v>98</v>
      </c>
      <c r="AV142" s="13" t="s">
        <v>98</v>
      </c>
      <c r="AW142" s="13" t="s">
        <v>48</v>
      </c>
      <c r="AX142" s="13" t="s">
        <v>91</v>
      </c>
      <c r="AY142" s="234" t="s">
        <v>183</v>
      </c>
    </row>
    <row r="143" spans="2:65" s="15" customFormat="1" ht="10.199999999999999">
      <c r="B143" s="259"/>
      <c r="C143" s="260"/>
      <c r="D143" s="210" t="s">
        <v>196</v>
      </c>
      <c r="E143" s="261" t="s">
        <v>1</v>
      </c>
      <c r="F143" s="262" t="s">
        <v>1547</v>
      </c>
      <c r="G143" s="260"/>
      <c r="H143" s="263">
        <v>1</v>
      </c>
      <c r="I143" s="264"/>
      <c r="J143" s="260"/>
      <c r="K143" s="260"/>
      <c r="L143" s="265"/>
      <c r="M143" s="266"/>
      <c r="N143" s="267"/>
      <c r="O143" s="267"/>
      <c r="P143" s="267"/>
      <c r="Q143" s="267"/>
      <c r="R143" s="267"/>
      <c r="S143" s="267"/>
      <c r="T143" s="268"/>
      <c r="AT143" s="269" t="s">
        <v>196</v>
      </c>
      <c r="AU143" s="269" t="s">
        <v>98</v>
      </c>
      <c r="AV143" s="15" t="s">
        <v>122</v>
      </c>
      <c r="AW143" s="15" t="s">
        <v>4</v>
      </c>
      <c r="AX143" s="15" t="s">
        <v>23</v>
      </c>
      <c r="AY143" s="269" t="s">
        <v>183</v>
      </c>
    </row>
    <row r="144" spans="2:65" s="1" customFormat="1" ht="16.5" customHeight="1">
      <c r="B144" s="35"/>
      <c r="C144" s="197" t="s">
        <v>128</v>
      </c>
      <c r="D144" s="197" t="s">
        <v>186</v>
      </c>
      <c r="E144" s="198" t="s">
        <v>3552</v>
      </c>
      <c r="F144" s="199" t="s">
        <v>3553</v>
      </c>
      <c r="G144" s="200" t="s">
        <v>3098</v>
      </c>
      <c r="H144" s="201">
        <v>1</v>
      </c>
      <c r="I144" s="202"/>
      <c r="J144" s="203">
        <f>ROUND(I144*H144,2)</f>
        <v>0</v>
      </c>
      <c r="K144" s="199" t="s">
        <v>1</v>
      </c>
      <c r="L144" s="39"/>
      <c r="M144" s="204" t="s">
        <v>1</v>
      </c>
      <c r="N144" s="205" t="s">
        <v>56</v>
      </c>
      <c r="O144" s="67"/>
      <c r="P144" s="206">
        <f>O144*H144</f>
        <v>0</v>
      </c>
      <c r="Q144" s="206">
        <v>0</v>
      </c>
      <c r="R144" s="206">
        <f>Q144*H144</f>
        <v>0</v>
      </c>
      <c r="S144" s="206">
        <v>0</v>
      </c>
      <c r="T144" s="207">
        <f>S144*H144</f>
        <v>0</v>
      </c>
      <c r="AR144" s="208" t="s">
        <v>3535</v>
      </c>
      <c r="AT144" s="208" t="s">
        <v>186</v>
      </c>
      <c r="AU144" s="208" t="s">
        <v>98</v>
      </c>
      <c r="AY144" s="17" t="s">
        <v>183</v>
      </c>
      <c r="BE144" s="209">
        <f>IF(N144="základní",J144,0)</f>
        <v>0</v>
      </c>
      <c r="BF144" s="209">
        <f>IF(N144="snížená",J144,0)</f>
        <v>0</v>
      </c>
      <c r="BG144" s="209">
        <f>IF(N144="zákl. přenesená",J144,0)</f>
        <v>0</v>
      </c>
      <c r="BH144" s="209">
        <f>IF(N144="sníž. přenesená",J144,0)</f>
        <v>0</v>
      </c>
      <c r="BI144" s="209">
        <f>IF(N144="nulová",J144,0)</f>
        <v>0</v>
      </c>
      <c r="BJ144" s="17" t="s">
        <v>23</v>
      </c>
      <c r="BK144" s="209">
        <f>ROUND(I144*H144,2)</f>
        <v>0</v>
      </c>
      <c r="BL144" s="17" t="s">
        <v>3535</v>
      </c>
      <c r="BM144" s="208" t="s">
        <v>3554</v>
      </c>
    </row>
    <row r="145" spans="2:65" s="1" customFormat="1" ht="10.199999999999999">
      <c r="B145" s="35"/>
      <c r="C145" s="36"/>
      <c r="D145" s="210" t="s">
        <v>192</v>
      </c>
      <c r="E145" s="36"/>
      <c r="F145" s="211" t="s">
        <v>3553</v>
      </c>
      <c r="G145" s="36"/>
      <c r="H145" s="36"/>
      <c r="I145" s="118"/>
      <c r="J145" s="36"/>
      <c r="K145" s="36"/>
      <c r="L145" s="39"/>
      <c r="M145" s="212"/>
      <c r="N145" s="67"/>
      <c r="O145" s="67"/>
      <c r="P145" s="67"/>
      <c r="Q145" s="67"/>
      <c r="R145" s="67"/>
      <c r="S145" s="67"/>
      <c r="T145" s="68"/>
      <c r="AT145" s="17" t="s">
        <v>192</v>
      </c>
      <c r="AU145" s="17" t="s">
        <v>98</v>
      </c>
    </row>
    <row r="146" spans="2:65" s="1" customFormat="1" ht="27">
      <c r="B146" s="35"/>
      <c r="C146" s="36"/>
      <c r="D146" s="210" t="s">
        <v>400</v>
      </c>
      <c r="E146" s="36"/>
      <c r="F146" s="213" t="s">
        <v>3555</v>
      </c>
      <c r="G146" s="36"/>
      <c r="H146" s="36"/>
      <c r="I146" s="118"/>
      <c r="J146" s="36"/>
      <c r="K146" s="36"/>
      <c r="L146" s="39"/>
      <c r="M146" s="212"/>
      <c r="N146" s="67"/>
      <c r="O146" s="67"/>
      <c r="P146" s="67"/>
      <c r="Q146" s="67"/>
      <c r="R146" s="67"/>
      <c r="S146" s="67"/>
      <c r="T146" s="68"/>
      <c r="AT146" s="17" t="s">
        <v>400</v>
      </c>
      <c r="AU146" s="17" t="s">
        <v>98</v>
      </c>
    </row>
    <row r="147" spans="2:65" s="13" customFormat="1" ht="10.199999999999999">
      <c r="B147" s="224"/>
      <c r="C147" s="225"/>
      <c r="D147" s="210" t="s">
        <v>196</v>
      </c>
      <c r="E147" s="226" t="s">
        <v>1</v>
      </c>
      <c r="F147" s="227" t="s">
        <v>23</v>
      </c>
      <c r="G147" s="225"/>
      <c r="H147" s="228">
        <v>1</v>
      </c>
      <c r="I147" s="229"/>
      <c r="J147" s="225"/>
      <c r="K147" s="225"/>
      <c r="L147" s="230"/>
      <c r="M147" s="231"/>
      <c r="N147" s="232"/>
      <c r="O147" s="232"/>
      <c r="P147" s="232"/>
      <c r="Q147" s="232"/>
      <c r="R147" s="232"/>
      <c r="S147" s="232"/>
      <c r="T147" s="233"/>
      <c r="AT147" s="234" t="s">
        <v>196</v>
      </c>
      <c r="AU147" s="234" t="s">
        <v>98</v>
      </c>
      <c r="AV147" s="13" t="s">
        <v>98</v>
      </c>
      <c r="AW147" s="13" t="s">
        <v>48</v>
      </c>
      <c r="AX147" s="13" t="s">
        <v>91</v>
      </c>
      <c r="AY147" s="234" t="s">
        <v>183</v>
      </c>
    </row>
    <row r="148" spans="2:65" s="15" customFormat="1" ht="10.199999999999999">
      <c r="B148" s="259"/>
      <c r="C148" s="260"/>
      <c r="D148" s="210" t="s">
        <v>196</v>
      </c>
      <c r="E148" s="261" t="s">
        <v>1</v>
      </c>
      <c r="F148" s="262" t="s">
        <v>1547</v>
      </c>
      <c r="G148" s="260"/>
      <c r="H148" s="263">
        <v>1</v>
      </c>
      <c r="I148" s="264"/>
      <c r="J148" s="260"/>
      <c r="K148" s="260"/>
      <c r="L148" s="265"/>
      <c r="M148" s="266"/>
      <c r="N148" s="267"/>
      <c r="O148" s="267"/>
      <c r="P148" s="267"/>
      <c r="Q148" s="267"/>
      <c r="R148" s="267"/>
      <c r="S148" s="267"/>
      <c r="T148" s="268"/>
      <c r="AT148" s="269" t="s">
        <v>196</v>
      </c>
      <c r="AU148" s="269" t="s">
        <v>98</v>
      </c>
      <c r="AV148" s="15" t="s">
        <v>122</v>
      </c>
      <c r="AW148" s="15" t="s">
        <v>4</v>
      </c>
      <c r="AX148" s="15" t="s">
        <v>23</v>
      </c>
      <c r="AY148" s="269" t="s">
        <v>183</v>
      </c>
    </row>
    <row r="149" spans="2:65" s="1" customFormat="1" ht="16.5" customHeight="1">
      <c r="B149" s="35"/>
      <c r="C149" s="197" t="s">
        <v>135</v>
      </c>
      <c r="D149" s="197" t="s">
        <v>186</v>
      </c>
      <c r="E149" s="198" t="s">
        <v>3556</v>
      </c>
      <c r="F149" s="199" t="s">
        <v>3557</v>
      </c>
      <c r="G149" s="200" t="s">
        <v>3098</v>
      </c>
      <c r="H149" s="201">
        <v>1</v>
      </c>
      <c r="I149" s="202"/>
      <c r="J149" s="203">
        <f>ROUND(I149*H149,2)</f>
        <v>0</v>
      </c>
      <c r="K149" s="199" t="s">
        <v>1</v>
      </c>
      <c r="L149" s="39"/>
      <c r="M149" s="204" t="s">
        <v>1</v>
      </c>
      <c r="N149" s="205" t="s">
        <v>56</v>
      </c>
      <c r="O149" s="67"/>
      <c r="P149" s="206">
        <f>O149*H149</f>
        <v>0</v>
      </c>
      <c r="Q149" s="206">
        <v>0</v>
      </c>
      <c r="R149" s="206">
        <f>Q149*H149</f>
        <v>0</v>
      </c>
      <c r="S149" s="206">
        <v>0</v>
      </c>
      <c r="T149" s="207">
        <f>S149*H149</f>
        <v>0</v>
      </c>
      <c r="AR149" s="208" t="s">
        <v>3535</v>
      </c>
      <c r="AT149" s="208" t="s">
        <v>186</v>
      </c>
      <c r="AU149" s="208" t="s">
        <v>98</v>
      </c>
      <c r="AY149" s="17" t="s">
        <v>183</v>
      </c>
      <c r="BE149" s="209">
        <f>IF(N149="základní",J149,0)</f>
        <v>0</v>
      </c>
      <c r="BF149" s="209">
        <f>IF(N149="snížená",J149,0)</f>
        <v>0</v>
      </c>
      <c r="BG149" s="209">
        <f>IF(N149="zákl. přenesená",J149,0)</f>
        <v>0</v>
      </c>
      <c r="BH149" s="209">
        <f>IF(N149="sníž. přenesená",J149,0)</f>
        <v>0</v>
      </c>
      <c r="BI149" s="209">
        <f>IF(N149="nulová",J149,0)</f>
        <v>0</v>
      </c>
      <c r="BJ149" s="17" t="s">
        <v>23</v>
      </c>
      <c r="BK149" s="209">
        <f>ROUND(I149*H149,2)</f>
        <v>0</v>
      </c>
      <c r="BL149" s="17" t="s">
        <v>3535</v>
      </c>
      <c r="BM149" s="208" t="s">
        <v>3558</v>
      </c>
    </row>
    <row r="150" spans="2:65" s="1" customFormat="1" ht="10.199999999999999">
      <c r="B150" s="35"/>
      <c r="C150" s="36"/>
      <c r="D150" s="210" t="s">
        <v>192</v>
      </c>
      <c r="E150" s="36"/>
      <c r="F150" s="211" t="s">
        <v>3557</v>
      </c>
      <c r="G150" s="36"/>
      <c r="H150" s="36"/>
      <c r="I150" s="118"/>
      <c r="J150" s="36"/>
      <c r="K150" s="36"/>
      <c r="L150" s="39"/>
      <c r="M150" s="212"/>
      <c r="N150" s="67"/>
      <c r="O150" s="67"/>
      <c r="P150" s="67"/>
      <c r="Q150" s="67"/>
      <c r="R150" s="67"/>
      <c r="S150" s="67"/>
      <c r="T150" s="68"/>
      <c r="AT150" s="17" t="s">
        <v>192</v>
      </c>
      <c r="AU150" s="17" t="s">
        <v>98</v>
      </c>
    </row>
    <row r="151" spans="2:65" s="1" customFormat="1" ht="18">
      <c r="B151" s="35"/>
      <c r="C151" s="36"/>
      <c r="D151" s="210" t="s">
        <v>400</v>
      </c>
      <c r="E151" s="36"/>
      <c r="F151" s="213" t="s">
        <v>3559</v>
      </c>
      <c r="G151" s="36"/>
      <c r="H151" s="36"/>
      <c r="I151" s="118"/>
      <c r="J151" s="36"/>
      <c r="K151" s="36"/>
      <c r="L151" s="39"/>
      <c r="M151" s="212"/>
      <c r="N151" s="67"/>
      <c r="O151" s="67"/>
      <c r="P151" s="67"/>
      <c r="Q151" s="67"/>
      <c r="R151" s="67"/>
      <c r="S151" s="67"/>
      <c r="T151" s="68"/>
      <c r="AT151" s="17" t="s">
        <v>400</v>
      </c>
      <c r="AU151" s="17" t="s">
        <v>98</v>
      </c>
    </row>
    <row r="152" spans="2:65" s="13" customFormat="1" ht="10.199999999999999">
      <c r="B152" s="224"/>
      <c r="C152" s="225"/>
      <c r="D152" s="210" t="s">
        <v>196</v>
      </c>
      <c r="E152" s="226" t="s">
        <v>1</v>
      </c>
      <c r="F152" s="227" t="s">
        <v>23</v>
      </c>
      <c r="G152" s="225"/>
      <c r="H152" s="228">
        <v>1</v>
      </c>
      <c r="I152" s="229"/>
      <c r="J152" s="225"/>
      <c r="K152" s="225"/>
      <c r="L152" s="230"/>
      <c r="M152" s="231"/>
      <c r="N152" s="232"/>
      <c r="O152" s="232"/>
      <c r="P152" s="232"/>
      <c r="Q152" s="232"/>
      <c r="R152" s="232"/>
      <c r="S152" s="232"/>
      <c r="T152" s="233"/>
      <c r="AT152" s="234" t="s">
        <v>196</v>
      </c>
      <c r="AU152" s="234" t="s">
        <v>98</v>
      </c>
      <c r="AV152" s="13" t="s">
        <v>98</v>
      </c>
      <c r="AW152" s="13" t="s">
        <v>48</v>
      </c>
      <c r="AX152" s="13" t="s">
        <v>91</v>
      </c>
      <c r="AY152" s="234" t="s">
        <v>183</v>
      </c>
    </row>
    <row r="153" spans="2:65" s="15" customFormat="1" ht="10.199999999999999">
      <c r="B153" s="259"/>
      <c r="C153" s="260"/>
      <c r="D153" s="210" t="s">
        <v>196</v>
      </c>
      <c r="E153" s="261" t="s">
        <v>1</v>
      </c>
      <c r="F153" s="262" t="s">
        <v>1547</v>
      </c>
      <c r="G153" s="260"/>
      <c r="H153" s="263">
        <v>1</v>
      </c>
      <c r="I153" s="264"/>
      <c r="J153" s="260"/>
      <c r="K153" s="260"/>
      <c r="L153" s="265"/>
      <c r="M153" s="266"/>
      <c r="N153" s="267"/>
      <c r="O153" s="267"/>
      <c r="P153" s="267"/>
      <c r="Q153" s="267"/>
      <c r="R153" s="267"/>
      <c r="S153" s="267"/>
      <c r="T153" s="268"/>
      <c r="AT153" s="269" t="s">
        <v>196</v>
      </c>
      <c r="AU153" s="269" t="s">
        <v>98</v>
      </c>
      <c r="AV153" s="15" t="s">
        <v>122</v>
      </c>
      <c r="AW153" s="15" t="s">
        <v>4</v>
      </c>
      <c r="AX153" s="15" t="s">
        <v>23</v>
      </c>
      <c r="AY153" s="269" t="s">
        <v>183</v>
      </c>
    </row>
    <row r="154" spans="2:65" s="11" customFormat="1" ht="22.8" customHeight="1">
      <c r="B154" s="181"/>
      <c r="C154" s="182"/>
      <c r="D154" s="183" t="s">
        <v>90</v>
      </c>
      <c r="E154" s="195" t="s">
        <v>3560</v>
      </c>
      <c r="F154" s="195" t="s">
        <v>3561</v>
      </c>
      <c r="G154" s="182"/>
      <c r="H154" s="182"/>
      <c r="I154" s="185"/>
      <c r="J154" s="196">
        <f>BK154</f>
        <v>0</v>
      </c>
      <c r="K154" s="182"/>
      <c r="L154" s="187"/>
      <c r="M154" s="188"/>
      <c r="N154" s="189"/>
      <c r="O154" s="189"/>
      <c r="P154" s="190">
        <f>SUM(P155:P184)</f>
        <v>0</v>
      </c>
      <c r="Q154" s="189"/>
      <c r="R154" s="190">
        <f>SUM(R155:R184)</f>
        <v>0</v>
      </c>
      <c r="S154" s="189"/>
      <c r="T154" s="191">
        <f>SUM(T155:T184)</f>
        <v>0</v>
      </c>
      <c r="AR154" s="192" t="s">
        <v>128</v>
      </c>
      <c r="AT154" s="193" t="s">
        <v>90</v>
      </c>
      <c r="AU154" s="193" t="s">
        <v>23</v>
      </c>
      <c r="AY154" s="192" t="s">
        <v>183</v>
      </c>
      <c r="BK154" s="194">
        <f>SUM(BK155:BK184)</f>
        <v>0</v>
      </c>
    </row>
    <row r="155" spans="2:65" s="1" customFormat="1" ht="16.5" customHeight="1">
      <c r="B155" s="35"/>
      <c r="C155" s="197" t="s">
        <v>225</v>
      </c>
      <c r="D155" s="197" t="s">
        <v>186</v>
      </c>
      <c r="E155" s="198" t="s">
        <v>3562</v>
      </c>
      <c r="F155" s="199" t="s">
        <v>3563</v>
      </c>
      <c r="G155" s="200" t="s">
        <v>205</v>
      </c>
      <c r="H155" s="201">
        <v>4</v>
      </c>
      <c r="I155" s="202"/>
      <c r="J155" s="203">
        <f>ROUND(I155*H155,2)</f>
        <v>0</v>
      </c>
      <c r="K155" s="199" t="s">
        <v>3564</v>
      </c>
      <c r="L155" s="39"/>
      <c r="M155" s="204" t="s">
        <v>1</v>
      </c>
      <c r="N155" s="205" t="s">
        <v>56</v>
      </c>
      <c r="O155" s="67"/>
      <c r="P155" s="206">
        <f>O155*H155</f>
        <v>0</v>
      </c>
      <c r="Q155" s="206">
        <v>0</v>
      </c>
      <c r="R155" s="206">
        <f>Q155*H155</f>
        <v>0</v>
      </c>
      <c r="S155" s="206">
        <v>0</v>
      </c>
      <c r="T155" s="207">
        <f>S155*H155</f>
        <v>0</v>
      </c>
      <c r="AR155" s="208" t="s">
        <v>3535</v>
      </c>
      <c r="AT155" s="208" t="s">
        <v>186</v>
      </c>
      <c r="AU155" s="208" t="s">
        <v>98</v>
      </c>
      <c r="AY155" s="17" t="s">
        <v>183</v>
      </c>
      <c r="BE155" s="209">
        <f>IF(N155="základní",J155,0)</f>
        <v>0</v>
      </c>
      <c r="BF155" s="209">
        <f>IF(N155="snížená",J155,0)</f>
        <v>0</v>
      </c>
      <c r="BG155" s="209">
        <f>IF(N155="zákl. přenesená",J155,0)</f>
        <v>0</v>
      </c>
      <c r="BH155" s="209">
        <f>IF(N155="sníž. přenesená",J155,0)</f>
        <v>0</v>
      </c>
      <c r="BI155" s="209">
        <f>IF(N155="nulová",J155,0)</f>
        <v>0</v>
      </c>
      <c r="BJ155" s="17" t="s">
        <v>23</v>
      </c>
      <c r="BK155" s="209">
        <f>ROUND(I155*H155,2)</f>
        <v>0</v>
      </c>
      <c r="BL155" s="17" t="s">
        <v>3535</v>
      </c>
      <c r="BM155" s="208" t="s">
        <v>3565</v>
      </c>
    </row>
    <row r="156" spans="2:65" s="1" customFormat="1" ht="10.199999999999999">
      <c r="B156" s="35"/>
      <c r="C156" s="36"/>
      <c r="D156" s="210" t="s">
        <v>192</v>
      </c>
      <c r="E156" s="36"/>
      <c r="F156" s="211" t="s">
        <v>3566</v>
      </c>
      <c r="G156" s="36"/>
      <c r="H156" s="36"/>
      <c r="I156" s="118"/>
      <c r="J156" s="36"/>
      <c r="K156" s="36"/>
      <c r="L156" s="39"/>
      <c r="M156" s="212"/>
      <c r="N156" s="67"/>
      <c r="O156" s="67"/>
      <c r="P156" s="67"/>
      <c r="Q156" s="67"/>
      <c r="R156" s="67"/>
      <c r="S156" s="67"/>
      <c r="T156" s="68"/>
      <c r="AT156" s="17" t="s">
        <v>192</v>
      </c>
      <c r="AU156" s="17" t="s">
        <v>98</v>
      </c>
    </row>
    <row r="157" spans="2:65" s="12" customFormat="1" ht="10.199999999999999">
      <c r="B157" s="214"/>
      <c r="C157" s="215"/>
      <c r="D157" s="210" t="s">
        <v>196</v>
      </c>
      <c r="E157" s="216" t="s">
        <v>1</v>
      </c>
      <c r="F157" s="217" t="s">
        <v>3567</v>
      </c>
      <c r="G157" s="215"/>
      <c r="H157" s="216" t="s">
        <v>1</v>
      </c>
      <c r="I157" s="218"/>
      <c r="J157" s="215"/>
      <c r="K157" s="215"/>
      <c r="L157" s="219"/>
      <c r="M157" s="220"/>
      <c r="N157" s="221"/>
      <c r="O157" s="221"/>
      <c r="P157" s="221"/>
      <c r="Q157" s="221"/>
      <c r="R157" s="221"/>
      <c r="S157" s="221"/>
      <c r="T157" s="222"/>
      <c r="AT157" s="223" t="s">
        <v>196</v>
      </c>
      <c r="AU157" s="223" t="s">
        <v>98</v>
      </c>
      <c r="AV157" s="12" t="s">
        <v>23</v>
      </c>
      <c r="AW157" s="12" t="s">
        <v>48</v>
      </c>
      <c r="AX157" s="12" t="s">
        <v>91</v>
      </c>
      <c r="AY157" s="223" t="s">
        <v>183</v>
      </c>
    </row>
    <row r="158" spans="2:65" s="13" customFormat="1" ht="10.199999999999999">
      <c r="B158" s="224"/>
      <c r="C158" s="225"/>
      <c r="D158" s="210" t="s">
        <v>196</v>
      </c>
      <c r="E158" s="226" t="s">
        <v>1</v>
      </c>
      <c r="F158" s="227" t="s">
        <v>122</v>
      </c>
      <c r="G158" s="225"/>
      <c r="H158" s="228">
        <v>4</v>
      </c>
      <c r="I158" s="229"/>
      <c r="J158" s="225"/>
      <c r="K158" s="225"/>
      <c r="L158" s="230"/>
      <c r="M158" s="231"/>
      <c r="N158" s="232"/>
      <c r="O158" s="232"/>
      <c r="P158" s="232"/>
      <c r="Q158" s="232"/>
      <c r="R158" s="232"/>
      <c r="S158" s="232"/>
      <c r="T158" s="233"/>
      <c r="AT158" s="234" t="s">
        <v>196</v>
      </c>
      <c r="AU158" s="234" t="s">
        <v>98</v>
      </c>
      <c r="AV158" s="13" t="s">
        <v>98</v>
      </c>
      <c r="AW158" s="13" t="s">
        <v>48</v>
      </c>
      <c r="AX158" s="13" t="s">
        <v>91</v>
      </c>
      <c r="AY158" s="234" t="s">
        <v>183</v>
      </c>
    </row>
    <row r="159" spans="2:65" s="1" customFormat="1" ht="16.5" customHeight="1">
      <c r="B159" s="35"/>
      <c r="C159" s="197" t="s">
        <v>232</v>
      </c>
      <c r="D159" s="197" t="s">
        <v>186</v>
      </c>
      <c r="E159" s="198" t="s">
        <v>3568</v>
      </c>
      <c r="F159" s="199" t="s">
        <v>3569</v>
      </c>
      <c r="G159" s="200" t="s">
        <v>205</v>
      </c>
      <c r="H159" s="201">
        <v>368</v>
      </c>
      <c r="I159" s="202"/>
      <c r="J159" s="203">
        <f>ROUND(I159*H159,2)</f>
        <v>0</v>
      </c>
      <c r="K159" s="199" t="s">
        <v>3084</v>
      </c>
      <c r="L159" s="39"/>
      <c r="M159" s="204" t="s">
        <v>1</v>
      </c>
      <c r="N159" s="205" t="s">
        <v>56</v>
      </c>
      <c r="O159" s="67"/>
      <c r="P159" s="206">
        <f>O159*H159</f>
        <v>0</v>
      </c>
      <c r="Q159" s="206">
        <v>0</v>
      </c>
      <c r="R159" s="206">
        <f>Q159*H159</f>
        <v>0</v>
      </c>
      <c r="S159" s="206">
        <v>0</v>
      </c>
      <c r="T159" s="207">
        <f>S159*H159</f>
        <v>0</v>
      </c>
      <c r="AR159" s="208" t="s">
        <v>3535</v>
      </c>
      <c r="AT159" s="208" t="s">
        <v>186</v>
      </c>
      <c r="AU159" s="208" t="s">
        <v>98</v>
      </c>
      <c r="AY159" s="17" t="s">
        <v>183</v>
      </c>
      <c r="BE159" s="209">
        <f>IF(N159="základní",J159,0)</f>
        <v>0</v>
      </c>
      <c r="BF159" s="209">
        <f>IF(N159="snížená",J159,0)</f>
        <v>0</v>
      </c>
      <c r="BG159" s="209">
        <f>IF(N159="zákl. přenesená",J159,0)</f>
        <v>0</v>
      </c>
      <c r="BH159" s="209">
        <f>IF(N159="sníž. přenesená",J159,0)</f>
        <v>0</v>
      </c>
      <c r="BI159" s="209">
        <f>IF(N159="nulová",J159,0)</f>
        <v>0</v>
      </c>
      <c r="BJ159" s="17" t="s">
        <v>23</v>
      </c>
      <c r="BK159" s="209">
        <f>ROUND(I159*H159,2)</f>
        <v>0</v>
      </c>
      <c r="BL159" s="17" t="s">
        <v>3535</v>
      </c>
      <c r="BM159" s="208" t="s">
        <v>3570</v>
      </c>
    </row>
    <row r="160" spans="2:65" s="1" customFormat="1" ht="10.199999999999999">
      <c r="B160" s="35"/>
      <c r="C160" s="36"/>
      <c r="D160" s="210" t="s">
        <v>192</v>
      </c>
      <c r="E160" s="36"/>
      <c r="F160" s="211" t="s">
        <v>3571</v>
      </c>
      <c r="G160" s="36"/>
      <c r="H160" s="36"/>
      <c r="I160" s="118"/>
      <c r="J160" s="36"/>
      <c r="K160" s="36"/>
      <c r="L160" s="39"/>
      <c r="M160" s="212"/>
      <c r="N160" s="67"/>
      <c r="O160" s="67"/>
      <c r="P160" s="67"/>
      <c r="Q160" s="67"/>
      <c r="R160" s="67"/>
      <c r="S160" s="67"/>
      <c r="T160" s="68"/>
      <c r="AT160" s="17" t="s">
        <v>192</v>
      </c>
      <c r="AU160" s="17" t="s">
        <v>98</v>
      </c>
    </row>
    <row r="161" spans="2:65" s="12" customFormat="1" ht="10.199999999999999">
      <c r="B161" s="214"/>
      <c r="C161" s="215"/>
      <c r="D161" s="210" t="s">
        <v>196</v>
      </c>
      <c r="E161" s="216" t="s">
        <v>1</v>
      </c>
      <c r="F161" s="217" t="s">
        <v>3567</v>
      </c>
      <c r="G161" s="215"/>
      <c r="H161" s="216" t="s">
        <v>1</v>
      </c>
      <c r="I161" s="218"/>
      <c r="J161" s="215"/>
      <c r="K161" s="215"/>
      <c r="L161" s="219"/>
      <c r="M161" s="220"/>
      <c r="N161" s="221"/>
      <c r="O161" s="221"/>
      <c r="P161" s="221"/>
      <c r="Q161" s="221"/>
      <c r="R161" s="221"/>
      <c r="S161" s="221"/>
      <c r="T161" s="222"/>
      <c r="AT161" s="223" t="s">
        <v>196</v>
      </c>
      <c r="AU161" s="223" t="s">
        <v>98</v>
      </c>
      <c r="AV161" s="12" t="s">
        <v>23</v>
      </c>
      <c r="AW161" s="12" t="s">
        <v>48</v>
      </c>
      <c r="AX161" s="12" t="s">
        <v>91</v>
      </c>
      <c r="AY161" s="223" t="s">
        <v>183</v>
      </c>
    </row>
    <row r="162" spans="2:65" s="12" customFormat="1" ht="10.199999999999999">
      <c r="B162" s="214"/>
      <c r="C162" s="215"/>
      <c r="D162" s="210" t="s">
        <v>196</v>
      </c>
      <c r="E162" s="216" t="s">
        <v>1</v>
      </c>
      <c r="F162" s="217" t="s">
        <v>3572</v>
      </c>
      <c r="G162" s="215"/>
      <c r="H162" s="216" t="s">
        <v>1</v>
      </c>
      <c r="I162" s="218"/>
      <c r="J162" s="215"/>
      <c r="K162" s="215"/>
      <c r="L162" s="219"/>
      <c r="M162" s="220"/>
      <c r="N162" s="221"/>
      <c r="O162" s="221"/>
      <c r="P162" s="221"/>
      <c r="Q162" s="221"/>
      <c r="R162" s="221"/>
      <c r="S162" s="221"/>
      <c r="T162" s="222"/>
      <c r="AT162" s="223" t="s">
        <v>196</v>
      </c>
      <c r="AU162" s="223" t="s">
        <v>98</v>
      </c>
      <c r="AV162" s="12" t="s">
        <v>23</v>
      </c>
      <c r="AW162" s="12" t="s">
        <v>48</v>
      </c>
      <c r="AX162" s="12" t="s">
        <v>91</v>
      </c>
      <c r="AY162" s="223" t="s">
        <v>183</v>
      </c>
    </row>
    <row r="163" spans="2:65" s="13" customFormat="1" ht="10.199999999999999">
      <c r="B163" s="224"/>
      <c r="C163" s="225"/>
      <c r="D163" s="210" t="s">
        <v>196</v>
      </c>
      <c r="E163" s="226" t="s">
        <v>1</v>
      </c>
      <c r="F163" s="227" t="s">
        <v>3573</v>
      </c>
      <c r="G163" s="225"/>
      <c r="H163" s="228">
        <v>368</v>
      </c>
      <c r="I163" s="229"/>
      <c r="J163" s="225"/>
      <c r="K163" s="225"/>
      <c r="L163" s="230"/>
      <c r="M163" s="231"/>
      <c r="N163" s="232"/>
      <c r="O163" s="232"/>
      <c r="P163" s="232"/>
      <c r="Q163" s="232"/>
      <c r="R163" s="232"/>
      <c r="S163" s="232"/>
      <c r="T163" s="233"/>
      <c r="AT163" s="234" t="s">
        <v>196</v>
      </c>
      <c r="AU163" s="234" t="s">
        <v>98</v>
      </c>
      <c r="AV163" s="13" t="s">
        <v>98</v>
      </c>
      <c r="AW163" s="13" t="s">
        <v>48</v>
      </c>
      <c r="AX163" s="13" t="s">
        <v>91</v>
      </c>
      <c r="AY163" s="234" t="s">
        <v>183</v>
      </c>
    </row>
    <row r="164" spans="2:65" s="1" customFormat="1" ht="16.5" customHeight="1">
      <c r="B164" s="35"/>
      <c r="C164" s="197" t="s">
        <v>237</v>
      </c>
      <c r="D164" s="197" t="s">
        <v>186</v>
      </c>
      <c r="E164" s="198" t="s">
        <v>3574</v>
      </c>
      <c r="F164" s="199" t="s">
        <v>3575</v>
      </c>
      <c r="G164" s="200" t="s">
        <v>205</v>
      </c>
      <c r="H164" s="201">
        <v>20</v>
      </c>
      <c r="I164" s="202"/>
      <c r="J164" s="203">
        <f>ROUND(I164*H164,2)</f>
        <v>0</v>
      </c>
      <c r="K164" s="199" t="s">
        <v>3084</v>
      </c>
      <c r="L164" s="39"/>
      <c r="M164" s="204" t="s">
        <v>1</v>
      </c>
      <c r="N164" s="205" t="s">
        <v>56</v>
      </c>
      <c r="O164" s="67"/>
      <c r="P164" s="206">
        <f>O164*H164</f>
        <v>0</v>
      </c>
      <c r="Q164" s="206">
        <v>0</v>
      </c>
      <c r="R164" s="206">
        <f>Q164*H164</f>
        <v>0</v>
      </c>
      <c r="S164" s="206">
        <v>0</v>
      </c>
      <c r="T164" s="207">
        <f>S164*H164</f>
        <v>0</v>
      </c>
      <c r="AR164" s="208" t="s">
        <v>3535</v>
      </c>
      <c r="AT164" s="208" t="s">
        <v>186</v>
      </c>
      <c r="AU164" s="208" t="s">
        <v>98</v>
      </c>
      <c r="AY164" s="17" t="s">
        <v>183</v>
      </c>
      <c r="BE164" s="209">
        <f>IF(N164="základní",J164,0)</f>
        <v>0</v>
      </c>
      <c r="BF164" s="209">
        <f>IF(N164="snížená",J164,0)</f>
        <v>0</v>
      </c>
      <c r="BG164" s="209">
        <f>IF(N164="zákl. přenesená",J164,0)</f>
        <v>0</v>
      </c>
      <c r="BH164" s="209">
        <f>IF(N164="sníž. přenesená",J164,0)</f>
        <v>0</v>
      </c>
      <c r="BI164" s="209">
        <f>IF(N164="nulová",J164,0)</f>
        <v>0</v>
      </c>
      <c r="BJ164" s="17" t="s">
        <v>23</v>
      </c>
      <c r="BK164" s="209">
        <f>ROUND(I164*H164,2)</f>
        <v>0</v>
      </c>
      <c r="BL164" s="17" t="s">
        <v>3535</v>
      </c>
      <c r="BM164" s="208" t="s">
        <v>3576</v>
      </c>
    </row>
    <row r="165" spans="2:65" s="1" customFormat="1" ht="10.199999999999999">
      <c r="B165" s="35"/>
      <c r="C165" s="36"/>
      <c r="D165" s="210" t="s">
        <v>192</v>
      </c>
      <c r="E165" s="36"/>
      <c r="F165" s="211" t="s">
        <v>3577</v>
      </c>
      <c r="G165" s="36"/>
      <c r="H165" s="36"/>
      <c r="I165" s="118"/>
      <c r="J165" s="36"/>
      <c r="K165" s="36"/>
      <c r="L165" s="39"/>
      <c r="M165" s="212"/>
      <c r="N165" s="67"/>
      <c r="O165" s="67"/>
      <c r="P165" s="67"/>
      <c r="Q165" s="67"/>
      <c r="R165" s="67"/>
      <c r="S165" s="67"/>
      <c r="T165" s="68"/>
      <c r="AT165" s="17" t="s">
        <v>192</v>
      </c>
      <c r="AU165" s="17" t="s">
        <v>98</v>
      </c>
    </row>
    <row r="166" spans="2:65" s="1" customFormat="1" ht="18">
      <c r="B166" s="35"/>
      <c r="C166" s="36"/>
      <c r="D166" s="210" t="s">
        <v>194</v>
      </c>
      <c r="E166" s="36"/>
      <c r="F166" s="213" t="s">
        <v>3578</v>
      </c>
      <c r="G166" s="36"/>
      <c r="H166" s="36"/>
      <c r="I166" s="118"/>
      <c r="J166" s="36"/>
      <c r="K166" s="36"/>
      <c r="L166" s="39"/>
      <c r="M166" s="212"/>
      <c r="N166" s="67"/>
      <c r="O166" s="67"/>
      <c r="P166" s="67"/>
      <c r="Q166" s="67"/>
      <c r="R166" s="67"/>
      <c r="S166" s="67"/>
      <c r="T166" s="68"/>
      <c r="AT166" s="17" t="s">
        <v>194</v>
      </c>
      <c r="AU166" s="17" t="s">
        <v>98</v>
      </c>
    </row>
    <row r="167" spans="2:65" s="12" customFormat="1" ht="10.199999999999999">
      <c r="B167" s="214"/>
      <c r="C167" s="215"/>
      <c r="D167" s="210" t="s">
        <v>196</v>
      </c>
      <c r="E167" s="216" t="s">
        <v>1</v>
      </c>
      <c r="F167" s="217" t="s">
        <v>3567</v>
      </c>
      <c r="G167" s="215"/>
      <c r="H167" s="216" t="s">
        <v>1</v>
      </c>
      <c r="I167" s="218"/>
      <c r="J167" s="215"/>
      <c r="K167" s="215"/>
      <c r="L167" s="219"/>
      <c r="M167" s="220"/>
      <c r="N167" s="221"/>
      <c r="O167" s="221"/>
      <c r="P167" s="221"/>
      <c r="Q167" s="221"/>
      <c r="R167" s="221"/>
      <c r="S167" s="221"/>
      <c r="T167" s="222"/>
      <c r="AT167" s="223" t="s">
        <v>196</v>
      </c>
      <c r="AU167" s="223" t="s">
        <v>98</v>
      </c>
      <c r="AV167" s="12" t="s">
        <v>23</v>
      </c>
      <c r="AW167" s="12" t="s">
        <v>48</v>
      </c>
      <c r="AX167" s="12" t="s">
        <v>91</v>
      </c>
      <c r="AY167" s="223" t="s">
        <v>183</v>
      </c>
    </row>
    <row r="168" spans="2:65" s="13" customFormat="1" ht="10.199999999999999">
      <c r="B168" s="224"/>
      <c r="C168" s="225"/>
      <c r="D168" s="210" t="s">
        <v>196</v>
      </c>
      <c r="E168" s="226" t="s">
        <v>1</v>
      </c>
      <c r="F168" s="227" t="s">
        <v>3579</v>
      </c>
      <c r="G168" s="225"/>
      <c r="H168" s="228">
        <v>20</v>
      </c>
      <c r="I168" s="229"/>
      <c r="J168" s="225"/>
      <c r="K168" s="225"/>
      <c r="L168" s="230"/>
      <c r="M168" s="231"/>
      <c r="N168" s="232"/>
      <c r="O168" s="232"/>
      <c r="P168" s="232"/>
      <c r="Q168" s="232"/>
      <c r="R168" s="232"/>
      <c r="S168" s="232"/>
      <c r="T168" s="233"/>
      <c r="AT168" s="234" t="s">
        <v>196</v>
      </c>
      <c r="AU168" s="234" t="s">
        <v>98</v>
      </c>
      <c r="AV168" s="13" t="s">
        <v>98</v>
      </c>
      <c r="AW168" s="13" t="s">
        <v>48</v>
      </c>
      <c r="AX168" s="13" t="s">
        <v>91</v>
      </c>
      <c r="AY168" s="234" t="s">
        <v>183</v>
      </c>
    </row>
    <row r="169" spans="2:65" s="1" customFormat="1" ht="16.5" customHeight="1">
      <c r="B169" s="35"/>
      <c r="C169" s="197" t="s">
        <v>28</v>
      </c>
      <c r="D169" s="197" t="s">
        <v>186</v>
      </c>
      <c r="E169" s="198" t="s">
        <v>3580</v>
      </c>
      <c r="F169" s="199" t="s">
        <v>3581</v>
      </c>
      <c r="G169" s="200" t="s">
        <v>205</v>
      </c>
      <c r="H169" s="201">
        <v>1840</v>
      </c>
      <c r="I169" s="202"/>
      <c r="J169" s="203">
        <f>ROUND(I169*H169,2)</f>
        <v>0</v>
      </c>
      <c r="K169" s="199" t="s">
        <v>3084</v>
      </c>
      <c r="L169" s="39"/>
      <c r="M169" s="204" t="s">
        <v>1</v>
      </c>
      <c r="N169" s="205" t="s">
        <v>56</v>
      </c>
      <c r="O169" s="67"/>
      <c r="P169" s="206">
        <f>O169*H169</f>
        <v>0</v>
      </c>
      <c r="Q169" s="206">
        <v>0</v>
      </c>
      <c r="R169" s="206">
        <f>Q169*H169</f>
        <v>0</v>
      </c>
      <c r="S169" s="206">
        <v>0</v>
      </c>
      <c r="T169" s="207">
        <f>S169*H169</f>
        <v>0</v>
      </c>
      <c r="AR169" s="208" t="s">
        <v>3535</v>
      </c>
      <c r="AT169" s="208" t="s">
        <v>186</v>
      </c>
      <c r="AU169" s="208" t="s">
        <v>98</v>
      </c>
      <c r="AY169" s="17" t="s">
        <v>183</v>
      </c>
      <c r="BE169" s="209">
        <f>IF(N169="základní",J169,0)</f>
        <v>0</v>
      </c>
      <c r="BF169" s="209">
        <f>IF(N169="snížená",J169,0)</f>
        <v>0</v>
      </c>
      <c r="BG169" s="209">
        <f>IF(N169="zákl. přenesená",J169,0)</f>
        <v>0</v>
      </c>
      <c r="BH169" s="209">
        <f>IF(N169="sníž. přenesená",J169,0)</f>
        <v>0</v>
      </c>
      <c r="BI169" s="209">
        <f>IF(N169="nulová",J169,0)</f>
        <v>0</v>
      </c>
      <c r="BJ169" s="17" t="s">
        <v>23</v>
      </c>
      <c r="BK169" s="209">
        <f>ROUND(I169*H169,2)</f>
        <v>0</v>
      </c>
      <c r="BL169" s="17" t="s">
        <v>3535</v>
      </c>
      <c r="BM169" s="208" t="s">
        <v>3582</v>
      </c>
    </row>
    <row r="170" spans="2:65" s="1" customFormat="1" ht="17.399999999999999">
      <c r="B170" s="35"/>
      <c r="C170" s="36"/>
      <c r="D170" s="210" t="s">
        <v>192</v>
      </c>
      <c r="E170" s="36"/>
      <c r="F170" s="211" t="s">
        <v>3583</v>
      </c>
      <c r="G170" s="36"/>
      <c r="H170" s="36"/>
      <c r="I170" s="118"/>
      <c r="J170" s="36"/>
      <c r="K170" s="36"/>
      <c r="L170" s="39"/>
      <c r="M170" s="212"/>
      <c r="N170" s="67"/>
      <c r="O170" s="67"/>
      <c r="P170" s="67"/>
      <c r="Q170" s="67"/>
      <c r="R170" s="67"/>
      <c r="S170" s="67"/>
      <c r="T170" s="68"/>
      <c r="AT170" s="17" t="s">
        <v>192</v>
      </c>
      <c r="AU170" s="17" t="s">
        <v>98</v>
      </c>
    </row>
    <row r="171" spans="2:65" s="1" customFormat="1" ht="18">
      <c r="B171" s="35"/>
      <c r="C171" s="36"/>
      <c r="D171" s="210" t="s">
        <v>194</v>
      </c>
      <c r="E171" s="36"/>
      <c r="F171" s="213" t="s">
        <v>3578</v>
      </c>
      <c r="G171" s="36"/>
      <c r="H171" s="36"/>
      <c r="I171" s="118"/>
      <c r="J171" s="36"/>
      <c r="K171" s="36"/>
      <c r="L171" s="39"/>
      <c r="M171" s="212"/>
      <c r="N171" s="67"/>
      <c r="O171" s="67"/>
      <c r="P171" s="67"/>
      <c r="Q171" s="67"/>
      <c r="R171" s="67"/>
      <c r="S171" s="67"/>
      <c r="T171" s="68"/>
      <c r="AT171" s="17" t="s">
        <v>194</v>
      </c>
      <c r="AU171" s="17" t="s">
        <v>98</v>
      </c>
    </row>
    <row r="172" spans="2:65" s="12" customFormat="1" ht="10.199999999999999">
      <c r="B172" s="214"/>
      <c r="C172" s="215"/>
      <c r="D172" s="210" t="s">
        <v>196</v>
      </c>
      <c r="E172" s="216" t="s">
        <v>1</v>
      </c>
      <c r="F172" s="217" t="s">
        <v>3567</v>
      </c>
      <c r="G172" s="215"/>
      <c r="H172" s="216" t="s">
        <v>1</v>
      </c>
      <c r="I172" s="218"/>
      <c r="J172" s="215"/>
      <c r="K172" s="215"/>
      <c r="L172" s="219"/>
      <c r="M172" s="220"/>
      <c r="N172" s="221"/>
      <c r="O172" s="221"/>
      <c r="P172" s="221"/>
      <c r="Q172" s="221"/>
      <c r="R172" s="221"/>
      <c r="S172" s="221"/>
      <c r="T172" s="222"/>
      <c r="AT172" s="223" t="s">
        <v>196</v>
      </c>
      <c r="AU172" s="223" t="s">
        <v>98</v>
      </c>
      <c r="AV172" s="12" t="s">
        <v>23</v>
      </c>
      <c r="AW172" s="12" t="s">
        <v>48</v>
      </c>
      <c r="AX172" s="12" t="s">
        <v>91</v>
      </c>
      <c r="AY172" s="223" t="s">
        <v>183</v>
      </c>
    </row>
    <row r="173" spans="2:65" s="12" customFormat="1" ht="10.199999999999999">
      <c r="B173" s="214"/>
      <c r="C173" s="215"/>
      <c r="D173" s="210" t="s">
        <v>196</v>
      </c>
      <c r="E173" s="216" t="s">
        <v>1</v>
      </c>
      <c r="F173" s="217" t="s">
        <v>3572</v>
      </c>
      <c r="G173" s="215"/>
      <c r="H173" s="216" t="s">
        <v>1</v>
      </c>
      <c r="I173" s="218"/>
      <c r="J173" s="215"/>
      <c r="K173" s="215"/>
      <c r="L173" s="219"/>
      <c r="M173" s="220"/>
      <c r="N173" s="221"/>
      <c r="O173" s="221"/>
      <c r="P173" s="221"/>
      <c r="Q173" s="221"/>
      <c r="R173" s="221"/>
      <c r="S173" s="221"/>
      <c r="T173" s="222"/>
      <c r="AT173" s="223" t="s">
        <v>196</v>
      </c>
      <c r="AU173" s="223" t="s">
        <v>98</v>
      </c>
      <c r="AV173" s="12" t="s">
        <v>23</v>
      </c>
      <c r="AW173" s="12" t="s">
        <v>48</v>
      </c>
      <c r="AX173" s="12" t="s">
        <v>91</v>
      </c>
      <c r="AY173" s="223" t="s">
        <v>183</v>
      </c>
    </row>
    <row r="174" spans="2:65" s="13" customFormat="1" ht="10.199999999999999">
      <c r="B174" s="224"/>
      <c r="C174" s="225"/>
      <c r="D174" s="210" t="s">
        <v>196</v>
      </c>
      <c r="E174" s="226" t="s">
        <v>1</v>
      </c>
      <c r="F174" s="227" t="s">
        <v>3584</v>
      </c>
      <c r="G174" s="225"/>
      <c r="H174" s="228">
        <v>1840</v>
      </c>
      <c r="I174" s="229"/>
      <c r="J174" s="225"/>
      <c r="K174" s="225"/>
      <c r="L174" s="230"/>
      <c r="M174" s="231"/>
      <c r="N174" s="232"/>
      <c r="O174" s="232"/>
      <c r="P174" s="232"/>
      <c r="Q174" s="232"/>
      <c r="R174" s="232"/>
      <c r="S174" s="232"/>
      <c r="T174" s="233"/>
      <c r="AT174" s="234" t="s">
        <v>196</v>
      </c>
      <c r="AU174" s="234" t="s">
        <v>98</v>
      </c>
      <c r="AV174" s="13" t="s">
        <v>98</v>
      </c>
      <c r="AW174" s="13" t="s">
        <v>48</v>
      </c>
      <c r="AX174" s="13" t="s">
        <v>91</v>
      </c>
      <c r="AY174" s="234" t="s">
        <v>183</v>
      </c>
    </row>
    <row r="175" spans="2:65" s="1" customFormat="1" ht="16.5" customHeight="1">
      <c r="B175" s="35"/>
      <c r="C175" s="197" t="s">
        <v>245</v>
      </c>
      <c r="D175" s="197" t="s">
        <v>186</v>
      </c>
      <c r="E175" s="198" t="s">
        <v>3585</v>
      </c>
      <c r="F175" s="199" t="s">
        <v>3586</v>
      </c>
      <c r="G175" s="200" t="s">
        <v>205</v>
      </c>
      <c r="H175" s="201">
        <v>32</v>
      </c>
      <c r="I175" s="202"/>
      <c r="J175" s="203">
        <f>ROUND(I175*H175,2)</f>
        <v>0</v>
      </c>
      <c r="K175" s="199" t="s">
        <v>3084</v>
      </c>
      <c r="L175" s="39"/>
      <c r="M175" s="204" t="s">
        <v>1</v>
      </c>
      <c r="N175" s="205" t="s">
        <v>56</v>
      </c>
      <c r="O175" s="67"/>
      <c r="P175" s="206">
        <f>O175*H175</f>
        <v>0</v>
      </c>
      <c r="Q175" s="206">
        <v>0</v>
      </c>
      <c r="R175" s="206">
        <f>Q175*H175</f>
        <v>0</v>
      </c>
      <c r="S175" s="206">
        <v>0</v>
      </c>
      <c r="T175" s="207">
        <f>S175*H175</f>
        <v>0</v>
      </c>
      <c r="AR175" s="208" t="s">
        <v>3535</v>
      </c>
      <c r="AT175" s="208" t="s">
        <v>186</v>
      </c>
      <c r="AU175" s="208" t="s">
        <v>98</v>
      </c>
      <c r="AY175" s="17" t="s">
        <v>183</v>
      </c>
      <c r="BE175" s="209">
        <f>IF(N175="základní",J175,0)</f>
        <v>0</v>
      </c>
      <c r="BF175" s="209">
        <f>IF(N175="snížená",J175,0)</f>
        <v>0</v>
      </c>
      <c r="BG175" s="209">
        <f>IF(N175="zákl. přenesená",J175,0)</f>
        <v>0</v>
      </c>
      <c r="BH175" s="209">
        <f>IF(N175="sníž. přenesená",J175,0)</f>
        <v>0</v>
      </c>
      <c r="BI175" s="209">
        <f>IF(N175="nulová",J175,0)</f>
        <v>0</v>
      </c>
      <c r="BJ175" s="17" t="s">
        <v>23</v>
      </c>
      <c r="BK175" s="209">
        <f>ROUND(I175*H175,2)</f>
        <v>0</v>
      </c>
      <c r="BL175" s="17" t="s">
        <v>3535</v>
      </c>
      <c r="BM175" s="208" t="s">
        <v>3587</v>
      </c>
    </row>
    <row r="176" spans="2:65" s="1" customFormat="1" ht="10.199999999999999">
      <c r="B176" s="35"/>
      <c r="C176" s="36"/>
      <c r="D176" s="210" t="s">
        <v>192</v>
      </c>
      <c r="E176" s="36"/>
      <c r="F176" s="211" t="s">
        <v>3588</v>
      </c>
      <c r="G176" s="36"/>
      <c r="H176" s="36"/>
      <c r="I176" s="118"/>
      <c r="J176" s="36"/>
      <c r="K176" s="36"/>
      <c r="L176" s="39"/>
      <c r="M176" s="212"/>
      <c r="N176" s="67"/>
      <c r="O176" s="67"/>
      <c r="P176" s="67"/>
      <c r="Q176" s="67"/>
      <c r="R176" s="67"/>
      <c r="S176" s="67"/>
      <c r="T176" s="68"/>
      <c r="AT176" s="17" t="s">
        <v>192</v>
      </c>
      <c r="AU176" s="17" t="s">
        <v>98</v>
      </c>
    </row>
    <row r="177" spans="2:65" s="1" customFormat="1" ht="18">
      <c r="B177" s="35"/>
      <c r="C177" s="36"/>
      <c r="D177" s="210" t="s">
        <v>194</v>
      </c>
      <c r="E177" s="36"/>
      <c r="F177" s="213" t="s">
        <v>3589</v>
      </c>
      <c r="G177" s="36"/>
      <c r="H177" s="36"/>
      <c r="I177" s="118"/>
      <c r="J177" s="36"/>
      <c r="K177" s="36"/>
      <c r="L177" s="39"/>
      <c r="M177" s="212"/>
      <c r="N177" s="67"/>
      <c r="O177" s="67"/>
      <c r="P177" s="67"/>
      <c r="Q177" s="67"/>
      <c r="R177" s="67"/>
      <c r="S177" s="67"/>
      <c r="T177" s="68"/>
      <c r="AT177" s="17" t="s">
        <v>194</v>
      </c>
      <c r="AU177" s="17" t="s">
        <v>98</v>
      </c>
    </row>
    <row r="178" spans="2:65" s="13" customFormat="1" ht="10.199999999999999">
      <c r="B178" s="224"/>
      <c r="C178" s="225"/>
      <c r="D178" s="210" t="s">
        <v>196</v>
      </c>
      <c r="E178" s="226" t="s">
        <v>1</v>
      </c>
      <c r="F178" s="227" t="s">
        <v>3590</v>
      </c>
      <c r="G178" s="225"/>
      <c r="H178" s="228">
        <v>32</v>
      </c>
      <c r="I178" s="229"/>
      <c r="J178" s="225"/>
      <c r="K178" s="225"/>
      <c r="L178" s="230"/>
      <c r="M178" s="231"/>
      <c r="N178" s="232"/>
      <c r="O178" s="232"/>
      <c r="P178" s="232"/>
      <c r="Q178" s="232"/>
      <c r="R178" s="232"/>
      <c r="S178" s="232"/>
      <c r="T178" s="233"/>
      <c r="AT178" s="234" t="s">
        <v>196</v>
      </c>
      <c r="AU178" s="234" t="s">
        <v>98</v>
      </c>
      <c r="AV178" s="13" t="s">
        <v>98</v>
      </c>
      <c r="AW178" s="13" t="s">
        <v>48</v>
      </c>
      <c r="AX178" s="13" t="s">
        <v>91</v>
      </c>
      <c r="AY178" s="234" t="s">
        <v>183</v>
      </c>
    </row>
    <row r="179" spans="2:65" s="1" customFormat="1" ht="16.5" customHeight="1">
      <c r="B179" s="35"/>
      <c r="C179" s="197" t="s">
        <v>1825</v>
      </c>
      <c r="D179" s="197" t="s">
        <v>186</v>
      </c>
      <c r="E179" s="198" t="s">
        <v>3591</v>
      </c>
      <c r="F179" s="199" t="s">
        <v>3592</v>
      </c>
      <c r="G179" s="200" t="s">
        <v>205</v>
      </c>
      <c r="H179" s="201">
        <v>2944</v>
      </c>
      <c r="I179" s="202"/>
      <c r="J179" s="203">
        <f>ROUND(I179*H179,2)</f>
        <v>0</v>
      </c>
      <c r="K179" s="199" t="s">
        <v>3084</v>
      </c>
      <c r="L179" s="39"/>
      <c r="M179" s="204" t="s">
        <v>1</v>
      </c>
      <c r="N179" s="205" t="s">
        <v>56</v>
      </c>
      <c r="O179" s="67"/>
      <c r="P179" s="206">
        <f>O179*H179</f>
        <v>0</v>
      </c>
      <c r="Q179" s="206">
        <v>0</v>
      </c>
      <c r="R179" s="206">
        <f>Q179*H179</f>
        <v>0</v>
      </c>
      <c r="S179" s="206">
        <v>0</v>
      </c>
      <c r="T179" s="207">
        <f>S179*H179</f>
        <v>0</v>
      </c>
      <c r="AR179" s="208" t="s">
        <v>3535</v>
      </c>
      <c r="AT179" s="208" t="s">
        <v>186</v>
      </c>
      <c r="AU179" s="208" t="s">
        <v>98</v>
      </c>
      <c r="AY179" s="17" t="s">
        <v>183</v>
      </c>
      <c r="BE179" s="209">
        <f>IF(N179="základní",J179,0)</f>
        <v>0</v>
      </c>
      <c r="BF179" s="209">
        <f>IF(N179="snížená",J179,0)</f>
        <v>0</v>
      </c>
      <c r="BG179" s="209">
        <f>IF(N179="zákl. přenesená",J179,0)</f>
        <v>0</v>
      </c>
      <c r="BH179" s="209">
        <f>IF(N179="sníž. přenesená",J179,0)</f>
        <v>0</v>
      </c>
      <c r="BI179" s="209">
        <f>IF(N179="nulová",J179,0)</f>
        <v>0</v>
      </c>
      <c r="BJ179" s="17" t="s">
        <v>23</v>
      </c>
      <c r="BK179" s="209">
        <f>ROUND(I179*H179,2)</f>
        <v>0</v>
      </c>
      <c r="BL179" s="17" t="s">
        <v>3535</v>
      </c>
      <c r="BM179" s="208" t="s">
        <v>3593</v>
      </c>
    </row>
    <row r="180" spans="2:65" s="1" customFormat="1" ht="10.199999999999999">
      <c r="B180" s="35"/>
      <c r="C180" s="36"/>
      <c r="D180" s="210" t="s">
        <v>192</v>
      </c>
      <c r="E180" s="36"/>
      <c r="F180" s="211" t="s">
        <v>3594</v>
      </c>
      <c r="G180" s="36"/>
      <c r="H180" s="36"/>
      <c r="I180" s="118"/>
      <c r="J180" s="36"/>
      <c r="K180" s="36"/>
      <c r="L180" s="39"/>
      <c r="M180" s="212"/>
      <c r="N180" s="67"/>
      <c r="O180" s="67"/>
      <c r="P180" s="67"/>
      <c r="Q180" s="67"/>
      <c r="R180" s="67"/>
      <c r="S180" s="67"/>
      <c r="T180" s="68"/>
      <c r="AT180" s="17" t="s">
        <v>192</v>
      </c>
      <c r="AU180" s="17" t="s">
        <v>98</v>
      </c>
    </row>
    <row r="181" spans="2:65" s="1" customFormat="1" ht="18">
      <c r="B181" s="35"/>
      <c r="C181" s="36"/>
      <c r="D181" s="210" t="s">
        <v>194</v>
      </c>
      <c r="E181" s="36"/>
      <c r="F181" s="213" t="s">
        <v>3589</v>
      </c>
      <c r="G181" s="36"/>
      <c r="H181" s="36"/>
      <c r="I181" s="118"/>
      <c r="J181" s="36"/>
      <c r="K181" s="36"/>
      <c r="L181" s="39"/>
      <c r="M181" s="212"/>
      <c r="N181" s="67"/>
      <c r="O181" s="67"/>
      <c r="P181" s="67"/>
      <c r="Q181" s="67"/>
      <c r="R181" s="67"/>
      <c r="S181" s="67"/>
      <c r="T181" s="68"/>
      <c r="AT181" s="17" t="s">
        <v>194</v>
      </c>
      <c r="AU181" s="17" t="s">
        <v>98</v>
      </c>
    </row>
    <row r="182" spans="2:65" s="12" customFormat="1" ht="10.199999999999999">
      <c r="B182" s="214"/>
      <c r="C182" s="215"/>
      <c r="D182" s="210" t="s">
        <v>196</v>
      </c>
      <c r="E182" s="216" t="s">
        <v>1</v>
      </c>
      <c r="F182" s="217" t="s">
        <v>3567</v>
      </c>
      <c r="G182" s="215"/>
      <c r="H182" s="216" t="s">
        <v>1</v>
      </c>
      <c r="I182" s="218"/>
      <c r="J182" s="215"/>
      <c r="K182" s="215"/>
      <c r="L182" s="219"/>
      <c r="M182" s="220"/>
      <c r="N182" s="221"/>
      <c r="O182" s="221"/>
      <c r="P182" s="221"/>
      <c r="Q182" s="221"/>
      <c r="R182" s="221"/>
      <c r="S182" s="221"/>
      <c r="T182" s="222"/>
      <c r="AT182" s="223" t="s">
        <v>196</v>
      </c>
      <c r="AU182" s="223" t="s">
        <v>98</v>
      </c>
      <c r="AV182" s="12" t="s">
        <v>23</v>
      </c>
      <c r="AW182" s="12" t="s">
        <v>48</v>
      </c>
      <c r="AX182" s="12" t="s">
        <v>91</v>
      </c>
      <c r="AY182" s="223" t="s">
        <v>183</v>
      </c>
    </row>
    <row r="183" spans="2:65" s="12" customFormat="1" ht="10.199999999999999">
      <c r="B183" s="214"/>
      <c r="C183" s="215"/>
      <c r="D183" s="210" t="s">
        <v>196</v>
      </c>
      <c r="E183" s="216" t="s">
        <v>1</v>
      </c>
      <c r="F183" s="217" t="s">
        <v>3572</v>
      </c>
      <c r="G183" s="215"/>
      <c r="H183" s="216" t="s">
        <v>1</v>
      </c>
      <c r="I183" s="218"/>
      <c r="J183" s="215"/>
      <c r="K183" s="215"/>
      <c r="L183" s="219"/>
      <c r="M183" s="220"/>
      <c r="N183" s="221"/>
      <c r="O183" s="221"/>
      <c r="P183" s="221"/>
      <c r="Q183" s="221"/>
      <c r="R183" s="221"/>
      <c r="S183" s="221"/>
      <c r="T183" s="222"/>
      <c r="AT183" s="223" t="s">
        <v>196</v>
      </c>
      <c r="AU183" s="223" t="s">
        <v>98</v>
      </c>
      <c r="AV183" s="12" t="s">
        <v>23</v>
      </c>
      <c r="AW183" s="12" t="s">
        <v>48</v>
      </c>
      <c r="AX183" s="12" t="s">
        <v>91</v>
      </c>
      <c r="AY183" s="223" t="s">
        <v>183</v>
      </c>
    </row>
    <row r="184" spans="2:65" s="13" customFormat="1" ht="10.199999999999999">
      <c r="B184" s="224"/>
      <c r="C184" s="225"/>
      <c r="D184" s="210" t="s">
        <v>196</v>
      </c>
      <c r="E184" s="226" t="s">
        <v>1</v>
      </c>
      <c r="F184" s="227" t="s">
        <v>3595</v>
      </c>
      <c r="G184" s="225"/>
      <c r="H184" s="228">
        <v>2944</v>
      </c>
      <c r="I184" s="229"/>
      <c r="J184" s="225"/>
      <c r="K184" s="225"/>
      <c r="L184" s="230"/>
      <c r="M184" s="231"/>
      <c r="N184" s="232"/>
      <c r="O184" s="232"/>
      <c r="P184" s="232"/>
      <c r="Q184" s="232"/>
      <c r="R184" s="232"/>
      <c r="S184" s="232"/>
      <c r="T184" s="233"/>
      <c r="AT184" s="234" t="s">
        <v>196</v>
      </c>
      <c r="AU184" s="234" t="s">
        <v>98</v>
      </c>
      <c r="AV184" s="13" t="s">
        <v>98</v>
      </c>
      <c r="AW184" s="13" t="s">
        <v>48</v>
      </c>
      <c r="AX184" s="13" t="s">
        <v>91</v>
      </c>
      <c r="AY184" s="234" t="s">
        <v>183</v>
      </c>
    </row>
    <row r="185" spans="2:65" s="11" customFormat="1" ht="22.8" customHeight="1">
      <c r="B185" s="181"/>
      <c r="C185" s="182"/>
      <c r="D185" s="183" t="s">
        <v>90</v>
      </c>
      <c r="E185" s="195" t="s">
        <v>3596</v>
      </c>
      <c r="F185" s="195" t="s">
        <v>3597</v>
      </c>
      <c r="G185" s="182"/>
      <c r="H185" s="182"/>
      <c r="I185" s="185"/>
      <c r="J185" s="196">
        <f>BK185</f>
        <v>0</v>
      </c>
      <c r="K185" s="182"/>
      <c r="L185" s="187"/>
      <c r="M185" s="188"/>
      <c r="N185" s="189"/>
      <c r="O185" s="189"/>
      <c r="P185" s="190">
        <f>SUM(P186:P204)</f>
        <v>0</v>
      </c>
      <c r="Q185" s="189"/>
      <c r="R185" s="190">
        <f>SUM(R186:R204)</f>
        <v>0</v>
      </c>
      <c r="S185" s="189"/>
      <c r="T185" s="191">
        <f>SUM(T186:T204)</f>
        <v>0</v>
      </c>
      <c r="AR185" s="192" t="s">
        <v>128</v>
      </c>
      <c r="AT185" s="193" t="s">
        <v>90</v>
      </c>
      <c r="AU185" s="193" t="s">
        <v>23</v>
      </c>
      <c r="AY185" s="192" t="s">
        <v>183</v>
      </c>
      <c r="BK185" s="194">
        <f>SUM(BK186:BK204)</f>
        <v>0</v>
      </c>
    </row>
    <row r="186" spans="2:65" s="1" customFormat="1" ht="16.5" customHeight="1">
      <c r="B186" s="35"/>
      <c r="C186" s="197" t="s">
        <v>988</v>
      </c>
      <c r="D186" s="197" t="s">
        <v>186</v>
      </c>
      <c r="E186" s="198" t="s">
        <v>3598</v>
      </c>
      <c r="F186" s="199" t="s">
        <v>3599</v>
      </c>
      <c r="G186" s="200" t="s">
        <v>3098</v>
      </c>
      <c r="H186" s="201">
        <v>1</v>
      </c>
      <c r="I186" s="202"/>
      <c r="J186" s="203">
        <f>ROUND(I186*H186,2)</f>
        <v>0</v>
      </c>
      <c r="K186" s="199" t="s">
        <v>1</v>
      </c>
      <c r="L186" s="39"/>
      <c r="M186" s="204" t="s">
        <v>1</v>
      </c>
      <c r="N186" s="205" t="s">
        <v>56</v>
      </c>
      <c r="O186" s="67"/>
      <c r="P186" s="206">
        <f>O186*H186</f>
        <v>0</v>
      </c>
      <c r="Q186" s="206">
        <v>0</v>
      </c>
      <c r="R186" s="206">
        <f>Q186*H186</f>
        <v>0</v>
      </c>
      <c r="S186" s="206">
        <v>0</v>
      </c>
      <c r="T186" s="207">
        <f>S186*H186</f>
        <v>0</v>
      </c>
      <c r="AR186" s="208" t="s">
        <v>3535</v>
      </c>
      <c r="AT186" s="208" t="s">
        <v>186</v>
      </c>
      <c r="AU186" s="208" t="s">
        <v>98</v>
      </c>
      <c r="AY186" s="17" t="s">
        <v>183</v>
      </c>
      <c r="BE186" s="209">
        <f>IF(N186="základní",J186,0)</f>
        <v>0</v>
      </c>
      <c r="BF186" s="209">
        <f>IF(N186="snížená",J186,0)</f>
        <v>0</v>
      </c>
      <c r="BG186" s="209">
        <f>IF(N186="zákl. přenesená",J186,0)</f>
        <v>0</v>
      </c>
      <c r="BH186" s="209">
        <f>IF(N186="sníž. přenesená",J186,0)</f>
        <v>0</v>
      </c>
      <c r="BI186" s="209">
        <f>IF(N186="nulová",J186,0)</f>
        <v>0</v>
      </c>
      <c r="BJ186" s="17" t="s">
        <v>23</v>
      </c>
      <c r="BK186" s="209">
        <f>ROUND(I186*H186,2)</f>
        <v>0</v>
      </c>
      <c r="BL186" s="17" t="s">
        <v>3535</v>
      </c>
      <c r="BM186" s="208" t="s">
        <v>3600</v>
      </c>
    </row>
    <row r="187" spans="2:65" s="1" customFormat="1" ht="10.199999999999999">
      <c r="B187" s="35"/>
      <c r="C187" s="36"/>
      <c r="D187" s="210" t="s">
        <v>192</v>
      </c>
      <c r="E187" s="36"/>
      <c r="F187" s="211" t="s">
        <v>3599</v>
      </c>
      <c r="G187" s="36"/>
      <c r="H187" s="36"/>
      <c r="I187" s="118"/>
      <c r="J187" s="36"/>
      <c r="K187" s="36"/>
      <c r="L187" s="39"/>
      <c r="M187" s="212"/>
      <c r="N187" s="67"/>
      <c r="O187" s="67"/>
      <c r="P187" s="67"/>
      <c r="Q187" s="67"/>
      <c r="R187" s="67"/>
      <c r="S187" s="67"/>
      <c r="T187" s="68"/>
      <c r="AT187" s="17" t="s">
        <v>192</v>
      </c>
      <c r="AU187" s="17" t="s">
        <v>98</v>
      </c>
    </row>
    <row r="188" spans="2:65" s="1" customFormat="1" ht="18">
      <c r="B188" s="35"/>
      <c r="C188" s="36"/>
      <c r="D188" s="210" t="s">
        <v>400</v>
      </c>
      <c r="E188" s="36"/>
      <c r="F188" s="213" t="s">
        <v>3601</v>
      </c>
      <c r="G188" s="36"/>
      <c r="H188" s="36"/>
      <c r="I188" s="118"/>
      <c r="J188" s="36"/>
      <c r="K188" s="36"/>
      <c r="L188" s="39"/>
      <c r="M188" s="212"/>
      <c r="N188" s="67"/>
      <c r="O188" s="67"/>
      <c r="P188" s="67"/>
      <c r="Q188" s="67"/>
      <c r="R188" s="67"/>
      <c r="S188" s="67"/>
      <c r="T188" s="68"/>
      <c r="AT188" s="17" t="s">
        <v>400</v>
      </c>
      <c r="AU188" s="17" t="s">
        <v>98</v>
      </c>
    </row>
    <row r="189" spans="2:65" s="13" customFormat="1" ht="10.199999999999999">
      <c r="B189" s="224"/>
      <c r="C189" s="225"/>
      <c r="D189" s="210" t="s">
        <v>196</v>
      </c>
      <c r="E189" s="226" t="s">
        <v>1</v>
      </c>
      <c r="F189" s="227" t="s">
        <v>23</v>
      </c>
      <c r="G189" s="225"/>
      <c r="H189" s="228">
        <v>1</v>
      </c>
      <c r="I189" s="229"/>
      <c r="J189" s="225"/>
      <c r="K189" s="225"/>
      <c r="L189" s="230"/>
      <c r="M189" s="231"/>
      <c r="N189" s="232"/>
      <c r="O189" s="232"/>
      <c r="P189" s="232"/>
      <c r="Q189" s="232"/>
      <c r="R189" s="232"/>
      <c r="S189" s="232"/>
      <c r="T189" s="233"/>
      <c r="AT189" s="234" t="s">
        <v>196</v>
      </c>
      <c r="AU189" s="234" t="s">
        <v>98</v>
      </c>
      <c r="AV189" s="13" t="s">
        <v>98</v>
      </c>
      <c r="AW189" s="13" t="s">
        <v>48</v>
      </c>
      <c r="AX189" s="13" t="s">
        <v>91</v>
      </c>
      <c r="AY189" s="234" t="s">
        <v>183</v>
      </c>
    </row>
    <row r="190" spans="2:65" s="15" customFormat="1" ht="10.199999999999999">
      <c r="B190" s="259"/>
      <c r="C190" s="260"/>
      <c r="D190" s="210" t="s">
        <v>196</v>
      </c>
      <c r="E190" s="261" t="s">
        <v>1</v>
      </c>
      <c r="F190" s="262" t="s">
        <v>1547</v>
      </c>
      <c r="G190" s="260"/>
      <c r="H190" s="263">
        <v>1</v>
      </c>
      <c r="I190" s="264"/>
      <c r="J190" s="260"/>
      <c r="K190" s="260"/>
      <c r="L190" s="265"/>
      <c r="M190" s="266"/>
      <c r="N190" s="267"/>
      <c r="O190" s="267"/>
      <c r="P190" s="267"/>
      <c r="Q190" s="267"/>
      <c r="R190" s="267"/>
      <c r="S190" s="267"/>
      <c r="T190" s="268"/>
      <c r="AT190" s="269" t="s">
        <v>196</v>
      </c>
      <c r="AU190" s="269" t="s">
        <v>98</v>
      </c>
      <c r="AV190" s="15" t="s">
        <v>122</v>
      </c>
      <c r="AW190" s="15" t="s">
        <v>4</v>
      </c>
      <c r="AX190" s="15" t="s">
        <v>23</v>
      </c>
      <c r="AY190" s="269" t="s">
        <v>183</v>
      </c>
    </row>
    <row r="191" spans="2:65" s="1" customFormat="1" ht="16.5" customHeight="1">
      <c r="B191" s="35"/>
      <c r="C191" s="197" t="s">
        <v>1835</v>
      </c>
      <c r="D191" s="197" t="s">
        <v>186</v>
      </c>
      <c r="E191" s="198" t="s">
        <v>3602</v>
      </c>
      <c r="F191" s="199" t="s">
        <v>3603</v>
      </c>
      <c r="G191" s="200" t="s">
        <v>3098</v>
      </c>
      <c r="H191" s="201">
        <v>1</v>
      </c>
      <c r="I191" s="202"/>
      <c r="J191" s="203">
        <f>ROUND(I191*H191,2)</f>
        <v>0</v>
      </c>
      <c r="K191" s="199" t="s">
        <v>1</v>
      </c>
      <c r="L191" s="39"/>
      <c r="M191" s="204" t="s">
        <v>1</v>
      </c>
      <c r="N191" s="205" t="s">
        <v>56</v>
      </c>
      <c r="O191" s="67"/>
      <c r="P191" s="206">
        <f>O191*H191</f>
        <v>0</v>
      </c>
      <c r="Q191" s="206">
        <v>0</v>
      </c>
      <c r="R191" s="206">
        <f>Q191*H191</f>
        <v>0</v>
      </c>
      <c r="S191" s="206">
        <v>0</v>
      </c>
      <c r="T191" s="207">
        <f>S191*H191</f>
        <v>0</v>
      </c>
      <c r="AR191" s="208" t="s">
        <v>3535</v>
      </c>
      <c r="AT191" s="208" t="s">
        <v>186</v>
      </c>
      <c r="AU191" s="208" t="s">
        <v>98</v>
      </c>
      <c r="AY191" s="17" t="s">
        <v>183</v>
      </c>
      <c r="BE191" s="209">
        <f>IF(N191="základní",J191,0)</f>
        <v>0</v>
      </c>
      <c r="BF191" s="209">
        <f>IF(N191="snížená",J191,0)</f>
        <v>0</v>
      </c>
      <c r="BG191" s="209">
        <f>IF(N191="zákl. přenesená",J191,0)</f>
        <v>0</v>
      </c>
      <c r="BH191" s="209">
        <f>IF(N191="sníž. přenesená",J191,0)</f>
        <v>0</v>
      </c>
      <c r="BI191" s="209">
        <f>IF(N191="nulová",J191,0)</f>
        <v>0</v>
      </c>
      <c r="BJ191" s="17" t="s">
        <v>23</v>
      </c>
      <c r="BK191" s="209">
        <f>ROUND(I191*H191,2)</f>
        <v>0</v>
      </c>
      <c r="BL191" s="17" t="s">
        <v>3535</v>
      </c>
      <c r="BM191" s="208" t="s">
        <v>3604</v>
      </c>
    </row>
    <row r="192" spans="2:65" s="1" customFormat="1" ht="10.199999999999999">
      <c r="B192" s="35"/>
      <c r="C192" s="36"/>
      <c r="D192" s="210" t="s">
        <v>192</v>
      </c>
      <c r="E192" s="36"/>
      <c r="F192" s="211" t="s">
        <v>3603</v>
      </c>
      <c r="G192" s="36"/>
      <c r="H192" s="36"/>
      <c r="I192" s="118"/>
      <c r="J192" s="36"/>
      <c r="K192" s="36"/>
      <c r="L192" s="39"/>
      <c r="M192" s="212"/>
      <c r="N192" s="67"/>
      <c r="O192" s="67"/>
      <c r="P192" s="67"/>
      <c r="Q192" s="67"/>
      <c r="R192" s="67"/>
      <c r="S192" s="67"/>
      <c r="T192" s="68"/>
      <c r="AT192" s="17" t="s">
        <v>192</v>
      </c>
      <c r="AU192" s="17" t="s">
        <v>98</v>
      </c>
    </row>
    <row r="193" spans="2:65" s="1" customFormat="1" ht="18">
      <c r="B193" s="35"/>
      <c r="C193" s="36"/>
      <c r="D193" s="210" t="s">
        <v>400</v>
      </c>
      <c r="E193" s="36"/>
      <c r="F193" s="213" t="s">
        <v>3605</v>
      </c>
      <c r="G193" s="36"/>
      <c r="H193" s="36"/>
      <c r="I193" s="118"/>
      <c r="J193" s="36"/>
      <c r="K193" s="36"/>
      <c r="L193" s="39"/>
      <c r="M193" s="212"/>
      <c r="N193" s="67"/>
      <c r="O193" s="67"/>
      <c r="P193" s="67"/>
      <c r="Q193" s="67"/>
      <c r="R193" s="67"/>
      <c r="S193" s="67"/>
      <c r="T193" s="68"/>
      <c r="AT193" s="17" t="s">
        <v>400</v>
      </c>
      <c r="AU193" s="17" t="s">
        <v>98</v>
      </c>
    </row>
    <row r="194" spans="2:65" s="13" customFormat="1" ht="10.199999999999999">
      <c r="B194" s="224"/>
      <c r="C194" s="225"/>
      <c r="D194" s="210" t="s">
        <v>196</v>
      </c>
      <c r="E194" s="226" t="s">
        <v>1</v>
      </c>
      <c r="F194" s="227" t="s">
        <v>3606</v>
      </c>
      <c r="G194" s="225"/>
      <c r="H194" s="228">
        <v>1</v>
      </c>
      <c r="I194" s="229"/>
      <c r="J194" s="225"/>
      <c r="K194" s="225"/>
      <c r="L194" s="230"/>
      <c r="M194" s="231"/>
      <c r="N194" s="232"/>
      <c r="O194" s="232"/>
      <c r="P194" s="232"/>
      <c r="Q194" s="232"/>
      <c r="R194" s="232"/>
      <c r="S194" s="232"/>
      <c r="T194" s="233"/>
      <c r="AT194" s="234" t="s">
        <v>196</v>
      </c>
      <c r="AU194" s="234" t="s">
        <v>98</v>
      </c>
      <c r="AV194" s="13" t="s">
        <v>98</v>
      </c>
      <c r="AW194" s="13" t="s">
        <v>48</v>
      </c>
      <c r="AX194" s="13" t="s">
        <v>23</v>
      </c>
      <c r="AY194" s="234" t="s">
        <v>183</v>
      </c>
    </row>
    <row r="195" spans="2:65" s="1" customFormat="1" ht="16.5" customHeight="1">
      <c r="B195" s="35"/>
      <c r="C195" s="197" t="s">
        <v>8</v>
      </c>
      <c r="D195" s="197" t="s">
        <v>186</v>
      </c>
      <c r="E195" s="198" t="s">
        <v>3607</v>
      </c>
      <c r="F195" s="199" t="s">
        <v>3608</v>
      </c>
      <c r="G195" s="200" t="s">
        <v>3098</v>
      </c>
      <c r="H195" s="201">
        <v>1</v>
      </c>
      <c r="I195" s="202"/>
      <c r="J195" s="203">
        <f>ROUND(I195*H195,2)</f>
        <v>0</v>
      </c>
      <c r="K195" s="199" t="s">
        <v>1</v>
      </c>
      <c r="L195" s="39"/>
      <c r="M195" s="204" t="s">
        <v>1</v>
      </c>
      <c r="N195" s="205" t="s">
        <v>56</v>
      </c>
      <c r="O195" s="67"/>
      <c r="P195" s="206">
        <f>O195*H195</f>
        <v>0</v>
      </c>
      <c r="Q195" s="206">
        <v>0</v>
      </c>
      <c r="R195" s="206">
        <f>Q195*H195</f>
        <v>0</v>
      </c>
      <c r="S195" s="206">
        <v>0</v>
      </c>
      <c r="T195" s="207">
        <f>S195*H195</f>
        <v>0</v>
      </c>
      <c r="AR195" s="208" t="s">
        <v>3535</v>
      </c>
      <c r="AT195" s="208" t="s">
        <v>186</v>
      </c>
      <c r="AU195" s="208" t="s">
        <v>98</v>
      </c>
      <c r="AY195" s="17" t="s">
        <v>183</v>
      </c>
      <c r="BE195" s="209">
        <f>IF(N195="základní",J195,0)</f>
        <v>0</v>
      </c>
      <c r="BF195" s="209">
        <f>IF(N195="snížená",J195,0)</f>
        <v>0</v>
      </c>
      <c r="BG195" s="209">
        <f>IF(N195="zákl. přenesená",J195,0)</f>
        <v>0</v>
      </c>
      <c r="BH195" s="209">
        <f>IF(N195="sníž. přenesená",J195,0)</f>
        <v>0</v>
      </c>
      <c r="BI195" s="209">
        <f>IF(N195="nulová",J195,0)</f>
        <v>0</v>
      </c>
      <c r="BJ195" s="17" t="s">
        <v>23</v>
      </c>
      <c r="BK195" s="209">
        <f>ROUND(I195*H195,2)</f>
        <v>0</v>
      </c>
      <c r="BL195" s="17" t="s">
        <v>3535</v>
      </c>
      <c r="BM195" s="208" t="s">
        <v>3609</v>
      </c>
    </row>
    <row r="196" spans="2:65" s="1" customFormat="1" ht="10.199999999999999">
      <c r="B196" s="35"/>
      <c r="C196" s="36"/>
      <c r="D196" s="210" t="s">
        <v>192</v>
      </c>
      <c r="E196" s="36"/>
      <c r="F196" s="211" t="s">
        <v>3610</v>
      </c>
      <c r="G196" s="36"/>
      <c r="H196" s="36"/>
      <c r="I196" s="118"/>
      <c r="J196" s="36"/>
      <c r="K196" s="36"/>
      <c r="L196" s="39"/>
      <c r="M196" s="212"/>
      <c r="N196" s="67"/>
      <c r="O196" s="67"/>
      <c r="P196" s="67"/>
      <c r="Q196" s="67"/>
      <c r="R196" s="67"/>
      <c r="S196" s="67"/>
      <c r="T196" s="68"/>
      <c r="AT196" s="17" t="s">
        <v>192</v>
      </c>
      <c r="AU196" s="17" t="s">
        <v>98</v>
      </c>
    </row>
    <row r="197" spans="2:65" s="1" customFormat="1" ht="27">
      <c r="B197" s="35"/>
      <c r="C197" s="36"/>
      <c r="D197" s="210" t="s">
        <v>400</v>
      </c>
      <c r="E197" s="36"/>
      <c r="F197" s="213" t="s">
        <v>3611</v>
      </c>
      <c r="G197" s="36"/>
      <c r="H197" s="36"/>
      <c r="I197" s="118"/>
      <c r="J197" s="36"/>
      <c r="K197" s="36"/>
      <c r="L197" s="39"/>
      <c r="M197" s="212"/>
      <c r="N197" s="67"/>
      <c r="O197" s="67"/>
      <c r="P197" s="67"/>
      <c r="Q197" s="67"/>
      <c r="R197" s="67"/>
      <c r="S197" s="67"/>
      <c r="T197" s="68"/>
      <c r="AT197" s="17" t="s">
        <v>400</v>
      </c>
      <c r="AU197" s="17" t="s">
        <v>98</v>
      </c>
    </row>
    <row r="198" spans="2:65" s="13" customFormat="1" ht="10.199999999999999">
      <c r="B198" s="224"/>
      <c r="C198" s="225"/>
      <c r="D198" s="210" t="s">
        <v>196</v>
      </c>
      <c r="E198" s="226" t="s">
        <v>1</v>
      </c>
      <c r="F198" s="227" t="s">
        <v>23</v>
      </c>
      <c r="G198" s="225"/>
      <c r="H198" s="228">
        <v>1</v>
      </c>
      <c r="I198" s="229"/>
      <c r="J198" s="225"/>
      <c r="K198" s="225"/>
      <c r="L198" s="230"/>
      <c r="M198" s="231"/>
      <c r="N198" s="232"/>
      <c r="O198" s="232"/>
      <c r="P198" s="232"/>
      <c r="Q198" s="232"/>
      <c r="R198" s="232"/>
      <c r="S198" s="232"/>
      <c r="T198" s="233"/>
      <c r="AT198" s="234" t="s">
        <v>196</v>
      </c>
      <c r="AU198" s="234" t="s">
        <v>98</v>
      </c>
      <c r="AV198" s="13" t="s">
        <v>98</v>
      </c>
      <c r="AW198" s="13" t="s">
        <v>48</v>
      </c>
      <c r="AX198" s="13" t="s">
        <v>91</v>
      </c>
      <c r="AY198" s="234" t="s">
        <v>183</v>
      </c>
    </row>
    <row r="199" spans="2:65" s="15" customFormat="1" ht="10.199999999999999">
      <c r="B199" s="259"/>
      <c r="C199" s="260"/>
      <c r="D199" s="210" t="s">
        <v>196</v>
      </c>
      <c r="E199" s="261" t="s">
        <v>1</v>
      </c>
      <c r="F199" s="262" t="s">
        <v>1547</v>
      </c>
      <c r="G199" s="260"/>
      <c r="H199" s="263">
        <v>1</v>
      </c>
      <c r="I199" s="264"/>
      <c r="J199" s="260"/>
      <c r="K199" s="260"/>
      <c r="L199" s="265"/>
      <c r="M199" s="266"/>
      <c r="N199" s="267"/>
      <c r="O199" s="267"/>
      <c r="P199" s="267"/>
      <c r="Q199" s="267"/>
      <c r="R199" s="267"/>
      <c r="S199" s="267"/>
      <c r="T199" s="268"/>
      <c r="AT199" s="269" t="s">
        <v>196</v>
      </c>
      <c r="AU199" s="269" t="s">
        <v>98</v>
      </c>
      <c r="AV199" s="15" t="s">
        <v>122</v>
      </c>
      <c r="AW199" s="15" t="s">
        <v>4</v>
      </c>
      <c r="AX199" s="15" t="s">
        <v>23</v>
      </c>
      <c r="AY199" s="269" t="s">
        <v>183</v>
      </c>
    </row>
    <row r="200" spans="2:65" s="1" customFormat="1" ht="16.5" customHeight="1">
      <c r="B200" s="35"/>
      <c r="C200" s="197" t="s">
        <v>288</v>
      </c>
      <c r="D200" s="197" t="s">
        <v>186</v>
      </c>
      <c r="E200" s="198" t="s">
        <v>3612</v>
      </c>
      <c r="F200" s="199" t="s">
        <v>3613</v>
      </c>
      <c r="G200" s="200" t="s">
        <v>3098</v>
      </c>
      <c r="H200" s="201">
        <v>1</v>
      </c>
      <c r="I200" s="202"/>
      <c r="J200" s="203">
        <f>ROUND(I200*H200,2)</f>
        <v>0</v>
      </c>
      <c r="K200" s="199" t="s">
        <v>1</v>
      </c>
      <c r="L200" s="39"/>
      <c r="M200" s="204" t="s">
        <v>1</v>
      </c>
      <c r="N200" s="205" t="s">
        <v>56</v>
      </c>
      <c r="O200" s="67"/>
      <c r="P200" s="206">
        <f>O200*H200</f>
        <v>0</v>
      </c>
      <c r="Q200" s="206">
        <v>0</v>
      </c>
      <c r="R200" s="206">
        <f>Q200*H200</f>
        <v>0</v>
      </c>
      <c r="S200" s="206">
        <v>0</v>
      </c>
      <c r="T200" s="207">
        <f>S200*H200</f>
        <v>0</v>
      </c>
      <c r="AR200" s="208" t="s">
        <v>3614</v>
      </c>
      <c r="AT200" s="208" t="s">
        <v>186</v>
      </c>
      <c r="AU200" s="208" t="s">
        <v>98</v>
      </c>
      <c r="AY200" s="17" t="s">
        <v>183</v>
      </c>
      <c r="BE200" s="209">
        <f>IF(N200="základní",J200,0)</f>
        <v>0</v>
      </c>
      <c r="BF200" s="209">
        <f>IF(N200="snížená",J200,0)</f>
        <v>0</v>
      </c>
      <c r="BG200" s="209">
        <f>IF(N200="zákl. přenesená",J200,0)</f>
        <v>0</v>
      </c>
      <c r="BH200" s="209">
        <f>IF(N200="sníž. přenesená",J200,0)</f>
        <v>0</v>
      </c>
      <c r="BI200" s="209">
        <f>IF(N200="nulová",J200,0)</f>
        <v>0</v>
      </c>
      <c r="BJ200" s="17" t="s">
        <v>23</v>
      </c>
      <c r="BK200" s="209">
        <f>ROUND(I200*H200,2)</f>
        <v>0</v>
      </c>
      <c r="BL200" s="17" t="s">
        <v>3614</v>
      </c>
      <c r="BM200" s="208" t="s">
        <v>3615</v>
      </c>
    </row>
    <row r="201" spans="2:65" s="1" customFormat="1" ht="10.199999999999999">
      <c r="B201" s="35"/>
      <c r="C201" s="36"/>
      <c r="D201" s="210" t="s">
        <v>192</v>
      </c>
      <c r="E201" s="36"/>
      <c r="F201" s="211" t="s">
        <v>3613</v>
      </c>
      <c r="G201" s="36"/>
      <c r="H201" s="36"/>
      <c r="I201" s="118"/>
      <c r="J201" s="36"/>
      <c r="K201" s="36"/>
      <c r="L201" s="39"/>
      <c r="M201" s="212"/>
      <c r="N201" s="67"/>
      <c r="O201" s="67"/>
      <c r="P201" s="67"/>
      <c r="Q201" s="67"/>
      <c r="R201" s="67"/>
      <c r="S201" s="67"/>
      <c r="T201" s="68"/>
      <c r="AT201" s="17" t="s">
        <v>192</v>
      </c>
      <c r="AU201" s="17" t="s">
        <v>98</v>
      </c>
    </row>
    <row r="202" spans="2:65" s="1" customFormat="1" ht="63">
      <c r="B202" s="35"/>
      <c r="C202" s="36"/>
      <c r="D202" s="210" t="s">
        <v>400</v>
      </c>
      <c r="E202" s="36"/>
      <c r="F202" s="213" t="s">
        <v>3616</v>
      </c>
      <c r="G202" s="36"/>
      <c r="H202" s="36"/>
      <c r="I202" s="118"/>
      <c r="J202" s="36"/>
      <c r="K202" s="36"/>
      <c r="L202" s="39"/>
      <c r="M202" s="212"/>
      <c r="N202" s="67"/>
      <c r="O202" s="67"/>
      <c r="P202" s="67"/>
      <c r="Q202" s="67"/>
      <c r="R202" s="67"/>
      <c r="S202" s="67"/>
      <c r="T202" s="68"/>
      <c r="AT202" s="17" t="s">
        <v>400</v>
      </c>
      <c r="AU202" s="17" t="s">
        <v>98</v>
      </c>
    </row>
    <row r="203" spans="2:65" s="13" customFormat="1" ht="10.199999999999999">
      <c r="B203" s="224"/>
      <c r="C203" s="225"/>
      <c r="D203" s="210" t="s">
        <v>196</v>
      </c>
      <c r="E203" s="226" t="s">
        <v>1</v>
      </c>
      <c r="F203" s="227" t="s">
        <v>23</v>
      </c>
      <c r="G203" s="225"/>
      <c r="H203" s="228">
        <v>1</v>
      </c>
      <c r="I203" s="229"/>
      <c r="J203" s="225"/>
      <c r="K203" s="225"/>
      <c r="L203" s="230"/>
      <c r="M203" s="231"/>
      <c r="N203" s="232"/>
      <c r="O203" s="232"/>
      <c r="P203" s="232"/>
      <c r="Q203" s="232"/>
      <c r="R203" s="232"/>
      <c r="S203" s="232"/>
      <c r="T203" s="233"/>
      <c r="AT203" s="234" t="s">
        <v>196</v>
      </c>
      <c r="AU203" s="234" t="s">
        <v>98</v>
      </c>
      <c r="AV203" s="13" t="s">
        <v>98</v>
      </c>
      <c r="AW203" s="13" t="s">
        <v>48</v>
      </c>
      <c r="AX203" s="13" t="s">
        <v>91</v>
      </c>
      <c r="AY203" s="234" t="s">
        <v>183</v>
      </c>
    </row>
    <row r="204" spans="2:65" s="15" customFormat="1" ht="10.199999999999999">
      <c r="B204" s="259"/>
      <c r="C204" s="260"/>
      <c r="D204" s="210" t="s">
        <v>196</v>
      </c>
      <c r="E204" s="261" t="s">
        <v>1</v>
      </c>
      <c r="F204" s="262" t="s">
        <v>1547</v>
      </c>
      <c r="G204" s="260"/>
      <c r="H204" s="263">
        <v>1</v>
      </c>
      <c r="I204" s="264"/>
      <c r="J204" s="260"/>
      <c r="K204" s="260"/>
      <c r="L204" s="265"/>
      <c r="M204" s="273"/>
      <c r="N204" s="274"/>
      <c r="O204" s="274"/>
      <c r="P204" s="274"/>
      <c r="Q204" s="274"/>
      <c r="R204" s="274"/>
      <c r="S204" s="274"/>
      <c r="T204" s="275"/>
      <c r="AT204" s="269" t="s">
        <v>196</v>
      </c>
      <c r="AU204" s="269" t="s">
        <v>98</v>
      </c>
      <c r="AV204" s="15" t="s">
        <v>122</v>
      </c>
      <c r="AW204" s="15" t="s">
        <v>4</v>
      </c>
      <c r="AX204" s="15" t="s">
        <v>23</v>
      </c>
      <c r="AY204" s="269" t="s">
        <v>183</v>
      </c>
    </row>
    <row r="205" spans="2:65" s="1" customFormat="1" ht="7" customHeight="1">
      <c r="B205" s="50"/>
      <c r="C205" s="51"/>
      <c r="D205" s="51"/>
      <c r="E205" s="51"/>
      <c r="F205" s="51"/>
      <c r="G205" s="51"/>
      <c r="H205" s="51"/>
      <c r="I205" s="149"/>
      <c r="J205" s="51"/>
      <c r="K205" s="51"/>
      <c r="L205" s="39"/>
    </row>
  </sheetData>
  <sheetProtection algorithmName="SHA-512" hashValue="9p4PCx78DLNmolPh2K3UTicPKjt7wBHKyRWDUgxouPX3s34pFTJ0Gf5leNO/dH/rKYiGK15MX8whsBv9hzGs0g==" saltValue="rbP6dh9cDRsNq9e80J+t5ENMGw80tNpRSwgUjFDq4vjuB2b7zE4kbLAyEk4UMQNh2EseL8YuL/KQI/n/HyQLOA==" spinCount="100000" sheet="1" objects="1" scenarios="1" formatColumns="0" formatRows="0" autoFilter="0"/>
  <autoFilter ref="C119:K204"/>
  <mergeCells count="9">
    <mergeCell ref="E86:H86"/>
    <mergeCell ref="E110:H110"/>
    <mergeCell ref="E112:H112"/>
    <mergeCell ref="L2:V2"/>
    <mergeCell ref="E7:H7"/>
    <mergeCell ref="E9:H9"/>
    <mergeCell ref="E18:H18"/>
    <mergeCell ref="E27:H27"/>
    <mergeCell ref="E84:H84"/>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22</vt:i4>
      </vt:variant>
    </vt:vector>
  </HeadingPairs>
  <TitlesOfParts>
    <vt:vector size="33" baseType="lpstr">
      <vt:lpstr>Rekapitulace stavby</vt:lpstr>
      <vt:lpstr>1-1 - SO 101 -Komunikace-...</vt:lpstr>
      <vt:lpstr>2-1 - SO 301 Vodovodní řad</vt:lpstr>
      <vt:lpstr>2-2 - SO 301.1 - Vodovodn...</vt:lpstr>
      <vt:lpstr>3-1 - SO 302 -Kanalizace</vt:lpstr>
      <vt:lpstr>3-2 - SO 302.1 -Kanalizač...</vt:lpstr>
      <vt:lpstr>4-1 - SO 401 Veřejné osvě...</vt:lpstr>
      <vt:lpstr>5-1 - SO 801 - Vegetační ...</vt:lpstr>
      <vt:lpstr>6 - VON - VEDLEJŠÍ A OSTA...</vt:lpstr>
      <vt:lpstr>6-1 - ON.1 Ostatní náklady</vt:lpstr>
      <vt:lpstr>6-2 - VRN.1 Vedlejší rozp...</vt:lpstr>
      <vt:lpstr>'1-1 - SO 101 -Komunikace-...'!Názvy_tisku</vt:lpstr>
      <vt:lpstr>'2-1 - SO 301 Vodovodní řad'!Názvy_tisku</vt:lpstr>
      <vt:lpstr>'2-2 - SO 301.1 - Vodovodn...'!Názvy_tisku</vt:lpstr>
      <vt:lpstr>'3-1 - SO 302 -Kanalizace'!Názvy_tisku</vt:lpstr>
      <vt:lpstr>'3-2 - SO 302.1 -Kanalizač...'!Názvy_tisku</vt:lpstr>
      <vt:lpstr>'4-1 - SO 401 Veřejné osvě...'!Názvy_tisku</vt:lpstr>
      <vt:lpstr>'5-1 - SO 801 - Vegetační ...'!Názvy_tisku</vt:lpstr>
      <vt:lpstr>'6 - VON - VEDLEJŠÍ A OSTA...'!Názvy_tisku</vt:lpstr>
      <vt:lpstr>'6-1 - ON.1 Ostatní náklady'!Názvy_tisku</vt:lpstr>
      <vt:lpstr>'6-2 - VRN.1 Vedlejší rozp...'!Názvy_tisku</vt:lpstr>
      <vt:lpstr>'Rekapitulace stavby'!Názvy_tisku</vt:lpstr>
      <vt:lpstr>'1-1 - SO 101 -Komunikace-...'!Oblast_tisku</vt:lpstr>
      <vt:lpstr>'2-1 - SO 301 Vodovodní řad'!Oblast_tisku</vt:lpstr>
      <vt:lpstr>'2-2 - SO 301.1 - Vodovodn...'!Oblast_tisku</vt:lpstr>
      <vt:lpstr>'3-1 - SO 302 -Kanalizace'!Oblast_tisku</vt:lpstr>
      <vt:lpstr>'3-2 - SO 302.1 -Kanalizač...'!Oblast_tisku</vt:lpstr>
      <vt:lpstr>'4-1 - SO 401 Veřejné osvě...'!Oblast_tisku</vt:lpstr>
      <vt:lpstr>'5-1 - SO 801 - Vegetační ...'!Oblast_tisku</vt:lpstr>
      <vt:lpstr>'6 - VON - VEDLEJŠÍ A OSTA...'!Oblast_tisku</vt:lpstr>
      <vt:lpstr>'6-1 - ON.1 Ostatní náklady'!Oblast_tisku</vt:lpstr>
      <vt:lpstr>'6-2 - VRN.1 Vedlejší rozp...'!Oblast_tisku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DESKTOP-81LJ5S\Michal</dc:creator>
  <cp:lastModifiedBy>ŠG</cp:lastModifiedBy>
  <dcterms:created xsi:type="dcterms:W3CDTF">2019-02-27T18:16:24Z</dcterms:created>
  <dcterms:modified xsi:type="dcterms:W3CDTF">2019-02-28T14:50:07Z</dcterms:modified>
</cp:coreProperties>
</file>