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activeTab="1"/>
  </bookViews>
  <sheets>
    <sheet name="Pokyny pro vyplnění" sheetId="1" r:id="rId1"/>
    <sheet name="Stavba" sheetId="2" r:id="rId2"/>
    <sheet name="VzorPolozky" sheetId="3" state="hidden" r:id="rId3"/>
    <sheet name="01 2022060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20220601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20220601 Pol'!$A$1:$X$68</definedName>
    <definedName name="_xlnm.Print_Area" localSheetId="1">'Stavba'!$A$1:$J$57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<sst xmlns="http://schemas.openxmlformats.org/spreadsheetml/2006/main" count="375" uniqueCount="184">
  <si>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</si>
  <si>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</si>
  <si>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</si>
  <si>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</si>
  <si>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</si>
  <si>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</si>
  <si>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</si>
  <si>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</si>
  <si>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</si>
  <si>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</si>
  <si>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</si>
  <si>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</si>
  <si>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</si>
  <si>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</si>
  <si>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</si>
  <si>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</si>
  <si>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</si>
  <si>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</si>
  <si>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</si>
  <si>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</si>
  <si>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</si>
  <si>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</si>
  <si>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</si>
  <si>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</si>
  <si>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</si>
  <si>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</si>
  <si>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</si>
  <si>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</si>
  <si>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</si>
  <si>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</si>
  <si>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</si>
  <si>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</si>
  <si>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</si>
  <si>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</si>
  <si>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</si>
  <si>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</si>
  <si>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</si>
  <si>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</si>
  <si>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</si>
  <si>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</si>
  <si>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</si>
  <si>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</si>
  <si>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</si>
  <si>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20220601</t>
  </si>
  <si>
    <t>REPASE VRAT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</si>
  <si>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</si>
  <si>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</si>
  <si>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</si>
  <si>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</si>
  <si>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</si>
  <si>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</si>
  <si>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</si>
  <si>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</si>
  <si>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</si>
  <si>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</si>
  <si>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</si>
  <si>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</si>
  <si>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20220601 - REPASE VRAT</t>
  </si>
  <si>
    <t>Rekapitulace dílů</t>
  </si>
  <si>
    <t>Typ dílu</t>
  </si>
  <si>
    <t>96</t>
  </si>
  <si>
    <t>Bourání konstrukcí</t>
  </si>
  <si>
    <t>762</t>
  </si>
  <si>
    <t>Konstrukce tesařské</t>
  </si>
  <si>
    <t>767</t>
  </si>
  <si>
    <t>Konstrukce zámečnické</t>
  </si>
  <si>
    <t>783</t>
  </si>
  <si>
    <t>Nátěry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</si>
  <si>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</si>
  <si>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</si>
  <si>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</si>
  <si>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</si>
  <si>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</si>
  <si>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</si>
  <si>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</si>
  <si>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</si>
  <si>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</si>
  <si>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</si>
  <si>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</si>
  <si>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</si>
  <si>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</si>
  <si>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</si>
  <si>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</si>
  <si>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</si>
  <si>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</si>
  <si>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</si>
  <si>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</si>
  <si>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</si>
  <si>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</si>
  <si>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</si>
  <si>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</si>
  <si>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</si>
  <si>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</si>
  <si>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</si>
  <si>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</si>
  <si>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</si>
  <si>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</si>
  <si>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968061136R00</t>
  </si>
  <si>
    <t>Vyvěšení dřevěných křídel vrat plochy do 4 m2</t>
  </si>
  <si>
    <t>kus</t>
  </si>
  <si>
    <t>RTS 22/ I</t>
  </si>
  <si>
    <t>Práce</t>
  </si>
  <si>
    <t>POL1_1</t>
  </si>
  <si>
    <t>3</t>
  </si>
  <si>
    <t>VV</t>
  </si>
  <si>
    <t>zavěšení : 3</t>
  </si>
  <si>
    <t>762191952U00</t>
  </si>
  <si>
    <t>Bednění stěna otvor -4m2 deska měk</t>
  </si>
  <si>
    <t>m2</t>
  </si>
  <si>
    <t>Vlastní</t>
  </si>
  <si>
    <t>Indiv</t>
  </si>
  <si>
    <t>POL1_7</t>
  </si>
  <si>
    <t>2,40*2,40</t>
  </si>
  <si>
    <t>762-01</t>
  </si>
  <si>
    <t>Vytvoření v bednění dveř.otvor , vč.dod dveř.1kř, +zámek, klika..</t>
  </si>
  <si>
    <t>Specifikace</t>
  </si>
  <si>
    <t>POL3_0</t>
  </si>
  <si>
    <t>1</t>
  </si>
  <si>
    <t xml:space="preserve">pozn. : </t>
  </si>
  <si>
    <t xml:space="preserve">dočasné uzavření vstupu do domu po dobu : </t>
  </si>
  <si>
    <t xml:space="preserve">repase dveř křídel v dílně : </t>
  </si>
  <si>
    <t>762-02</t>
  </si>
  <si>
    <t>Výměna poškozených ( prasklé, naštípnuté) dřevěné části vrat ( okapnice)</t>
  </si>
  <si>
    <t>soubor</t>
  </si>
  <si>
    <t xml:space="preserve">viz pd a vrata reál : </t>
  </si>
  <si>
    <t>762-03</t>
  </si>
  <si>
    <t>Dmtz dočasného bednění, odvoz</t>
  </si>
  <si>
    <t>60725016R</t>
  </si>
  <si>
    <t>Deska dřevoštěpková OSB 3 N tl. 22 mm</t>
  </si>
  <si>
    <t>SPCM</t>
  </si>
  <si>
    <t>998762202R00</t>
  </si>
  <si>
    <t>Přesun hmot pro tesařské konstrukce, výšky do 12 m</t>
  </si>
  <si>
    <t>900      RT3</t>
  </si>
  <si>
    <t>HZS Práce v tarifní třídě 6 (např. tesař)</t>
  </si>
  <si>
    <t>h</t>
  </si>
  <si>
    <t>Prav.M</t>
  </si>
  <si>
    <t>HZS</t>
  </si>
  <si>
    <t>POL10_</t>
  </si>
  <si>
    <t>dmtz vrat : 8,5</t>
  </si>
  <si>
    <t>767-01</t>
  </si>
  <si>
    <t>Dodávka vruty s moderní hlavou.... viz pd</t>
  </si>
  <si>
    <t>998767201R00</t>
  </si>
  <si>
    <t>Přesun hmot pro zámečnické konstr., výšky do 6 m</t>
  </si>
  <si>
    <t>8,5*4</t>
  </si>
  <si>
    <t xml:space="preserve">výměna všech vrutů moderních,, nahrazení vruty s čtvercovými : </t>
  </si>
  <si>
    <t>hlavou : , kovanými</t>
  </si>
  <si>
    <t>783228990R00</t>
  </si>
  <si>
    <t>Údržba, příplatek za syntetický nátěr, pevné mříže</t>
  </si>
  <si>
    <t>783621133U00</t>
  </si>
  <si>
    <t>Nátěr synt truh DÜFA 3x lazura lak např.</t>
  </si>
  <si>
    <t>783-01</t>
  </si>
  <si>
    <t>Čištění, broušení+tmelení</t>
  </si>
  <si>
    <t>2,40*2,40   *2</t>
  </si>
  <si>
    <t>2,40*1,20/2         *2</t>
  </si>
  <si>
    <t>Odstranění nátěru mříže + nátěr nový kovářská čerň</t>
  </si>
  <si>
    <t>VRN0</t>
  </si>
  <si>
    <t>Ztížené výrobní podmínky</t>
  </si>
  <si>
    <t>Soubor</t>
  </si>
  <si>
    <t>VRN</t>
  </si>
  <si>
    <t>POL99_8</t>
  </si>
  <si>
    <t>VRN1</t>
  </si>
  <si>
    <t>Oborová přirážka ( památková rezervace)</t>
  </si>
  <si>
    <t>VRN2</t>
  </si>
  <si>
    <t>Přesun stavebních kapacit</t>
  </si>
  <si>
    <t>VRN3</t>
  </si>
  <si>
    <t>Mimostaveništní doprava</t>
  </si>
  <si>
    <t>005121R</t>
  </si>
  <si>
    <t>Zařízení staveniště</t>
  </si>
  <si>
    <t>POL99_2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</si>
  <si>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</si>
  <si>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</si>
  <si>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</si>
  <si>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</si>
  <si>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</si>
  <si>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</si>
  <si>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</si>
  <si>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Ostatní nespecifikované VRN</t>
  </si>
  <si>
    <t>SUM</t>
  </si>
  <si>
    <t>Poznámky uchazeče k zadání</t>
  </si>
  <si>
    <t>POPUZIV</t>
  </si>
  <si>
    <t>END</t>
  </si>
  <si>
    <t>Stavba - Obrokova 272/7, Znojmo</t>
  </si>
  <si>
    <t>Objekt - obnova fasády do ulice 1.etapa</t>
  </si>
  <si>
    <t>Město Znojmo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</si>
</sst>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1" fontId="0" fillId="0" borderId="15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" fontId="0" fillId="0" borderId="10" xfId="0" applyNumberFormat="1" applyBorder="1" applyAlignment="1">
      <alignment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Alignment="1">
      <alignment wrapText="1"/>
    </xf>
    <xf numFmtId="49" fontId="4" fillId="34" borderId="0" xfId="0" applyNumberFormat="1" applyFont="1" applyFill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0" xfId="0" applyFill="1" applyBorder="1" applyAlignment="1">
      <alignment horizontal="left" vertical="center" indent="1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ill="1" applyBorder="1" applyAlignment="1">
      <alignment horizontal="left" vertical="center" indent="1"/>
    </xf>
    <xf numFmtId="0" fontId="0" fillId="34" borderId="15" xfId="0" applyFill="1" applyBorder="1" applyAlignment="1">
      <alignment wrapText="1"/>
    </xf>
    <xf numFmtId="49" fontId="5" fillId="34" borderId="15" xfId="0" applyNumberFormat="1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6" borderId="33" xfId="0" applyNumberFormat="1" applyFont="1" applyFill="1" applyBorder="1" applyAlignment="1">
      <alignment vertical="center"/>
    </xf>
    <xf numFmtId="4" fontId="3" fillId="36" borderId="34" xfId="0" applyNumberFormat="1" applyFont="1" applyFill="1" applyBorder="1" applyAlignment="1">
      <alignment vertical="center" wrapText="1"/>
    </xf>
    <xf numFmtId="4" fontId="7" fillId="36" borderId="35" xfId="0" applyNumberFormat="1" applyFont="1" applyFill="1" applyBorder="1" applyAlignment="1">
      <alignment horizontal="center" vertical="center" wrapText="1" shrinkToFit="1"/>
    </xf>
    <xf numFmtId="4" fontId="3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 wrapText="1"/>
    </xf>
    <xf numFmtId="4" fontId="3" fillId="0" borderId="38" xfId="0" applyNumberFormat="1" applyFont="1" applyBorder="1" applyAlignment="1">
      <alignment horizontal="right" vertical="center" wrapText="1" shrinkToFit="1"/>
    </xf>
    <xf numFmtId="4" fontId="3" fillId="0" borderId="38" xfId="0" applyNumberFormat="1" applyFont="1" applyBorder="1" applyAlignment="1">
      <alignment horizontal="right" vertical="center" shrinkToFit="1"/>
    </xf>
    <xf numFmtId="4" fontId="0" fillId="0" borderId="38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vertical="center" wrapText="1" shrinkToFit="1"/>
    </xf>
    <xf numFmtId="4" fontId="5" fillId="0" borderId="38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4" fontId="0" fillId="0" borderId="36" xfId="0" applyNumberFormat="1" applyBorder="1" applyAlignment="1">
      <alignment horizontal="left" vertical="center"/>
    </xf>
    <xf numFmtId="4" fontId="0" fillId="0" borderId="38" xfId="0" applyNumberFormat="1" applyBorder="1" applyAlignment="1">
      <alignment vertical="center" wrapText="1" shrinkToFit="1"/>
    </xf>
    <xf numFmtId="4" fontId="0" fillId="34" borderId="39" xfId="0" applyNumberFormat="1" applyFill="1" applyBorder="1" applyAlignment="1">
      <alignment vertical="center"/>
    </xf>
    <xf numFmtId="4" fontId="0" fillId="34" borderId="40" xfId="0" applyNumberFormat="1" applyFill="1" applyBorder="1" applyAlignment="1">
      <alignment vertical="center"/>
    </xf>
    <xf numFmtId="4" fontId="0" fillId="34" borderId="41" xfId="0" applyNumberFormat="1" applyFill="1" applyBorder="1" applyAlignment="1">
      <alignment vertical="center"/>
    </xf>
    <xf numFmtId="4" fontId="0" fillId="34" borderId="42" xfId="0" applyNumberFormat="1" applyFill="1" applyBorder="1" applyAlignment="1">
      <alignment vertical="center" wrapText="1" shrinkToFit="1"/>
    </xf>
    <xf numFmtId="4" fontId="0" fillId="34" borderId="42" xfId="0" applyNumberFormat="1" applyFill="1" applyBorder="1" applyAlignment="1">
      <alignment vertical="center" shrinkToFit="1"/>
    </xf>
    <xf numFmtId="3" fontId="0" fillId="34" borderId="42" xfId="0" applyNumberFormat="1" applyFill="1" applyBorder="1" applyAlignment="1">
      <alignment vertical="center"/>
    </xf>
    <xf numFmtId="0" fontId="4" fillId="34" borderId="43" xfId="0" applyFont="1" applyFill="1" applyBorder="1" applyAlignment="1">
      <alignment horizontal="left" vertical="center" indent="1"/>
    </xf>
    <xf numFmtId="0" fontId="5" fillId="34" borderId="44" xfId="0" applyFont="1" applyFill="1" applyBorder="1" applyAlignment="1">
      <alignment horizontal="left" vertical="center" wrapText="1"/>
    </xf>
    <xf numFmtId="0" fontId="0" fillId="34" borderId="44" xfId="0" applyFill="1" applyBorder="1" applyAlignment="1">
      <alignment horizontal="left" vertical="center" wrapText="1"/>
    </xf>
    <xf numFmtId="4" fontId="4" fillId="34" borderId="44" xfId="0" applyNumberFormat="1" applyFont="1" applyFill="1" applyBorder="1" applyAlignment="1">
      <alignment horizontal="left" vertical="center"/>
    </xf>
    <xf numFmtId="2" fontId="9" fillId="34" borderId="44" xfId="0" applyNumberFormat="1" applyFont="1" applyFill="1" applyBorder="1" applyAlignment="1">
      <alignment horizontal="right" vertical="center"/>
    </xf>
    <xf numFmtId="49" fontId="0" fillId="34" borderId="45" xfId="0" applyNumberFormat="1" applyFill="1" applyBorder="1" applyAlignment="1">
      <alignment horizontal="left" vertical="center"/>
    </xf>
    <xf numFmtId="0" fontId="0" fillId="34" borderId="44" xfId="0" applyFill="1" applyBorder="1" applyAlignment="1">
      <alignment wrapText="1"/>
    </xf>
    <xf numFmtId="0" fontId="0" fillId="34" borderId="44" xfId="0" applyFill="1" applyBorder="1" applyAlignment="1">
      <alignment/>
    </xf>
    <xf numFmtId="4" fontId="9" fillId="34" borderId="44" xfId="0" applyNumberFormat="1" applyFont="1" applyFill="1" applyBorder="1" applyAlignment="1">
      <alignment horizontal="right" vertical="center"/>
    </xf>
    <xf numFmtId="49" fontId="5" fillId="34" borderId="4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8" fillId="36" borderId="33" xfId="0" applyFont="1" applyFill="1" applyBorder="1" applyAlignment="1">
      <alignment horizontal="center" vertical="center" wrapText="1"/>
    </xf>
    <xf numFmtId="0" fontId="28" fillId="36" borderId="34" xfId="0" applyFont="1" applyFill="1" applyBorder="1" applyAlignment="1">
      <alignment horizontal="center" vertical="center" wrapText="1"/>
    </xf>
    <xf numFmtId="0" fontId="28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34" borderId="39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 vertical="center" wrapText="1"/>
    </xf>
    <xf numFmtId="3" fontId="3" fillId="0" borderId="38" xfId="0" applyNumberFormat="1" applyFont="1" applyBorder="1" applyAlignment="1">
      <alignment vertical="center"/>
    </xf>
    <xf numFmtId="3" fontId="3" fillId="34" borderId="42" xfId="0" applyNumberFormat="1" applyFont="1" applyFill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34" borderId="42" xfId="0" applyNumberFormat="1" applyFont="1" applyFill="1" applyBorder="1" applyAlignment="1">
      <alignment horizontal="center" vertical="center"/>
    </xf>
    <xf numFmtId="4" fontId="3" fillId="34" borderId="42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49" fontId="0" fillId="34" borderId="17" xfId="0" applyNumberFormat="1" applyFill="1" applyBorder="1" applyAlignment="1">
      <alignment vertical="center"/>
    </xf>
    <xf numFmtId="49" fontId="0" fillId="34" borderId="17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6" borderId="26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5" xfId="0" applyFill="1" applyBorder="1" applyAlignment="1">
      <alignment horizontal="center"/>
    </xf>
    <xf numFmtId="49" fontId="0" fillId="36" borderId="25" xfId="0" applyNumberFormat="1" applyFill="1" applyBorder="1" applyAlignment="1">
      <alignment/>
    </xf>
    <xf numFmtId="0" fontId="0" fillId="36" borderId="25" xfId="0" applyFill="1" applyBorder="1" applyAlignment="1">
      <alignment wrapText="1"/>
    </xf>
    <xf numFmtId="0" fontId="29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4" borderId="26" xfId="0" applyFont="1" applyFill="1" applyBorder="1" applyAlignment="1">
      <alignment vertical="top"/>
    </xf>
    <xf numFmtId="49" fontId="5" fillId="34" borderId="17" xfId="0" applyNumberFormat="1" applyFont="1" applyFill="1" applyBorder="1" applyAlignment="1">
      <alignment vertical="top"/>
    </xf>
    <xf numFmtId="0" fontId="5" fillId="34" borderId="17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5" borderId="46" xfId="0" applyFill="1" applyBorder="1" applyAlignment="1" applyProtection="1">
      <alignment vertical="top" wrapText="1"/>
      <protection locked="0"/>
    </xf>
    <xf numFmtId="0" fontId="0" fillId="35" borderId="22" xfId="0" applyFill="1" applyBorder="1" applyAlignment="1" applyProtection="1">
      <alignment vertical="top" wrapText="1"/>
      <protection locked="0"/>
    </xf>
    <xf numFmtId="0" fontId="0" fillId="35" borderId="47" xfId="0" applyFill="1" applyBorder="1" applyAlignment="1" applyProtection="1">
      <alignment vertical="top" wrapText="1"/>
      <protection locked="0"/>
    </xf>
    <xf numFmtId="0" fontId="0" fillId="35" borderId="32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48" xfId="0" applyFill="1" applyBorder="1" applyAlignment="1" applyProtection="1">
      <alignment vertical="top" wrapText="1"/>
      <protection locked="0"/>
    </xf>
    <xf numFmtId="0" fontId="0" fillId="35" borderId="27" xfId="0" applyFill="1" applyBorder="1" applyAlignment="1" applyProtection="1">
      <alignment vertical="top" wrapText="1"/>
      <protection locked="0"/>
    </xf>
    <xf numFmtId="0" fontId="0" fillId="35" borderId="15" xfId="0" applyFill="1" applyBorder="1" applyAlignment="1" applyProtection="1">
      <alignment vertical="top" wrapText="1"/>
      <protection locked="0"/>
    </xf>
    <xf numFmtId="0" fontId="0" fillId="35" borderId="49" xfId="0" applyFill="1" applyBorder="1" applyAlignment="1" applyProtection="1">
      <alignment vertical="top" wrapText="1"/>
      <protection locked="0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164" fontId="29" fillId="0" borderId="0" xfId="0" applyNumberFormat="1" applyFont="1" applyBorder="1" applyAlignment="1">
      <alignment vertical="top" shrinkToFit="1"/>
    </xf>
    <xf numFmtId="4" fontId="29" fillId="0" borderId="0" xfId="0" applyNumberFormat="1" applyFont="1" applyBorder="1" applyAlignment="1">
      <alignment vertical="top" shrinkToFit="1"/>
    </xf>
    <xf numFmtId="164" fontId="30" fillId="0" borderId="0" xfId="0" applyNumberFormat="1" applyFont="1" applyBorder="1" applyAlignment="1">
      <alignment horizontal="center" vertical="top" wrapText="1" shrinkToFit="1"/>
    </xf>
    <xf numFmtId="164" fontId="30" fillId="0" borderId="0" xfId="0" applyNumberFormat="1" applyFont="1" applyBorder="1" applyAlignment="1">
      <alignment vertical="top" wrapText="1" shrinkToFit="1"/>
    </xf>
    <xf numFmtId="4" fontId="5" fillId="34" borderId="0" xfId="0" applyNumberFormat="1" applyFont="1" applyFill="1" applyBorder="1" applyAlignment="1">
      <alignment vertical="top" shrinkToFit="1"/>
    </xf>
    <xf numFmtId="0" fontId="5" fillId="34" borderId="46" xfId="0" applyFont="1" applyFill="1" applyBorder="1" applyAlignment="1">
      <alignment vertical="top"/>
    </xf>
    <xf numFmtId="49" fontId="5" fillId="34" borderId="22" xfId="0" applyNumberFormat="1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 shrinkToFit="1"/>
    </xf>
    <xf numFmtId="164" fontId="5" fillId="34" borderId="22" xfId="0" applyNumberFormat="1" applyFont="1" applyFill="1" applyBorder="1" applyAlignment="1">
      <alignment vertical="top" shrinkToFit="1"/>
    </xf>
    <xf numFmtId="4" fontId="5" fillId="34" borderId="22" xfId="0" applyNumberFormat="1" applyFont="1" applyFill="1" applyBorder="1" applyAlignment="1">
      <alignment vertical="top" shrinkToFit="1"/>
    </xf>
    <xf numFmtId="4" fontId="5" fillId="34" borderId="47" xfId="0" applyNumberFormat="1" applyFont="1" applyFill="1" applyBorder="1" applyAlignment="1">
      <alignment vertical="top" shrinkToFit="1"/>
    </xf>
    <xf numFmtId="0" fontId="29" fillId="0" borderId="50" xfId="0" applyFont="1" applyBorder="1" applyAlignment="1">
      <alignment vertical="top"/>
    </xf>
    <xf numFmtId="49" fontId="29" fillId="0" borderId="51" xfId="0" applyNumberFormat="1" applyFont="1" applyBorder="1" applyAlignment="1">
      <alignment vertical="top"/>
    </xf>
    <xf numFmtId="0" fontId="29" fillId="0" borderId="51" xfId="0" applyFont="1" applyBorder="1" applyAlignment="1">
      <alignment horizontal="center" vertical="top" shrinkToFit="1"/>
    </xf>
    <xf numFmtId="164" fontId="29" fillId="0" borderId="51" xfId="0" applyNumberFormat="1" applyFont="1" applyBorder="1" applyAlignment="1">
      <alignment vertical="top" shrinkToFit="1"/>
    </xf>
    <xf numFmtId="4" fontId="29" fillId="35" borderId="51" xfId="0" applyNumberFormat="1" applyFont="1" applyFill="1" applyBorder="1" applyAlignment="1" applyProtection="1">
      <alignment vertical="top" shrinkToFit="1"/>
      <protection locked="0"/>
    </xf>
    <xf numFmtId="4" fontId="29" fillId="0" borderId="51" xfId="0" applyNumberFormat="1" applyFont="1" applyBorder="1" applyAlignment="1">
      <alignment vertical="top" shrinkToFit="1"/>
    </xf>
    <xf numFmtId="4" fontId="29" fillId="0" borderId="52" xfId="0" applyNumberFormat="1" applyFont="1" applyBorder="1" applyAlignment="1">
      <alignment vertical="top" shrinkToFit="1"/>
    </xf>
    <xf numFmtId="0" fontId="29" fillId="0" borderId="53" xfId="0" applyFont="1" applyBorder="1" applyAlignment="1">
      <alignment vertical="top"/>
    </xf>
    <xf numFmtId="49" fontId="29" fillId="0" borderId="54" xfId="0" applyNumberFormat="1" applyFont="1" applyBorder="1" applyAlignment="1">
      <alignment vertical="top"/>
    </xf>
    <xf numFmtId="0" fontId="29" fillId="0" borderId="54" xfId="0" applyFont="1" applyBorder="1" applyAlignment="1">
      <alignment horizontal="center" vertical="top" shrinkToFit="1"/>
    </xf>
    <xf numFmtId="164" fontId="29" fillId="0" borderId="54" xfId="0" applyNumberFormat="1" applyFont="1" applyBorder="1" applyAlignment="1">
      <alignment vertical="top" shrinkToFit="1"/>
    </xf>
    <xf numFmtId="4" fontId="29" fillId="35" borderId="54" xfId="0" applyNumberFormat="1" applyFont="1" applyFill="1" applyBorder="1" applyAlignment="1" applyProtection="1">
      <alignment vertical="top" shrinkToFit="1"/>
      <protection locked="0"/>
    </xf>
    <xf numFmtId="4" fontId="29" fillId="0" borderId="54" xfId="0" applyNumberFormat="1" applyFont="1" applyBorder="1" applyAlignment="1">
      <alignment vertical="top" shrinkToFit="1"/>
    </xf>
    <xf numFmtId="4" fontId="29" fillId="0" borderId="55" xfId="0" applyNumberFormat="1" applyFont="1" applyBorder="1" applyAlignment="1">
      <alignment vertical="top" shrinkToFit="1"/>
    </xf>
    <xf numFmtId="4" fontId="5" fillId="34" borderId="31" xfId="0" applyNumberFormat="1" applyFont="1" applyFill="1" applyBorder="1" applyAlignment="1">
      <alignment vertical="top"/>
    </xf>
    <xf numFmtId="49" fontId="5" fillId="34" borderId="22" xfId="0" applyNumberFormat="1" applyFont="1" applyFill="1" applyBorder="1" applyAlignment="1">
      <alignment horizontal="left" vertical="top" wrapText="1"/>
    </xf>
    <xf numFmtId="49" fontId="29" fillId="0" borderId="51" xfId="0" applyNumberFormat="1" applyFont="1" applyBorder="1" applyAlignment="1">
      <alignment horizontal="left" vertical="top" wrapText="1"/>
    </xf>
    <xf numFmtId="164" fontId="30" fillId="0" borderId="0" xfId="0" applyNumberFormat="1" applyFont="1" applyBorder="1" applyAlignment="1" quotePrefix="1">
      <alignment horizontal="left" vertical="top" wrapText="1"/>
    </xf>
    <xf numFmtId="49" fontId="29" fillId="0" borderId="54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5" borderId="22" xfId="0" applyFill="1" applyBorder="1" applyAlignment="1" applyProtection="1">
      <alignment horizontal="left" vertical="top" wrapText="1"/>
      <protection locked="0"/>
    </xf>
    <xf numFmtId="0" fontId="0" fillId="35" borderId="0" xfId="0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76" t="s">
        <v>41</v>
      </c>
      <c r="B2" s="76"/>
      <c r="C2" s="76"/>
      <c r="D2" s="76"/>
      <c r="E2" s="76"/>
      <c r="F2" s="76"/>
      <c r="G2" s="7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0"/>
  <sheetViews>
    <sheetView showGridLines="0" tabSelected="1" zoomScaleSheetLayoutView="75" zoomScalePageLayoutView="0" workbookViewId="0" topLeftCell="B1">
      <selection activeCell="D5" sqref="D5:G5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12" t="s">
        <v>24</v>
      </c>
      <c r="C2" s="113"/>
      <c r="D2" s="114" t="s">
        <v>45</v>
      </c>
      <c r="E2" s="115" t="s">
        <v>181</v>
      </c>
      <c r="F2" s="116"/>
      <c r="G2" s="116"/>
      <c r="H2" s="116"/>
      <c r="I2" s="116"/>
      <c r="J2" s="117"/>
      <c r="O2" s="1"/>
    </row>
    <row r="3" spans="1:10" ht="27" customHeight="1">
      <c r="A3" s="2"/>
      <c r="B3" s="118" t="s">
        <v>47</v>
      </c>
      <c r="C3" s="113"/>
      <c r="D3" s="119" t="s">
        <v>45</v>
      </c>
      <c r="E3" s="120" t="s">
        <v>182</v>
      </c>
      <c r="F3" s="121"/>
      <c r="G3" s="121"/>
      <c r="H3" s="121"/>
      <c r="I3" s="121"/>
      <c r="J3" s="122"/>
    </row>
    <row r="4" spans="1:10" ht="23.25" customHeight="1">
      <c r="A4" s="111">
        <v>477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0" ht="24" customHeight="1">
      <c r="A5" s="2"/>
      <c r="B5" s="31" t="s">
        <v>23</v>
      </c>
      <c r="D5" s="92" t="s">
        <v>183</v>
      </c>
      <c r="E5" s="93"/>
      <c r="F5" s="93"/>
      <c r="G5" s="93"/>
      <c r="H5" s="18" t="s">
        <v>42</v>
      </c>
      <c r="I5" s="22"/>
      <c r="J5" s="8"/>
    </row>
    <row r="6" spans="1:10" ht="15.75" customHeight="1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0" ht="15.75" customHeight="1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0" ht="15.75" customHeight="1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0" ht="23.25" customHeight="1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SUMIF(F52:F56,A16,I52:I56)+SUMIF(F52:F56,"PSU",I52:I56)</f>
        <v>0</v>
      </c>
      <c r="J16" s="85"/>
    </row>
    <row r="17" spans="1:10" ht="23.25" customHeight="1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SUMIF(F52:F56,A17,I52:I56)</f>
        <v>0</v>
      </c>
      <c r="J17" s="85"/>
    </row>
    <row r="18" spans="1:10" ht="23.25" customHeight="1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SUMIF(F52:F56,A18,I52:I56)</f>
        <v>0</v>
      </c>
      <c r="J18" s="85"/>
    </row>
    <row r="19" spans="1:10" ht="23.25" customHeight="1">
      <c r="A19" s="196" t="s">
        <v>68</v>
      </c>
      <c r="B19" s="38" t="s">
        <v>29</v>
      </c>
      <c r="C19" s="62"/>
      <c r="D19" s="63"/>
      <c r="E19" s="83"/>
      <c r="F19" s="84"/>
      <c r="G19" s="83"/>
      <c r="H19" s="84"/>
      <c r="I19" s="83">
        <f>SUMIF(F52:F56,A19,I52:I56)</f>
        <v>0</v>
      </c>
      <c r="J19" s="85"/>
    </row>
    <row r="20" spans="1:10" ht="23.25" customHeight="1">
      <c r="A20" s="196" t="s">
        <v>69</v>
      </c>
      <c r="B20" s="38" t="s">
        <v>30</v>
      </c>
      <c r="C20" s="62"/>
      <c r="D20" s="63"/>
      <c r="E20" s="83"/>
      <c r="F20" s="84"/>
      <c r="G20" s="83"/>
      <c r="H20" s="84"/>
      <c r="I20" s="83">
        <f>SUMIF(F52:F56,A20,I52:I56)</f>
        <v>0</v>
      </c>
      <c r="J20" s="85"/>
    </row>
    <row r="21" spans="1:10" ht="23.25" customHeight="1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customHeight="1" hidden="1" thickBot="1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hidden="1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customHeight="1" hidden="1">
      <c r="A39" s="137">
        <v>1</v>
      </c>
      <c r="B39" s="147" t="s">
        <v>49</v>
      </c>
      <c r="C39" s="148"/>
      <c r="D39" s="148"/>
      <c r="E39" s="148"/>
      <c r="F39" s="149">
        <f>'01 20220601 Pol'!AE58</f>
        <v>0</v>
      </c>
      <c r="G39" s="150">
        <f>'01 20220601 Pol'!AF58</f>
        <v>0</v>
      </c>
      <c r="H39" s="151">
        <f>(F39*SazbaDPH1/100)+(G39*SazbaDPH2/100)</f>
        <v>0</v>
      </c>
      <c r="I39" s="151">
        <f>F39+G39+H39</f>
        <v>0</v>
      </c>
      <c r="J39" s="152">
        <f>IF(CenaCelkemVypocet=0,"",I39/CenaCelkemVypocet*100)</f>
      </c>
    </row>
    <row r="40" spans="1:10" ht="25.5" customHeight="1" hidden="1">
      <c r="A40" s="137">
        <v>2</v>
      </c>
      <c r="B40" s="153" t="s">
        <v>45</v>
      </c>
      <c r="C40" s="154" t="s">
        <v>46</v>
      </c>
      <c r="D40" s="154"/>
      <c r="E40" s="154"/>
      <c r="F40" s="155">
        <f>'01 20220601 Pol'!AE58</f>
        <v>0</v>
      </c>
      <c r="G40" s="156">
        <f>'01 20220601 Pol'!AF58</f>
        <v>0</v>
      </c>
      <c r="H40" s="156">
        <f>(F40*SazbaDPH1/100)+(G40*SazbaDPH2/100)</f>
        <v>0</v>
      </c>
      <c r="I40" s="156">
        <f>F40+G40+H40</f>
        <v>0</v>
      </c>
      <c r="J40" s="157">
        <f>IF(CenaCelkemVypocet=0,"",I40/CenaCelkemVypocet*100)</f>
      </c>
    </row>
    <row r="41" spans="1:10" ht="25.5" customHeight="1" hidden="1">
      <c r="A41" s="137">
        <v>3</v>
      </c>
      <c r="B41" s="158" t="s">
        <v>43</v>
      </c>
      <c r="C41" s="148" t="s">
        <v>44</v>
      </c>
      <c r="D41" s="148"/>
      <c r="E41" s="148"/>
      <c r="F41" s="159">
        <f>'01 20220601 Pol'!AE58</f>
        <v>0</v>
      </c>
      <c r="G41" s="151">
        <f>'01 20220601 Pol'!AF58</f>
        <v>0</v>
      </c>
      <c r="H41" s="151">
        <f>(F41*SazbaDPH1/100)+(G41*SazbaDPH2/100)</f>
        <v>0</v>
      </c>
      <c r="I41" s="151">
        <f>F41+G41+H41</f>
        <v>0</v>
      </c>
      <c r="J41" s="152">
        <f>IF(CenaCelkemVypocet=0,"",I41/CenaCelkemVypocet*100)</f>
      </c>
    </row>
    <row r="42" spans="1:10" ht="25.5" customHeight="1" hidden="1">
      <c r="A42" s="137"/>
      <c r="B42" s="160" t="s">
        <v>50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76" t="s">
        <v>58</v>
      </c>
    </row>
    <row r="51" spans="1:10" ht="25.5" customHeight="1">
      <c r="A51" s="178"/>
      <c r="B51" s="181" t="s">
        <v>18</v>
      </c>
      <c r="C51" s="181" t="s">
        <v>6</v>
      </c>
      <c r="D51" s="182"/>
      <c r="E51" s="182"/>
      <c r="F51" s="183" t="s">
        <v>59</v>
      </c>
      <c r="G51" s="183"/>
      <c r="H51" s="183"/>
      <c r="I51" s="183" t="s">
        <v>31</v>
      </c>
      <c r="J51" s="183" t="s">
        <v>0</v>
      </c>
    </row>
    <row r="52" spans="1:10" ht="36.75" customHeight="1">
      <c r="A52" s="179"/>
      <c r="B52" s="184" t="s">
        <v>60</v>
      </c>
      <c r="C52" s="185" t="s">
        <v>61</v>
      </c>
      <c r="D52" s="186"/>
      <c r="E52" s="186"/>
      <c r="F52" s="192" t="s">
        <v>26</v>
      </c>
      <c r="G52" s="193"/>
      <c r="H52" s="193"/>
      <c r="I52" s="193">
        <f>'01 20220601 Pol'!G8</f>
        <v>0</v>
      </c>
      <c r="J52" s="190">
        <f>IF(I57=0,"",I52/I57*100)</f>
      </c>
    </row>
    <row r="53" spans="1:10" ht="36.75" customHeight="1">
      <c r="A53" s="179"/>
      <c r="B53" s="184" t="s">
        <v>62</v>
      </c>
      <c r="C53" s="185" t="s">
        <v>63</v>
      </c>
      <c r="D53" s="186"/>
      <c r="E53" s="186"/>
      <c r="F53" s="192" t="s">
        <v>27</v>
      </c>
      <c r="G53" s="193"/>
      <c r="H53" s="193"/>
      <c r="I53" s="193">
        <f>'01 20220601 Pol'!G12</f>
        <v>0</v>
      </c>
      <c r="J53" s="190">
        <f>IF(I57=0,"",I53/I57*100)</f>
      </c>
    </row>
    <row r="54" spans="1:10" ht="36.75" customHeight="1">
      <c r="A54" s="179"/>
      <c r="B54" s="184" t="s">
        <v>64</v>
      </c>
      <c r="C54" s="185" t="s">
        <v>65</v>
      </c>
      <c r="D54" s="186"/>
      <c r="E54" s="186"/>
      <c r="F54" s="192" t="s">
        <v>27</v>
      </c>
      <c r="G54" s="193"/>
      <c r="H54" s="193"/>
      <c r="I54" s="193">
        <f>'01 20220601 Pol'!G30</f>
        <v>0</v>
      </c>
      <c r="J54" s="190">
        <f>IF(I57=0,"",I54/I57*100)</f>
      </c>
    </row>
    <row r="55" spans="1:10" ht="36.75" customHeight="1">
      <c r="A55" s="179"/>
      <c r="B55" s="184" t="s">
        <v>66</v>
      </c>
      <c r="C55" s="185" t="s">
        <v>67</v>
      </c>
      <c r="D55" s="186"/>
      <c r="E55" s="186"/>
      <c r="F55" s="192" t="s">
        <v>27</v>
      </c>
      <c r="G55" s="193"/>
      <c r="H55" s="193"/>
      <c r="I55" s="193">
        <f>'01 20220601 Pol'!G38</f>
        <v>0</v>
      </c>
      <c r="J55" s="190">
        <f>IF(I57=0,"",I55/I57*100)</f>
      </c>
    </row>
    <row r="56" spans="1:10" ht="36.75" customHeight="1">
      <c r="A56" s="179"/>
      <c r="B56" s="184" t="s">
        <v>68</v>
      </c>
      <c r="C56" s="185" t="s">
        <v>29</v>
      </c>
      <c r="D56" s="186"/>
      <c r="E56" s="186"/>
      <c r="F56" s="192" t="s">
        <v>68</v>
      </c>
      <c r="G56" s="193"/>
      <c r="H56" s="193"/>
      <c r="I56" s="193">
        <f>'01 20220601 Pol'!G47</f>
        <v>0</v>
      </c>
      <c r="J56" s="190">
        <f>IF(I57=0,"",I56/I57*100)</f>
      </c>
    </row>
    <row r="57" spans="1:10" ht="25.5" customHeight="1">
      <c r="A57" s="180"/>
      <c r="B57" s="187" t="s">
        <v>1</v>
      </c>
      <c r="C57" s="188"/>
      <c r="D57" s="189"/>
      <c r="E57" s="189"/>
      <c r="F57" s="194"/>
      <c r="G57" s="195"/>
      <c r="H57" s="195"/>
      <c r="I57" s="195">
        <f>SUM(I52:I56)</f>
        <v>0</v>
      </c>
      <c r="J57" s="191">
        <f>SUM(J52:J56)</f>
        <v>0</v>
      </c>
    </row>
    <row r="58" spans="6:10" ht="12.75">
      <c r="F58" s="135"/>
      <c r="G58" s="135"/>
      <c r="H58" s="135"/>
      <c r="I58" s="135"/>
      <c r="J58" s="136"/>
    </row>
    <row r="59" spans="6:10" ht="12.75">
      <c r="F59" s="135"/>
      <c r="G59" s="135"/>
      <c r="H59" s="135"/>
      <c r="I59" s="135"/>
      <c r="J59" s="136"/>
    </row>
    <row r="60" spans="6:10" ht="12.75">
      <c r="F60" s="135"/>
      <c r="G60" s="135"/>
      <c r="H60" s="135"/>
      <c r="I60" s="135"/>
      <c r="J60" s="136"/>
    </row>
  </sheetData>
  <sheetProtection/>
  <mergeCells count="50">
    <mergeCell ref="C53:E53"/>
    <mergeCell ref="C54:E54"/>
    <mergeCell ref="C55:E55"/>
    <mergeCell ref="C56:E56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107" t="s">
        <v>7</v>
      </c>
      <c r="B1" s="107"/>
      <c r="C1" s="108"/>
      <c r="D1" s="107"/>
      <c r="E1" s="107"/>
      <c r="F1" s="107"/>
      <c r="G1" s="107"/>
    </row>
    <row r="2" spans="1:7" ht="24.75" customHeight="1">
      <c r="A2" s="50" t="s">
        <v>8</v>
      </c>
      <c r="B2" s="49"/>
      <c r="C2" s="109"/>
      <c r="D2" s="109"/>
      <c r="E2" s="109"/>
      <c r="F2" s="109"/>
      <c r="G2" s="110"/>
    </row>
    <row r="3" spans="1:7" ht="24.75" customHeight="1">
      <c r="A3" s="50" t="s">
        <v>9</v>
      </c>
      <c r="B3" s="49"/>
      <c r="C3" s="109"/>
      <c r="D3" s="109"/>
      <c r="E3" s="109"/>
      <c r="F3" s="109"/>
      <c r="G3" s="110"/>
    </row>
    <row r="4" spans="1:7" ht="24.75" customHeight="1">
      <c r="A4" s="50" t="s">
        <v>10</v>
      </c>
      <c r="B4" s="49"/>
      <c r="C4" s="109"/>
      <c r="D4" s="109"/>
      <c r="E4" s="109"/>
      <c r="F4" s="109"/>
      <c r="G4" s="110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77" customWidth="1"/>
    <col min="3" max="3" width="38.25390625" style="17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197" t="s">
        <v>7</v>
      </c>
      <c r="B1" s="197"/>
      <c r="C1" s="197"/>
      <c r="D1" s="197"/>
      <c r="E1" s="197"/>
      <c r="F1" s="197"/>
      <c r="G1" s="197"/>
      <c r="AG1" t="s">
        <v>70</v>
      </c>
    </row>
    <row r="2" spans="1:33" ht="24.75" customHeight="1">
      <c r="A2" s="198" t="s">
        <v>8</v>
      </c>
      <c r="B2" s="49" t="s">
        <v>45</v>
      </c>
      <c r="C2" s="201" t="s">
        <v>49</v>
      </c>
      <c r="D2" s="199"/>
      <c r="E2" s="199"/>
      <c r="F2" s="199"/>
      <c r="G2" s="200"/>
      <c r="AG2" t="s">
        <v>71</v>
      </c>
    </row>
    <row r="3" spans="1:33" ht="24.75" customHeight="1">
      <c r="A3" s="198" t="s">
        <v>9</v>
      </c>
      <c r="B3" s="49" t="s">
        <v>45</v>
      </c>
      <c r="C3" s="201" t="s">
        <v>46</v>
      </c>
      <c r="D3" s="199"/>
      <c r="E3" s="199"/>
      <c r="F3" s="199"/>
      <c r="G3" s="200"/>
      <c r="AC3" s="177" t="s">
        <v>71</v>
      </c>
      <c r="AG3" t="s">
        <v>72</v>
      </c>
    </row>
    <row r="4" spans="1:33" ht="24.75" customHeight="1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73</v>
      </c>
    </row>
    <row r="5" ht="12.75">
      <c r="D5" s="10"/>
    </row>
    <row r="6" spans="1:24" ht="318.75">
      <c r="A6" s="208" t="s">
        <v>74</v>
      </c>
      <c r="B6" s="210" t="s">
        <v>75</v>
      </c>
      <c r="C6" s="210" t="s">
        <v>76</v>
      </c>
      <c r="D6" s="209" t="s">
        <v>77</v>
      </c>
      <c r="E6" s="208" t="s">
        <v>78</v>
      </c>
      <c r="F6" s="207" t="s">
        <v>79</v>
      </c>
      <c r="G6" s="208" t="s">
        <v>31</v>
      </c>
      <c r="H6" s="211" t="s">
        <v>32</v>
      </c>
      <c r="I6" s="211" t="s">
        <v>80</v>
      </c>
      <c r="J6" s="211" t="s">
        <v>33</v>
      </c>
      <c r="K6" s="211" t="s">
        <v>81</v>
      </c>
      <c r="L6" s="211" t="s">
        <v>82</v>
      </c>
      <c r="M6" s="211" t="s">
        <v>83</v>
      </c>
      <c r="N6" s="211" t="s">
        <v>84</v>
      </c>
      <c r="O6" s="211" t="s">
        <v>85</v>
      </c>
      <c r="P6" s="211" t="s">
        <v>86</v>
      </c>
      <c r="Q6" s="211" t="s">
        <v>87</v>
      </c>
      <c r="R6" s="211" t="s">
        <v>88</v>
      </c>
      <c r="S6" s="211" t="s">
        <v>89</v>
      </c>
      <c r="T6" s="211" t="s">
        <v>90</v>
      </c>
      <c r="U6" s="211" t="s">
        <v>91</v>
      </c>
      <c r="V6" s="211" t="s">
        <v>92</v>
      </c>
      <c r="W6" s="211" t="s">
        <v>93</v>
      </c>
      <c r="X6" s="211" t="s">
        <v>94</v>
      </c>
    </row>
    <row r="7" spans="1:24" ht="12.75" hidden="1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3"/>
      <c r="O7" s="213"/>
      <c r="P7" s="213"/>
      <c r="Q7" s="213"/>
      <c r="R7" s="214"/>
      <c r="S7" s="214"/>
      <c r="T7" s="214"/>
      <c r="U7" s="214"/>
      <c r="V7" s="214"/>
      <c r="W7" s="214"/>
      <c r="X7" s="214"/>
    </row>
    <row r="8" spans="1:33" ht="12.75">
      <c r="A8" s="236" t="s">
        <v>95</v>
      </c>
      <c r="B8" s="237" t="s">
        <v>60</v>
      </c>
      <c r="C8" s="257" t="s">
        <v>61</v>
      </c>
      <c r="D8" s="238"/>
      <c r="E8" s="239"/>
      <c r="F8" s="240"/>
      <c r="G8" s="240">
        <f>SUMIF(AG9:AG11,"&lt;&gt;NOR",G9:G11)</f>
        <v>0</v>
      </c>
      <c r="H8" s="240"/>
      <c r="I8" s="240">
        <f>SUM(I9:I11)</f>
        <v>0</v>
      </c>
      <c r="J8" s="240"/>
      <c r="K8" s="240">
        <f>SUM(K9:K11)</f>
        <v>0</v>
      </c>
      <c r="L8" s="240"/>
      <c r="M8" s="240">
        <f>SUM(M9:M11)</f>
        <v>0</v>
      </c>
      <c r="N8" s="239"/>
      <c r="O8" s="239">
        <f>SUM(O9:O11)</f>
        <v>0</v>
      </c>
      <c r="P8" s="239"/>
      <c r="Q8" s="239">
        <f>SUM(Q9:Q11)</f>
        <v>0</v>
      </c>
      <c r="R8" s="240"/>
      <c r="S8" s="240"/>
      <c r="T8" s="240"/>
      <c r="U8" s="240"/>
      <c r="V8" s="241">
        <f>SUM(V9:V11)</f>
        <v>1.38</v>
      </c>
      <c r="W8" s="235"/>
      <c r="X8" s="235"/>
      <c r="AG8" t="s">
        <v>96</v>
      </c>
    </row>
    <row r="9" spans="1:60" ht="12.75" outlineLevel="1">
      <c r="A9" s="242">
        <v>1</v>
      </c>
      <c r="B9" s="243" t="s">
        <v>97</v>
      </c>
      <c r="C9" s="258" t="s">
        <v>98</v>
      </c>
      <c r="D9" s="244" t="s">
        <v>99</v>
      </c>
      <c r="E9" s="245">
        <v>6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21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100</v>
      </c>
      <c r="T9" s="247" t="s">
        <v>100</v>
      </c>
      <c r="U9" s="247">
        <v>0.23</v>
      </c>
      <c r="V9" s="248">
        <f>ROUND(E9*U9,2)</f>
        <v>1.38</v>
      </c>
      <c r="W9" s="232"/>
      <c r="X9" s="232" t="s">
        <v>101</v>
      </c>
      <c r="Y9" s="212"/>
      <c r="Z9" s="212"/>
      <c r="AA9" s="212"/>
      <c r="AB9" s="212"/>
      <c r="AC9" s="212"/>
      <c r="AD9" s="212"/>
      <c r="AE9" s="212"/>
      <c r="AF9" s="212"/>
      <c r="AG9" s="212" t="s">
        <v>102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12.75" outlineLevel="1">
      <c r="A10" s="229"/>
      <c r="B10" s="230"/>
      <c r="C10" s="259" t="s">
        <v>103</v>
      </c>
      <c r="D10" s="233"/>
      <c r="E10" s="234">
        <v>3</v>
      </c>
      <c r="F10" s="232"/>
      <c r="G10" s="232"/>
      <c r="H10" s="232"/>
      <c r="I10" s="232"/>
      <c r="J10" s="232"/>
      <c r="K10" s="232"/>
      <c r="L10" s="232"/>
      <c r="M10" s="232"/>
      <c r="N10" s="231"/>
      <c r="O10" s="231"/>
      <c r="P10" s="231"/>
      <c r="Q10" s="231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104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ht="12.75" outlineLevel="1">
      <c r="A11" s="229"/>
      <c r="B11" s="230"/>
      <c r="C11" s="259" t="s">
        <v>105</v>
      </c>
      <c r="D11" s="233"/>
      <c r="E11" s="234">
        <v>3</v>
      </c>
      <c r="F11" s="232"/>
      <c r="G11" s="232"/>
      <c r="H11" s="232"/>
      <c r="I11" s="232"/>
      <c r="J11" s="232"/>
      <c r="K11" s="232"/>
      <c r="L11" s="232"/>
      <c r="M11" s="232"/>
      <c r="N11" s="231"/>
      <c r="O11" s="231"/>
      <c r="P11" s="231"/>
      <c r="Q11" s="231"/>
      <c r="R11" s="232"/>
      <c r="S11" s="232"/>
      <c r="T11" s="232"/>
      <c r="U11" s="232"/>
      <c r="V11" s="232"/>
      <c r="W11" s="232"/>
      <c r="X11" s="232"/>
      <c r="Y11" s="212"/>
      <c r="Z11" s="212"/>
      <c r="AA11" s="212"/>
      <c r="AB11" s="212"/>
      <c r="AC11" s="212"/>
      <c r="AD11" s="212"/>
      <c r="AE11" s="212"/>
      <c r="AF11" s="212"/>
      <c r="AG11" s="212" t="s">
        <v>104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33" ht="12.75">
      <c r="A12" s="236" t="s">
        <v>95</v>
      </c>
      <c r="B12" s="237" t="s">
        <v>62</v>
      </c>
      <c r="C12" s="257" t="s">
        <v>63</v>
      </c>
      <c r="D12" s="238"/>
      <c r="E12" s="239"/>
      <c r="F12" s="240"/>
      <c r="G12" s="240">
        <f>SUMIF(AG13:AG29,"&lt;&gt;NOR",G13:G29)</f>
        <v>0</v>
      </c>
      <c r="H12" s="240"/>
      <c r="I12" s="240">
        <f>SUM(I13:I29)</f>
        <v>0</v>
      </c>
      <c r="J12" s="240"/>
      <c r="K12" s="240">
        <f>SUM(K13:K29)</f>
        <v>0</v>
      </c>
      <c r="L12" s="240"/>
      <c r="M12" s="240">
        <f>SUM(M13:M29)</f>
        <v>0</v>
      </c>
      <c r="N12" s="239"/>
      <c r="O12" s="239">
        <f>SUM(O13:O29)</f>
        <v>0.07</v>
      </c>
      <c r="P12" s="239"/>
      <c r="Q12" s="239">
        <f>SUM(Q13:Q29)</f>
        <v>0</v>
      </c>
      <c r="R12" s="240"/>
      <c r="S12" s="240"/>
      <c r="T12" s="240"/>
      <c r="U12" s="240"/>
      <c r="V12" s="241">
        <f>SUM(V13:V29)</f>
        <v>8.5</v>
      </c>
      <c r="W12" s="235"/>
      <c r="X12" s="235"/>
      <c r="AG12" t="s">
        <v>96</v>
      </c>
    </row>
    <row r="13" spans="1:60" ht="12.75" outlineLevel="1">
      <c r="A13" s="242">
        <v>2</v>
      </c>
      <c r="B13" s="243" t="s">
        <v>106</v>
      </c>
      <c r="C13" s="258" t="s">
        <v>107</v>
      </c>
      <c r="D13" s="244" t="s">
        <v>108</v>
      </c>
      <c r="E13" s="245">
        <v>5.76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21</v>
      </c>
      <c r="M13" s="247">
        <f>G13*(1+L13/100)</f>
        <v>0</v>
      </c>
      <c r="N13" s="245">
        <v>0.0001</v>
      </c>
      <c r="O13" s="245">
        <f>ROUND(E13*N13,2)</f>
        <v>0</v>
      </c>
      <c r="P13" s="245">
        <v>0</v>
      </c>
      <c r="Q13" s="245">
        <f>ROUND(E13*P13,2)</f>
        <v>0</v>
      </c>
      <c r="R13" s="247"/>
      <c r="S13" s="247" t="s">
        <v>109</v>
      </c>
      <c r="T13" s="247" t="s">
        <v>110</v>
      </c>
      <c r="U13" s="247">
        <v>0</v>
      </c>
      <c r="V13" s="248">
        <f>ROUND(E13*U13,2)</f>
        <v>0</v>
      </c>
      <c r="W13" s="232"/>
      <c r="X13" s="232" t="s">
        <v>101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111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12.75" outlineLevel="1">
      <c r="A14" s="229"/>
      <c r="B14" s="230"/>
      <c r="C14" s="259" t="s">
        <v>112</v>
      </c>
      <c r="D14" s="233"/>
      <c r="E14" s="234">
        <v>5.76</v>
      </c>
      <c r="F14" s="232"/>
      <c r="G14" s="232"/>
      <c r="H14" s="232"/>
      <c r="I14" s="232"/>
      <c r="J14" s="232"/>
      <c r="K14" s="232"/>
      <c r="L14" s="232"/>
      <c r="M14" s="232"/>
      <c r="N14" s="231"/>
      <c r="O14" s="231"/>
      <c r="P14" s="231"/>
      <c r="Q14" s="231"/>
      <c r="R14" s="232"/>
      <c r="S14" s="232"/>
      <c r="T14" s="232"/>
      <c r="U14" s="232"/>
      <c r="V14" s="232"/>
      <c r="W14" s="232"/>
      <c r="X14" s="232"/>
      <c r="Y14" s="212"/>
      <c r="Z14" s="212"/>
      <c r="AA14" s="212"/>
      <c r="AB14" s="212"/>
      <c r="AC14" s="212"/>
      <c r="AD14" s="212"/>
      <c r="AE14" s="212"/>
      <c r="AF14" s="212"/>
      <c r="AG14" s="212" t="s">
        <v>104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>
      <c r="A15" s="242">
        <v>3</v>
      </c>
      <c r="B15" s="243" t="s">
        <v>113</v>
      </c>
      <c r="C15" s="258" t="s">
        <v>114</v>
      </c>
      <c r="D15" s="244" t="s">
        <v>99</v>
      </c>
      <c r="E15" s="245">
        <v>1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21</v>
      </c>
      <c r="M15" s="247">
        <f>G15*(1+L15/100)</f>
        <v>0</v>
      </c>
      <c r="N15" s="245">
        <v>0</v>
      </c>
      <c r="O15" s="245">
        <f>ROUND(E15*N15,2)</f>
        <v>0</v>
      </c>
      <c r="P15" s="245">
        <v>0</v>
      </c>
      <c r="Q15" s="245">
        <f>ROUND(E15*P15,2)</f>
        <v>0</v>
      </c>
      <c r="R15" s="247"/>
      <c r="S15" s="247" t="s">
        <v>109</v>
      </c>
      <c r="T15" s="247" t="s">
        <v>110</v>
      </c>
      <c r="U15" s="247">
        <v>0</v>
      </c>
      <c r="V15" s="248">
        <f>ROUND(E15*U15,2)</f>
        <v>0</v>
      </c>
      <c r="W15" s="232"/>
      <c r="X15" s="232" t="s">
        <v>115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116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12.75" outlineLevel="1">
      <c r="A16" s="229"/>
      <c r="B16" s="230"/>
      <c r="C16" s="259" t="s">
        <v>117</v>
      </c>
      <c r="D16" s="233"/>
      <c r="E16" s="234">
        <v>1</v>
      </c>
      <c r="F16" s="232"/>
      <c r="G16" s="232"/>
      <c r="H16" s="232"/>
      <c r="I16" s="232"/>
      <c r="J16" s="232"/>
      <c r="K16" s="232"/>
      <c r="L16" s="232"/>
      <c r="M16" s="232"/>
      <c r="N16" s="231"/>
      <c r="O16" s="231"/>
      <c r="P16" s="231"/>
      <c r="Q16" s="231"/>
      <c r="R16" s="232"/>
      <c r="S16" s="232"/>
      <c r="T16" s="232"/>
      <c r="U16" s="232"/>
      <c r="V16" s="232"/>
      <c r="W16" s="232"/>
      <c r="X16" s="232"/>
      <c r="Y16" s="212"/>
      <c r="Z16" s="212"/>
      <c r="AA16" s="212"/>
      <c r="AB16" s="212"/>
      <c r="AC16" s="212"/>
      <c r="AD16" s="212"/>
      <c r="AE16" s="212"/>
      <c r="AF16" s="212"/>
      <c r="AG16" s="212" t="s">
        <v>104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ht="12.75" outlineLevel="1">
      <c r="A17" s="229"/>
      <c r="B17" s="230"/>
      <c r="C17" s="259" t="s">
        <v>118</v>
      </c>
      <c r="D17" s="233"/>
      <c r="E17" s="234"/>
      <c r="F17" s="232"/>
      <c r="G17" s="232"/>
      <c r="H17" s="232"/>
      <c r="I17" s="232"/>
      <c r="J17" s="232"/>
      <c r="K17" s="232"/>
      <c r="L17" s="232"/>
      <c r="M17" s="232"/>
      <c r="N17" s="231"/>
      <c r="O17" s="231"/>
      <c r="P17" s="231"/>
      <c r="Q17" s="231"/>
      <c r="R17" s="232"/>
      <c r="S17" s="232"/>
      <c r="T17" s="232"/>
      <c r="U17" s="232"/>
      <c r="V17" s="232"/>
      <c r="W17" s="232"/>
      <c r="X17" s="232"/>
      <c r="Y17" s="212"/>
      <c r="Z17" s="212"/>
      <c r="AA17" s="212"/>
      <c r="AB17" s="212"/>
      <c r="AC17" s="212"/>
      <c r="AD17" s="212"/>
      <c r="AE17" s="212"/>
      <c r="AF17" s="212"/>
      <c r="AG17" s="212" t="s">
        <v>104</v>
      </c>
      <c r="AH17" s="212">
        <v>0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12.75" outlineLevel="1">
      <c r="A18" s="229"/>
      <c r="B18" s="230"/>
      <c r="C18" s="259" t="s">
        <v>119</v>
      </c>
      <c r="D18" s="233"/>
      <c r="E18" s="234"/>
      <c r="F18" s="232"/>
      <c r="G18" s="232"/>
      <c r="H18" s="232"/>
      <c r="I18" s="232"/>
      <c r="J18" s="232"/>
      <c r="K18" s="232"/>
      <c r="L18" s="232"/>
      <c r="M18" s="232"/>
      <c r="N18" s="231"/>
      <c r="O18" s="231"/>
      <c r="P18" s="231"/>
      <c r="Q18" s="231"/>
      <c r="R18" s="232"/>
      <c r="S18" s="232"/>
      <c r="T18" s="232"/>
      <c r="U18" s="232"/>
      <c r="V18" s="232"/>
      <c r="W18" s="232"/>
      <c r="X18" s="232"/>
      <c r="Y18" s="212"/>
      <c r="Z18" s="212"/>
      <c r="AA18" s="212"/>
      <c r="AB18" s="212"/>
      <c r="AC18" s="212"/>
      <c r="AD18" s="212"/>
      <c r="AE18" s="212"/>
      <c r="AF18" s="212"/>
      <c r="AG18" s="212" t="s">
        <v>104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12.75" outlineLevel="1">
      <c r="A19" s="229"/>
      <c r="B19" s="230"/>
      <c r="C19" s="259" t="s">
        <v>120</v>
      </c>
      <c r="D19" s="233"/>
      <c r="E19" s="234"/>
      <c r="F19" s="232"/>
      <c r="G19" s="232"/>
      <c r="H19" s="232"/>
      <c r="I19" s="232"/>
      <c r="J19" s="232"/>
      <c r="K19" s="232"/>
      <c r="L19" s="232"/>
      <c r="M19" s="232"/>
      <c r="N19" s="231"/>
      <c r="O19" s="231"/>
      <c r="P19" s="231"/>
      <c r="Q19" s="231"/>
      <c r="R19" s="232"/>
      <c r="S19" s="232"/>
      <c r="T19" s="232"/>
      <c r="U19" s="232"/>
      <c r="V19" s="232"/>
      <c r="W19" s="232"/>
      <c r="X19" s="232"/>
      <c r="Y19" s="212"/>
      <c r="Z19" s="212"/>
      <c r="AA19" s="212"/>
      <c r="AB19" s="212"/>
      <c r="AC19" s="212"/>
      <c r="AD19" s="212"/>
      <c r="AE19" s="212"/>
      <c r="AF19" s="212"/>
      <c r="AG19" s="212" t="s">
        <v>104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>
      <c r="A20" s="242">
        <v>4</v>
      </c>
      <c r="B20" s="243" t="s">
        <v>121</v>
      </c>
      <c r="C20" s="258" t="s">
        <v>122</v>
      </c>
      <c r="D20" s="244" t="s">
        <v>123</v>
      </c>
      <c r="E20" s="245">
        <v>1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21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/>
      <c r="S20" s="247" t="s">
        <v>109</v>
      </c>
      <c r="T20" s="247" t="s">
        <v>110</v>
      </c>
      <c r="U20" s="247">
        <v>0</v>
      </c>
      <c r="V20" s="248">
        <f>ROUND(E20*U20,2)</f>
        <v>0</v>
      </c>
      <c r="W20" s="232"/>
      <c r="X20" s="232" t="s">
        <v>101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111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12.75" outlineLevel="1">
      <c r="A21" s="229"/>
      <c r="B21" s="230"/>
      <c r="C21" s="259" t="s">
        <v>117</v>
      </c>
      <c r="D21" s="233"/>
      <c r="E21" s="234">
        <v>1</v>
      </c>
      <c r="F21" s="232"/>
      <c r="G21" s="232"/>
      <c r="H21" s="232"/>
      <c r="I21" s="232"/>
      <c r="J21" s="232"/>
      <c r="K21" s="232"/>
      <c r="L21" s="232"/>
      <c r="M21" s="232"/>
      <c r="N21" s="231"/>
      <c r="O21" s="231"/>
      <c r="P21" s="231"/>
      <c r="Q21" s="231"/>
      <c r="R21" s="232"/>
      <c r="S21" s="232"/>
      <c r="T21" s="232"/>
      <c r="U21" s="232"/>
      <c r="V21" s="232"/>
      <c r="W21" s="232"/>
      <c r="X21" s="232"/>
      <c r="Y21" s="212"/>
      <c r="Z21" s="212"/>
      <c r="AA21" s="212"/>
      <c r="AB21" s="212"/>
      <c r="AC21" s="212"/>
      <c r="AD21" s="212"/>
      <c r="AE21" s="212"/>
      <c r="AF21" s="212"/>
      <c r="AG21" s="212" t="s">
        <v>104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12.75" outlineLevel="1">
      <c r="A22" s="229"/>
      <c r="B22" s="230"/>
      <c r="C22" s="259" t="s">
        <v>118</v>
      </c>
      <c r="D22" s="233"/>
      <c r="E22" s="234"/>
      <c r="F22" s="232"/>
      <c r="G22" s="232"/>
      <c r="H22" s="232"/>
      <c r="I22" s="232"/>
      <c r="J22" s="232"/>
      <c r="K22" s="232"/>
      <c r="L22" s="232"/>
      <c r="M22" s="232"/>
      <c r="N22" s="231"/>
      <c r="O22" s="231"/>
      <c r="P22" s="231"/>
      <c r="Q22" s="231"/>
      <c r="R22" s="232"/>
      <c r="S22" s="232"/>
      <c r="T22" s="232"/>
      <c r="U22" s="232"/>
      <c r="V22" s="232"/>
      <c r="W22" s="232"/>
      <c r="X22" s="232"/>
      <c r="Y22" s="212"/>
      <c r="Z22" s="212"/>
      <c r="AA22" s="212"/>
      <c r="AB22" s="212"/>
      <c r="AC22" s="212"/>
      <c r="AD22" s="212"/>
      <c r="AE22" s="212"/>
      <c r="AF22" s="212"/>
      <c r="AG22" s="212" t="s">
        <v>104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ht="12.75" outlineLevel="1">
      <c r="A23" s="229"/>
      <c r="B23" s="230"/>
      <c r="C23" s="259" t="s">
        <v>124</v>
      </c>
      <c r="D23" s="233"/>
      <c r="E23" s="234"/>
      <c r="F23" s="232"/>
      <c r="G23" s="232"/>
      <c r="H23" s="232"/>
      <c r="I23" s="232"/>
      <c r="J23" s="232"/>
      <c r="K23" s="232"/>
      <c r="L23" s="232"/>
      <c r="M23" s="232"/>
      <c r="N23" s="231"/>
      <c r="O23" s="231"/>
      <c r="P23" s="231"/>
      <c r="Q23" s="231"/>
      <c r="R23" s="232"/>
      <c r="S23" s="232"/>
      <c r="T23" s="232"/>
      <c r="U23" s="232"/>
      <c r="V23" s="232"/>
      <c r="W23" s="232"/>
      <c r="X23" s="232"/>
      <c r="Y23" s="212"/>
      <c r="Z23" s="212"/>
      <c r="AA23" s="212"/>
      <c r="AB23" s="212"/>
      <c r="AC23" s="212"/>
      <c r="AD23" s="212"/>
      <c r="AE23" s="212"/>
      <c r="AF23" s="212"/>
      <c r="AG23" s="212" t="s">
        <v>104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ht="12.75" outlineLevel="1">
      <c r="A24" s="249">
        <v>5</v>
      </c>
      <c r="B24" s="250" t="s">
        <v>125</v>
      </c>
      <c r="C24" s="260" t="s">
        <v>126</v>
      </c>
      <c r="D24" s="251" t="s">
        <v>99</v>
      </c>
      <c r="E24" s="252">
        <v>1</v>
      </c>
      <c r="F24" s="253"/>
      <c r="G24" s="254">
        <f>ROUND(E24*F24,2)</f>
        <v>0</v>
      </c>
      <c r="H24" s="253"/>
      <c r="I24" s="254">
        <f>ROUND(E24*H24,2)</f>
        <v>0</v>
      </c>
      <c r="J24" s="253"/>
      <c r="K24" s="254">
        <f>ROUND(E24*J24,2)</f>
        <v>0</v>
      </c>
      <c r="L24" s="254">
        <v>21</v>
      </c>
      <c r="M24" s="254">
        <f>G24*(1+L24/100)</f>
        <v>0</v>
      </c>
      <c r="N24" s="252">
        <v>0</v>
      </c>
      <c r="O24" s="252">
        <f>ROUND(E24*N24,2)</f>
        <v>0</v>
      </c>
      <c r="P24" s="252">
        <v>0</v>
      </c>
      <c r="Q24" s="252">
        <f>ROUND(E24*P24,2)</f>
        <v>0</v>
      </c>
      <c r="R24" s="254"/>
      <c r="S24" s="254" t="s">
        <v>109</v>
      </c>
      <c r="T24" s="254" t="s">
        <v>110</v>
      </c>
      <c r="U24" s="254">
        <v>0</v>
      </c>
      <c r="V24" s="255">
        <f>ROUND(E24*U24,2)</f>
        <v>0</v>
      </c>
      <c r="W24" s="232"/>
      <c r="X24" s="232" t="s">
        <v>115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116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12.75" outlineLevel="1">
      <c r="A25" s="242">
        <v>6</v>
      </c>
      <c r="B25" s="243" t="s">
        <v>127</v>
      </c>
      <c r="C25" s="258" t="s">
        <v>128</v>
      </c>
      <c r="D25" s="244" t="s">
        <v>108</v>
      </c>
      <c r="E25" s="245">
        <v>5.76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21</v>
      </c>
      <c r="M25" s="247">
        <f>G25*(1+L25/100)</f>
        <v>0</v>
      </c>
      <c r="N25" s="245">
        <v>0.013</v>
      </c>
      <c r="O25" s="245">
        <f>ROUND(E25*N25,2)</f>
        <v>0.07</v>
      </c>
      <c r="P25" s="245">
        <v>0</v>
      </c>
      <c r="Q25" s="245">
        <f>ROUND(E25*P25,2)</f>
        <v>0</v>
      </c>
      <c r="R25" s="247" t="s">
        <v>129</v>
      </c>
      <c r="S25" s="247" t="s">
        <v>100</v>
      </c>
      <c r="T25" s="247" t="s">
        <v>100</v>
      </c>
      <c r="U25" s="247">
        <v>0</v>
      </c>
      <c r="V25" s="248">
        <f>ROUND(E25*U25,2)</f>
        <v>0</v>
      </c>
      <c r="W25" s="232"/>
      <c r="X25" s="232" t="s">
        <v>115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116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12.75" outlineLevel="1">
      <c r="A26" s="229"/>
      <c r="B26" s="230"/>
      <c r="C26" s="259" t="s">
        <v>112</v>
      </c>
      <c r="D26" s="233"/>
      <c r="E26" s="234">
        <v>5.76</v>
      </c>
      <c r="F26" s="232"/>
      <c r="G26" s="232"/>
      <c r="H26" s="232"/>
      <c r="I26" s="232"/>
      <c r="J26" s="232"/>
      <c r="K26" s="232"/>
      <c r="L26" s="232"/>
      <c r="M26" s="232"/>
      <c r="N26" s="231"/>
      <c r="O26" s="231"/>
      <c r="P26" s="231"/>
      <c r="Q26" s="231"/>
      <c r="R26" s="232"/>
      <c r="S26" s="232"/>
      <c r="T26" s="232"/>
      <c r="U26" s="232"/>
      <c r="V26" s="232"/>
      <c r="W26" s="232"/>
      <c r="X26" s="232"/>
      <c r="Y26" s="212"/>
      <c r="Z26" s="212"/>
      <c r="AA26" s="212"/>
      <c r="AB26" s="212"/>
      <c r="AC26" s="212"/>
      <c r="AD26" s="212"/>
      <c r="AE26" s="212"/>
      <c r="AF26" s="212"/>
      <c r="AG26" s="212" t="s">
        <v>104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>
      <c r="A27" s="249">
        <v>7</v>
      </c>
      <c r="B27" s="250" t="s">
        <v>130</v>
      </c>
      <c r="C27" s="260" t="s">
        <v>131</v>
      </c>
      <c r="D27" s="251" t="s">
        <v>0</v>
      </c>
      <c r="E27" s="252">
        <v>126.8993</v>
      </c>
      <c r="F27" s="253"/>
      <c r="G27" s="254">
        <f>ROUND(E27*F27,2)</f>
        <v>0</v>
      </c>
      <c r="H27" s="253"/>
      <c r="I27" s="254">
        <f>ROUND(E27*H27,2)</f>
        <v>0</v>
      </c>
      <c r="J27" s="253"/>
      <c r="K27" s="254">
        <f>ROUND(E27*J27,2)</f>
        <v>0</v>
      </c>
      <c r="L27" s="254">
        <v>21</v>
      </c>
      <c r="M27" s="254">
        <f>G27*(1+L27/100)</f>
        <v>0</v>
      </c>
      <c r="N27" s="252">
        <v>0</v>
      </c>
      <c r="O27" s="252">
        <f>ROUND(E27*N27,2)</f>
        <v>0</v>
      </c>
      <c r="P27" s="252">
        <v>0</v>
      </c>
      <c r="Q27" s="252">
        <f>ROUND(E27*P27,2)</f>
        <v>0</v>
      </c>
      <c r="R27" s="254"/>
      <c r="S27" s="254" t="s">
        <v>100</v>
      </c>
      <c r="T27" s="254" t="s">
        <v>100</v>
      </c>
      <c r="U27" s="254">
        <v>0</v>
      </c>
      <c r="V27" s="255">
        <f>ROUND(E27*U27,2)</f>
        <v>0</v>
      </c>
      <c r="W27" s="232"/>
      <c r="X27" s="232" t="s">
        <v>101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111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12.75" outlineLevel="1">
      <c r="A28" s="242">
        <v>8</v>
      </c>
      <c r="B28" s="243" t="s">
        <v>132</v>
      </c>
      <c r="C28" s="258" t="s">
        <v>133</v>
      </c>
      <c r="D28" s="244" t="s">
        <v>134</v>
      </c>
      <c r="E28" s="245">
        <v>8.5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21</v>
      </c>
      <c r="M28" s="247">
        <f>G28*(1+L28/100)</f>
        <v>0</v>
      </c>
      <c r="N28" s="245">
        <v>0</v>
      </c>
      <c r="O28" s="245">
        <f>ROUND(E28*N28,2)</f>
        <v>0</v>
      </c>
      <c r="P28" s="245">
        <v>0</v>
      </c>
      <c r="Q28" s="245">
        <f>ROUND(E28*P28,2)</f>
        <v>0</v>
      </c>
      <c r="R28" s="247" t="s">
        <v>135</v>
      </c>
      <c r="S28" s="247" t="s">
        <v>100</v>
      </c>
      <c r="T28" s="247" t="s">
        <v>100</v>
      </c>
      <c r="U28" s="247">
        <v>1</v>
      </c>
      <c r="V28" s="248">
        <f>ROUND(E28*U28,2)</f>
        <v>8.5</v>
      </c>
      <c r="W28" s="232"/>
      <c r="X28" s="232" t="s">
        <v>136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137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12.75" outlineLevel="1">
      <c r="A29" s="229"/>
      <c r="B29" s="230"/>
      <c r="C29" s="259" t="s">
        <v>138</v>
      </c>
      <c r="D29" s="233"/>
      <c r="E29" s="234">
        <v>8.5</v>
      </c>
      <c r="F29" s="232"/>
      <c r="G29" s="232"/>
      <c r="H29" s="232"/>
      <c r="I29" s="232"/>
      <c r="J29" s="232"/>
      <c r="K29" s="232"/>
      <c r="L29" s="232"/>
      <c r="M29" s="232"/>
      <c r="N29" s="231"/>
      <c r="O29" s="231"/>
      <c r="P29" s="231"/>
      <c r="Q29" s="231"/>
      <c r="R29" s="232"/>
      <c r="S29" s="232"/>
      <c r="T29" s="232"/>
      <c r="U29" s="232"/>
      <c r="V29" s="232"/>
      <c r="W29" s="232"/>
      <c r="X29" s="232"/>
      <c r="Y29" s="212"/>
      <c r="Z29" s="212"/>
      <c r="AA29" s="212"/>
      <c r="AB29" s="212"/>
      <c r="AC29" s="212"/>
      <c r="AD29" s="212"/>
      <c r="AE29" s="212"/>
      <c r="AF29" s="212"/>
      <c r="AG29" s="212" t="s">
        <v>104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33" ht="12.75">
      <c r="A30" s="236" t="s">
        <v>95</v>
      </c>
      <c r="B30" s="237" t="s">
        <v>64</v>
      </c>
      <c r="C30" s="257" t="s">
        <v>65</v>
      </c>
      <c r="D30" s="238"/>
      <c r="E30" s="239"/>
      <c r="F30" s="240"/>
      <c r="G30" s="240">
        <f>SUMIF(AG31:AG37,"&lt;&gt;NOR",G31:G37)</f>
        <v>0</v>
      </c>
      <c r="H30" s="240"/>
      <c r="I30" s="240">
        <f>SUM(I31:I37)</f>
        <v>0</v>
      </c>
      <c r="J30" s="240"/>
      <c r="K30" s="240">
        <f>SUM(K31:K37)</f>
        <v>0</v>
      </c>
      <c r="L30" s="240"/>
      <c r="M30" s="240">
        <f>SUM(M31:M37)</f>
        <v>0</v>
      </c>
      <c r="N30" s="239"/>
      <c r="O30" s="239">
        <f>SUM(O31:O37)</f>
        <v>0</v>
      </c>
      <c r="P30" s="239"/>
      <c r="Q30" s="239">
        <f>SUM(Q31:Q37)</f>
        <v>0</v>
      </c>
      <c r="R30" s="240"/>
      <c r="S30" s="240"/>
      <c r="T30" s="240"/>
      <c r="U30" s="240"/>
      <c r="V30" s="241">
        <f>SUM(V31:V37)</f>
        <v>34</v>
      </c>
      <c r="W30" s="235"/>
      <c r="X30" s="235"/>
      <c r="AG30" t="s">
        <v>96</v>
      </c>
    </row>
    <row r="31" spans="1:60" ht="12.75" outlineLevel="1">
      <c r="A31" s="249">
        <v>9</v>
      </c>
      <c r="B31" s="250" t="s">
        <v>139</v>
      </c>
      <c r="C31" s="260" t="s">
        <v>140</v>
      </c>
      <c r="D31" s="251" t="s">
        <v>123</v>
      </c>
      <c r="E31" s="252">
        <v>1</v>
      </c>
      <c r="F31" s="253"/>
      <c r="G31" s="254">
        <f>ROUND(E31*F31,2)</f>
        <v>0</v>
      </c>
      <c r="H31" s="253"/>
      <c r="I31" s="254">
        <f>ROUND(E31*H31,2)</f>
        <v>0</v>
      </c>
      <c r="J31" s="253"/>
      <c r="K31" s="254">
        <f>ROUND(E31*J31,2)</f>
        <v>0</v>
      </c>
      <c r="L31" s="254">
        <v>21</v>
      </c>
      <c r="M31" s="254">
        <f>G31*(1+L31/100)</f>
        <v>0</v>
      </c>
      <c r="N31" s="252">
        <v>0</v>
      </c>
      <c r="O31" s="252">
        <f>ROUND(E31*N31,2)</f>
        <v>0</v>
      </c>
      <c r="P31" s="252">
        <v>0</v>
      </c>
      <c r="Q31" s="252">
        <f>ROUND(E31*P31,2)</f>
        <v>0</v>
      </c>
      <c r="R31" s="254"/>
      <c r="S31" s="254" t="s">
        <v>109</v>
      </c>
      <c r="T31" s="254" t="s">
        <v>110</v>
      </c>
      <c r="U31" s="254">
        <v>0</v>
      </c>
      <c r="V31" s="255">
        <f>ROUND(E31*U31,2)</f>
        <v>0</v>
      </c>
      <c r="W31" s="232"/>
      <c r="X31" s="232" t="s">
        <v>115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116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12.75" outlineLevel="1">
      <c r="A32" s="249">
        <v>10</v>
      </c>
      <c r="B32" s="250" t="s">
        <v>141</v>
      </c>
      <c r="C32" s="260" t="s">
        <v>142</v>
      </c>
      <c r="D32" s="251" t="s">
        <v>0</v>
      </c>
      <c r="E32" s="252">
        <v>15</v>
      </c>
      <c r="F32" s="253"/>
      <c r="G32" s="254">
        <f>ROUND(E32*F32,2)</f>
        <v>0</v>
      </c>
      <c r="H32" s="253"/>
      <c r="I32" s="254">
        <f>ROUND(E32*H32,2)</f>
        <v>0</v>
      </c>
      <c r="J32" s="253"/>
      <c r="K32" s="254">
        <f>ROUND(E32*J32,2)</f>
        <v>0</v>
      </c>
      <c r="L32" s="254">
        <v>21</v>
      </c>
      <c r="M32" s="254">
        <f>G32*(1+L32/100)</f>
        <v>0</v>
      </c>
      <c r="N32" s="252">
        <v>0</v>
      </c>
      <c r="O32" s="252">
        <f>ROUND(E32*N32,2)</f>
        <v>0</v>
      </c>
      <c r="P32" s="252">
        <v>0</v>
      </c>
      <c r="Q32" s="252">
        <f>ROUND(E32*P32,2)</f>
        <v>0</v>
      </c>
      <c r="R32" s="254"/>
      <c r="S32" s="254" t="s">
        <v>100</v>
      </c>
      <c r="T32" s="254" t="s">
        <v>100</v>
      </c>
      <c r="U32" s="254">
        <v>0</v>
      </c>
      <c r="V32" s="255">
        <f>ROUND(E32*U32,2)</f>
        <v>0</v>
      </c>
      <c r="W32" s="232"/>
      <c r="X32" s="232" t="s">
        <v>101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111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12.75" outlineLevel="1">
      <c r="A33" s="242">
        <v>11</v>
      </c>
      <c r="B33" s="243" t="s">
        <v>132</v>
      </c>
      <c r="C33" s="258" t="s">
        <v>133</v>
      </c>
      <c r="D33" s="244" t="s">
        <v>134</v>
      </c>
      <c r="E33" s="245">
        <v>34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21</v>
      </c>
      <c r="M33" s="247">
        <f>G33*(1+L33/100)</f>
        <v>0</v>
      </c>
      <c r="N33" s="245">
        <v>0</v>
      </c>
      <c r="O33" s="245">
        <f>ROUND(E33*N33,2)</f>
        <v>0</v>
      </c>
      <c r="P33" s="245">
        <v>0</v>
      </c>
      <c r="Q33" s="245">
        <f>ROUND(E33*P33,2)</f>
        <v>0</v>
      </c>
      <c r="R33" s="247" t="s">
        <v>135</v>
      </c>
      <c r="S33" s="247" t="s">
        <v>100</v>
      </c>
      <c r="T33" s="247" t="s">
        <v>100</v>
      </c>
      <c r="U33" s="247">
        <v>1</v>
      </c>
      <c r="V33" s="248">
        <f>ROUND(E33*U33,2)</f>
        <v>34</v>
      </c>
      <c r="W33" s="232"/>
      <c r="X33" s="232" t="s">
        <v>136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137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12.75" outlineLevel="1">
      <c r="A34" s="229"/>
      <c r="B34" s="230"/>
      <c r="C34" s="259" t="s">
        <v>143</v>
      </c>
      <c r="D34" s="233"/>
      <c r="E34" s="234">
        <v>34</v>
      </c>
      <c r="F34" s="232"/>
      <c r="G34" s="232"/>
      <c r="H34" s="232"/>
      <c r="I34" s="232"/>
      <c r="J34" s="232"/>
      <c r="K34" s="232"/>
      <c r="L34" s="232"/>
      <c r="M34" s="232"/>
      <c r="N34" s="231"/>
      <c r="O34" s="231"/>
      <c r="P34" s="231"/>
      <c r="Q34" s="231"/>
      <c r="R34" s="232"/>
      <c r="S34" s="232"/>
      <c r="T34" s="232"/>
      <c r="U34" s="232"/>
      <c r="V34" s="232"/>
      <c r="W34" s="232"/>
      <c r="X34" s="232"/>
      <c r="Y34" s="212"/>
      <c r="Z34" s="212"/>
      <c r="AA34" s="212"/>
      <c r="AB34" s="212"/>
      <c r="AC34" s="212"/>
      <c r="AD34" s="212"/>
      <c r="AE34" s="212"/>
      <c r="AF34" s="212"/>
      <c r="AG34" s="212" t="s">
        <v>104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12.75" outlineLevel="1">
      <c r="A35" s="229"/>
      <c r="B35" s="230"/>
      <c r="C35" s="259" t="s">
        <v>118</v>
      </c>
      <c r="D35" s="233"/>
      <c r="E35" s="234"/>
      <c r="F35" s="232"/>
      <c r="G35" s="232"/>
      <c r="H35" s="232"/>
      <c r="I35" s="232"/>
      <c r="J35" s="232"/>
      <c r="K35" s="232"/>
      <c r="L35" s="232"/>
      <c r="M35" s="232"/>
      <c r="N35" s="231"/>
      <c r="O35" s="231"/>
      <c r="P35" s="231"/>
      <c r="Q35" s="231"/>
      <c r="R35" s="232"/>
      <c r="S35" s="232"/>
      <c r="T35" s="232"/>
      <c r="U35" s="232"/>
      <c r="V35" s="232"/>
      <c r="W35" s="232"/>
      <c r="X35" s="232"/>
      <c r="Y35" s="212"/>
      <c r="Z35" s="212"/>
      <c r="AA35" s="212"/>
      <c r="AB35" s="212"/>
      <c r="AC35" s="212"/>
      <c r="AD35" s="212"/>
      <c r="AE35" s="212"/>
      <c r="AF35" s="212"/>
      <c r="AG35" s="212" t="s">
        <v>104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>
      <c r="A36" s="229"/>
      <c r="B36" s="230"/>
      <c r="C36" s="259" t="s">
        <v>144</v>
      </c>
      <c r="D36" s="233"/>
      <c r="E36" s="234"/>
      <c r="F36" s="232"/>
      <c r="G36" s="232"/>
      <c r="H36" s="232"/>
      <c r="I36" s="232"/>
      <c r="J36" s="232"/>
      <c r="K36" s="232"/>
      <c r="L36" s="232"/>
      <c r="M36" s="232"/>
      <c r="N36" s="231"/>
      <c r="O36" s="231"/>
      <c r="P36" s="231"/>
      <c r="Q36" s="231"/>
      <c r="R36" s="232"/>
      <c r="S36" s="232"/>
      <c r="T36" s="232"/>
      <c r="U36" s="232"/>
      <c r="V36" s="232"/>
      <c r="W36" s="232"/>
      <c r="X36" s="232"/>
      <c r="Y36" s="212"/>
      <c r="Z36" s="212"/>
      <c r="AA36" s="212"/>
      <c r="AB36" s="212"/>
      <c r="AC36" s="212"/>
      <c r="AD36" s="212"/>
      <c r="AE36" s="212"/>
      <c r="AF36" s="212"/>
      <c r="AG36" s="212" t="s">
        <v>104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ht="12.75" outlineLevel="1">
      <c r="A37" s="229"/>
      <c r="B37" s="230"/>
      <c r="C37" s="259" t="s">
        <v>145</v>
      </c>
      <c r="D37" s="233"/>
      <c r="E37" s="234"/>
      <c r="F37" s="232"/>
      <c r="G37" s="232"/>
      <c r="H37" s="232"/>
      <c r="I37" s="232"/>
      <c r="J37" s="232"/>
      <c r="K37" s="232"/>
      <c r="L37" s="232"/>
      <c r="M37" s="232"/>
      <c r="N37" s="231"/>
      <c r="O37" s="231"/>
      <c r="P37" s="231"/>
      <c r="Q37" s="231"/>
      <c r="R37" s="232"/>
      <c r="S37" s="232"/>
      <c r="T37" s="232"/>
      <c r="U37" s="232"/>
      <c r="V37" s="232"/>
      <c r="W37" s="232"/>
      <c r="X37" s="232"/>
      <c r="Y37" s="212"/>
      <c r="Z37" s="212"/>
      <c r="AA37" s="212"/>
      <c r="AB37" s="212"/>
      <c r="AC37" s="212"/>
      <c r="AD37" s="212"/>
      <c r="AE37" s="212"/>
      <c r="AF37" s="212"/>
      <c r="AG37" s="212" t="s">
        <v>104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33" ht="12.75">
      <c r="A38" s="236" t="s">
        <v>95</v>
      </c>
      <c r="B38" s="237" t="s">
        <v>66</v>
      </c>
      <c r="C38" s="257" t="s">
        <v>67</v>
      </c>
      <c r="D38" s="238"/>
      <c r="E38" s="239"/>
      <c r="F38" s="240"/>
      <c r="G38" s="240">
        <f>SUMIF(AG39:AG46,"&lt;&gt;NOR",G39:G46)</f>
        <v>0</v>
      </c>
      <c r="H38" s="240"/>
      <c r="I38" s="240">
        <f>SUM(I39:I46)</f>
        <v>0</v>
      </c>
      <c r="J38" s="240"/>
      <c r="K38" s="240">
        <f>SUM(K39:K46)</f>
        <v>0</v>
      </c>
      <c r="L38" s="240"/>
      <c r="M38" s="240">
        <f>SUM(M39:M46)</f>
        <v>0</v>
      </c>
      <c r="N38" s="239"/>
      <c r="O38" s="239">
        <f>SUM(O39:O46)</f>
        <v>0.01</v>
      </c>
      <c r="P38" s="239"/>
      <c r="Q38" s="239">
        <f>SUM(Q39:Q46)</f>
        <v>0</v>
      </c>
      <c r="R38" s="240"/>
      <c r="S38" s="240"/>
      <c r="T38" s="240"/>
      <c r="U38" s="240"/>
      <c r="V38" s="241">
        <f>SUM(V39:V46)</f>
        <v>0.36</v>
      </c>
      <c r="W38" s="235"/>
      <c r="X38" s="235"/>
      <c r="AG38" t="s">
        <v>96</v>
      </c>
    </row>
    <row r="39" spans="1:60" ht="12.75" outlineLevel="1">
      <c r="A39" s="242">
        <v>12</v>
      </c>
      <c r="B39" s="243" t="s">
        <v>146</v>
      </c>
      <c r="C39" s="258" t="s">
        <v>147</v>
      </c>
      <c r="D39" s="244" t="s">
        <v>108</v>
      </c>
      <c r="E39" s="245">
        <v>5.76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21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/>
      <c r="S39" s="247" t="s">
        <v>100</v>
      </c>
      <c r="T39" s="247" t="s">
        <v>100</v>
      </c>
      <c r="U39" s="247">
        <v>0.062</v>
      </c>
      <c r="V39" s="248">
        <f>ROUND(E39*U39,2)</f>
        <v>0.36</v>
      </c>
      <c r="W39" s="232"/>
      <c r="X39" s="232" t="s">
        <v>101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111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ht="12.75" outlineLevel="1">
      <c r="A40" s="229"/>
      <c r="B40" s="230"/>
      <c r="C40" s="259" t="s">
        <v>112</v>
      </c>
      <c r="D40" s="233"/>
      <c r="E40" s="234">
        <v>5.76</v>
      </c>
      <c r="F40" s="232"/>
      <c r="G40" s="232"/>
      <c r="H40" s="232"/>
      <c r="I40" s="232"/>
      <c r="J40" s="232"/>
      <c r="K40" s="232"/>
      <c r="L40" s="232"/>
      <c r="M40" s="232"/>
      <c r="N40" s="231"/>
      <c r="O40" s="231"/>
      <c r="P40" s="231"/>
      <c r="Q40" s="231"/>
      <c r="R40" s="232"/>
      <c r="S40" s="232"/>
      <c r="T40" s="232"/>
      <c r="U40" s="232"/>
      <c r="V40" s="232"/>
      <c r="W40" s="232"/>
      <c r="X40" s="232"/>
      <c r="Y40" s="212"/>
      <c r="Z40" s="212"/>
      <c r="AA40" s="212"/>
      <c r="AB40" s="212"/>
      <c r="AC40" s="212"/>
      <c r="AD40" s="212"/>
      <c r="AE40" s="212"/>
      <c r="AF40" s="212"/>
      <c r="AG40" s="212" t="s">
        <v>104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ht="12.75" outlineLevel="1">
      <c r="A41" s="249">
        <v>13</v>
      </c>
      <c r="B41" s="250" t="s">
        <v>148</v>
      </c>
      <c r="C41" s="260" t="s">
        <v>149</v>
      </c>
      <c r="D41" s="251" t="s">
        <v>108</v>
      </c>
      <c r="E41" s="252">
        <v>14</v>
      </c>
      <c r="F41" s="253"/>
      <c r="G41" s="254">
        <f>ROUND(E41*F41,2)</f>
        <v>0</v>
      </c>
      <c r="H41" s="253"/>
      <c r="I41" s="254">
        <f>ROUND(E41*H41,2)</f>
        <v>0</v>
      </c>
      <c r="J41" s="253"/>
      <c r="K41" s="254">
        <f>ROUND(E41*J41,2)</f>
        <v>0</v>
      </c>
      <c r="L41" s="254">
        <v>21</v>
      </c>
      <c r="M41" s="254">
        <f>G41*(1+L41/100)</f>
        <v>0</v>
      </c>
      <c r="N41" s="252">
        <v>0.00048</v>
      </c>
      <c r="O41" s="252">
        <f>ROUND(E41*N41,2)</f>
        <v>0.01</v>
      </c>
      <c r="P41" s="252">
        <v>0</v>
      </c>
      <c r="Q41" s="252">
        <f>ROUND(E41*P41,2)</f>
        <v>0</v>
      </c>
      <c r="R41" s="254"/>
      <c r="S41" s="254" t="s">
        <v>109</v>
      </c>
      <c r="T41" s="254" t="s">
        <v>110</v>
      </c>
      <c r="U41" s="254">
        <v>0</v>
      </c>
      <c r="V41" s="255">
        <f>ROUND(E41*U41,2)</f>
        <v>0</v>
      </c>
      <c r="W41" s="232"/>
      <c r="X41" s="232" t="s">
        <v>101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111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ht="12.75" outlineLevel="1">
      <c r="A42" s="242">
        <v>14</v>
      </c>
      <c r="B42" s="243" t="s">
        <v>150</v>
      </c>
      <c r="C42" s="258" t="s">
        <v>151</v>
      </c>
      <c r="D42" s="244" t="s">
        <v>108</v>
      </c>
      <c r="E42" s="245">
        <v>14.4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21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/>
      <c r="S42" s="247" t="s">
        <v>109</v>
      </c>
      <c r="T42" s="247" t="s">
        <v>110</v>
      </c>
      <c r="U42" s="247">
        <v>0</v>
      </c>
      <c r="V42" s="248">
        <f>ROUND(E42*U42,2)</f>
        <v>0</v>
      </c>
      <c r="W42" s="232"/>
      <c r="X42" s="232" t="s">
        <v>115</v>
      </c>
      <c r="Y42" s="212"/>
      <c r="Z42" s="212"/>
      <c r="AA42" s="212"/>
      <c r="AB42" s="212"/>
      <c r="AC42" s="212"/>
      <c r="AD42" s="212"/>
      <c r="AE42" s="212"/>
      <c r="AF42" s="212"/>
      <c r="AG42" s="212" t="s">
        <v>116</v>
      </c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12.75" outlineLevel="1">
      <c r="A43" s="229"/>
      <c r="B43" s="230"/>
      <c r="C43" s="259" t="s">
        <v>152</v>
      </c>
      <c r="D43" s="233"/>
      <c r="E43" s="234">
        <v>11.52</v>
      </c>
      <c r="F43" s="232"/>
      <c r="G43" s="232"/>
      <c r="H43" s="232"/>
      <c r="I43" s="232"/>
      <c r="J43" s="232"/>
      <c r="K43" s="232"/>
      <c r="L43" s="232"/>
      <c r="M43" s="232"/>
      <c r="N43" s="231"/>
      <c r="O43" s="231"/>
      <c r="P43" s="231"/>
      <c r="Q43" s="231"/>
      <c r="R43" s="232"/>
      <c r="S43" s="232"/>
      <c r="T43" s="232"/>
      <c r="U43" s="232"/>
      <c r="V43" s="232"/>
      <c r="W43" s="232"/>
      <c r="X43" s="232"/>
      <c r="Y43" s="212"/>
      <c r="Z43" s="212"/>
      <c r="AA43" s="212"/>
      <c r="AB43" s="212"/>
      <c r="AC43" s="212"/>
      <c r="AD43" s="212"/>
      <c r="AE43" s="212"/>
      <c r="AF43" s="212"/>
      <c r="AG43" s="212" t="s">
        <v>104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ht="12.75" outlineLevel="1">
      <c r="A44" s="229"/>
      <c r="B44" s="230"/>
      <c r="C44" s="259" t="s">
        <v>153</v>
      </c>
      <c r="D44" s="233"/>
      <c r="E44" s="234">
        <v>2.88</v>
      </c>
      <c r="F44" s="232"/>
      <c r="G44" s="232"/>
      <c r="H44" s="232"/>
      <c r="I44" s="232"/>
      <c r="J44" s="232"/>
      <c r="K44" s="232"/>
      <c r="L44" s="232"/>
      <c r="M44" s="232"/>
      <c r="N44" s="231"/>
      <c r="O44" s="231"/>
      <c r="P44" s="231"/>
      <c r="Q44" s="231"/>
      <c r="R44" s="232"/>
      <c r="S44" s="232"/>
      <c r="T44" s="232"/>
      <c r="U44" s="232"/>
      <c r="V44" s="232"/>
      <c r="W44" s="232"/>
      <c r="X44" s="232"/>
      <c r="Y44" s="212"/>
      <c r="Z44" s="212"/>
      <c r="AA44" s="212"/>
      <c r="AB44" s="212"/>
      <c r="AC44" s="212"/>
      <c r="AD44" s="212"/>
      <c r="AE44" s="212"/>
      <c r="AF44" s="212"/>
      <c r="AG44" s="212" t="s">
        <v>104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ht="12.75" outlineLevel="1">
      <c r="A45" s="242">
        <v>15</v>
      </c>
      <c r="B45" s="243" t="s">
        <v>150</v>
      </c>
      <c r="C45" s="258" t="s">
        <v>154</v>
      </c>
      <c r="D45" s="244" t="s">
        <v>108</v>
      </c>
      <c r="E45" s="245">
        <v>5.76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21</v>
      </c>
      <c r="M45" s="247">
        <f>G45*(1+L45/100)</f>
        <v>0</v>
      </c>
      <c r="N45" s="245">
        <v>0</v>
      </c>
      <c r="O45" s="245">
        <f>ROUND(E45*N45,2)</f>
        <v>0</v>
      </c>
      <c r="P45" s="245">
        <v>0</v>
      </c>
      <c r="Q45" s="245">
        <f>ROUND(E45*P45,2)</f>
        <v>0</v>
      </c>
      <c r="R45" s="247"/>
      <c r="S45" s="247" t="s">
        <v>109</v>
      </c>
      <c r="T45" s="247" t="s">
        <v>110</v>
      </c>
      <c r="U45" s="247">
        <v>0</v>
      </c>
      <c r="V45" s="248">
        <f>ROUND(E45*U45,2)</f>
        <v>0</v>
      </c>
      <c r="W45" s="232"/>
      <c r="X45" s="232" t="s">
        <v>101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111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12.75" outlineLevel="1">
      <c r="A46" s="229"/>
      <c r="B46" s="230"/>
      <c r="C46" s="259" t="s">
        <v>112</v>
      </c>
      <c r="D46" s="233"/>
      <c r="E46" s="234">
        <v>5.76</v>
      </c>
      <c r="F46" s="232"/>
      <c r="G46" s="232"/>
      <c r="H46" s="232"/>
      <c r="I46" s="232"/>
      <c r="J46" s="232"/>
      <c r="K46" s="232"/>
      <c r="L46" s="232"/>
      <c r="M46" s="232"/>
      <c r="N46" s="231"/>
      <c r="O46" s="231"/>
      <c r="P46" s="231"/>
      <c r="Q46" s="231"/>
      <c r="R46" s="232"/>
      <c r="S46" s="232"/>
      <c r="T46" s="232"/>
      <c r="U46" s="232"/>
      <c r="V46" s="232"/>
      <c r="W46" s="232"/>
      <c r="X46" s="232"/>
      <c r="Y46" s="212"/>
      <c r="Z46" s="212"/>
      <c r="AA46" s="212"/>
      <c r="AB46" s="212"/>
      <c r="AC46" s="212"/>
      <c r="AD46" s="212"/>
      <c r="AE46" s="212"/>
      <c r="AF46" s="212"/>
      <c r="AG46" s="212" t="s">
        <v>104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33" ht="12.75">
      <c r="A47" s="236" t="s">
        <v>95</v>
      </c>
      <c r="B47" s="237" t="s">
        <v>68</v>
      </c>
      <c r="C47" s="257" t="s">
        <v>29</v>
      </c>
      <c r="D47" s="238"/>
      <c r="E47" s="239"/>
      <c r="F47" s="240"/>
      <c r="G47" s="240">
        <f>SUMIF(AG48:AG56,"&lt;&gt;NOR",G48:G56)</f>
        <v>0</v>
      </c>
      <c r="H47" s="240"/>
      <c r="I47" s="240">
        <f>SUM(I48:I56)</f>
        <v>0</v>
      </c>
      <c r="J47" s="240"/>
      <c r="K47" s="240">
        <f>SUM(K48:K56)</f>
        <v>0</v>
      </c>
      <c r="L47" s="240"/>
      <c r="M47" s="240">
        <f>SUM(M48:M56)</f>
        <v>0</v>
      </c>
      <c r="N47" s="239"/>
      <c r="O47" s="239">
        <f>SUM(O48:O56)</f>
        <v>0</v>
      </c>
      <c r="P47" s="239"/>
      <c r="Q47" s="239">
        <f>SUM(Q48:Q56)</f>
        <v>0</v>
      </c>
      <c r="R47" s="240"/>
      <c r="S47" s="240"/>
      <c r="T47" s="240"/>
      <c r="U47" s="240"/>
      <c r="V47" s="241">
        <f>SUM(V48:V56)</f>
        <v>0</v>
      </c>
      <c r="W47" s="235"/>
      <c r="X47" s="235"/>
      <c r="AG47" t="s">
        <v>96</v>
      </c>
    </row>
    <row r="48" spans="1:60" ht="12.75" outlineLevel="1">
      <c r="A48" s="249">
        <v>16</v>
      </c>
      <c r="B48" s="250" t="s">
        <v>155</v>
      </c>
      <c r="C48" s="260" t="s">
        <v>156</v>
      </c>
      <c r="D48" s="251" t="s">
        <v>157</v>
      </c>
      <c r="E48" s="252">
        <v>1</v>
      </c>
      <c r="F48" s="253"/>
      <c r="G48" s="254">
        <f>ROUND(E48*F48,2)</f>
        <v>0</v>
      </c>
      <c r="H48" s="253"/>
      <c r="I48" s="254">
        <f>ROUND(E48*H48,2)</f>
        <v>0</v>
      </c>
      <c r="J48" s="253"/>
      <c r="K48" s="254">
        <f>ROUND(E48*J48,2)</f>
        <v>0</v>
      </c>
      <c r="L48" s="254">
        <v>21</v>
      </c>
      <c r="M48" s="254">
        <f>G48*(1+L48/100)</f>
        <v>0</v>
      </c>
      <c r="N48" s="252">
        <v>0</v>
      </c>
      <c r="O48" s="252">
        <f>ROUND(E48*N48,2)</f>
        <v>0</v>
      </c>
      <c r="P48" s="252">
        <v>0</v>
      </c>
      <c r="Q48" s="252">
        <f>ROUND(E48*P48,2)</f>
        <v>0</v>
      </c>
      <c r="R48" s="254"/>
      <c r="S48" s="254" t="s">
        <v>109</v>
      </c>
      <c r="T48" s="254" t="s">
        <v>110</v>
      </c>
      <c r="U48" s="254">
        <v>0</v>
      </c>
      <c r="V48" s="255">
        <f>ROUND(E48*U48,2)</f>
        <v>0</v>
      </c>
      <c r="W48" s="232"/>
      <c r="X48" s="232" t="s">
        <v>158</v>
      </c>
      <c r="Y48" s="212"/>
      <c r="Z48" s="212"/>
      <c r="AA48" s="212"/>
      <c r="AB48" s="212"/>
      <c r="AC48" s="212"/>
      <c r="AD48" s="212"/>
      <c r="AE48" s="212"/>
      <c r="AF48" s="212"/>
      <c r="AG48" s="212" t="s">
        <v>159</v>
      </c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12.75" outlineLevel="1">
      <c r="A49" s="249">
        <v>17</v>
      </c>
      <c r="B49" s="250" t="s">
        <v>160</v>
      </c>
      <c r="C49" s="260" t="s">
        <v>161</v>
      </c>
      <c r="D49" s="251" t="s">
        <v>157</v>
      </c>
      <c r="E49" s="252">
        <v>1</v>
      </c>
      <c r="F49" s="253"/>
      <c r="G49" s="254">
        <f>ROUND(E49*F49,2)</f>
        <v>0</v>
      </c>
      <c r="H49" s="253"/>
      <c r="I49" s="254">
        <f>ROUND(E49*H49,2)</f>
        <v>0</v>
      </c>
      <c r="J49" s="253"/>
      <c r="K49" s="254">
        <f>ROUND(E49*J49,2)</f>
        <v>0</v>
      </c>
      <c r="L49" s="254">
        <v>21</v>
      </c>
      <c r="M49" s="254">
        <f>G49*(1+L49/100)</f>
        <v>0</v>
      </c>
      <c r="N49" s="252">
        <v>0</v>
      </c>
      <c r="O49" s="252">
        <f>ROUND(E49*N49,2)</f>
        <v>0</v>
      </c>
      <c r="P49" s="252">
        <v>0</v>
      </c>
      <c r="Q49" s="252">
        <f>ROUND(E49*P49,2)</f>
        <v>0</v>
      </c>
      <c r="R49" s="254"/>
      <c r="S49" s="254" t="s">
        <v>109</v>
      </c>
      <c r="T49" s="254" t="s">
        <v>110</v>
      </c>
      <c r="U49" s="254">
        <v>0</v>
      </c>
      <c r="V49" s="255">
        <f>ROUND(E49*U49,2)</f>
        <v>0</v>
      </c>
      <c r="W49" s="232"/>
      <c r="X49" s="232" t="s">
        <v>158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159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12.75" outlineLevel="1">
      <c r="A50" s="249">
        <v>18</v>
      </c>
      <c r="B50" s="250" t="s">
        <v>162</v>
      </c>
      <c r="C50" s="260" t="s">
        <v>163</v>
      </c>
      <c r="D50" s="251" t="s">
        <v>157</v>
      </c>
      <c r="E50" s="252">
        <v>1</v>
      </c>
      <c r="F50" s="253"/>
      <c r="G50" s="254">
        <f>ROUND(E50*F50,2)</f>
        <v>0</v>
      </c>
      <c r="H50" s="253"/>
      <c r="I50" s="254">
        <f>ROUND(E50*H50,2)</f>
        <v>0</v>
      </c>
      <c r="J50" s="253"/>
      <c r="K50" s="254">
        <f>ROUND(E50*J50,2)</f>
        <v>0</v>
      </c>
      <c r="L50" s="254">
        <v>21</v>
      </c>
      <c r="M50" s="254">
        <f>G50*(1+L50/100)</f>
        <v>0</v>
      </c>
      <c r="N50" s="252">
        <v>0</v>
      </c>
      <c r="O50" s="252">
        <f>ROUND(E50*N50,2)</f>
        <v>0</v>
      </c>
      <c r="P50" s="252">
        <v>0</v>
      </c>
      <c r="Q50" s="252">
        <f>ROUND(E50*P50,2)</f>
        <v>0</v>
      </c>
      <c r="R50" s="254"/>
      <c r="S50" s="254" t="s">
        <v>109</v>
      </c>
      <c r="T50" s="254" t="s">
        <v>110</v>
      </c>
      <c r="U50" s="254">
        <v>0</v>
      </c>
      <c r="V50" s="255">
        <f>ROUND(E50*U50,2)</f>
        <v>0</v>
      </c>
      <c r="W50" s="232"/>
      <c r="X50" s="232" t="s">
        <v>158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159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ht="12.75" outlineLevel="1">
      <c r="A51" s="249">
        <v>19</v>
      </c>
      <c r="B51" s="250" t="s">
        <v>164</v>
      </c>
      <c r="C51" s="260" t="s">
        <v>165</v>
      </c>
      <c r="D51" s="251" t="s">
        <v>157</v>
      </c>
      <c r="E51" s="252">
        <v>1</v>
      </c>
      <c r="F51" s="253"/>
      <c r="G51" s="254">
        <f>ROUND(E51*F51,2)</f>
        <v>0</v>
      </c>
      <c r="H51" s="253"/>
      <c r="I51" s="254">
        <f>ROUND(E51*H51,2)</f>
        <v>0</v>
      </c>
      <c r="J51" s="253"/>
      <c r="K51" s="254">
        <f>ROUND(E51*J51,2)</f>
        <v>0</v>
      </c>
      <c r="L51" s="254">
        <v>21</v>
      </c>
      <c r="M51" s="254">
        <f>G51*(1+L51/100)</f>
        <v>0</v>
      </c>
      <c r="N51" s="252">
        <v>0</v>
      </c>
      <c r="O51" s="252">
        <f>ROUND(E51*N51,2)</f>
        <v>0</v>
      </c>
      <c r="P51" s="252">
        <v>0</v>
      </c>
      <c r="Q51" s="252">
        <f>ROUND(E51*P51,2)</f>
        <v>0</v>
      </c>
      <c r="R51" s="254"/>
      <c r="S51" s="254" t="s">
        <v>109</v>
      </c>
      <c r="T51" s="254" t="s">
        <v>110</v>
      </c>
      <c r="U51" s="254">
        <v>0</v>
      </c>
      <c r="V51" s="255">
        <f>ROUND(E51*U51,2)</f>
        <v>0</v>
      </c>
      <c r="W51" s="232"/>
      <c r="X51" s="232" t="s">
        <v>158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159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ht="12.75" outlineLevel="1">
      <c r="A52" s="249">
        <v>20</v>
      </c>
      <c r="B52" s="250" t="s">
        <v>166</v>
      </c>
      <c r="C52" s="260" t="s">
        <v>167</v>
      </c>
      <c r="D52" s="251" t="s">
        <v>157</v>
      </c>
      <c r="E52" s="252">
        <v>1</v>
      </c>
      <c r="F52" s="253"/>
      <c r="G52" s="254">
        <f>ROUND(E52*F52,2)</f>
        <v>0</v>
      </c>
      <c r="H52" s="253"/>
      <c r="I52" s="254">
        <f>ROUND(E52*H52,2)</f>
        <v>0</v>
      </c>
      <c r="J52" s="253"/>
      <c r="K52" s="254">
        <f>ROUND(E52*J52,2)</f>
        <v>0</v>
      </c>
      <c r="L52" s="254">
        <v>21</v>
      </c>
      <c r="M52" s="254">
        <f>G52*(1+L52/100)</f>
        <v>0</v>
      </c>
      <c r="N52" s="252">
        <v>0</v>
      </c>
      <c r="O52" s="252">
        <f>ROUND(E52*N52,2)</f>
        <v>0</v>
      </c>
      <c r="P52" s="252">
        <v>0</v>
      </c>
      <c r="Q52" s="252">
        <f>ROUND(E52*P52,2)</f>
        <v>0</v>
      </c>
      <c r="R52" s="254"/>
      <c r="S52" s="254" t="s">
        <v>100</v>
      </c>
      <c r="T52" s="254" t="s">
        <v>110</v>
      </c>
      <c r="U52" s="254">
        <v>0</v>
      </c>
      <c r="V52" s="255">
        <f>ROUND(E52*U52,2)</f>
        <v>0</v>
      </c>
      <c r="W52" s="232"/>
      <c r="X52" s="232" t="s">
        <v>158</v>
      </c>
      <c r="Y52" s="212"/>
      <c r="Z52" s="212"/>
      <c r="AA52" s="212"/>
      <c r="AB52" s="212"/>
      <c r="AC52" s="212"/>
      <c r="AD52" s="212"/>
      <c r="AE52" s="212"/>
      <c r="AF52" s="212"/>
      <c r="AG52" s="212" t="s">
        <v>168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12.75" outlineLevel="1">
      <c r="A53" s="249">
        <v>21</v>
      </c>
      <c r="B53" s="250" t="s">
        <v>169</v>
      </c>
      <c r="C53" s="260" t="s">
        <v>170</v>
      </c>
      <c r="D53" s="251" t="s">
        <v>157</v>
      </c>
      <c r="E53" s="252">
        <v>1</v>
      </c>
      <c r="F53" s="253"/>
      <c r="G53" s="254">
        <f>ROUND(E53*F53,2)</f>
        <v>0</v>
      </c>
      <c r="H53" s="253"/>
      <c r="I53" s="254">
        <f>ROUND(E53*H53,2)</f>
        <v>0</v>
      </c>
      <c r="J53" s="253"/>
      <c r="K53" s="254">
        <f>ROUND(E53*J53,2)</f>
        <v>0</v>
      </c>
      <c r="L53" s="254">
        <v>21</v>
      </c>
      <c r="M53" s="254">
        <f>G53*(1+L53/100)</f>
        <v>0</v>
      </c>
      <c r="N53" s="252">
        <v>0</v>
      </c>
      <c r="O53" s="252">
        <f>ROUND(E53*N53,2)</f>
        <v>0</v>
      </c>
      <c r="P53" s="252">
        <v>0</v>
      </c>
      <c r="Q53" s="252">
        <f>ROUND(E53*P53,2)</f>
        <v>0</v>
      </c>
      <c r="R53" s="254"/>
      <c r="S53" s="254" t="s">
        <v>109</v>
      </c>
      <c r="T53" s="254" t="s">
        <v>110</v>
      </c>
      <c r="U53" s="254">
        <v>0</v>
      </c>
      <c r="V53" s="255">
        <f>ROUND(E53*U53,2)</f>
        <v>0</v>
      </c>
      <c r="W53" s="232"/>
      <c r="X53" s="232" t="s">
        <v>158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159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12.75" outlineLevel="1">
      <c r="A54" s="249">
        <v>22</v>
      </c>
      <c r="B54" s="250" t="s">
        <v>171</v>
      </c>
      <c r="C54" s="260" t="s">
        <v>172</v>
      </c>
      <c r="D54" s="251" t="s">
        <v>157</v>
      </c>
      <c r="E54" s="252">
        <v>1</v>
      </c>
      <c r="F54" s="253"/>
      <c r="G54" s="254">
        <f>ROUND(E54*F54,2)</f>
        <v>0</v>
      </c>
      <c r="H54" s="253"/>
      <c r="I54" s="254">
        <f>ROUND(E54*H54,2)</f>
        <v>0</v>
      </c>
      <c r="J54" s="253"/>
      <c r="K54" s="254">
        <f>ROUND(E54*J54,2)</f>
        <v>0</v>
      </c>
      <c r="L54" s="254">
        <v>21</v>
      </c>
      <c r="M54" s="254">
        <f>G54*(1+L54/100)</f>
        <v>0</v>
      </c>
      <c r="N54" s="252">
        <v>0</v>
      </c>
      <c r="O54" s="252">
        <f>ROUND(E54*N54,2)</f>
        <v>0</v>
      </c>
      <c r="P54" s="252">
        <v>0</v>
      </c>
      <c r="Q54" s="252">
        <f>ROUND(E54*P54,2)</f>
        <v>0</v>
      </c>
      <c r="R54" s="254"/>
      <c r="S54" s="254" t="s">
        <v>109</v>
      </c>
      <c r="T54" s="254" t="s">
        <v>110</v>
      </c>
      <c r="U54" s="254">
        <v>0</v>
      </c>
      <c r="V54" s="255">
        <f>ROUND(E54*U54,2)</f>
        <v>0</v>
      </c>
      <c r="W54" s="232"/>
      <c r="X54" s="232" t="s">
        <v>158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159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12.75" outlineLevel="1">
      <c r="A55" s="249">
        <v>23</v>
      </c>
      <c r="B55" s="250" t="s">
        <v>173</v>
      </c>
      <c r="C55" s="260" t="s">
        <v>174</v>
      </c>
      <c r="D55" s="251" t="s">
        <v>157</v>
      </c>
      <c r="E55" s="252">
        <v>1</v>
      </c>
      <c r="F55" s="253"/>
      <c r="G55" s="254">
        <f>ROUND(E55*F55,2)</f>
        <v>0</v>
      </c>
      <c r="H55" s="253"/>
      <c r="I55" s="254">
        <f>ROUND(E55*H55,2)</f>
        <v>0</v>
      </c>
      <c r="J55" s="253"/>
      <c r="K55" s="254">
        <f>ROUND(E55*J55,2)</f>
        <v>0</v>
      </c>
      <c r="L55" s="254">
        <v>21</v>
      </c>
      <c r="M55" s="254">
        <f>G55*(1+L55/100)</f>
        <v>0</v>
      </c>
      <c r="N55" s="252">
        <v>0</v>
      </c>
      <c r="O55" s="252">
        <f>ROUND(E55*N55,2)</f>
        <v>0</v>
      </c>
      <c r="P55" s="252">
        <v>0</v>
      </c>
      <c r="Q55" s="252">
        <f>ROUND(E55*P55,2)</f>
        <v>0</v>
      </c>
      <c r="R55" s="254"/>
      <c r="S55" s="254" t="s">
        <v>109</v>
      </c>
      <c r="T55" s="254" t="s">
        <v>110</v>
      </c>
      <c r="U55" s="254">
        <v>0</v>
      </c>
      <c r="V55" s="255">
        <f>ROUND(E55*U55,2)</f>
        <v>0</v>
      </c>
      <c r="W55" s="232"/>
      <c r="X55" s="232" t="s">
        <v>158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159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ht="12.75" outlineLevel="1">
      <c r="A56" s="242">
        <v>24</v>
      </c>
      <c r="B56" s="243" t="s">
        <v>175</v>
      </c>
      <c r="C56" s="258" t="s">
        <v>176</v>
      </c>
      <c r="D56" s="244" t="s">
        <v>157</v>
      </c>
      <c r="E56" s="245">
        <v>1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21</v>
      </c>
      <c r="M56" s="247">
        <f>G56*(1+L56/100)</f>
        <v>0</v>
      </c>
      <c r="N56" s="245">
        <v>0</v>
      </c>
      <c r="O56" s="245">
        <f>ROUND(E56*N56,2)</f>
        <v>0</v>
      </c>
      <c r="P56" s="245">
        <v>0</v>
      </c>
      <c r="Q56" s="245">
        <f>ROUND(E56*P56,2)</f>
        <v>0</v>
      </c>
      <c r="R56" s="247"/>
      <c r="S56" s="247" t="s">
        <v>109</v>
      </c>
      <c r="T56" s="247" t="s">
        <v>110</v>
      </c>
      <c r="U56" s="247">
        <v>0</v>
      </c>
      <c r="V56" s="248">
        <f>ROUND(E56*U56,2)</f>
        <v>0</v>
      </c>
      <c r="W56" s="232"/>
      <c r="X56" s="232" t="s">
        <v>158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159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33" ht="12.75">
      <c r="A57" s="3"/>
      <c r="B57" s="4"/>
      <c r="C57" s="261"/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AE57">
        <v>15</v>
      </c>
      <c r="AF57">
        <v>21</v>
      </c>
      <c r="AG57" t="s">
        <v>82</v>
      </c>
    </row>
    <row r="58" spans="1:33" ht="12.75">
      <c r="A58" s="215"/>
      <c r="B58" s="216" t="s">
        <v>31</v>
      </c>
      <c r="C58" s="262"/>
      <c r="D58" s="217"/>
      <c r="E58" s="218"/>
      <c r="F58" s="218"/>
      <c r="G58" s="256">
        <f>G8+G12+G30+G38+G47</f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E58">
        <f>SUMIF(L7:L56,AE57,G7:G56)</f>
        <v>0</v>
      </c>
      <c r="AF58">
        <f>SUMIF(L7:L56,AF57,G7:G56)</f>
        <v>0</v>
      </c>
      <c r="AG58" t="s">
        <v>177</v>
      </c>
    </row>
    <row r="59" spans="1:24" ht="12.75">
      <c r="A59" s="3"/>
      <c r="B59" s="4"/>
      <c r="C59" s="261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>
      <c r="A60" s="3"/>
      <c r="B60" s="4"/>
      <c r="C60" s="261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>
      <c r="A61" s="219" t="s">
        <v>178</v>
      </c>
      <c r="B61" s="219"/>
      <c r="C61" s="263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33" ht="12.75">
      <c r="A62" s="220"/>
      <c r="B62" s="221"/>
      <c r="C62" s="264"/>
      <c r="D62" s="221"/>
      <c r="E62" s="221"/>
      <c r="F62" s="221"/>
      <c r="G62" s="22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AG62" t="s">
        <v>179</v>
      </c>
    </row>
    <row r="63" spans="1:24" ht="12.75">
      <c r="A63" s="223"/>
      <c r="B63" s="224"/>
      <c r="C63" s="265"/>
      <c r="D63" s="224"/>
      <c r="E63" s="224"/>
      <c r="F63" s="224"/>
      <c r="G63" s="22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>
      <c r="A64" s="223"/>
      <c r="B64" s="224"/>
      <c r="C64" s="265"/>
      <c r="D64" s="224"/>
      <c r="E64" s="224"/>
      <c r="F64" s="224"/>
      <c r="G64" s="22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>
      <c r="A65" s="223"/>
      <c r="B65" s="224"/>
      <c r="C65" s="265"/>
      <c r="D65" s="224"/>
      <c r="E65" s="224"/>
      <c r="F65" s="224"/>
      <c r="G65" s="22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>
      <c r="A66" s="226"/>
      <c r="B66" s="227"/>
      <c r="C66" s="266"/>
      <c r="D66" s="227"/>
      <c r="E66" s="227"/>
      <c r="F66" s="227"/>
      <c r="G66" s="22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>
      <c r="A67" s="3"/>
      <c r="B67" s="4"/>
      <c r="C67" s="261"/>
      <c r="D67" s="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3:33" ht="12.75">
      <c r="C68" s="267"/>
      <c r="D68" s="10"/>
      <c r="AG68" t="s">
        <v>180</v>
      </c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61:C61"/>
    <mergeCell ref="A62:G66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2022-06-02T13:42:47Z</dcterms:modified>
  <cp:category/>
  <cp:version/>
  <cp:contentType/>
  <cp:contentStatus/>
</cp:coreProperties>
</file>