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zdeno\Desktop\Veselé\Bez Rakovíc\rozpočet do žiadosti\Rozpočet z výkazom výmer\Výkaz Výmer\"/>
    </mc:Choice>
  </mc:AlternateContent>
  <xr:revisionPtr revIDLastSave="0" documentId="13_ncr:1_{5B6D7B76-DD30-4BCE-99F4-10ECDB387C5B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Rekapitulácia stavby" sheetId="1" r:id="rId1"/>
    <sheet name="SO 10.1 - Príprava územia" sheetId="2" r:id="rId2"/>
    <sheet name="SO 10.2 - Merný objekt od..." sheetId="3" r:id="rId3"/>
    <sheet name="SO 10.3 - Objekt hrablíc" sheetId="4" r:id="rId4"/>
    <sheet name="SO 10.4 - Prevádzková bud..." sheetId="5" r:id="rId5"/>
    <sheet name="SO 10.5 - Monoblok - úprava" sheetId="6" r:id="rId6"/>
    <sheet name="SO 10.6 - Nitrifikačné ná..." sheetId="7" r:id="rId7"/>
    <sheet name="SO 10.7 - Denitrifikačné ..." sheetId="8" r:id="rId8"/>
    <sheet name="SO 10.8 - Výstupná čerpac..." sheetId="9" r:id="rId9"/>
    <sheet name="SO 10.9 - Prepojovacie po..." sheetId="10" r:id="rId10"/>
    <sheet name="SO 10.10 - Spevnené plochy" sheetId="11" r:id="rId11"/>
    <sheet name="SO 10.10.1 - Spevnené plo..." sheetId="12" r:id="rId12"/>
    <sheet name="SO 10.11 - Oplotenie" sheetId="13" r:id="rId13"/>
    <sheet name="PS 05.1 - Strojnotechnolo..." sheetId="15" r:id="rId14"/>
    <sheet name="Elektročasť-PS 05.2., SO 10.12." sheetId="14" r:id="rId15"/>
  </sheets>
  <definedNames>
    <definedName name="_xlnm._FilterDatabase" localSheetId="14" hidden="1">'Elektročasť-PS 05.2., SO 10.12.'!$C$117:$K$169</definedName>
    <definedName name="_xlnm._FilterDatabase" localSheetId="13" hidden="1">'PS 05.1 - Strojnotechnolo...'!$C$117:$K$155</definedName>
    <definedName name="_xlnm._FilterDatabase" localSheetId="1" hidden="1">'SO 10.1 - Príprava územia'!$C$123:$K$148</definedName>
    <definedName name="_xlnm._FilterDatabase" localSheetId="10" hidden="1">'SO 10.10 - Spevnené plochy'!$C$121:$K$150</definedName>
    <definedName name="_xlnm._FilterDatabase" localSheetId="11" hidden="1">'SO 10.10.1 - Spevnené plo...'!$C$118:$K$130</definedName>
    <definedName name="_xlnm._FilterDatabase" localSheetId="12" hidden="1">'SO 10.11 - Oplotenie'!$C$121:$K$145</definedName>
    <definedName name="_xlnm._FilterDatabase" localSheetId="2" hidden="1">'SO 10.2 - Merný objekt od...'!$C$126:$K$159</definedName>
    <definedName name="_xlnm._FilterDatabase" localSheetId="3" hidden="1">'SO 10.3 - Objekt hrablíc'!$C$124:$K$157</definedName>
    <definedName name="_xlnm._FilterDatabase" localSheetId="4" hidden="1">'SO 10.4 - Prevádzková bud...'!$C$135:$K$243</definedName>
    <definedName name="_xlnm._FilterDatabase" localSheetId="5" hidden="1">'SO 10.5 - Monoblok - úprava'!$C$123:$K$167</definedName>
    <definedName name="_xlnm._FilterDatabase" localSheetId="6" hidden="1">'SO 10.6 - Nitrifikačné ná...'!$C$125:$K$180</definedName>
    <definedName name="_xlnm._FilterDatabase" localSheetId="7" hidden="1">'SO 10.7 - Denitrifikačné ...'!$C$125:$K$184</definedName>
    <definedName name="_xlnm._FilterDatabase" localSheetId="8" hidden="1">'SO 10.8 - Výstupná čerpac...'!$C$125:$K$183</definedName>
    <definedName name="_xlnm._FilterDatabase" localSheetId="9" hidden="1">'SO 10.9 - Prepojovacie po...'!$C$121:$K$221</definedName>
    <definedName name="_xlnm.Print_Titles" localSheetId="14">'Elektročasť-PS 05.2., SO 10.12.'!$117:$117</definedName>
    <definedName name="_xlnm.Print_Titles" localSheetId="13">'PS 05.1 - Strojnotechnolo...'!$117:$117</definedName>
    <definedName name="_xlnm.Print_Titles" localSheetId="0">'Rekapitulácia stavby'!$92:$92</definedName>
    <definedName name="_xlnm.Print_Titles" localSheetId="1">'SO 10.1 - Príprava územia'!$123:$123</definedName>
    <definedName name="_xlnm.Print_Titles" localSheetId="10">'SO 10.10 - Spevnené plochy'!$121:$121</definedName>
    <definedName name="_xlnm.Print_Titles" localSheetId="11">'SO 10.10.1 - Spevnené plo...'!$118:$118</definedName>
    <definedName name="_xlnm.Print_Titles" localSheetId="12">'SO 10.11 - Oplotenie'!$121:$121</definedName>
    <definedName name="_xlnm.Print_Titles" localSheetId="2">'SO 10.2 - Merný objekt od...'!$126:$126</definedName>
    <definedName name="_xlnm.Print_Titles" localSheetId="3">'SO 10.3 - Objekt hrablíc'!$124:$124</definedName>
    <definedName name="_xlnm.Print_Titles" localSheetId="4">'SO 10.4 - Prevádzková bud...'!$135:$135</definedName>
    <definedName name="_xlnm.Print_Titles" localSheetId="5">'SO 10.5 - Monoblok - úprava'!$123:$123</definedName>
    <definedName name="_xlnm.Print_Titles" localSheetId="6">'SO 10.6 - Nitrifikačné ná...'!$125:$125</definedName>
    <definedName name="_xlnm.Print_Titles" localSheetId="7">'SO 10.7 - Denitrifikačné ...'!$125:$125</definedName>
    <definedName name="_xlnm.Print_Titles" localSheetId="8">'SO 10.8 - Výstupná čerpac...'!$125:$125</definedName>
    <definedName name="_xlnm.Print_Titles" localSheetId="9">'SO 10.9 - Prepojovacie po...'!$121:$121</definedName>
    <definedName name="_xlnm.Print_Area" localSheetId="14">'Elektročasť-PS 05.2., SO 10.12.'!$C$4:$J$76,'Elektročasť-PS 05.2., SO 10.12.'!$C$82:$J$99,'Elektročasť-PS 05.2., SO 10.12.'!$C$105:$J$169</definedName>
    <definedName name="_xlnm.Print_Area" localSheetId="13">'PS 05.1 - Strojnotechnolo...'!$C$4:$J$76,'PS 05.1 - Strojnotechnolo...'!$C$82:$J$99,'PS 05.1 - Strojnotechnolo...'!$C$105:$J$155</definedName>
    <definedName name="_xlnm.Print_Area" localSheetId="0">'Rekapitulácia stavby'!$D$4:$AO$76,'Rekapitulácia stavby'!$C$82:$AQ$109</definedName>
    <definedName name="_xlnm.Print_Area" localSheetId="1">'SO 10.1 - Príprava územia'!$C$4:$J$76,'SO 10.1 - Príprava územia'!$C$82:$J$105,'SO 10.1 - Príprava územia'!$C$111:$J$148</definedName>
    <definedName name="_xlnm.Print_Area" localSheetId="10">'SO 10.10 - Spevnené plochy'!$C$4:$J$76,'SO 10.10 - Spevnené plochy'!$C$82:$J$103,'SO 10.10 - Spevnené plochy'!$C$109:$J$150</definedName>
    <definedName name="_xlnm.Print_Area" localSheetId="11">'SO 10.10.1 - Spevnené plo...'!$C$4:$J$76,'SO 10.10.1 - Spevnené plo...'!$C$82:$J$100,'SO 10.10.1 - Spevnené plo...'!$C$106:$J$130</definedName>
    <definedName name="_xlnm.Print_Area" localSheetId="12">'SO 10.11 - Oplotenie'!$C$4:$J$76,'SO 10.11 - Oplotenie'!$C$82:$J$103,'SO 10.11 - Oplotenie'!$C$109:$J$145</definedName>
    <definedName name="_xlnm.Print_Area" localSheetId="2">'SO 10.2 - Merný objekt od...'!$C$4:$J$76,'SO 10.2 - Merný objekt od...'!$C$82:$J$108,'SO 10.2 - Merný objekt od...'!$C$114:$J$159</definedName>
    <definedName name="_xlnm.Print_Area" localSheetId="3">'SO 10.3 - Objekt hrablíc'!$C$4:$J$76,'SO 10.3 - Objekt hrablíc'!$C$82:$J$106,'SO 10.3 - Objekt hrablíc'!$C$112:$J$157</definedName>
    <definedName name="_xlnm.Print_Area" localSheetId="4">'SO 10.4 - Prevádzková bud...'!$C$4:$J$76,'SO 10.4 - Prevádzková bud...'!$C$82:$J$117,'SO 10.4 - Prevádzková bud...'!$C$123:$J$243</definedName>
    <definedName name="_xlnm.Print_Area" localSheetId="5">'SO 10.5 - Monoblok - úprava'!$C$4:$J$76,'SO 10.5 - Monoblok - úprava'!$C$82:$J$105,'SO 10.5 - Monoblok - úprava'!$C$111:$J$167</definedName>
    <definedName name="_xlnm.Print_Area" localSheetId="6">'SO 10.6 - Nitrifikačné ná...'!$C$4:$J$76,'SO 10.6 - Nitrifikačné ná...'!$C$82:$J$107,'SO 10.6 - Nitrifikačné ná...'!$C$113:$J$180</definedName>
    <definedName name="_xlnm.Print_Area" localSheetId="7">'SO 10.7 - Denitrifikačné ...'!$C$4:$J$76,'SO 10.7 - Denitrifikačné ...'!$C$82:$J$107,'SO 10.7 - Denitrifikačné ...'!$C$113:$J$184</definedName>
    <definedName name="_xlnm.Print_Area" localSheetId="8">'SO 10.8 - Výstupná čerpac...'!$C$4:$J$76,'SO 10.8 - Výstupná čerpac...'!$C$82:$J$107,'SO 10.8 - Výstupná čerpac...'!$C$113:$J$183</definedName>
    <definedName name="_xlnm.Print_Area" localSheetId="9">'SO 10.9 - Prepojovacie po...'!$C$4:$J$76,'SO 10.9 - Prepojovacie po...'!$C$82:$J$103,'SO 10.9 - Prepojovacie po...'!$C$109:$J$221</definedName>
  </definedNames>
  <calcPr calcId="191029"/>
</workbook>
</file>

<file path=xl/calcChain.xml><?xml version="1.0" encoding="utf-8"?>
<calcChain xmlns="http://schemas.openxmlformats.org/spreadsheetml/2006/main">
  <c r="AG105" i="1" l="1"/>
  <c r="J37" i="15"/>
  <c r="J36" i="15"/>
  <c r="AY108" i="1"/>
  <c r="J35" i="15"/>
  <c r="AX108" i="1" s="1"/>
  <c r="BI155" i="15"/>
  <c r="BH155" i="15"/>
  <c r="BG155" i="15"/>
  <c r="BE155" i="15"/>
  <c r="T155" i="15"/>
  <c r="R155" i="15"/>
  <c r="P155" i="15"/>
  <c r="BI154" i="15"/>
  <c r="BH154" i="15"/>
  <c r="BG154" i="15"/>
  <c r="BE154" i="15"/>
  <c r="T154" i="15"/>
  <c r="R154" i="15"/>
  <c r="P154" i="15"/>
  <c r="BI153" i="15"/>
  <c r="BH153" i="15"/>
  <c r="BG153" i="15"/>
  <c r="BE153" i="15"/>
  <c r="T153" i="15"/>
  <c r="R153" i="15"/>
  <c r="P153" i="15"/>
  <c r="BI152" i="15"/>
  <c r="BH152" i="15"/>
  <c r="BG152" i="15"/>
  <c r="BE152" i="15"/>
  <c r="T152" i="15"/>
  <c r="R152" i="15"/>
  <c r="P152" i="15"/>
  <c r="BI151" i="15"/>
  <c r="BH151" i="15"/>
  <c r="BG151" i="15"/>
  <c r="BE151" i="15"/>
  <c r="T151" i="15"/>
  <c r="R151" i="15"/>
  <c r="P151" i="15"/>
  <c r="BI150" i="15"/>
  <c r="BH150" i="15"/>
  <c r="BG150" i="15"/>
  <c r="BE150" i="15"/>
  <c r="T150" i="15"/>
  <c r="R150" i="15"/>
  <c r="P150" i="15"/>
  <c r="BI149" i="15"/>
  <c r="BH149" i="15"/>
  <c r="BG149" i="15"/>
  <c r="BE149" i="15"/>
  <c r="T149" i="15"/>
  <c r="R149" i="15"/>
  <c r="P149" i="15"/>
  <c r="BI148" i="15"/>
  <c r="BH148" i="15"/>
  <c r="BG148" i="15"/>
  <c r="BE148" i="15"/>
  <c r="T148" i="15"/>
  <c r="R148" i="15"/>
  <c r="P148" i="15"/>
  <c r="BI147" i="15"/>
  <c r="BH147" i="15"/>
  <c r="BG147" i="15"/>
  <c r="BE147" i="15"/>
  <c r="T147" i="15"/>
  <c r="R147" i="15"/>
  <c r="P147" i="15"/>
  <c r="BI146" i="15"/>
  <c r="BH146" i="15"/>
  <c r="BG146" i="15"/>
  <c r="BE146" i="15"/>
  <c r="T146" i="15"/>
  <c r="R146" i="15"/>
  <c r="P146" i="15"/>
  <c r="BI145" i="15"/>
  <c r="BH145" i="15"/>
  <c r="BG145" i="15"/>
  <c r="BE145" i="15"/>
  <c r="T145" i="15"/>
  <c r="R145" i="15"/>
  <c r="P145" i="15"/>
  <c r="BI144" i="15"/>
  <c r="BH144" i="15"/>
  <c r="BG144" i="15"/>
  <c r="BE144" i="15"/>
  <c r="T144" i="15"/>
  <c r="R144" i="15"/>
  <c r="P144" i="15"/>
  <c r="BI143" i="15"/>
  <c r="BH143" i="15"/>
  <c r="BG143" i="15"/>
  <c r="BE143" i="15"/>
  <c r="T143" i="15"/>
  <c r="R143" i="15"/>
  <c r="P143" i="15"/>
  <c r="BI142" i="15"/>
  <c r="BH142" i="15"/>
  <c r="BG142" i="15"/>
  <c r="BE142" i="15"/>
  <c r="T142" i="15"/>
  <c r="R142" i="15"/>
  <c r="P142" i="15"/>
  <c r="BI141" i="15"/>
  <c r="BH141" i="15"/>
  <c r="BG141" i="15"/>
  <c r="BE141" i="15"/>
  <c r="T141" i="15"/>
  <c r="R141" i="15"/>
  <c r="P141" i="15"/>
  <c r="BI140" i="15"/>
  <c r="BH140" i="15"/>
  <c r="BG140" i="15"/>
  <c r="BE140" i="15"/>
  <c r="T140" i="15"/>
  <c r="R140" i="15"/>
  <c r="P140" i="15"/>
  <c r="BI139" i="15"/>
  <c r="BH139" i="15"/>
  <c r="BG139" i="15"/>
  <c r="BE139" i="15"/>
  <c r="T139" i="15"/>
  <c r="R139" i="15"/>
  <c r="P139" i="15"/>
  <c r="BI138" i="15"/>
  <c r="BH138" i="15"/>
  <c r="BG138" i="15"/>
  <c r="BE138" i="15"/>
  <c r="T138" i="15"/>
  <c r="R138" i="15"/>
  <c r="P138" i="15"/>
  <c r="BI137" i="15"/>
  <c r="BH137" i="15"/>
  <c r="BG137" i="15"/>
  <c r="BE137" i="15"/>
  <c r="T137" i="15"/>
  <c r="R137" i="15"/>
  <c r="P137" i="15"/>
  <c r="BI136" i="15"/>
  <c r="BH136" i="15"/>
  <c r="BG136" i="15"/>
  <c r="BE136" i="15"/>
  <c r="T136" i="15"/>
  <c r="R136" i="15"/>
  <c r="P136" i="15"/>
  <c r="BI135" i="15"/>
  <c r="BH135" i="15"/>
  <c r="BG135" i="15"/>
  <c r="BE135" i="15"/>
  <c r="T135" i="15"/>
  <c r="R135" i="15"/>
  <c r="P135" i="15"/>
  <c r="BI134" i="15"/>
  <c r="BH134" i="15"/>
  <c r="BG134" i="15"/>
  <c r="BE134" i="15"/>
  <c r="T134" i="15"/>
  <c r="R134" i="15"/>
  <c r="P134" i="15"/>
  <c r="BI133" i="15"/>
  <c r="BH133" i="15"/>
  <c r="BG133" i="15"/>
  <c r="BE133" i="15"/>
  <c r="T133" i="15"/>
  <c r="R133" i="15"/>
  <c r="P133" i="15"/>
  <c r="BI132" i="15"/>
  <c r="BH132" i="15"/>
  <c r="BG132" i="15"/>
  <c r="BE132" i="15"/>
  <c r="T132" i="15"/>
  <c r="R132" i="15"/>
  <c r="P132" i="15"/>
  <c r="BI131" i="15"/>
  <c r="BH131" i="15"/>
  <c r="BG131" i="15"/>
  <c r="BE131" i="15"/>
  <c r="T131" i="15"/>
  <c r="R131" i="15"/>
  <c r="P131" i="15"/>
  <c r="BI130" i="15"/>
  <c r="BH130" i="15"/>
  <c r="BG130" i="15"/>
  <c r="BE130" i="15"/>
  <c r="T130" i="15"/>
  <c r="R130" i="15"/>
  <c r="P130" i="15"/>
  <c r="BI129" i="15"/>
  <c r="BH129" i="15"/>
  <c r="BG129" i="15"/>
  <c r="BE129" i="15"/>
  <c r="T129" i="15"/>
  <c r="R129" i="15"/>
  <c r="P129" i="15"/>
  <c r="BI128" i="15"/>
  <c r="BH128" i="15"/>
  <c r="BG128" i="15"/>
  <c r="BE128" i="15"/>
  <c r="T128" i="15"/>
  <c r="R128" i="15"/>
  <c r="P128" i="15"/>
  <c r="BI127" i="15"/>
  <c r="BH127" i="15"/>
  <c r="BG127" i="15"/>
  <c r="BE127" i="15"/>
  <c r="T127" i="15"/>
  <c r="R127" i="15"/>
  <c r="P127" i="15"/>
  <c r="BI126" i="15"/>
  <c r="BH126" i="15"/>
  <c r="BG126" i="15"/>
  <c r="BE126" i="15"/>
  <c r="T126" i="15"/>
  <c r="R126" i="15"/>
  <c r="P126" i="15"/>
  <c r="BI125" i="15"/>
  <c r="BH125" i="15"/>
  <c r="BG125" i="15"/>
  <c r="BE125" i="15"/>
  <c r="T125" i="15"/>
  <c r="R125" i="15"/>
  <c r="P125" i="15"/>
  <c r="BI124" i="15"/>
  <c r="BH124" i="15"/>
  <c r="BG124" i="15"/>
  <c r="BE124" i="15"/>
  <c r="T124" i="15"/>
  <c r="R124" i="15"/>
  <c r="P124" i="15"/>
  <c r="BI123" i="15"/>
  <c r="BH123" i="15"/>
  <c r="BG123" i="15"/>
  <c r="BE123" i="15"/>
  <c r="T123" i="15"/>
  <c r="R123" i="15"/>
  <c r="P123" i="15"/>
  <c r="BI122" i="15"/>
  <c r="BH122" i="15"/>
  <c r="BG122" i="15"/>
  <c r="BE122" i="15"/>
  <c r="T122" i="15"/>
  <c r="R122" i="15"/>
  <c r="P122" i="15"/>
  <c r="BI121" i="15"/>
  <c r="BH121" i="15"/>
  <c r="BG121" i="15"/>
  <c r="BE121" i="15"/>
  <c r="T121" i="15"/>
  <c r="R121" i="15"/>
  <c r="P121" i="15"/>
  <c r="J114" i="15"/>
  <c r="F114" i="15"/>
  <c r="F112" i="15"/>
  <c r="E110" i="15"/>
  <c r="J91" i="15"/>
  <c r="F91" i="15"/>
  <c r="F89" i="15"/>
  <c r="E87" i="15"/>
  <c r="J24" i="15"/>
  <c r="E24" i="15"/>
  <c r="J92" i="15" s="1"/>
  <c r="J23" i="15"/>
  <c r="J18" i="15"/>
  <c r="E18" i="15"/>
  <c r="F115" i="15" s="1"/>
  <c r="J17" i="15"/>
  <c r="J112" i="15"/>
  <c r="E7" i="15"/>
  <c r="E85" i="15"/>
  <c r="J37" i="14"/>
  <c r="J36" i="14"/>
  <c r="AY107" i="1" s="1"/>
  <c r="J35" i="14"/>
  <c r="AX107" i="1" s="1"/>
  <c r="BI169" i="14"/>
  <c r="BH169" i="14"/>
  <c r="BG169" i="14"/>
  <c r="BE169" i="14"/>
  <c r="T169" i="14"/>
  <c r="R169" i="14"/>
  <c r="P169" i="14"/>
  <c r="BI168" i="14"/>
  <c r="BH168" i="14"/>
  <c r="BG168" i="14"/>
  <c r="BE168" i="14"/>
  <c r="T168" i="14"/>
  <c r="R168" i="14"/>
  <c r="P168" i="14"/>
  <c r="BI167" i="14"/>
  <c r="BH167" i="14"/>
  <c r="BG167" i="14"/>
  <c r="BE167" i="14"/>
  <c r="T167" i="14"/>
  <c r="R167" i="14"/>
  <c r="P167" i="14"/>
  <c r="BI166" i="14"/>
  <c r="BH166" i="14"/>
  <c r="BG166" i="14"/>
  <c r="BE166" i="14"/>
  <c r="T166" i="14"/>
  <c r="R166" i="14"/>
  <c r="P166" i="14"/>
  <c r="BI165" i="14"/>
  <c r="BH165" i="14"/>
  <c r="BG165" i="14"/>
  <c r="BE165" i="14"/>
  <c r="T165" i="14"/>
  <c r="R165" i="14"/>
  <c r="P165" i="14"/>
  <c r="BI164" i="14"/>
  <c r="BH164" i="14"/>
  <c r="BG164" i="14"/>
  <c r="BE164" i="14"/>
  <c r="T164" i="14"/>
  <c r="R164" i="14"/>
  <c r="P164" i="14"/>
  <c r="BI163" i="14"/>
  <c r="BH163" i="14"/>
  <c r="BG163" i="14"/>
  <c r="BE163" i="14"/>
  <c r="T163" i="14"/>
  <c r="R163" i="14"/>
  <c r="P163" i="14"/>
  <c r="BI162" i="14"/>
  <c r="BH162" i="14"/>
  <c r="BG162" i="14"/>
  <c r="BE162" i="14"/>
  <c r="T162" i="14"/>
  <c r="R162" i="14"/>
  <c r="P162" i="14"/>
  <c r="BI161" i="14"/>
  <c r="BH161" i="14"/>
  <c r="BG161" i="14"/>
  <c r="BE161" i="14"/>
  <c r="T161" i="14"/>
  <c r="R161" i="14"/>
  <c r="P161" i="14"/>
  <c r="BI160" i="14"/>
  <c r="BH160" i="14"/>
  <c r="BG160" i="14"/>
  <c r="BE160" i="14"/>
  <c r="T160" i="14"/>
  <c r="R160" i="14"/>
  <c r="P160" i="14"/>
  <c r="BI159" i="14"/>
  <c r="BH159" i="14"/>
  <c r="BG159" i="14"/>
  <c r="BE159" i="14"/>
  <c r="T159" i="14"/>
  <c r="R159" i="14"/>
  <c r="P159" i="14"/>
  <c r="BI158" i="14"/>
  <c r="BH158" i="14"/>
  <c r="BG158" i="14"/>
  <c r="BE158" i="14"/>
  <c r="T158" i="14"/>
  <c r="R158" i="14"/>
  <c r="P158" i="14"/>
  <c r="BI157" i="14"/>
  <c r="BH157" i="14"/>
  <c r="BG157" i="14"/>
  <c r="BE157" i="14"/>
  <c r="T157" i="14"/>
  <c r="R157" i="14"/>
  <c r="P157" i="14"/>
  <c r="BI156" i="14"/>
  <c r="BH156" i="14"/>
  <c r="BG156" i="14"/>
  <c r="BE156" i="14"/>
  <c r="T156" i="14"/>
  <c r="R156" i="14"/>
  <c r="P156" i="14"/>
  <c r="BI155" i="14"/>
  <c r="BH155" i="14"/>
  <c r="BG155" i="14"/>
  <c r="BE155" i="14"/>
  <c r="T155" i="14"/>
  <c r="R155" i="14"/>
  <c r="P155" i="14"/>
  <c r="BI154" i="14"/>
  <c r="BH154" i="14"/>
  <c r="BG154" i="14"/>
  <c r="BE154" i="14"/>
  <c r="T154" i="14"/>
  <c r="R154" i="14"/>
  <c r="P154" i="14"/>
  <c r="BI153" i="14"/>
  <c r="BH153" i="14"/>
  <c r="BG153" i="14"/>
  <c r="BE153" i="14"/>
  <c r="T153" i="14"/>
  <c r="R153" i="14"/>
  <c r="P153" i="14"/>
  <c r="BI152" i="14"/>
  <c r="BH152" i="14"/>
  <c r="BG152" i="14"/>
  <c r="BE152" i="14"/>
  <c r="T152" i="14"/>
  <c r="R152" i="14"/>
  <c r="P152" i="14"/>
  <c r="BI151" i="14"/>
  <c r="BH151" i="14"/>
  <c r="BG151" i="14"/>
  <c r="BE151" i="14"/>
  <c r="T151" i="14"/>
  <c r="R151" i="14"/>
  <c r="P151" i="14"/>
  <c r="BI150" i="14"/>
  <c r="BH150" i="14"/>
  <c r="BG150" i="14"/>
  <c r="BE150" i="14"/>
  <c r="T150" i="14"/>
  <c r="R150" i="14"/>
  <c r="P150" i="14"/>
  <c r="BI149" i="14"/>
  <c r="BH149" i="14"/>
  <c r="BG149" i="14"/>
  <c r="BE149" i="14"/>
  <c r="T149" i="14"/>
  <c r="R149" i="14"/>
  <c r="P149" i="14"/>
  <c r="BI148" i="14"/>
  <c r="BH148" i="14"/>
  <c r="BG148" i="14"/>
  <c r="BE148" i="14"/>
  <c r="T148" i="14"/>
  <c r="R148" i="14"/>
  <c r="P148" i="14"/>
  <c r="BI147" i="14"/>
  <c r="BH147" i="14"/>
  <c r="BG147" i="14"/>
  <c r="BE147" i="14"/>
  <c r="T147" i="14"/>
  <c r="R147" i="14"/>
  <c r="P147" i="14"/>
  <c r="BI146" i="14"/>
  <c r="BH146" i="14"/>
  <c r="BG146" i="14"/>
  <c r="BE146" i="14"/>
  <c r="T146" i="14"/>
  <c r="R146" i="14"/>
  <c r="P146" i="14"/>
  <c r="BI145" i="14"/>
  <c r="BH145" i="14"/>
  <c r="BG145" i="14"/>
  <c r="BE145" i="14"/>
  <c r="T145" i="14"/>
  <c r="R145" i="14"/>
  <c r="P145" i="14"/>
  <c r="BI144" i="14"/>
  <c r="BH144" i="14"/>
  <c r="BG144" i="14"/>
  <c r="BE144" i="14"/>
  <c r="T144" i="14"/>
  <c r="R144" i="14"/>
  <c r="P144" i="14"/>
  <c r="BI143" i="14"/>
  <c r="BH143" i="14"/>
  <c r="BG143" i="14"/>
  <c r="BE143" i="14"/>
  <c r="T143" i="14"/>
  <c r="R143" i="14"/>
  <c r="P143" i="14"/>
  <c r="BI142" i="14"/>
  <c r="BH142" i="14"/>
  <c r="BG142" i="14"/>
  <c r="BE142" i="14"/>
  <c r="T142" i="14"/>
  <c r="R142" i="14"/>
  <c r="P142" i="14"/>
  <c r="BI141" i="14"/>
  <c r="BH141" i="14"/>
  <c r="BG141" i="14"/>
  <c r="BE141" i="14"/>
  <c r="T141" i="14"/>
  <c r="R141" i="14"/>
  <c r="P141" i="14"/>
  <c r="BI140" i="14"/>
  <c r="BH140" i="14"/>
  <c r="BG140" i="14"/>
  <c r="BE140" i="14"/>
  <c r="T140" i="14"/>
  <c r="R140" i="14"/>
  <c r="P140" i="14"/>
  <c r="BI139" i="14"/>
  <c r="BH139" i="14"/>
  <c r="BG139" i="14"/>
  <c r="BE139" i="14"/>
  <c r="T139" i="14"/>
  <c r="R139" i="14"/>
  <c r="P139" i="14"/>
  <c r="BI138" i="14"/>
  <c r="BH138" i="14"/>
  <c r="BG138" i="14"/>
  <c r="BE138" i="14"/>
  <c r="T138" i="14"/>
  <c r="R138" i="14"/>
  <c r="P138" i="14"/>
  <c r="BI137" i="14"/>
  <c r="BH137" i="14"/>
  <c r="BG137" i="14"/>
  <c r="BE137" i="14"/>
  <c r="T137" i="14"/>
  <c r="R137" i="14"/>
  <c r="P137" i="14"/>
  <c r="BI136" i="14"/>
  <c r="BH136" i="14"/>
  <c r="BG136" i="14"/>
  <c r="BE136" i="14"/>
  <c r="T136" i="14"/>
  <c r="R136" i="14"/>
  <c r="P136" i="14"/>
  <c r="BI135" i="14"/>
  <c r="BH135" i="14"/>
  <c r="BG135" i="14"/>
  <c r="BE135" i="14"/>
  <c r="T135" i="14"/>
  <c r="R135" i="14"/>
  <c r="P135" i="14"/>
  <c r="BI134" i="14"/>
  <c r="BH134" i="14"/>
  <c r="BG134" i="14"/>
  <c r="BE134" i="14"/>
  <c r="T134" i="14"/>
  <c r="R134" i="14"/>
  <c r="P134" i="14"/>
  <c r="BI133" i="14"/>
  <c r="BH133" i="14"/>
  <c r="BG133" i="14"/>
  <c r="BE133" i="14"/>
  <c r="T133" i="14"/>
  <c r="R133" i="14"/>
  <c r="P133" i="14"/>
  <c r="BI132" i="14"/>
  <c r="BH132" i="14"/>
  <c r="BG132" i="14"/>
  <c r="BE132" i="14"/>
  <c r="T132" i="14"/>
  <c r="R132" i="14"/>
  <c r="P132" i="14"/>
  <c r="BI131" i="14"/>
  <c r="BH131" i="14"/>
  <c r="BG131" i="14"/>
  <c r="BE131" i="14"/>
  <c r="T131" i="14"/>
  <c r="R131" i="14"/>
  <c r="P131" i="14"/>
  <c r="BI130" i="14"/>
  <c r="BH130" i="14"/>
  <c r="BG130" i="14"/>
  <c r="BE130" i="14"/>
  <c r="T130" i="14"/>
  <c r="R130" i="14"/>
  <c r="P130" i="14"/>
  <c r="BI129" i="14"/>
  <c r="BH129" i="14"/>
  <c r="BG129" i="14"/>
  <c r="BE129" i="14"/>
  <c r="T129" i="14"/>
  <c r="R129" i="14"/>
  <c r="P129" i="14"/>
  <c r="BI128" i="14"/>
  <c r="BH128" i="14"/>
  <c r="BG128" i="14"/>
  <c r="BE128" i="14"/>
  <c r="T128" i="14"/>
  <c r="R128" i="14"/>
  <c r="P128" i="14"/>
  <c r="BI127" i="14"/>
  <c r="BH127" i="14"/>
  <c r="BG127" i="14"/>
  <c r="BE127" i="14"/>
  <c r="T127" i="14"/>
  <c r="R127" i="14"/>
  <c r="P127" i="14"/>
  <c r="BI126" i="14"/>
  <c r="BH126" i="14"/>
  <c r="BG126" i="14"/>
  <c r="BE126" i="14"/>
  <c r="T126" i="14"/>
  <c r="R126" i="14"/>
  <c r="P126" i="14"/>
  <c r="BI125" i="14"/>
  <c r="BH125" i="14"/>
  <c r="BG125" i="14"/>
  <c r="BE125" i="14"/>
  <c r="T125" i="14"/>
  <c r="R125" i="14"/>
  <c r="P125" i="14"/>
  <c r="BI124" i="14"/>
  <c r="BH124" i="14"/>
  <c r="BG124" i="14"/>
  <c r="BE124" i="14"/>
  <c r="T124" i="14"/>
  <c r="R124" i="14"/>
  <c r="P124" i="14"/>
  <c r="BI123" i="14"/>
  <c r="BH123" i="14"/>
  <c r="BG123" i="14"/>
  <c r="BE123" i="14"/>
  <c r="T123" i="14"/>
  <c r="R123" i="14"/>
  <c r="P123" i="14"/>
  <c r="BI122" i="14"/>
  <c r="BH122" i="14"/>
  <c r="BG122" i="14"/>
  <c r="BE122" i="14"/>
  <c r="T122" i="14"/>
  <c r="R122" i="14"/>
  <c r="P122" i="14"/>
  <c r="BI121" i="14"/>
  <c r="BH121" i="14"/>
  <c r="BG121" i="14"/>
  <c r="BE121" i="14"/>
  <c r="T121" i="14"/>
  <c r="R121" i="14"/>
  <c r="P121" i="14"/>
  <c r="J114" i="14"/>
  <c r="F114" i="14"/>
  <c r="F112" i="14"/>
  <c r="E110" i="14"/>
  <c r="J91" i="14"/>
  <c r="F91" i="14"/>
  <c r="F89" i="14"/>
  <c r="E87" i="14"/>
  <c r="J24" i="14"/>
  <c r="E24" i="14"/>
  <c r="J115" i="14" s="1"/>
  <c r="J23" i="14"/>
  <c r="J18" i="14"/>
  <c r="E18" i="14"/>
  <c r="F115" i="14" s="1"/>
  <c r="J17" i="14"/>
  <c r="J112" i="14"/>
  <c r="E7" i="14"/>
  <c r="E108" i="14"/>
  <c r="J37" i="13"/>
  <c r="J36" i="13"/>
  <c r="AY106" i="1" s="1"/>
  <c r="J35" i="13"/>
  <c r="AX106" i="1" s="1"/>
  <c r="BI145" i="13"/>
  <c r="BH145" i="13"/>
  <c r="BG145" i="13"/>
  <c r="BE145" i="13"/>
  <c r="T145" i="13"/>
  <c r="R145" i="13"/>
  <c r="P145" i="13"/>
  <c r="BI144" i="13"/>
  <c r="BH144" i="13"/>
  <c r="BG144" i="13"/>
  <c r="BE144" i="13"/>
  <c r="T144" i="13"/>
  <c r="R144" i="13"/>
  <c r="P144" i="13"/>
  <c r="BI143" i="13"/>
  <c r="BH143" i="13"/>
  <c r="BG143" i="13"/>
  <c r="BE143" i="13"/>
  <c r="T143" i="13"/>
  <c r="R143" i="13"/>
  <c r="P143" i="13"/>
  <c r="BI142" i="13"/>
  <c r="BH142" i="13"/>
  <c r="BG142" i="13"/>
  <c r="BE142" i="13"/>
  <c r="T142" i="13"/>
  <c r="R142" i="13"/>
  <c r="P142" i="13"/>
  <c r="BI141" i="13"/>
  <c r="BH141" i="13"/>
  <c r="BG141" i="13"/>
  <c r="BE141" i="13"/>
  <c r="T141" i="13"/>
  <c r="R141" i="13"/>
  <c r="P141" i="13"/>
  <c r="BI140" i="13"/>
  <c r="BH140" i="13"/>
  <c r="BG140" i="13"/>
  <c r="BE140" i="13"/>
  <c r="T140" i="13"/>
  <c r="R140" i="13"/>
  <c r="P140" i="13"/>
  <c r="BI139" i="13"/>
  <c r="BH139" i="13"/>
  <c r="BG139" i="13"/>
  <c r="BE139" i="13"/>
  <c r="T139" i="13"/>
  <c r="R139" i="13"/>
  <c r="P139" i="13"/>
  <c r="BI138" i="13"/>
  <c r="BH138" i="13"/>
  <c r="BG138" i="13"/>
  <c r="BE138" i="13"/>
  <c r="T138" i="13"/>
  <c r="R138" i="13"/>
  <c r="P138" i="13"/>
  <c r="BI137" i="13"/>
  <c r="BH137" i="13"/>
  <c r="BG137" i="13"/>
  <c r="BE137" i="13"/>
  <c r="T137" i="13"/>
  <c r="R137" i="13"/>
  <c r="P137" i="13"/>
  <c r="BI136" i="13"/>
  <c r="BH136" i="13"/>
  <c r="BG136" i="13"/>
  <c r="BE136" i="13"/>
  <c r="T136" i="13"/>
  <c r="R136" i="13"/>
  <c r="P136" i="13"/>
  <c r="BI135" i="13"/>
  <c r="BH135" i="13"/>
  <c r="BG135" i="13"/>
  <c r="BE135" i="13"/>
  <c r="T135" i="13"/>
  <c r="R135" i="13"/>
  <c r="P135" i="13"/>
  <c r="BI132" i="13"/>
  <c r="BH132" i="13"/>
  <c r="BG132" i="13"/>
  <c r="BE132" i="13"/>
  <c r="T132" i="13"/>
  <c r="T131" i="13"/>
  <c r="R132" i="13"/>
  <c r="R131" i="13"/>
  <c r="P132" i="13"/>
  <c r="P131" i="13"/>
  <c r="BI130" i="13"/>
  <c r="BH130" i="13"/>
  <c r="BG130" i="13"/>
  <c r="BE130" i="13"/>
  <c r="T130" i="13"/>
  <c r="T129" i="13"/>
  <c r="R130" i="13"/>
  <c r="R129" i="13"/>
  <c r="P130" i="13"/>
  <c r="P129" i="13"/>
  <c r="BI128" i="13"/>
  <c r="BH128" i="13"/>
  <c r="BG128" i="13"/>
  <c r="BE128" i="13"/>
  <c r="T128" i="13"/>
  <c r="R128" i="13"/>
  <c r="P128" i="13"/>
  <c r="BI127" i="13"/>
  <c r="BH127" i="13"/>
  <c r="BG127" i="13"/>
  <c r="BE127" i="13"/>
  <c r="T127" i="13"/>
  <c r="R127" i="13"/>
  <c r="P127" i="13"/>
  <c r="BI126" i="13"/>
  <c r="BH126" i="13"/>
  <c r="BG126" i="13"/>
  <c r="BE126" i="13"/>
  <c r="T126" i="13"/>
  <c r="R126" i="13"/>
  <c r="P126" i="13"/>
  <c r="BI125" i="13"/>
  <c r="BH125" i="13"/>
  <c r="BG125" i="13"/>
  <c r="BE125" i="13"/>
  <c r="T125" i="13"/>
  <c r="R125" i="13"/>
  <c r="P125" i="13"/>
  <c r="J118" i="13"/>
  <c r="F118" i="13"/>
  <c r="F116" i="13"/>
  <c r="E114" i="13"/>
  <c r="J91" i="13"/>
  <c r="F91" i="13"/>
  <c r="F89" i="13"/>
  <c r="E87" i="13"/>
  <c r="J24" i="13"/>
  <c r="E24" i="13"/>
  <c r="J92" i="13" s="1"/>
  <c r="J23" i="13"/>
  <c r="J18" i="13"/>
  <c r="E18" i="13"/>
  <c r="F119" i="13" s="1"/>
  <c r="J17" i="13"/>
  <c r="J116" i="13"/>
  <c r="E7" i="13"/>
  <c r="E85" i="13"/>
  <c r="J37" i="12"/>
  <c r="J36" i="12"/>
  <c r="AY105" i="1" s="1"/>
  <c r="J35" i="12"/>
  <c r="AX105" i="1" s="1"/>
  <c r="BI130" i="12"/>
  <c r="BH130" i="12"/>
  <c r="BG130" i="12"/>
  <c r="BE130" i="12"/>
  <c r="T130" i="12"/>
  <c r="R130" i="12"/>
  <c r="P130" i="12"/>
  <c r="BI129" i="12"/>
  <c r="BH129" i="12"/>
  <c r="BG129" i="12"/>
  <c r="BE129" i="12"/>
  <c r="T129" i="12"/>
  <c r="R129" i="12"/>
  <c r="P129" i="12"/>
  <c r="BI127" i="12"/>
  <c r="BH127" i="12"/>
  <c r="BG127" i="12"/>
  <c r="BE127" i="12"/>
  <c r="T127" i="12"/>
  <c r="R127" i="12"/>
  <c r="P127" i="12"/>
  <c r="BI126" i="12"/>
  <c r="BH126" i="12"/>
  <c r="BG126" i="12"/>
  <c r="BE126" i="12"/>
  <c r="T126" i="12"/>
  <c r="R126" i="12"/>
  <c r="P126" i="12"/>
  <c r="BI125" i="12"/>
  <c r="BH125" i="12"/>
  <c r="BG125" i="12"/>
  <c r="BE125" i="12"/>
  <c r="T125" i="12"/>
  <c r="R125" i="12"/>
  <c r="P125" i="12"/>
  <c r="BI124" i="12"/>
  <c r="BH124" i="12"/>
  <c r="BG124" i="12"/>
  <c r="BE124" i="12"/>
  <c r="T124" i="12"/>
  <c r="R124" i="12"/>
  <c r="P124" i="12"/>
  <c r="BI123" i="12"/>
  <c r="BH123" i="12"/>
  <c r="BG123" i="12"/>
  <c r="BE123" i="12"/>
  <c r="T123" i="12"/>
  <c r="R123" i="12"/>
  <c r="P123" i="12"/>
  <c r="BI122" i="12"/>
  <c r="BH122" i="12"/>
  <c r="BG122" i="12"/>
  <c r="BE122" i="12"/>
  <c r="T122" i="12"/>
  <c r="R122" i="12"/>
  <c r="P122" i="12"/>
  <c r="J115" i="12"/>
  <c r="F115" i="12"/>
  <c r="F113" i="12"/>
  <c r="E111" i="12"/>
  <c r="J91" i="12"/>
  <c r="F91" i="12"/>
  <c r="F89" i="12"/>
  <c r="E87" i="12"/>
  <c r="J24" i="12"/>
  <c r="E24" i="12"/>
  <c r="J116" i="12"/>
  <c r="J23" i="12"/>
  <c r="J18" i="12"/>
  <c r="E18" i="12"/>
  <c r="F92" i="12"/>
  <c r="J17" i="12"/>
  <c r="J113" i="12"/>
  <c r="E7" i="12"/>
  <c r="E109" i="12" s="1"/>
  <c r="J37" i="11"/>
  <c r="J36" i="11"/>
  <c r="AY104" i="1"/>
  <c r="J35" i="11"/>
  <c r="AX104" i="1"/>
  <c r="BI150" i="11"/>
  <c r="BH150" i="11"/>
  <c r="BG150" i="11"/>
  <c r="BE150" i="11"/>
  <c r="T150" i="11"/>
  <c r="T149" i="11"/>
  <c r="R150" i="11"/>
  <c r="R149" i="11"/>
  <c r="P150" i="11"/>
  <c r="P149" i="11"/>
  <c r="BI148" i="11"/>
  <c r="BH148" i="11"/>
  <c r="BG148" i="11"/>
  <c r="BE148" i="11"/>
  <c r="T148" i="11"/>
  <c r="R148" i="11"/>
  <c r="P148" i="11"/>
  <c r="BI147" i="11"/>
  <c r="BH147" i="11"/>
  <c r="BG147" i="11"/>
  <c r="BE147" i="11"/>
  <c r="T147" i="11"/>
  <c r="R147" i="11"/>
  <c r="P147" i="11"/>
  <c r="BI146" i="11"/>
  <c r="BH146" i="11"/>
  <c r="BG146" i="11"/>
  <c r="BE146" i="11"/>
  <c r="T146" i="11"/>
  <c r="R146" i="11"/>
  <c r="P146" i="11"/>
  <c r="BI145" i="11"/>
  <c r="BH145" i="11"/>
  <c r="BG145" i="11"/>
  <c r="BE145" i="11"/>
  <c r="T145" i="11"/>
  <c r="R145" i="11"/>
  <c r="P145" i="11"/>
  <c r="BI143" i="11"/>
  <c r="BH143" i="11"/>
  <c r="BG143" i="11"/>
  <c r="BE143" i="11"/>
  <c r="T143" i="11"/>
  <c r="R143" i="11"/>
  <c r="P143" i="11"/>
  <c r="BI142" i="11"/>
  <c r="BH142" i="11"/>
  <c r="BG142" i="11"/>
  <c r="BE142" i="11"/>
  <c r="T142" i="11"/>
  <c r="R142" i="11"/>
  <c r="P142" i="11"/>
  <c r="BI141" i="11"/>
  <c r="BH141" i="11"/>
  <c r="BG141" i="11"/>
  <c r="BE141" i="11"/>
  <c r="T141" i="11"/>
  <c r="R141" i="11"/>
  <c r="P141" i="11"/>
  <c r="BI139" i="11"/>
  <c r="BH139" i="11"/>
  <c r="BG139" i="11"/>
  <c r="BE139" i="11"/>
  <c r="T139" i="11"/>
  <c r="R139" i="11"/>
  <c r="P139" i="11"/>
  <c r="BI138" i="11"/>
  <c r="BH138" i="11"/>
  <c r="BG138" i="11"/>
  <c r="BE138" i="11"/>
  <c r="T138" i="11"/>
  <c r="R138" i="11"/>
  <c r="P138" i="11"/>
  <c r="BI137" i="11"/>
  <c r="BH137" i="11"/>
  <c r="BG137" i="11"/>
  <c r="BE137" i="11"/>
  <c r="T137" i="11"/>
  <c r="R137" i="11"/>
  <c r="P137" i="11"/>
  <c r="BI135" i="11"/>
  <c r="BH135" i="11"/>
  <c r="BG135" i="11"/>
  <c r="BE135" i="11"/>
  <c r="T135" i="11"/>
  <c r="R135" i="11"/>
  <c r="P135" i="11"/>
  <c r="BI134" i="11"/>
  <c r="BH134" i="11"/>
  <c r="BG134" i="11"/>
  <c r="BE134" i="11"/>
  <c r="T134" i="11"/>
  <c r="R134" i="11"/>
  <c r="P134" i="11"/>
  <c r="BI133" i="11"/>
  <c r="BH133" i="11"/>
  <c r="BG133" i="11"/>
  <c r="BE133" i="11"/>
  <c r="T133" i="11"/>
  <c r="R133" i="11"/>
  <c r="P133" i="11"/>
  <c r="BI132" i="11"/>
  <c r="BH132" i="11"/>
  <c r="BG132" i="11"/>
  <c r="BE132" i="11"/>
  <c r="T132" i="11"/>
  <c r="R132" i="11"/>
  <c r="P132" i="11"/>
  <c r="BI131" i="11"/>
  <c r="BH131" i="11"/>
  <c r="BG131" i="11"/>
  <c r="BE131" i="11"/>
  <c r="T131" i="11"/>
  <c r="R131" i="11"/>
  <c r="P131" i="11"/>
  <c r="BI130" i="11"/>
  <c r="BH130" i="11"/>
  <c r="BG130" i="11"/>
  <c r="BE130" i="11"/>
  <c r="T130" i="11"/>
  <c r="R130" i="11"/>
  <c r="P130" i="11"/>
  <c r="BI129" i="11"/>
  <c r="BH129" i="11"/>
  <c r="BG129" i="11"/>
  <c r="BE129" i="11"/>
  <c r="T129" i="11"/>
  <c r="R129" i="11"/>
  <c r="P129" i="11"/>
  <c r="BI128" i="11"/>
  <c r="BH128" i="11"/>
  <c r="BG128" i="11"/>
  <c r="BE128" i="11"/>
  <c r="T128" i="11"/>
  <c r="R128" i="11"/>
  <c r="P128" i="11"/>
  <c r="BI127" i="11"/>
  <c r="BH127" i="11"/>
  <c r="BG127" i="11"/>
  <c r="BE127" i="11"/>
  <c r="T127" i="11"/>
  <c r="R127" i="11"/>
  <c r="P127" i="11"/>
  <c r="BI126" i="11"/>
  <c r="BH126" i="11"/>
  <c r="BG126" i="11"/>
  <c r="BE126" i="11"/>
  <c r="T126" i="11"/>
  <c r="R126" i="11"/>
  <c r="P126" i="11"/>
  <c r="BI125" i="11"/>
  <c r="BH125" i="11"/>
  <c r="BG125" i="11"/>
  <c r="BE125" i="11"/>
  <c r="T125" i="11"/>
  <c r="R125" i="11"/>
  <c r="P125" i="11"/>
  <c r="J118" i="11"/>
  <c r="F118" i="11"/>
  <c r="F116" i="11"/>
  <c r="E114" i="11"/>
  <c r="J91" i="11"/>
  <c r="F91" i="11"/>
  <c r="F89" i="11"/>
  <c r="E87" i="11"/>
  <c r="J24" i="11"/>
  <c r="E24" i="11"/>
  <c r="J119" i="11"/>
  <c r="J23" i="11"/>
  <c r="J18" i="11"/>
  <c r="E18" i="11"/>
  <c r="F92" i="11"/>
  <c r="J17" i="11"/>
  <c r="J116" i="11"/>
  <c r="E7" i="11"/>
  <c r="E112" i="11" s="1"/>
  <c r="J37" i="10"/>
  <c r="J36" i="10"/>
  <c r="AY103" i="1"/>
  <c r="J35" i="10"/>
  <c r="AX103" i="1"/>
  <c r="BI221" i="10"/>
  <c r="BH221" i="10"/>
  <c r="BG221" i="10"/>
  <c r="BE221" i="10"/>
  <c r="T221" i="10"/>
  <c r="T220" i="10"/>
  <c r="R221" i="10"/>
  <c r="R220" i="10"/>
  <c r="P221" i="10"/>
  <c r="P220" i="10"/>
  <c r="BI219" i="10"/>
  <c r="BH219" i="10"/>
  <c r="BG219" i="10"/>
  <c r="BE219" i="10"/>
  <c r="T219" i="10"/>
  <c r="R219" i="10"/>
  <c r="P219" i="10"/>
  <c r="BI218" i="10"/>
  <c r="BH218" i="10"/>
  <c r="BG218" i="10"/>
  <c r="BE218" i="10"/>
  <c r="T218" i="10"/>
  <c r="R218" i="10"/>
  <c r="P218" i="10"/>
  <c r="BI217" i="10"/>
  <c r="BH217" i="10"/>
  <c r="BG217" i="10"/>
  <c r="BE217" i="10"/>
  <c r="T217" i="10"/>
  <c r="R217" i="10"/>
  <c r="P217" i="10"/>
  <c r="BI216" i="10"/>
  <c r="BH216" i="10"/>
  <c r="BG216" i="10"/>
  <c r="BE216" i="10"/>
  <c r="T216" i="10"/>
  <c r="R216" i="10"/>
  <c r="P216" i="10"/>
  <c r="BI215" i="10"/>
  <c r="BH215" i="10"/>
  <c r="BG215" i="10"/>
  <c r="BE215" i="10"/>
  <c r="T215" i="10"/>
  <c r="R215" i="10"/>
  <c r="P215" i="10"/>
  <c r="BI214" i="10"/>
  <c r="BH214" i="10"/>
  <c r="BG214" i="10"/>
  <c r="BE214" i="10"/>
  <c r="T214" i="10"/>
  <c r="R214" i="10"/>
  <c r="P214" i="10"/>
  <c r="BI213" i="10"/>
  <c r="BH213" i="10"/>
  <c r="BG213" i="10"/>
  <c r="BE213" i="10"/>
  <c r="T213" i="10"/>
  <c r="R213" i="10"/>
  <c r="P213" i="10"/>
  <c r="BI212" i="10"/>
  <c r="BH212" i="10"/>
  <c r="BG212" i="10"/>
  <c r="BE212" i="10"/>
  <c r="T212" i="10"/>
  <c r="R212" i="10"/>
  <c r="P212" i="10"/>
  <c r="BI211" i="10"/>
  <c r="BH211" i="10"/>
  <c r="BG211" i="10"/>
  <c r="BE211" i="10"/>
  <c r="T211" i="10"/>
  <c r="R211" i="10"/>
  <c r="P211" i="10"/>
  <c r="BI210" i="10"/>
  <c r="BH210" i="10"/>
  <c r="BG210" i="10"/>
  <c r="BE210" i="10"/>
  <c r="T210" i="10"/>
  <c r="R210" i="10"/>
  <c r="P210" i="10"/>
  <c r="BI209" i="10"/>
  <c r="BH209" i="10"/>
  <c r="BG209" i="10"/>
  <c r="BE209" i="10"/>
  <c r="T209" i="10"/>
  <c r="R209" i="10"/>
  <c r="P209" i="10"/>
  <c r="BI208" i="10"/>
  <c r="BH208" i="10"/>
  <c r="BG208" i="10"/>
  <c r="BE208" i="10"/>
  <c r="T208" i="10"/>
  <c r="R208" i="10"/>
  <c r="P208" i="10"/>
  <c r="BI207" i="10"/>
  <c r="BH207" i="10"/>
  <c r="BG207" i="10"/>
  <c r="BE207" i="10"/>
  <c r="T207" i="10"/>
  <c r="R207" i="10"/>
  <c r="P207" i="10"/>
  <c r="BI206" i="10"/>
  <c r="BH206" i="10"/>
  <c r="BG206" i="10"/>
  <c r="BE206" i="10"/>
  <c r="T206" i="10"/>
  <c r="R206" i="10"/>
  <c r="P206" i="10"/>
  <c r="BI205" i="10"/>
  <c r="BH205" i="10"/>
  <c r="BG205" i="10"/>
  <c r="BE205" i="10"/>
  <c r="T205" i="10"/>
  <c r="R205" i="10"/>
  <c r="P205" i="10"/>
  <c r="BI204" i="10"/>
  <c r="BH204" i="10"/>
  <c r="BG204" i="10"/>
  <c r="BE204" i="10"/>
  <c r="T204" i="10"/>
  <c r="R204" i="10"/>
  <c r="P204" i="10"/>
  <c r="BI203" i="10"/>
  <c r="BH203" i="10"/>
  <c r="BG203" i="10"/>
  <c r="BE203" i="10"/>
  <c r="T203" i="10"/>
  <c r="R203" i="10"/>
  <c r="P203" i="10"/>
  <c r="BI202" i="10"/>
  <c r="BH202" i="10"/>
  <c r="BG202" i="10"/>
  <c r="BE202" i="10"/>
  <c r="T202" i="10"/>
  <c r="R202" i="10"/>
  <c r="P202" i="10"/>
  <c r="BI201" i="10"/>
  <c r="BH201" i="10"/>
  <c r="BG201" i="10"/>
  <c r="BE201" i="10"/>
  <c r="T201" i="10"/>
  <c r="R201" i="10"/>
  <c r="P201" i="10"/>
  <c r="BI200" i="10"/>
  <c r="BH200" i="10"/>
  <c r="BG200" i="10"/>
  <c r="BE200" i="10"/>
  <c r="T200" i="10"/>
  <c r="R200" i="10"/>
  <c r="P200" i="10"/>
  <c r="BI199" i="10"/>
  <c r="BH199" i="10"/>
  <c r="BG199" i="10"/>
  <c r="BE199" i="10"/>
  <c r="T199" i="10"/>
  <c r="R199" i="10"/>
  <c r="P199" i="10"/>
  <c r="BI198" i="10"/>
  <c r="BH198" i="10"/>
  <c r="BG198" i="10"/>
  <c r="BE198" i="10"/>
  <c r="T198" i="10"/>
  <c r="R198" i="10"/>
  <c r="P198" i="10"/>
  <c r="BI197" i="10"/>
  <c r="BH197" i="10"/>
  <c r="BG197" i="10"/>
  <c r="BE197" i="10"/>
  <c r="T197" i="10"/>
  <c r="R197" i="10"/>
  <c r="P197" i="10"/>
  <c r="BI196" i="10"/>
  <c r="BH196" i="10"/>
  <c r="BG196" i="10"/>
  <c r="BE196" i="10"/>
  <c r="T196" i="10"/>
  <c r="R196" i="10"/>
  <c r="P196" i="10"/>
  <c r="BI195" i="10"/>
  <c r="BH195" i="10"/>
  <c r="BG195" i="10"/>
  <c r="BE195" i="10"/>
  <c r="T195" i="10"/>
  <c r="R195" i="10"/>
  <c r="P195" i="10"/>
  <c r="BI194" i="10"/>
  <c r="BH194" i="10"/>
  <c r="BG194" i="10"/>
  <c r="BE194" i="10"/>
  <c r="T194" i="10"/>
  <c r="R194" i="10"/>
  <c r="P194" i="10"/>
  <c r="BI193" i="10"/>
  <c r="BH193" i="10"/>
  <c r="BG193" i="10"/>
  <c r="BE193" i="10"/>
  <c r="T193" i="10"/>
  <c r="R193" i="10"/>
  <c r="P193" i="10"/>
  <c r="BI192" i="10"/>
  <c r="BH192" i="10"/>
  <c r="BG192" i="10"/>
  <c r="BE192" i="10"/>
  <c r="T192" i="10"/>
  <c r="R192" i="10"/>
  <c r="P192" i="10"/>
  <c r="BI191" i="10"/>
  <c r="BH191" i="10"/>
  <c r="BG191" i="10"/>
  <c r="BE191" i="10"/>
  <c r="T191" i="10"/>
  <c r="R191" i="10"/>
  <c r="P191" i="10"/>
  <c r="BI190" i="10"/>
  <c r="BH190" i="10"/>
  <c r="BG190" i="10"/>
  <c r="BE190" i="10"/>
  <c r="T190" i="10"/>
  <c r="R190" i="10"/>
  <c r="P190" i="10"/>
  <c r="BI189" i="10"/>
  <c r="BH189" i="10"/>
  <c r="BG189" i="10"/>
  <c r="BE189" i="10"/>
  <c r="T189" i="10"/>
  <c r="R189" i="10"/>
  <c r="P189" i="10"/>
  <c r="BI188" i="10"/>
  <c r="BH188" i="10"/>
  <c r="BG188" i="10"/>
  <c r="BE188" i="10"/>
  <c r="T188" i="10"/>
  <c r="R188" i="10"/>
  <c r="P188" i="10"/>
  <c r="BI187" i="10"/>
  <c r="BH187" i="10"/>
  <c r="BG187" i="10"/>
  <c r="BE187" i="10"/>
  <c r="T187" i="10"/>
  <c r="R187" i="10"/>
  <c r="P187" i="10"/>
  <c r="BI186" i="10"/>
  <c r="BH186" i="10"/>
  <c r="BG186" i="10"/>
  <c r="BE186" i="10"/>
  <c r="T186" i="10"/>
  <c r="R186" i="10"/>
  <c r="P186" i="10"/>
  <c r="BI185" i="10"/>
  <c r="BH185" i="10"/>
  <c r="BG185" i="10"/>
  <c r="BE185" i="10"/>
  <c r="T185" i="10"/>
  <c r="R185" i="10"/>
  <c r="P185" i="10"/>
  <c r="BI184" i="10"/>
  <c r="BH184" i="10"/>
  <c r="BG184" i="10"/>
  <c r="BE184" i="10"/>
  <c r="T184" i="10"/>
  <c r="R184" i="10"/>
  <c r="P184" i="10"/>
  <c r="BI183" i="10"/>
  <c r="BH183" i="10"/>
  <c r="BG183" i="10"/>
  <c r="BE183" i="10"/>
  <c r="T183" i="10"/>
  <c r="R183" i="10"/>
  <c r="P183" i="10"/>
  <c r="BI182" i="10"/>
  <c r="BH182" i="10"/>
  <c r="BG182" i="10"/>
  <c r="BE182" i="10"/>
  <c r="T182" i="10"/>
  <c r="R182" i="10"/>
  <c r="P182" i="10"/>
  <c r="BI181" i="10"/>
  <c r="BH181" i="10"/>
  <c r="BG181" i="10"/>
  <c r="BE181" i="10"/>
  <c r="T181" i="10"/>
  <c r="R181" i="10"/>
  <c r="P181" i="10"/>
  <c r="BI180" i="10"/>
  <c r="BH180" i="10"/>
  <c r="BG180" i="10"/>
  <c r="BE180" i="10"/>
  <c r="T180" i="10"/>
  <c r="R180" i="10"/>
  <c r="P180" i="10"/>
  <c r="BI179" i="10"/>
  <c r="BH179" i="10"/>
  <c r="BG179" i="10"/>
  <c r="BE179" i="10"/>
  <c r="T179" i="10"/>
  <c r="R179" i="10"/>
  <c r="P179" i="10"/>
  <c r="BI178" i="10"/>
  <c r="BH178" i="10"/>
  <c r="BG178" i="10"/>
  <c r="BE178" i="10"/>
  <c r="T178" i="10"/>
  <c r="R178" i="10"/>
  <c r="P178" i="10"/>
  <c r="BI177" i="10"/>
  <c r="BH177" i="10"/>
  <c r="BG177" i="10"/>
  <c r="BE177" i="10"/>
  <c r="T177" i="10"/>
  <c r="R177" i="10"/>
  <c r="P177" i="10"/>
  <c r="BI176" i="10"/>
  <c r="BH176" i="10"/>
  <c r="BG176" i="10"/>
  <c r="BE176" i="10"/>
  <c r="T176" i="10"/>
  <c r="R176" i="10"/>
  <c r="P176" i="10"/>
  <c r="BI175" i="10"/>
  <c r="BH175" i="10"/>
  <c r="BG175" i="10"/>
  <c r="BE175" i="10"/>
  <c r="T175" i="10"/>
  <c r="R175" i="10"/>
  <c r="P175" i="10"/>
  <c r="BI174" i="10"/>
  <c r="BH174" i="10"/>
  <c r="BG174" i="10"/>
  <c r="BE174" i="10"/>
  <c r="T174" i="10"/>
  <c r="R174" i="10"/>
  <c r="P174" i="10"/>
  <c r="BI173" i="10"/>
  <c r="BH173" i="10"/>
  <c r="BG173" i="10"/>
  <c r="BE173" i="10"/>
  <c r="T173" i="10"/>
  <c r="R173" i="10"/>
  <c r="P173" i="10"/>
  <c r="BI172" i="10"/>
  <c r="BH172" i="10"/>
  <c r="BG172" i="10"/>
  <c r="BE172" i="10"/>
  <c r="T172" i="10"/>
  <c r="R172" i="10"/>
  <c r="P172" i="10"/>
  <c r="BI171" i="10"/>
  <c r="BH171" i="10"/>
  <c r="BG171" i="10"/>
  <c r="BE171" i="10"/>
  <c r="T171" i="10"/>
  <c r="R171" i="10"/>
  <c r="P171" i="10"/>
  <c r="BI170" i="10"/>
  <c r="BH170" i="10"/>
  <c r="BG170" i="10"/>
  <c r="BE170" i="10"/>
  <c r="T170" i="10"/>
  <c r="R170" i="10"/>
  <c r="P170" i="10"/>
  <c r="BI169" i="10"/>
  <c r="BH169" i="10"/>
  <c r="BG169" i="10"/>
  <c r="BE169" i="10"/>
  <c r="T169" i="10"/>
  <c r="R169" i="10"/>
  <c r="P169" i="10"/>
  <c r="BI168" i="10"/>
  <c r="BH168" i="10"/>
  <c r="BG168" i="10"/>
  <c r="BE168" i="10"/>
  <c r="T168" i="10"/>
  <c r="R168" i="10"/>
  <c r="P168" i="10"/>
  <c r="BI167" i="10"/>
  <c r="BH167" i="10"/>
  <c r="BG167" i="10"/>
  <c r="BE167" i="10"/>
  <c r="T167" i="10"/>
  <c r="R167" i="10"/>
  <c r="P167" i="10"/>
  <c r="BI166" i="10"/>
  <c r="BH166" i="10"/>
  <c r="BG166" i="10"/>
  <c r="BE166" i="10"/>
  <c r="T166" i="10"/>
  <c r="R166" i="10"/>
  <c r="P166" i="10"/>
  <c r="BI165" i="10"/>
  <c r="BH165" i="10"/>
  <c r="BG165" i="10"/>
  <c r="BE165" i="10"/>
  <c r="T165" i="10"/>
  <c r="R165" i="10"/>
  <c r="P165" i="10"/>
  <c r="BI164" i="10"/>
  <c r="BH164" i="10"/>
  <c r="BG164" i="10"/>
  <c r="BE164" i="10"/>
  <c r="T164" i="10"/>
  <c r="R164" i="10"/>
  <c r="P164" i="10"/>
  <c r="BI163" i="10"/>
  <c r="BH163" i="10"/>
  <c r="BG163" i="10"/>
  <c r="BE163" i="10"/>
  <c r="T163" i="10"/>
  <c r="R163" i="10"/>
  <c r="P163" i="10"/>
  <c r="BI162" i="10"/>
  <c r="BH162" i="10"/>
  <c r="BG162" i="10"/>
  <c r="BE162" i="10"/>
  <c r="T162" i="10"/>
  <c r="R162" i="10"/>
  <c r="P162" i="10"/>
  <c r="BI161" i="10"/>
  <c r="BH161" i="10"/>
  <c r="BG161" i="10"/>
  <c r="BE161" i="10"/>
  <c r="T161" i="10"/>
  <c r="R161" i="10"/>
  <c r="P161" i="10"/>
  <c r="BI160" i="10"/>
  <c r="BH160" i="10"/>
  <c r="BG160" i="10"/>
  <c r="BE160" i="10"/>
  <c r="T160" i="10"/>
  <c r="R160" i="10"/>
  <c r="P160" i="10"/>
  <c r="BI159" i="10"/>
  <c r="BH159" i="10"/>
  <c r="BG159" i="10"/>
  <c r="BE159" i="10"/>
  <c r="T159" i="10"/>
  <c r="R159" i="10"/>
  <c r="P159" i="10"/>
  <c r="BI158" i="10"/>
  <c r="BH158" i="10"/>
  <c r="BG158" i="10"/>
  <c r="BE158" i="10"/>
  <c r="T158" i="10"/>
  <c r="R158" i="10"/>
  <c r="P158" i="10"/>
  <c r="BI157" i="10"/>
  <c r="BH157" i="10"/>
  <c r="BG157" i="10"/>
  <c r="BE157" i="10"/>
  <c r="T157" i="10"/>
  <c r="R157" i="10"/>
  <c r="P157" i="10"/>
  <c r="BI156" i="10"/>
  <c r="BH156" i="10"/>
  <c r="BG156" i="10"/>
  <c r="BE156" i="10"/>
  <c r="T156" i="10"/>
  <c r="R156" i="10"/>
  <c r="P156" i="10"/>
  <c r="BI155" i="10"/>
  <c r="BH155" i="10"/>
  <c r="BG155" i="10"/>
  <c r="BE155" i="10"/>
  <c r="T155" i="10"/>
  <c r="R155" i="10"/>
  <c r="P155" i="10"/>
  <c r="BI154" i="10"/>
  <c r="BH154" i="10"/>
  <c r="BG154" i="10"/>
  <c r="BE154" i="10"/>
  <c r="T154" i="10"/>
  <c r="R154" i="10"/>
  <c r="P154" i="10"/>
  <c r="BI153" i="10"/>
  <c r="BH153" i="10"/>
  <c r="BG153" i="10"/>
  <c r="BE153" i="10"/>
  <c r="T153" i="10"/>
  <c r="R153" i="10"/>
  <c r="P153" i="10"/>
  <c r="BI152" i="10"/>
  <c r="BH152" i="10"/>
  <c r="BG152" i="10"/>
  <c r="BE152" i="10"/>
  <c r="T152" i="10"/>
  <c r="R152" i="10"/>
  <c r="P152" i="10"/>
  <c r="BI151" i="10"/>
  <c r="BH151" i="10"/>
  <c r="BG151" i="10"/>
  <c r="BE151" i="10"/>
  <c r="T151" i="10"/>
  <c r="R151" i="10"/>
  <c r="P151" i="10"/>
  <c r="BI150" i="10"/>
  <c r="BH150" i="10"/>
  <c r="BG150" i="10"/>
  <c r="BE150" i="10"/>
  <c r="T150" i="10"/>
  <c r="R150" i="10"/>
  <c r="P150" i="10"/>
  <c r="BI149" i="10"/>
  <c r="BH149" i="10"/>
  <c r="BG149" i="10"/>
  <c r="BE149" i="10"/>
  <c r="T149" i="10"/>
  <c r="R149" i="10"/>
  <c r="P149" i="10"/>
  <c r="BI148" i="10"/>
  <c r="BH148" i="10"/>
  <c r="BG148" i="10"/>
  <c r="BE148" i="10"/>
  <c r="T148" i="10"/>
  <c r="R148" i="10"/>
  <c r="P148" i="10"/>
  <c r="BI147" i="10"/>
  <c r="BH147" i="10"/>
  <c r="BG147" i="10"/>
  <c r="BE147" i="10"/>
  <c r="T147" i="10"/>
  <c r="R147" i="10"/>
  <c r="P147" i="10"/>
  <c r="BI146" i="10"/>
  <c r="BH146" i="10"/>
  <c r="BG146" i="10"/>
  <c r="BE146" i="10"/>
  <c r="T146" i="10"/>
  <c r="R146" i="10"/>
  <c r="P146" i="10"/>
  <c r="BI145" i="10"/>
  <c r="BH145" i="10"/>
  <c r="BG145" i="10"/>
  <c r="BE145" i="10"/>
  <c r="T145" i="10"/>
  <c r="R145" i="10"/>
  <c r="P145" i="10"/>
  <c r="BI144" i="10"/>
  <c r="BH144" i="10"/>
  <c r="BG144" i="10"/>
  <c r="BE144" i="10"/>
  <c r="T144" i="10"/>
  <c r="R144" i="10"/>
  <c r="P144" i="10"/>
  <c r="BI143" i="10"/>
  <c r="BH143" i="10"/>
  <c r="BG143" i="10"/>
  <c r="BE143" i="10"/>
  <c r="T143" i="10"/>
  <c r="R143" i="10"/>
  <c r="P143" i="10"/>
  <c r="BI141" i="10"/>
  <c r="BH141" i="10"/>
  <c r="BG141" i="10"/>
  <c r="BE141" i="10"/>
  <c r="T141" i="10"/>
  <c r="R141" i="10"/>
  <c r="P141" i="10"/>
  <c r="BI140" i="10"/>
  <c r="BH140" i="10"/>
  <c r="BG140" i="10"/>
  <c r="BE140" i="10"/>
  <c r="T140" i="10"/>
  <c r="R140" i="10"/>
  <c r="P140" i="10"/>
  <c r="BI139" i="10"/>
  <c r="BH139" i="10"/>
  <c r="BG139" i="10"/>
  <c r="BE139" i="10"/>
  <c r="T139" i="10"/>
  <c r="R139" i="10"/>
  <c r="P139" i="10"/>
  <c r="BI137" i="10"/>
  <c r="BH137" i="10"/>
  <c r="BG137" i="10"/>
  <c r="BE137" i="10"/>
  <c r="T137" i="10"/>
  <c r="R137" i="10"/>
  <c r="P137" i="10"/>
  <c r="BI136" i="10"/>
  <c r="BH136" i="10"/>
  <c r="BG136" i="10"/>
  <c r="BE136" i="10"/>
  <c r="T136" i="10"/>
  <c r="R136" i="10"/>
  <c r="P136" i="10"/>
  <c r="BI134" i="10"/>
  <c r="BH134" i="10"/>
  <c r="BG134" i="10"/>
  <c r="BE134" i="10"/>
  <c r="T134" i="10"/>
  <c r="R134" i="10"/>
  <c r="P134" i="10"/>
  <c r="BI133" i="10"/>
  <c r="BH133" i="10"/>
  <c r="BG133" i="10"/>
  <c r="BE133" i="10"/>
  <c r="T133" i="10"/>
  <c r="R133" i="10"/>
  <c r="P133" i="10"/>
  <c r="BI132" i="10"/>
  <c r="BH132" i="10"/>
  <c r="BG132" i="10"/>
  <c r="BE132" i="10"/>
  <c r="T132" i="10"/>
  <c r="R132" i="10"/>
  <c r="P132" i="10"/>
  <c r="BI131" i="10"/>
  <c r="BH131" i="10"/>
  <c r="BG131" i="10"/>
  <c r="BE131" i="10"/>
  <c r="T131" i="10"/>
  <c r="R131" i="10"/>
  <c r="P131" i="10"/>
  <c r="BI130" i="10"/>
  <c r="BH130" i="10"/>
  <c r="BG130" i="10"/>
  <c r="BE130" i="10"/>
  <c r="T130" i="10"/>
  <c r="R130" i="10"/>
  <c r="P130" i="10"/>
  <c r="BI129" i="10"/>
  <c r="BH129" i="10"/>
  <c r="BG129" i="10"/>
  <c r="BE129" i="10"/>
  <c r="T129" i="10"/>
  <c r="R129" i="10"/>
  <c r="P129" i="10"/>
  <c r="BI128" i="10"/>
  <c r="BH128" i="10"/>
  <c r="BG128" i="10"/>
  <c r="BE128" i="10"/>
  <c r="T128" i="10"/>
  <c r="R128" i="10"/>
  <c r="P128" i="10"/>
  <c r="BI127" i="10"/>
  <c r="BH127" i="10"/>
  <c r="BG127" i="10"/>
  <c r="BE127" i="10"/>
  <c r="T127" i="10"/>
  <c r="R127" i="10"/>
  <c r="P127" i="10"/>
  <c r="BI126" i="10"/>
  <c r="BH126" i="10"/>
  <c r="BG126" i="10"/>
  <c r="BE126" i="10"/>
  <c r="T126" i="10"/>
  <c r="R126" i="10"/>
  <c r="P126" i="10"/>
  <c r="BI125" i="10"/>
  <c r="BH125" i="10"/>
  <c r="BG125" i="10"/>
  <c r="BE125" i="10"/>
  <c r="T125" i="10"/>
  <c r="R125" i="10"/>
  <c r="P125" i="10"/>
  <c r="J118" i="10"/>
  <c r="F118" i="10"/>
  <c r="F116" i="10"/>
  <c r="E114" i="10"/>
  <c r="J91" i="10"/>
  <c r="F91" i="10"/>
  <c r="F89" i="10"/>
  <c r="E87" i="10"/>
  <c r="J24" i="10"/>
  <c r="E24" i="10"/>
  <c r="J119" i="10" s="1"/>
  <c r="J23" i="10"/>
  <c r="J18" i="10"/>
  <c r="E18" i="10"/>
  <c r="F119" i="10" s="1"/>
  <c r="J17" i="10"/>
  <c r="J116" i="10"/>
  <c r="E7" i="10"/>
  <c r="E112" i="10"/>
  <c r="J37" i="9"/>
  <c r="J36" i="9"/>
  <c r="AY102" i="1" s="1"/>
  <c r="J35" i="9"/>
  <c r="AX102" i="1" s="1"/>
  <c r="BI183" i="9"/>
  <c r="BH183" i="9"/>
  <c r="BG183" i="9"/>
  <c r="BE183" i="9"/>
  <c r="T183" i="9"/>
  <c r="R183" i="9"/>
  <c r="P183" i="9"/>
  <c r="BI182" i="9"/>
  <c r="BH182" i="9"/>
  <c r="BG182" i="9"/>
  <c r="BE182" i="9"/>
  <c r="T182" i="9"/>
  <c r="R182" i="9"/>
  <c r="P182" i="9"/>
  <c r="BI181" i="9"/>
  <c r="BH181" i="9"/>
  <c r="BG181" i="9"/>
  <c r="BE181" i="9"/>
  <c r="T181" i="9"/>
  <c r="R181" i="9"/>
  <c r="P181" i="9"/>
  <c r="BI180" i="9"/>
  <c r="BH180" i="9"/>
  <c r="BG180" i="9"/>
  <c r="BE180" i="9"/>
  <c r="T180" i="9"/>
  <c r="R180" i="9"/>
  <c r="P180" i="9"/>
  <c r="BI179" i="9"/>
  <c r="BH179" i="9"/>
  <c r="BG179" i="9"/>
  <c r="BE179" i="9"/>
  <c r="T179" i="9"/>
  <c r="R179" i="9"/>
  <c r="P179" i="9"/>
  <c r="BI176" i="9"/>
  <c r="BH176" i="9"/>
  <c r="BG176" i="9"/>
  <c r="BE176" i="9"/>
  <c r="T176" i="9"/>
  <c r="T175" i="9"/>
  <c r="R176" i="9"/>
  <c r="R175" i="9"/>
  <c r="P176" i="9"/>
  <c r="P175" i="9"/>
  <c r="BI174" i="9"/>
  <c r="BH174" i="9"/>
  <c r="BG174" i="9"/>
  <c r="BE174" i="9"/>
  <c r="T174" i="9"/>
  <c r="R174" i="9"/>
  <c r="P174" i="9"/>
  <c r="BI173" i="9"/>
  <c r="BH173" i="9"/>
  <c r="BG173" i="9"/>
  <c r="BE173" i="9"/>
  <c r="T173" i="9"/>
  <c r="R173" i="9"/>
  <c r="P173" i="9"/>
  <c r="BI172" i="9"/>
  <c r="BH172" i="9"/>
  <c r="BG172" i="9"/>
  <c r="BE172" i="9"/>
  <c r="T172" i="9"/>
  <c r="R172" i="9"/>
  <c r="P172" i="9"/>
  <c r="BI171" i="9"/>
  <c r="BH171" i="9"/>
  <c r="BG171" i="9"/>
  <c r="BE171" i="9"/>
  <c r="T171" i="9"/>
  <c r="R171" i="9"/>
  <c r="P171" i="9"/>
  <c r="BI170" i="9"/>
  <c r="BH170" i="9"/>
  <c r="BG170" i="9"/>
  <c r="BE170" i="9"/>
  <c r="T170" i="9"/>
  <c r="R170" i="9"/>
  <c r="P170" i="9"/>
  <c r="BI169" i="9"/>
  <c r="BH169" i="9"/>
  <c r="BG169" i="9"/>
  <c r="BE169" i="9"/>
  <c r="T169" i="9"/>
  <c r="R169" i="9"/>
  <c r="P169" i="9"/>
  <c r="BI168" i="9"/>
  <c r="BH168" i="9"/>
  <c r="BG168" i="9"/>
  <c r="BE168" i="9"/>
  <c r="T168" i="9"/>
  <c r="R168" i="9"/>
  <c r="P168" i="9"/>
  <c r="BI167" i="9"/>
  <c r="BH167" i="9"/>
  <c r="BG167" i="9"/>
  <c r="BE167" i="9"/>
  <c r="T167" i="9"/>
  <c r="R167" i="9"/>
  <c r="P167" i="9"/>
  <c r="BI166" i="9"/>
  <c r="BH166" i="9"/>
  <c r="BG166" i="9"/>
  <c r="BE166" i="9"/>
  <c r="T166" i="9"/>
  <c r="R166" i="9"/>
  <c r="P166" i="9"/>
  <c r="BI165" i="9"/>
  <c r="BH165" i="9"/>
  <c r="BG165" i="9"/>
  <c r="BE165" i="9"/>
  <c r="T165" i="9"/>
  <c r="R165" i="9"/>
  <c r="P165" i="9"/>
  <c r="BI163" i="9"/>
  <c r="BH163" i="9"/>
  <c r="BG163" i="9"/>
  <c r="BE163" i="9"/>
  <c r="T163" i="9"/>
  <c r="T162" i="9"/>
  <c r="R163" i="9"/>
  <c r="R162" i="9"/>
  <c r="P163" i="9"/>
  <c r="P162" i="9"/>
  <c r="BI161" i="9"/>
  <c r="BH161" i="9"/>
  <c r="BG161" i="9"/>
  <c r="BE161" i="9"/>
  <c r="T161" i="9"/>
  <c r="R161" i="9"/>
  <c r="P161" i="9"/>
  <c r="BI160" i="9"/>
  <c r="BH160" i="9"/>
  <c r="BG160" i="9"/>
  <c r="BE160" i="9"/>
  <c r="T160" i="9"/>
  <c r="R160" i="9"/>
  <c r="P160" i="9"/>
  <c r="BI158" i="9"/>
  <c r="BH158" i="9"/>
  <c r="BG158" i="9"/>
  <c r="BE158" i="9"/>
  <c r="T158" i="9"/>
  <c r="R158" i="9"/>
  <c r="P158" i="9"/>
  <c r="BI157" i="9"/>
  <c r="BH157" i="9"/>
  <c r="BG157" i="9"/>
  <c r="BE157" i="9"/>
  <c r="T157" i="9"/>
  <c r="R157" i="9"/>
  <c r="P157" i="9"/>
  <c r="BI156" i="9"/>
  <c r="BH156" i="9"/>
  <c r="BG156" i="9"/>
  <c r="BE156" i="9"/>
  <c r="T156" i="9"/>
  <c r="R156" i="9"/>
  <c r="P156" i="9"/>
  <c r="BI155" i="9"/>
  <c r="BH155" i="9"/>
  <c r="BG155" i="9"/>
  <c r="BE155" i="9"/>
  <c r="T155" i="9"/>
  <c r="R155" i="9"/>
  <c r="P155" i="9"/>
  <c r="BI154" i="9"/>
  <c r="BH154" i="9"/>
  <c r="BG154" i="9"/>
  <c r="BE154" i="9"/>
  <c r="T154" i="9"/>
  <c r="R154" i="9"/>
  <c r="P154" i="9"/>
  <c r="BI152" i="9"/>
  <c r="BH152" i="9"/>
  <c r="BG152" i="9"/>
  <c r="BE152" i="9"/>
  <c r="T152" i="9"/>
  <c r="R152" i="9"/>
  <c r="P152" i="9"/>
  <c r="BI151" i="9"/>
  <c r="BH151" i="9"/>
  <c r="BG151" i="9"/>
  <c r="BE151" i="9"/>
  <c r="T151" i="9"/>
  <c r="R151" i="9"/>
  <c r="P151" i="9"/>
  <c r="BI150" i="9"/>
  <c r="BH150" i="9"/>
  <c r="BG150" i="9"/>
  <c r="BE150" i="9"/>
  <c r="T150" i="9"/>
  <c r="R150" i="9"/>
  <c r="P150" i="9"/>
  <c r="BI149" i="9"/>
  <c r="BH149" i="9"/>
  <c r="BG149" i="9"/>
  <c r="BE149" i="9"/>
  <c r="T149" i="9"/>
  <c r="R149" i="9"/>
  <c r="P149" i="9"/>
  <c r="BI148" i="9"/>
  <c r="BH148" i="9"/>
  <c r="BG148" i="9"/>
  <c r="BE148" i="9"/>
  <c r="T148" i="9"/>
  <c r="R148" i="9"/>
  <c r="P148" i="9"/>
  <c r="BI147" i="9"/>
  <c r="BH147" i="9"/>
  <c r="BG147" i="9"/>
  <c r="BE147" i="9"/>
  <c r="T147" i="9"/>
  <c r="R147" i="9"/>
  <c r="P147" i="9"/>
  <c r="BI146" i="9"/>
  <c r="BH146" i="9"/>
  <c r="BG146" i="9"/>
  <c r="BE146" i="9"/>
  <c r="T146" i="9"/>
  <c r="R146" i="9"/>
  <c r="P146" i="9"/>
  <c r="BI145" i="9"/>
  <c r="BH145" i="9"/>
  <c r="BG145" i="9"/>
  <c r="BE145" i="9"/>
  <c r="T145" i="9"/>
  <c r="R145" i="9"/>
  <c r="P145" i="9"/>
  <c r="BI144" i="9"/>
  <c r="BH144" i="9"/>
  <c r="BG144" i="9"/>
  <c r="BE144" i="9"/>
  <c r="T144" i="9"/>
  <c r="R144" i="9"/>
  <c r="P144" i="9"/>
  <c r="BI143" i="9"/>
  <c r="BH143" i="9"/>
  <c r="BG143" i="9"/>
  <c r="BE143" i="9"/>
  <c r="T143" i="9"/>
  <c r="R143" i="9"/>
  <c r="P143" i="9"/>
  <c r="BI142" i="9"/>
  <c r="BH142" i="9"/>
  <c r="BG142" i="9"/>
  <c r="BE142" i="9"/>
  <c r="T142" i="9"/>
  <c r="R142" i="9"/>
  <c r="P142" i="9"/>
  <c r="BI141" i="9"/>
  <c r="BH141" i="9"/>
  <c r="BG141" i="9"/>
  <c r="BE141" i="9"/>
  <c r="T141" i="9"/>
  <c r="R141" i="9"/>
  <c r="P141" i="9"/>
  <c r="BI139" i="9"/>
  <c r="BH139" i="9"/>
  <c r="BG139" i="9"/>
  <c r="BE139" i="9"/>
  <c r="T139" i="9"/>
  <c r="R139" i="9"/>
  <c r="P139" i="9"/>
  <c r="BI138" i="9"/>
  <c r="BH138" i="9"/>
  <c r="BG138" i="9"/>
  <c r="BE138" i="9"/>
  <c r="T138" i="9"/>
  <c r="R138" i="9"/>
  <c r="P138" i="9"/>
  <c r="BI137" i="9"/>
  <c r="BH137" i="9"/>
  <c r="BG137" i="9"/>
  <c r="BE137" i="9"/>
  <c r="T137" i="9"/>
  <c r="R137" i="9"/>
  <c r="P137" i="9"/>
  <c r="BI136" i="9"/>
  <c r="BH136" i="9"/>
  <c r="BG136" i="9"/>
  <c r="BE136" i="9"/>
  <c r="T136" i="9"/>
  <c r="R136" i="9"/>
  <c r="P136" i="9"/>
  <c r="BI135" i="9"/>
  <c r="BH135" i="9"/>
  <c r="BG135" i="9"/>
  <c r="BE135" i="9"/>
  <c r="T135" i="9"/>
  <c r="R135" i="9"/>
  <c r="P135" i="9"/>
  <c r="BI134" i="9"/>
  <c r="BH134" i="9"/>
  <c r="BG134" i="9"/>
  <c r="BE134" i="9"/>
  <c r="T134" i="9"/>
  <c r="R134" i="9"/>
  <c r="P134" i="9"/>
  <c r="BI133" i="9"/>
  <c r="BH133" i="9"/>
  <c r="BG133" i="9"/>
  <c r="BE133" i="9"/>
  <c r="T133" i="9"/>
  <c r="R133" i="9"/>
  <c r="P133" i="9"/>
  <c r="BI132" i="9"/>
  <c r="BH132" i="9"/>
  <c r="BG132" i="9"/>
  <c r="BE132" i="9"/>
  <c r="T132" i="9"/>
  <c r="R132" i="9"/>
  <c r="P132" i="9"/>
  <c r="BI131" i="9"/>
  <c r="BH131" i="9"/>
  <c r="BG131" i="9"/>
  <c r="BE131" i="9"/>
  <c r="T131" i="9"/>
  <c r="R131" i="9"/>
  <c r="P131" i="9"/>
  <c r="BI130" i="9"/>
  <c r="BH130" i="9"/>
  <c r="BG130" i="9"/>
  <c r="BE130" i="9"/>
  <c r="T130" i="9"/>
  <c r="R130" i="9"/>
  <c r="P130" i="9"/>
  <c r="BI129" i="9"/>
  <c r="BH129" i="9"/>
  <c r="BG129" i="9"/>
  <c r="BE129" i="9"/>
  <c r="T129" i="9"/>
  <c r="R129" i="9"/>
  <c r="P129" i="9"/>
  <c r="J122" i="9"/>
  <c r="F122" i="9"/>
  <c r="F120" i="9"/>
  <c r="E118" i="9"/>
  <c r="J91" i="9"/>
  <c r="F91" i="9"/>
  <c r="F89" i="9"/>
  <c r="E87" i="9"/>
  <c r="J24" i="9"/>
  <c r="E24" i="9"/>
  <c r="J123" i="9" s="1"/>
  <c r="J23" i="9"/>
  <c r="J18" i="9"/>
  <c r="E18" i="9"/>
  <c r="F92" i="9" s="1"/>
  <c r="J17" i="9"/>
  <c r="J120" i="9"/>
  <c r="E7" i="9"/>
  <c r="E116" i="9"/>
  <c r="J37" i="8"/>
  <c r="J36" i="8"/>
  <c r="AY101" i="1" s="1"/>
  <c r="J35" i="8"/>
  <c r="AX101" i="1" s="1"/>
  <c r="BI184" i="8"/>
  <c r="BH184" i="8"/>
  <c r="BG184" i="8"/>
  <c r="BE184" i="8"/>
  <c r="T184" i="8"/>
  <c r="R184" i="8"/>
  <c r="P184" i="8"/>
  <c r="BI183" i="8"/>
  <c r="BH183" i="8"/>
  <c r="BG183" i="8"/>
  <c r="BE183" i="8"/>
  <c r="T183" i="8"/>
  <c r="R183" i="8"/>
  <c r="P183" i="8"/>
  <c r="BI182" i="8"/>
  <c r="BH182" i="8"/>
  <c r="BG182" i="8"/>
  <c r="BE182" i="8"/>
  <c r="T182" i="8"/>
  <c r="R182" i="8"/>
  <c r="P182" i="8"/>
  <c r="BI181" i="8"/>
  <c r="BH181" i="8"/>
  <c r="BG181" i="8"/>
  <c r="BE181" i="8"/>
  <c r="T181" i="8"/>
  <c r="R181" i="8"/>
  <c r="P181" i="8"/>
  <c r="BI180" i="8"/>
  <c r="BH180" i="8"/>
  <c r="BG180" i="8"/>
  <c r="BE180" i="8"/>
  <c r="T180" i="8"/>
  <c r="R180" i="8"/>
  <c r="P180" i="8"/>
  <c r="BI179" i="8"/>
  <c r="BH179" i="8"/>
  <c r="BG179" i="8"/>
  <c r="BE179" i="8"/>
  <c r="T179" i="8"/>
  <c r="R179" i="8"/>
  <c r="P179" i="8"/>
  <c r="BI178" i="8"/>
  <c r="BH178" i="8"/>
  <c r="BG178" i="8"/>
  <c r="BE178" i="8"/>
  <c r="T178" i="8"/>
  <c r="R178" i="8"/>
  <c r="P178" i="8"/>
  <c r="BI177" i="8"/>
  <c r="BH177" i="8"/>
  <c r="BG177" i="8"/>
  <c r="BE177" i="8"/>
  <c r="T177" i="8"/>
  <c r="R177" i="8"/>
  <c r="P177" i="8"/>
  <c r="BI174" i="8"/>
  <c r="BH174" i="8"/>
  <c r="BG174" i="8"/>
  <c r="BE174" i="8"/>
  <c r="T174" i="8"/>
  <c r="T173" i="8" s="1"/>
  <c r="R174" i="8"/>
  <c r="R173" i="8" s="1"/>
  <c r="P174" i="8"/>
  <c r="P173" i="8" s="1"/>
  <c r="BI172" i="8"/>
  <c r="BH172" i="8"/>
  <c r="BG172" i="8"/>
  <c r="BE172" i="8"/>
  <c r="T172" i="8"/>
  <c r="R172" i="8"/>
  <c r="P172" i="8"/>
  <c r="BI171" i="8"/>
  <c r="BH171" i="8"/>
  <c r="BG171" i="8"/>
  <c r="BE171" i="8"/>
  <c r="T171" i="8"/>
  <c r="R171" i="8"/>
  <c r="P171" i="8"/>
  <c r="BI170" i="8"/>
  <c r="BH170" i="8"/>
  <c r="BG170" i="8"/>
  <c r="BE170" i="8"/>
  <c r="T170" i="8"/>
  <c r="R170" i="8"/>
  <c r="P170" i="8"/>
  <c r="BI169" i="8"/>
  <c r="BH169" i="8"/>
  <c r="BG169" i="8"/>
  <c r="BE169" i="8"/>
  <c r="T169" i="8"/>
  <c r="R169" i="8"/>
  <c r="P169" i="8"/>
  <c r="BI168" i="8"/>
  <c r="BH168" i="8"/>
  <c r="BG168" i="8"/>
  <c r="BE168" i="8"/>
  <c r="T168" i="8"/>
  <c r="R168" i="8"/>
  <c r="P168" i="8"/>
  <c r="BI167" i="8"/>
  <c r="BH167" i="8"/>
  <c r="BG167" i="8"/>
  <c r="BE167" i="8"/>
  <c r="T167" i="8"/>
  <c r="R167" i="8"/>
  <c r="P167" i="8"/>
  <c r="BI166" i="8"/>
  <c r="BH166" i="8"/>
  <c r="BG166" i="8"/>
  <c r="BE166" i="8"/>
  <c r="T166" i="8"/>
  <c r="R166" i="8"/>
  <c r="P166" i="8"/>
  <c r="BI165" i="8"/>
  <c r="BH165" i="8"/>
  <c r="BG165" i="8"/>
  <c r="BE165" i="8"/>
  <c r="T165" i="8"/>
  <c r="R165" i="8"/>
  <c r="P165" i="8"/>
  <c r="BI164" i="8"/>
  <c r="BH164" i="8"/>
  <c r="BG164" i="8"/>
  <c r="BE164" i="8"/>
  <c r="T164" i="8"/>
  <c r="R164" i="8"/>
  <c r="P164" i="8"/>
  <c r="BI163" i="8"/>
  <c r="BH163" i="8"/>
  <c r="BG163" i="8"/>
  <c r="BE163" i="8"/>
  <c r="T163" i="8"/>
  <c r="R163" i="8"/>
  <c r="P163" i="8"/>
  <c r="BI162" i="8"/>
  <c r="BH162" i="8"/>
  <c r="BG162" i="8"/>
  <c r="BE162" i="8"/>
  <c r="T162" i="8"/>
  <c r="R162" i="8"/>
  <c r="P162" i="8"/>
  <c r="BI161" i="8"/>
  <c r="BH161" i="8"/>
  <c r="BG161" i="8"/>
  <c r="BE161" i="8"/>
  <c r="T161" i="8"/>
  <c r="R161" i="8"/>
  <c r="P161" i="8"/>
  <c r="BI159" i="8"/>
  <c r="BH159" i="8"/>
  <c r="BG159" i="8"/>
  <c r="BE159" i="8"/>
  <c r="T159" i="8"/>
  <c r="R159" i="8"/>
  <c r="P159" i="8"/>
  <c r="BI158" i="8"/>
  <c r="BH158" i="8"/>
  <c r="BG158" i="8"/>
  <c r="BE158" i="8"/>
  <c r="T158" i="8"/>
  <c r="R158" i="8"/>
  <c r="P158" i="8"/>
  <c r="BI156" i="8"/>
  <c r="BH156" i="8"/>
  <c r="BG156" i="8"/>
  <c r="BE156" i="8"/>
  <c r="T156" i="8"/>
  <c r="R156" i="8"/>
  <c r="P156" i="8"/>
  <c r="BI155" i="8"/>
  <c r="BH155" i="8"/>
  <c r="BG155" i="8"/>
  <c r="BE155" i="8"/>
  <c r="T155" i="8"/>
  <c r="R155" i="8"/>
  <c r="P155" i="8"/>
  <c r="BI154" i="8"/>
  <c r="BH154" i="8"/>
  <c r="BG154" i="8"/>
  <c r="BE154" i="8"/>
  <c r="T154" i="8"/>
  <c r="R154" i="8"/>
  <c r="P154" i="8"/>
  <c r="BI152" i="8"/>
  <c r="BH152" i="8"/>
  <c r="BG152" i="8"/>
  <c r="BE152" i="8"/>
  <c r="T152" i="8"/>
  <c r="R152" i="8"/>
  <c r="P152" i="8"/>
  <c r="BI151" i="8"/>
  <c r="BH151" i="8"/>
  <c r="BG151" i="8"/>
  <c r="BE151" i="8"/>
  <c r="T151" i="8"/>
  <c r="R151" i="8"/>
  <c r="P151" i="8"/>
  <c r="BI150" i="8"/>
  <c r="BH150" i="8"/>
  <c r="BG150" i="8"/>
  <c r="BE150" i="8"/>
  <c r="T150" i="8"/>
  <c r="R150" i="8"/>
  <c r="P150" i="8"/>
  <c r="BI149" i="8"/>
  <c r="BH149" i="8"/>
  <c r="BG149" i="8"/>
  <c r="BE149" i="8"/>
  <c r="T149" i="8"/>
  <c r="R149" i="8"/>
  <c r="P149" i="8"/>
  <c r="BI148" i="8"/>
  <c r="BH148" i="8"/>
  <c r="BG148" i="8"/>
  <c r="BE148" i="8"/>
  <c r="T148" i="8"/>
  <c r="R148" i="8"/>
  <c r="P148" i="8"/>
  <c r="BI147" i="8"/>
  <c r="BH147" i="8"/>
  <c r="BG147" i="8"/>
  <c r="BE147" i="8"/>
  <c r="T147" i="8"/>
  <c r="R147" i="8"/>
  <c r="P147" i="8"/>
  <c r="BI146" i="8"/>
  <c r="BH146" i="8"/>
  <c r="BG146" i="8"/>
  <c r="BE146" i="8"/>
  <c r="T146" i="8"/>
  <c r="R146" i="8"/>
  <c r="P146" i="8"/>
  <c r="BI144" i="8"/>
  <c r="BH144" i="8"/>
  <c r="BG144" i="8"/>
  <c r="BE144" i="8"/>
  <c r="T144" i="8"/>
  <c r="R144" i="8"/>
  <c r="P144" i="8"/>
  <c r="BI143" i="8"/>
  <c r="BH143" i="8"/>
  <c r="BG143" i="8"/>
  <c r="BE143" i="8"/>
  <c r="T143" i="8"/>
  <c r="R143" i="8"/>
  <c r="P143" i="8"/>
  <c r="BI142" i="8"/>
  <c r="BH142" i="8"/>
  <c r="BG142" i="8"/>
  <c r="BE142" i="8"/>
  <c r="T142" i="8"/>
  <c r="R142" i="8"/>
  <c r="P142" i="8"/>
  <c r="BI141" i="8"/>
  <c r="BH141" i="8"/>
  <c r="BG141" i="8"/>
  <c r="BE141" i="8"/>
  <c r="T141" i="8"/>
  <c r="R141" i="8"/>
  <c r="P141" i="8"/>
  <c r="BI140" i="8"/>
  <c r="BH140" i="8"/>
  <c r="BG140" i="8"/>
  <c r="BE140" i="8"/>
  <c r="T140" i="8"/>
  <c r="R140" i="8"/>
  <c r="P140" i="8"/>
  <c r="BI139" i="8"/>
  <c r="BH139" i="8"/>
  <c r="BG139" i="8"/>
  <c r="BE139" i="8"/>
  <c r="T139" i="8"/>
  <c r="R139" i="8"/>
  <c r="P139" i="8"/>
  <c r="BI138" i="8"/>
  <c r="BH138" i="8"/>
  <c r="BG138" i="8"/>
  <c r="BE138" i="8"/>
  <c r="T138" i="8"/>
  <c r="R138" i="8"/>
  <c r="P138" i="8"/>
  <c r="BI137" i="8"/>
  <c r="BH137" i="8"/>
  <c r="BG137" i="8"/>
  <c r="BE137" i="8"/>
  <c r="T137" i="8"/>
  <c r="R137" i="8"/>
  <c r="P137" i="8"/>
  <c r="BI135" i="8"/>
  <c r="BH135" i="8"/>
  <c r="BG135" i="8"/>
  <c r="BE135" i="8"/>
  <c r="T135" i="8"/>
  <c r="R135" i="8"/>
  <c r="P135" i="8"/>
  <c r="BI134" i="8"/>
  <c r="BH134" i="8"/>
  <c r="BG134" i="8"/>
  <c r="BE134" i="8"/>
  <c r="T134" i="8"/>
  <c r="R134" i="8"/>
  <c r="P134" i="8"/>
  <c r="BI133" i="8"/>
  <c r="BH133" i="8"/>
  <c r="BG133" i="8"/>
  <c r="BE133" i="8"/>
  <c r="T133" i="8"/>
  <c r="R133" i="8"/>
  <c r="P133" i="8"/>
  <c r="BI132" i="8"/>
  <c r="BH132" i="8"/>
  <c r="BG132" i="8"/>
  <c r="BE132" i="8"/>
  <c r="T132" i="8"/>
  <c r="R132" i="8"/>
  <c r="P132" i="8"/>
  <c r="BI131" i="8"/>
  <c r="BH131" i="8"/>
  <c r="BG131" i="8"/>
  <c r="BE131" i="8"/>
  <c r="T131" i="8"/>
  <c r="R131" i="8"/>
  <c r="P131" i="8"/>
  <c r="BI130" i="8"/>
  <c r="BH130" i="8"/>
  <c r="BG130" i="8"/>
  <c r="BE130" i="8"/>
  <c r="T130" i="8"/>
  <c r="R130" i="8"/>
  <c r="P130" i="8"/>
  <c r="BI129" i="8"/>
  <c r="BH129" i="8"/>
  <c r="BG129" i="8"/>
  <c r="BE129" i="8"/>
  <c r="T129" i="8"/>
  <c r="R129" i="8"/>
  <c r="P129" i="8"/>
  <c r="J122" i="8"/>
  <c r="F122" i="8"/>
  <c r="F120" i="8"/>
  <c r="E118" i="8"/>
  <c r="J91" i="8"/>
  <c r="F91" i="8"/>
  <c r="F89" i="8"/>
  <c r="E87" i="8"/>
  <c r="J24" i="8"/>
  <c r="E24" i="8"/>
  <c r="J92" i="8" s="1"/>
  <c r="J23" i="8"/>
  <c r="J18" i="8"/>
  <c r="E18" i="8"/>
  <c r="F123" i="8" s="1"/>
  <c r="J17" i="8"/>
  <c r="J120" i="8"/>
  <c r="E7" i="8"/>
  <c r="E85" i="8"/>
  <c r="J37" i="7"/>
  <c r="J36" i="7"/>
  <c r="AY100" i="1" s="1"/>
  <c r="J35" i="7"/>
  <c r="AX100" i="1" s="1"/>
  <c r="BI180" i="7"/>
  <c r="BH180" i="7"/>
  <c r="BG180" i="7"/>
  <c r="BE180" i="7"/>
  <c r="T180" i="7"/>
  <c r="R180" i="7"/>
  <c r="P180" i="7"/>
  <c r="BI179" i="7"/>
  <c r="BH179" i="7"/>
  <c r="BG179" i="7"/>
  <c r="BE179" i="7"/>
  <c r="T179" i="7"/>
  <c r="R179" i="7"/>
  <c r="P179" i="7"/>
  <c r="BI178" i="7"/>
  <c r="BH178" i="7"/>
  <c r="BG178" i="7"/>
  <c r="BE178" i="7"/>
  <c r="T178" i="7"/>
  <c r="R178" i="7"/>
  <c r="P178" i="7"/>
  <c r="BI177" i="7"/>
  <c r="BH177" i="7"/>
  <c r="BG177" i="7"/>
  <c r="BE177" i="7"/>
  <c r="T177" i="7"/>
  <c r="R177" i="7"/>
  <c r="P177" i="7"/>
  <c r="BI176" i="7"/>
  <c r="BH176" i="7"/>
  <c r="BG176" i="7"/>
  <c r="BE176" i="7"/>
  <c r="T176" i="7"/>
  <c r="R176" i="7"/>
  <c r="P176" i="7"/>
  <c r="BI173" i="7"/>
  <c r="BH173" i="7"/>
  <c r="BG173" i="7"/>
  <c r="BE173" i="7"/>
  <c r="T173" i="7"/>
  <c r="T172" i="7"/>
  <c r="R173" i="7"/>
  <c r="R172" i="7"/>
  <c r="P173" i="7"/>
  <c r="P172" i="7"/>
  <c r="BI171" i="7"/>
  <c r="BH171" i="7"/>
  <c r="BG171" i="7"/>
  <c r="BE171" i="7"/>
  <c r="T171" i="7"/>
  <c r="R171" i="7"/>
  <c r="P171" i="7"/>
  <c r="BI170" i="7"/>
  <c r="BH170" i="7"/>
  <c r="BG170" i="7"/>
  <c r="BE170" i="7"/>
  <c r="T170" i="7"/>
  <c r="R170" i="7"/>
  <c r="P170" i="7"/>
  <c r="BI169" i="7"/>
  <c r="BH169" i="7"/>
  <c r="BG169" i="7"/>
  <c r="BE169" i="7"/>
  <c r="T169" i="7"/>
  <c r="R169" i="7"/>
  <c r="P169" i="7"/>
  <c r="BI168" i="7"/>
  <c r="BH168" i="7"/>
  <c r="BG168" i="7"/>
  <c r="BE168" i="7"/>
  <c r="T168" i="7"/>
  <c r="R168" i="7"/>
  <c r="P168" i="7"/>
  <c r="BI167" i="7"/>
  <c r="BH167" i="7"/>
  <c r="BG167" i="7"/>
  <c r="BE167" i="7"/>
  <c r="T167" i="7"/>
  <c r="R167" i="7"/>
  <c r="P167" i="7"/>
  <c r="BI166" i="7"/>
  <c r="BH166" i="7"/>
  <c r="BG166" i="7"/>
  <c r="BE166" i="7"/>
  <c r="T166" i="7"/>
  <c r="R166" i="7"/>
  <c r="P166" i="7"/>
  <c r="BI165" i="7"/>
  <c r="BH165" i="7"/>
  <c r="BG165" i="7"/>
  <c r="BE165" i="7"/>
  <c r="T165" i="7"/>
  <c r="R165" i="7"/>
  <c r="P165" i="7"/>
  <c r="BI164" i="7"/>
  <c r="BH164" i="7"/>
  <c r="BG164" i="7"/>
  <c r="BE164" i="7"/>
  <c r="T164" i="7"/>
  <c r="R164" i="7"/>
  <c r="P164" i="7"/>
  <c r="BI163" i="7"/>
  <c r="BH163" i="7"/>
  <c r="BG163" i="7"/>
  <c r="BE163" i="7"/>
  <c r="T163" i="7"/>
  <c r="R163" i="7"/>
  <c r="P163" i="7"/>
  <c r="BI161" i="7"/>
  <c r="BH161" i="7"/>
  <c r="BG161" i="7"/>
  <c r="BE161" i="7"/>
  <c r="T161" i="7"/>
  <c r="R161" i="7"/>
  <c r="P161" i="7"/>
  <c r="BI160" i="7"/>
  <c r="BH160" i="7"/>
  <c r="BG160" i="7"/>
  <c r="BE160" i="7"/>
  <c r="T160" i="7"/>
  <c r="R160" i="7"/>
  <c r="P160" i="7"/>
  <c r="BI158" i="7"/>
  <c r="BH158" i="7"/>
  <c r="BG158" i="7"/>
  <c r="BE158" i="7"/>
  <c r="T158" i="7"/>
  <c r="R158" i="7"/>
  <c r="P158" i="7"/>
  <c r="BI157" i="7"/>
  <c r="BH157" i="7"/>
  <c r="BG157" i="7"/>
  <c r="BE157" i="7"/>
  <c r="T157" i="7"/>
  <c r="R157" i="7"/>
  <c r="P157" i="7"/>
  <c r="BI156" i="7"/>
  <c r="BH156" i="7"/>
  <c r="BG156" i="7"/>
  <c r="BE156" i="7"/>
  <c r="T156" i="7"/>
  <c r="R156" i="7"/>
  <c r="P156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2" i="7"/>
  <c r="BH152" i="7"/>
  <c r="BG152" i="7"/>
  <c r="BE152" i="7"/>
  <c r="T152" i="7"/>
  <c r="R152" i="7"/>
  <c r="P152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40" i="7"/>
  <c r="BH140" i="7"/>
  <c r="BG140" i="7"/>
  <c r="BE140" i="7"/>
  <c r="T140" i="7"/>
  <c r="R140" i="7"/>
  <c r="P140" i="7"/>
  <c r="BI139" i="7"/>
  <c r="BH139" i="7"/>
  <c r="BG139" i="7"/>
  <c r="BE139" i="7"/>
  <c r="T139" i="7"/>
  <c r="R139" i="7"/>
  <c r="P139" i="7"/>
  <c r="BI138" i="7"/>
  <c r="BH138" i="7"/>
  <c r="BG138" i="7"/>
  <c r="BE138" i="7"/>
  <c r="T138" i="7"/>
  <c r="R138" i="7"/>
  <c r="P138" i="7"/>
  <c r="BI137" i="7"/>
  <c r="BH137" i="7"/>
  <c r="BG137" i="7"/>
  <c r="BE137" i="7"/>
  <c r="T137" i="7"/>
  <c r="R137" i="7"/>
  <c r="P137" i="7"/>
  <c r="BI135" i="7"/>
  <c r="BH135" i="7"/>
  <c r="BG135" i="7"/>
  <c r="BE135" i="7"/>
  <c r="T135" i="7"/>
  <c r="R135" i="7"/>
  <c r="P135" i="7"/>
  <c r="BI134" i="7"/>
  <c r="BH134" i="7"/>
  <c r="BG134" i="7"/>
  <c r="BE134" i="7"/>
  <c r="T134" i="7"/>
  <c r="R134" i="7"/>
  <c r="P134" i="7"/>
  <c r="BI133" i="7"/>
  <c r="BH133" i="7"/>
  <c r="BG133" i="7"/>
  <c r="BE133" i="7"/>
  <c r="T133" i="7"/>
  <c r="R133" i="7"/>
  <c r="P133" i="7"/>
  <c r="BI132" i="7"/>
  <c r="BH132" i="7"/>
  <c r="BG132" i="7"/>
  <c r="BE132" i="7"/>
  <c r="T132" i="7"/>
  <c r="R132" i="7"/>
  <c r="P132" i="7"/>
  <c r="BI131" i="7"/>
  <c r="BH131" i="7"/>
  <c r="BG131" i="7"/>
  <c r="BE131" i="7"/>
  <c r="T131" i="7"/>
  <c r="R131" i="7"/>
  <c r="P131" i="7"/>
  <c r="BI130" i="7"/>
  <c r="BH130" i="7"/>
  <c r="BG130" i="7"/>
  <c r="BE130" i="7"/>
  <c r="T130" i="7"/>
  <c r="R130" i="7"/>
  <c r="P130" i="7"/>
  <c r="BI129" i="7"/>
  <c r="BH129" i="7"/>
  <c r="BG129" i="7"/>
  <c r="BE129" i="7"/>
  <c r="T129" i="7"/>
  <c r="R129" i="7"/>
  <c r="P129" i="7"/>
  <c r="J122" i="7"/>
  <c r="F122" i="7"/>
  <c r="F120" i="7"/>
  <c r="E118" i="7"/>
  <c r="J91" i="7"/>
  <c r="F91" i="7"/>
  <c r="F89" i="7"/>
  <c r="E87" i="7"/>
  <c r="J24" i="7"/>
  <c r="E24" i="7"/>
  <c r="J123" i="7" s="1"/>
  <c r="J23" i="7"/>
  <c r="J18" i="7"/>
  <c r="E18" i="7"/>
  <c r="F123" i="7" s="1"/>
  <c r="J17" i="7"/>
  <c r="J120" i="7"/>
  <c r="E7" i="7"/>
  <c r="E116" i="7"/>
  <c r="J37" i="6"/>
  <c r="J36" i="6"/>
  <c r="AY99" i="1" s="1"/>
  <c r="J35" i="6"/>
  <c r="AX99" i="1" s="1"/>
  <c r="BI167" i="6"/>
  <c r="BH167" i="6"/>
  <c r="BG167" i="6"/>
  <c r="BE167" i="6"/>
  <c r="T167" i="6"/>
  <c r="R167" i="6"/>
  <c r="P167" i="6"/>
  <c r="BI166" i="6"/>
  <c r="BH166" i="6"/>
  <c r="BG166" i="6"/>
  <c r="BE166" i="6"/>
  <c r="T166" i="6"/>
  <c r="R166" i="6"/>
  <c r="P166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1" i="6"/>
  <c r="BH161" i="6"/>
  <c r="BG161" i="6"/>
  <c r="BE161" i="6"/>
  <c r="T161" i="6"/>
  <c r="T160" i="6" s="1"/>
  <c r="R161" i="6"/>
  <c r="R160" i="6" s="1"/>
  <c r="P161" i="6"/>
  <c r="P160" i="6" s="1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5" i="6"/>
  <c r="BH135" i="6"/>
  <c r="BG135" i="6"/>
  <c r="BE135" i="6"/>
  <c r="T135" i="6"/>
  <c r="R135" i="6"/>
  <c r="P135" i="6"/>
  <c r="BI134" i="6"/>
  <c r="BH134" i="6"/>
  <c r="BG134" i="6"/>
  <c r="BE134" i="6"/>
  <c r="T134" i="6"/>
  <c r="R134" i="6"/>
  <c r="P134" i="6"/>
  <c r="BI132" i="6"/>
  <c r="BH132" i="6"/>
  <c r="BG132" i="6"/>
  <c r="BE132" i="6"/>
  <c r="T132" i="6"/>
  <c r="R132" i="6"/>
  <c r="P132" i="6"/>
  <c r="BI131" i="6"/>
  <c r="BH131" i="6"/>
  <c r="BG131" i="6"/>
  <c r="BE131" i="6"/>
  <c r="T131" i="6"/>
  <c r="R131" i="6"/>
  <c r="P131" i="6"/>
  <c r="BI130" i="6"/>
  <c r="BH130" i="6"/>
  <c r="BG130" i="6"/>
  <c r="BE130" i="6"/>
  <c r="T130" i="6"/>
  <c r="R130" i="6"/>
  <c r="P130" i="6"/>
  <c r="BI129" i="6"/>
  <c r="BH129" i="6"/>
  <c r="BG129" i="6"/>
  <c r="BE129" i="6"/>
  <c r="T129" i="6"/>
  <c r="R129" i="6"/>
  <c r="P129" i="6"/>
  <c r="BI128" i="6"/>
  <c r="BH128" i="6"/>
  <c r="BG128" i="6"/>
  <c r="BE128" i="6"/>
  <c r="T128" i="6"/>
  <c r="R128" i="6"/>
  <c r="P128" i="6"/>
  <c r="BI127" i="6"/>
  <c r="BH127" i="6"/>
  <c r="BG127" i="6"/>
  <c r="BE127" i="6"/>
  <c r="T127" i="6"/>
  <c r="R127" i="6"/>
  <c r="P127" i="6"/>
  <c r="J120" i="6"/>
  <c r="F120" i="6"/>
  <c r="F118" i="6"/>
  <c r="E116" i="6"/>
  <c r="J91" i="6"/>
  <c r="F91" i="6"/>
  <c r="F89" i="6"/>
  <c r="E87" i="6"/>
  <c r="J24" i="6"/>
  <c r="E24" i="6"/>
  <c r="J121" i="6"/>
  <c r="J23" i="6"/>
  <c r="J18" i="6"/>
  <c r="E18" i="6"/>
  <c r="F92" i="6"/>
  <c r="J17" i="6"/>
  <c r="J118" i="6"/>
  <c r="E7" i="6"/>
  <c r="E114" i="6" s="1"/>
  <c r="J37" i="5"/>
  <c r="J36" i="5"/>
  <c r="AY98" i="1"/>
  <c r="J35" i="5"/>
  <c r="AX98" i="1"/>
  <c r="BI243" i="5"/>
  <c r="BH243" i="5"/>
  <c r="BG243" i="5"/>
  <c r="BE243" i="5"/>
  <c r="T243" i="5"/>
  <c r="T242" i="5"/>
  <c r="T241" i="5" s="1"/>
  <c r="R243" i="5"/>
  <c r="R242" i="5" s="1"/>
  <c r="R241" i="5" s="1"/>
  <c r="P243" i="5"/>
  <c r="P242" i="5"/>
  <c r="P241" i="5" s="1"/>
  <c r="BI240" i="5"/>
  <c r="BH240" i="5"/>
  <c r="BG240" i="5"/>
  <c r="BE240" i="5"/>
  <c r="T240" i="5"/>
  <c r="R240" i="5"/>
  <c r="P240" i="5"/>
  <c r="BI239" i="5"/>
  <c r="BH239" i="5"/>
  <c r="BG239" i="5"/>
  <c r="BE239" i="5"/>
  <c r="T239" i="5"/>
  <c r="R239" i="5"/>
  <c r="P239" i="5"/>
  <c r="BI238" i="5"/>
  <c r="BH238" i="5"/>
  <c r="BG238" i="5"/>
  <c r="BE238" i="5"/>
  <c r="T238" i="5"/>
  <c r="R238" i="5"/>
  <c r="P238" i="5"/>
  <c r="BI236" i="5"/>
  <c r="BH236" i="5"/>
  <c r="BG236" i="5"/>
  <c r="BE236" i="5"/>
  <c r="T236" i="5"/>
  <c r="R236" i="5"/>
  <c r="P236" i="5"/>
  <c r="BI235" i="5"/>
  <c r="BH235" i="5"/>
  <c r="BG235" i="5"/>
  <c r="BE235" i="5"/>
  <c r="T235" i="5"/>
  <c r="R235" i="5"/>
  <c r="P235" i="5"/>
  <c r="BI234" i="5"/>
  <c r="BH234" i="5"/>
  <c r="BG234" i="5"/>
  <c r="BE234" i="5"/>
  <c r="T234" i="5"/>
  <c r="R234" i="5"/>
  <c r="P234" i="5"/>
  <c r="BI232" i="5"/>
  <c r="BH232" i="5"/>
  <c r="BG232" i="5"/>
  <c r="BE232" i="5"/>
  <c r="T232" i="5"/>
  <c r="R232" i="5"/>
  <c r="P232" i="5"/>
  <c r="BI231" i="5"/>
  <c r="BH231" i="5"/>
  <c r="BG231" i="5"/>
  <c r="BE231" i="5"/>
  <c r="T231" i="5"/>
  <c r="R231" i="5"/>
  <c r="P231" i="5"/>
  <c r="BI230" i="5"/>
  <c r="BH230" i="5"/>
  <c r="BG230" i="5"/>
  <c r="BE230" i="5"/>
  <c r="T230" i="5"/>
  <c r="R230" i="5"/>
  <c r="P230" i="5"/>
  <c r="BI228" i="5"/>
  <c r="BH228" i="5"/>
  <c r="BG228" i="5"/>
  <c r="BE228" i="5"/>
  <c r="T228" i="5"/>
  <c r="R228" i="5"/>
  <c r="P228" i="5"/>
  <c r="BI227" i="5"/>
  <c r="BH227" i="5"/>
  <c r="BG227" i="5"/>
  <c r="BE227" i="5"/>
  <c r="T227" i="5"/>
  <c r="R227" i="5"/>
  <c r="P227" i="5"/>
  <c r="BI226" i="5"/>
  <c r="BH226" i="5"/>
  <c r="BG226" i="5"/>
  <c r="BE226" i="5"/>
  <c r="T226" i="5"/>
  <c r="R226" i="5"/>
  <c r="P226" i="5"/>
  <c r="BI225" i="5"/>
  <c r="BH225" i="5"/>
  <c r="BG225" i="5"/>
  <c r="BE225" i="5"/>
  <c r="T225" i="5"/>
  <c r="R225" i="5"/>
  <c r="P225" i="5"/>
  <c r="BI224" i="5"/>
  <c r="BH224" i="5"/>
  <c r="BG224" i="5"/>
  <c r="BE224" i="5"/>
  <c r="T224" i="5"/>
  <c r="R224" i="5"/>
  <c r="P224" i="5"/>
  <c r="BI223" i="5"/>
  <c r="BH223" i="5"/>
  <c r="BG223" i="5"/>
  <c r="BE223" i="5"/>
  <c r="T223" i="5"/>
  <c r="R223" i="5"/>
  <c r="P223" i="5"/>
  <c r="BI222" i="5"/>
  <c r="BH222" i="5"/>
  <c r="BG222" i="5"/>
  <c r="BE222" i="5"/>
  <c r="T222" i="5"/>
  <c r="R222" i="5"/>
  <c r="P222" i="5"/>
  <c r="BI221" i="5"/>
  <c r="BH221" i="5"/>
  <c r="BG221" i="5"/>
  <c r="BE221" i="5"/>
  <c r="T221" i="5"/>
  <c r="R221" i="5"/>
  <c r="P221" i="5"/>
  <c r="BI220" i="5"/>
  <c r="BH220" i="5"/>
  <c r="BG220" i="5"/>
  <c r="BE220" i="5"/>
  <c r="T220" i="5"/>
  <c r="R220" i="5"/>
  <c r="P220" i="5"/>
  <c r="BI219" i="5"/>
  <c r="BH219" i="5"/>
  <c r="BG219" i="5"/>
  <c r="BE219" i="5"/>
  <c r="T219" i="5"/>
  <c r="R219" i="5"/>
  <c r="P219" i="5"/>
  <c r="BI218" i="5"/>
  <c r="BH218" i="5"/>
  <c r="BG218" i="5"/>
  <c r="BE218" i="5"/>
  <c r="T218" i="5"/>
  <c r="R218" i="5"/>
  <c r="P218" i="5"/>
  <c r="BI217" i="5"/>
  <c r="BH217" i="5"/>
  <c r="BG217" i="5"/>
  <c r="BE217" i="5"/>
  <c r="T217" i="5"/>
  <c r="R217" i="5"/>
  <c r="P217" i="5"/>
  <c r="BI215" i="5"/>
  <c r="BH215" i="5"/>
  <c r="BG215" i="5"/>
  <c r="BE215" i="5"/>
  <c r="T215" i="5"/>
  <c r="T214" i="5"/>
  <c r="R215" i="5"/>
  <c r="R214" i="5"/>
  <c r="P215" i="5"/>
  <c r="P214" i="5"/>
  <c r="BI213" i="5"/>
  <c r="BH213" i="5"/>
  <c r="BG213" i="5"/>
  <c r="BE213" i="5"/>
  <c r="T213" i="5"/>
  <c r="T212" i="5"/>
  <c r="R213" i="5"/>
  <c r="R212" i="5"/>
  <c r="P213" i="5"/>
  <c r="P212" i="5"/>
  <c r="BI211" i="5"/>
  <c r="BH211" i="5"/>
  <c r="BG211" i="5"/>
  <c r="BE211" i="5"/>
  <c r="T211" i="5"/>
  <c r="T210" i="5"/>
  <c r="R211" i="5"/>
  <c r="R210" i="5"/>
  <c r="P211" i="5"/>
  <c r="P210" i="5"/>
  <c r="BI209" i="5"/>
  <c r="BH209" i="5"/>
  <c r="BG209" i="5"/>
  <c r="BE209" i="5"/>
  <c r="T209" i="5"/>
  <c r="R209" i="5"/>
  <c r="P209" i="5"/>
  <c r="BI208" i="5"/>
  <c r="BH208" i="5"/>
  <c r="BG208" i="5"/>
  <c r="BE208" i="5"/>
  <c r="T208" i="5"/>
  <c r="R208" i="5"/>
  <c r="P208" i="5"/>
  <c r="BI207" i="5"/>
  <c r="BH207" i="5"/>
  <c r="BG207" i="5"/>
  <c r="BE207" i="5"/>
  <c r="T207" i="5"/>
  <c r="R207" i="5"/>
  <c r="P207" i="5"/>
  <c r="BI205" i="5"/>
  <c r="BH205" i="5"/>
  <c r="BG205" i="5"/>
  <c r="BE205" i="5"/>
  <c r="T205" i="5"/>
  <c r="R205" i="5"/>
  <c r="P205" i="5"/>
  <c r="BI204" i="5"/>
  <c r="BH204" i="5"/>
  <c r="BG204" i="5"/>
  <c r="BE204" i="5"/>
  <c r="T204" i="5"/>
  <c r="R204" i="5"/>
  <c r="P204" i="5"/>
  <c r="BI203" i="5"/>
  <c r="BH203" i="5"/>
  <c r="BG203" i="5"/>
  <c r="BE203" i="5"/>
  <c r="T203" i="5"/>
  <c r="R203" i="5"/>
  <c r="P203" i="5"/>
  <c r="BI200" i="5"/>
  <c r="BH200" i="5"/>
  <c r="BG200" i="5"/>
  <c r="BE200" i="5"/>
  <c r="T200" i="5"/>
  <c r="T199" i="5"/>
  <c r="R200" i="5"/>
  <c r="R199" i="5"/>
  <c r="P200" i="5"/>
  <c r="P199" i="5"/>
  <c r="BI198" i="5"/>
  <c r="BH198" i="5"/>
  <c r="BG198" i="5"/>
  <c r="BE198" i="5"/>
  <c r="T198" i="5"/>
  <c r="R198" i="5"/>
  <c r="P198" i="5"/>
  <c r="BI197" i="5"/>
  <c r="BH197" i="5"/>
  <c r="BG197" i="5"/>
  <c r="BE197" i="5"/>
  <c r="T197" i="5"/>
  <c r="R197" i="5"/>
  <c r="P197" i="5"/>
  <c r="BI196" i="5"/>
  <c r="BH196" i="5"/>
  <c r="BG196" i="5"/>
  <c r="BE196" i="5"/>
  <c r="T196" i="5"/>
  <c r="R196" i="5"/>
  <c r="P196" i="5"/>
  <c r="BI195" i="5"/>
  <c r="BH195" i="5"/>
  <c r="BG195" i="5"/>
  <c r="BE195" i="5"/>
  <c r="T195" i="5"/>
  <c r="R195" i="5"/>
  <c r="P195" i="5"/>
  <c r="BI194" i="5"/>
  <c r="BH194" i="5"/>
  <c r="BG194" i="5"/>
  <c r="BE194" i="5"/>
  <c r="T194" i="5"/>
  <c r="R194" i="5"/>
  <c r="P194" i="5"/>
  <c r="BI193" i="5"/>
  <c r="BH193" i="5"/>
  <c r="BG193" i="5"/>
  <c r="BE193" i="5"/>
  <c r="T193" i="5"/>
  <c r="R193" i="5"/>
  <c r="P193" i="5"/>
  <c r="BI192" i="5"/>
  <c r="BH192" i="5"/>
  <c r="BG192" i="5"/>
  <c r="BE192" i="5"/>
  <c r="T192" i="5"/>
  <c r="R192" i="5"/>
  <c r="P192" i="5"/>
  <c r="BI191" i="5"/>
  <c r="BH191" i="5"/>
  <c r="BG191" i="5"/>
  <c r="BE191" i="5"/>
  <c r="T191" i="5"/>
  <c r="R191" i="5"/>
  <c r="P191" i="5"/>
  <c r="BI190" i="5"/>
  <c r="BH190" i="5"/>
  <c r="BG190" i="5"/>
  <c r="BE190" i="5"/>
  <c r="T190" i="5"/>
  <c r="R190" i="5"/>
  <c r="P190" i="5"/>
  <c r="BI189" i="5"/>
  <c r="BH189" i="5"/>
  <c r="BG189" i="5"/>
  <c r="BE189" i="5"/>
  <c r="T189" i="5"/>
  <c r="R189" i="5"/>
  <c r="P189" i="5"/>
  <c r="BI188" i="5"/>
  <c r="BH188" i="5"/>
  <c r="BG188" i="5"/>
  <c r="BE188" i="5"/>
  <c r="T188" i="5"/>
  <c r="R188" i="5"/>
  <c r="P188" i="5"/>
  <c r="BI187" i="5"/>
  <c r="BH187" i="5"/>
  <c r="BG187" i="5"/>
  <c r="BE187" i="5"/>
  <c r="T187" i="5"/>
  <c r="R187" i="5"/>
  <c r="P187" i="5"/>
  <c r="BI186" i="5"/>
  <c r="BH186" i="5"/>
  <c r="BG186" i="5"/>
  <c r="BE186" i="5"/>
  <c r="T186" i="5"/>
  <c r="R186" i="5"/>
  <c r="P186" i="5"/>
  <c r="BI185" i="5"/>
  <c r="BH185" i="5"/>
  <c r="BG185" i="5"/>
  <c r="BE185" i="5"/>
  <c r="T185" i="5"/>
  <c r="R185" i="5"/>
  <c r="P185" i="5"/>
  <c r="BI184" i="5"/>
  <c r="BH184" i="5"/>
  <c r="BG184" i="5"/>
  <c r="BE184" i="5"/>
  <c r="T184" i="5"/>
  <c r="R184" i="5"/>
  <c r="P184" i="5"/>
  <c r="BI183" i="5"/>
  <c r="BH183" i="5"/>
  <c r="BG183" i="5"/>
  <c r="BE183" i="5"/>
  <c r="T183" i="5"/>
  <c r="R183" i="5"/>
  <c r="P183" i="5"/>
  <c r="BI182" i="5"/>
  <c r="BH182" i="5"/>
  <c r="BG182" i="5"/>
  <c r="BE182" i="5"/>
  <c r="T182" i="5"/>
  <c r="R182" i="5"/>
  <c r="P182" i="5"/>
  <c r="BI181" i="5"/>
  <c r="BH181" i="5"/>
  <c r="BG181" i="5"/>
  <c r="BE181" i="5"/>
  <c r="T181" i="5"/>
  <c r="R181" i="5"/>
  <c r="P181" i="5"/>
  <c r="BI180" i="5"/>
  <c r="BH180" i="5"/>
  <c r="BG180" i="5"/>
  <c r="BE180" i="5"/>
  <c r="T180" i="5"/>
  <c r="R180" i="5"/>
  <c r="P180" i="5"/>
  <c r="BI179" i="5"/>
  <c r="BH179" i="5"/>
  <c r="BG179" i="5"/>
  <c r="BE179" i="5"/>
  <c r="T179" i="5"/>
  <c r="R179" i="5"/>
  <c r="P179" i="5"/>
  <c r="BI178" i="5"/>
  <c r="BH178" i="5"/>
  <c r="BG178" i="5"/>
  <c r="BE178" i="5"/>
  <c r="T178" i="5"/>
  <c r="R178" i="5"/>
  <c r="P178" i="5"/>
  <c r="BI177" i="5"/>
  <c r="BH177" i="5"/>
  <c r="BG177" i="5"/>
  <c r="BE177" i="5"/>
  <c r="T177" i="5"/>
  <c r="R177" i="5"/>
  <c r="P177" i="5"/>
  <c r="BI176" i="5"/>
  <c r="BH176" i="5"/>
  <c r="BG176" i="5"/>
  <c r="BE176" i="5"/>
  <c r="T176" i="5"/>
  <c r="R176" i="5"/>
  <c r="P176" i="5"/>
  <c r="BI175" i="5"/>
  <c r="BH175" i="5"/>
  <c r="BG175" i="5"/>
  <c r="BE175" i="5"/>
  <c r="T175" i="5"/>
  <c r="R175" i="5"/>
  <c r="P175" i="5"/>
  <c r="BI173" i="5"/>
  <c r="BH173" i="5"/>
  <c r="BG173" i="5"/>
  <c r="BE173" i="5"/>
  <c r="T173" i="5"/>
  <c r="R173" i="5"/>
  <c r="P173" i="5"/>
  <c r="BI172" i="5"/>
  <c r="BH172" i="5"/>
  <c r="BG172" i="5"/>
  <c r="BE172" i="5"/>
  <c r="T172" i="5"/>
  <c r="R172" i="5"/>
  <c r="P172" i="5"/>
  <c r="BI171" i="5"/>
  <c r="BH171" i="5"/>
  <c r="BG171" i="5"/>
  <c r="BE171" i="5"/>
  <c r="T171" i="5"/>
  <c r="R171" i="5"/>
  <c r="P171" i="5"/>
  <c r="BI170" i="5"/>
  <c r="BH170" i="5"/>
  <c r="BG170" i="5"/>
  <c r="BE170" i="5"/>
  <c r="T170" i="5"/>
  <c r="R170" i="5"/>
  <c r="P170" i="5"/>
  <c r="BI169" i="5"/>
  <c r="BH169" i="5"/>
  <c r="BG169" i="5"/>
  <c r="BE169" i="5"/>
  <c r="T169" i="5"/>
  <c r="R169" i="5"/>
  <c r="P169" i="5"/>
  <c r="BI168" i="5"/>
  <c r="BH168" i="5"/>
  <c r="BG168" i="5"/>
  <c r="BE168" i="5"/>
  <c r="T168" i="5"/>
  <c r="R168" i="5"/>
  <c r="P168" i="5"/>
  <c r="BI167" i="5"/>
  <c r="BH167" i="5"/>
  <c r="BG167" i="5"/>
  <c r="BE167" i="5"/>
  <c r="T167" i="5"/>
  <c r="R167" i="5"/>
  <c r="P167" i="5"/>
  <c r="BI166" i="5"/>
  <c r="BH166" i="5"/>
  <c r="BG166" i="5"/>
  <c r="BE166" i="5"/>
  <c r="T166" i="5"/>
  <c r="R166" i="5"/>
  <c r="P166" i="5"/>
  <c r="BI165" i="5"/>
  <c r="BH165" i="5"/>
  <c r="BG165" i="5"/>
  <c r="BE165" i="5"/>
  <c r="T165" i="5"/>
  <c r="R165" i="5"/>
  <c r="P165" i="5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1" i="5"/>
  <c r="BH161" i="5"/>
  <c r="BG161" i="5"/>
  <c r="BE161" i="5"/>
  <c r="T161" i="5"/>
  <c r="R161" i="5"/>
  <c r="P161" i="5"/>
  <c r="BI159" i="5"/>
  <c r="BH159" i="5"/>
  <c r="BG159" i="5"/>
  <c r="BE159" i="5"/>
  <c r="T159" i="5"/>
  <c r="R159" i="5"/>
  <c r="P159" i="5"/>
  <c r="BI158" i="5"/>
  <c r="BH158" i="5"/>
  <c r="BG158" i="5"/>
  <c r="BE158" i="5"/>
  <c r="T158" i="5"/>
  <c r="R158" i="5"/>
  <c r="P158" i="5"/>
  <c r="BI157" i="5"/>
  <c r="BH157" i="5"/>
  <c r="BG157" i="5"/>
  <c r="BE157" i="5"/>
  <c r="T157" i="5"/>
  <c r="R157" i="5"/>
  <c r="P157" i="5"/>
  <c r="BI155" i="5"/>
  <c r="BH155" i="5"/>
  <c r="BG155" i="5"/>
  <c r="BE155" i="5"/>
  <c r="T155" i="5"/>
  <c r="R155" i="5"/>
  <c r="P155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J132" i="5"/>
  <c r="F132" i="5"/>
  <c r="F130" i="5"/>
  <c r="E128" i="5"/>
  <c r="J91" i="5"/>
  <c r="F91" i="5"/>
  <c r="F89" i="5"/>
  <c r="E87" i="5"/>
  <c r="J24" i="5"/>
  <c r="E24" i="5"/>
  <c r="J133" i="5"/>
  <c r="J23" i="5"/>
  <c r="J18" i="5"/>
  <c r="E18" i="5"/>
  <c r="F92" i="5"/>
  <c r="J17" i="5"/>
  <c r="J89" i="5"/>
  <c r="E7" i="5"/>
  <c r="E85" i="5" s="1"/>
  <c r="J37" i="4"/>
  <c r="J36" i="4"/>
  <c r="AY97" i="1"/>
  <c r="J35" i="4"/>
  <c r="AX97" i="1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6" i="4"/>
  <c r="BH146" i="4"/>
  <c r="BG146" i="4"/>
  <c r="BE146" i="4"/>
  <c r="T146" i="4"/>
  <c r="T145" i="4" s="1"/>
  <c r="R146" i="4"/>
  <c r="R145" i="4" s="1"/>
  <c r="P146" i="4"/>
  <c r="P145" i="4" s="1"/>
  <c r="BI144" i="4"/>
  <c r="BH144" i="4"/>
  <c r="BG144" i="4"/>
  <c r="BE144" i="4"/>
  <c r="T144" i="4"/>
  <c r="T143" i="4" s="1"/>
  <c r="R144" i="4"/>
  <c r="R143" i="4" s="1"/>
  <c r="P144" i="4"/>
  <c r="P143" i="4" s="1"/>
  <c r="BI142" i="4"/>
  <c r="BH142" i="4"/>
  <c r="BG142" i="4"/>
  <c r="BE142" i="4"/>
  <c r="T142" i="4"/>
  <c r="T141" i="4" s="1"/>
  <c r="R142" i="4"/>
  <c r="R141" i="4" s="1"/>
  <c r="P142" i="4"/>
  <c r="P141" i="4" s="1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1" i="4"/>
  <c r="BH131" i="4"/>
  <c r="BG131" i="4"/>
  <c r="BE131" i="4"/>
  <c r="T131" i="4"/>
  <c r="R131" i="4"/>
  <c r="P131" i="4"/>
  <c r="BI130" i="4"/>
  <c r="BH130" i="4"/>
  <c r="BG130" i="4"/>
  <c r="BE130" i="4"/>
  <c r="T130" i="4"/>
  <c r="R130" i="4"/>
  <c r="P130" i="4"/>
  <c r="BI129" i="4"/>
  <c r="BH129" i="4"/>
  <c r="BG129" i="4"/>
  <c r="BE129" i="4"/>
  <c r="T129" i="4"/>
  <c r="R129" i="4"/>
  <c r="P129" i="4"/>
  <c r="BI128" i="4"/>
  <c r="BH128" i="4"/>
  <c r="BG128" i="4"/>
  <c r="BE128" i="4"/>
  <c r="T128" i="4"/>
  <c r="R128" i="4"/>
  <c r="P128" i="4"/>
  <c r="J121" i="4"/>
  <c r="F121" i="4"/>
  <c r="F119" i="4"/>
  <c r="E117" i="4"/>
  <c r="J91" i="4"/>
  <c r="F91" i="4"/>
  <c r="F89" i="4"/>
  <c r="E87" i="4"/>
  <c r="J24" i="4"/>
  <c r="E24" i="4"/>
  <c r="J122" i="4" s="1"/>
  <c r="J23" i="4"/>
  <c r="J18" i="4"/>
  <c r="E18" i="4"/>
  <c r="F122" i="4" s="1"/>
  <c r="J17" i="4"/>
  <c r="J119" i="4"/>
  <c r="E7" i="4"/>
  <c r="E85" i="4"/>
  <c r="J37" i="3"/>
  <c r="J36" i="3"/>
  <c r="AY96" i="1" s="1"/>
  <c r="J35" i="3"/>
  <c r="AX96" i="1" s="1"/>
  <c r="BI159" i="3"/>
  <c r="BH159" i="3"/>
  <c r="BG159" i="3"/>
  <c r="BE159" i="3"/>
  <c r="T159" i="3"/>
  <c r="T158" i="3" s="1"/>
  <c r="T157" i="3" s="1"/>
  <c r="R159" i="3"/>
  <c r="R158" i="3"/>
  <c r="R157" i="3" s="1"/>
  <c r="P159" i="3"/>
  <c r="P158" i="3" s="1"/>
  <c r="P157" i="3" s="1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0" i="3"/>
  <c r="BH150" i="3"/>
  <c r="BG150" i="3"/>
  <c r="BE150" i="3"/>
  <c r="T150" i="3"/>
  <c r="T149" i="3"/>
  <c r="R150" i="3"/>
  <c r="R149" i="3"/>
  <c r="P150" i="3"/>
  <c r="P149" i="3"/>
  <c r="BI148" i="3"/>
  <c r="BH148" i="3"/>
  <c r="BG148" i="3"/>
  <c r="BE148" i="3"/>
  <c r="T148" i="3"/>
  <c r="T147" i="3"/>
  <c r="R148" i="3"/>
  <c r="R147" i="3"/>
  <c r="P148" i="3"/>
  <c r="P147" i="3"/>
  <c r="BI146" i="3"/>
  <c r="BH146" i="3"/>
  <c r="BG146" i="3"/>
  <c r="BE146" i="3"/>
  <c r="T146" i="3"/>
  <c r="T145" i="3"/>
  <c r="R146" i="3"/>
  <c r="R145" i="3"/>
  <c r="P146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31" i="3"/>
  <c r="BH131" i="3"/>
  <c r="BG131" i="3"/>
  <c r="BE131" i="3"/>
  <c r="T131" i="3"/>
  <c r="R131" i="3"/>
  <c r="P131" i="3"/>
  <c r="BI130" i="3"/>
  <c r="BH130" i="3"/>
  <c r="BG130" i="3"/>
  <c r="BE130" i="3"/>
  <c r="T130" i="3"/>
  <c r="R130" i="3"/>
  <c r="P130" i="3"/>
  <c r="J123" i="3"/>
  <c r="F123" i="3"/>
  <c r="F121" i="3"/>
  <c r="E119" i="3"/>
  <c r="J91" i="3"/>
  <c r="F91" i="3"/>
  <c r="F89" i="3"/>
  <c r="E87" i="3"/>
  <c r="J24" i="3"/>
  <c r="E24" i="3"/>
  <c r="J124" i="3"/>
  <c r="J23" i="3"/>
  <c r="J18" i="3"/>
  <c r="E18" i="3"/>
  <c r="F124" i="3"/>
  <c r="J17" i="3"/>
  <c r="J121" i="3"/>
  <c r="E7" i="3"/>
  <c r="E117" i="3" s="1"/>
  <c r="J37" i="2"/>
  <c r="J36" i="2"/>
  <c r="AY95" i="1"/>
  <c r="J35" i="2"/>
  <c r="AX95" i="1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5" i="2"/>
  <c r="BH145" i="2"/>
  <c r="BG145" i="2"/>
  <c r="BE145" i="2"/>
  <c r="T145" i="2"/>
  <c r="T144" i="2"/>
  <c r="R145" i="2"/>
  <c r="R144" i="2"/>
  <c r="P145" i="2"/>
  <c r="P144" i="2"/>
  <c r="BI142" i="2"/>
  <c r="BH142" i="2"/>
  <c r="BG142" i="2"/>
  <c r="BE142" i="2"/>
  <c r="T142" i="2"/>
  <c r="T141" i="2"/>
  <c r="R142" i="2"/>
  <c r="R141" i="2"/>
  <c r="P142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5" i="2"/>
  <c r="BH135" i="2"/>
  <c r="BG135" i="2"/>
  <c r="BE135" i="2"/>
  <c r="T135" i="2"/>
  <c r="T134" i="2"/>
  <c r="R135" i="2"/>
  <c r="R134" i="2"/>
  <c r="P135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BI129" i="2"/>
  <c r="BH129" i="2"/>
  <c r="BG129" i="2"/>
  <c r="BE129" i="2"/>
  <c r="T129" i="2"/>
  <c r="R129" i="2"/>
  <c r="P129" i="2"/>
  <c r="BI128" i="2"/>
  <c r="BH128" i="2"/>
  <c r="BG128" i="2"/>
  <c r="BE128" i="2"/>
  <c r="T128" i="2"/>
  <c r="R128" i="2"/>
  <c r="P128" i="2"/>
  <c r="BI127" i="2"/>
  <c r="BH127" i="2"/>
  <c r="BG127" i="2"/>
  <c r="BE127" i="2"/>
  <c r="T127" i="2"/>
  <c r="R127" i="2"/>
  <c r="P127" i="2"/>
  <c r="J120" i="2"/>
  <c r="F120" i="2"/>
  <c r="F118" i="2"/>
  <c r="E116" i="2"/>
  <c r="J91" i="2"/>
  <c r="F91" i="2"/>
  <c r="F89" i="2"/>
  <c r="E87" i="2"/>
  <c r="J24" i="2"/>
  <c r="E24" i="2"/>
  <c r="J121" i="2"/>
  <c r="J23" i="2"/>
  <c r="J18" i="2"/>
  <c r="E18" i="2"/>
  <c r="F92" i="2"/>
  <c r="J17" i="2"/>
  <c r="J118" i="2"/>
  <c r="E7" i="2"/>
  <c r="E85" i="2" s="1"/>
  <c r="L90" i="1"/>
  <c r="AM90" i="1"/>
  <c r="AM89" i="1"/>
  <c r="L89" i="1"/>
  <c r="AM87" i="1"/>
  <c r="L87" i="1"/>
  <c r="L85" i="1"/>
  <c r="L84" i="1"/>
  <c r="J147" i="2"/>
  <c r="J145" i="2"/>
  <c r="BK138" i="2"/>
  <c r="BK127" i="2"/>
  <c r="J138" i="2"/>
  <c r="J132" i="2"/>
  <c r="J127" i="2"/>
  <c r="BK130" i="2"/>
  <c r="BK144" i="3"/>
  <c r="J137" i="3"/>
  <c r="J130" i="3"/>
  <c r="BK142" i="3"/>
  <c r="BK133" i="3"/>
  <c r="BK156" i="3"/>
  <c r="J153" i="3"/>
  <c r="BK135" i="3"/>
  <c r="BK155" i="3"/>
  <c r="BK150" i="3"/>
  <c r="J142" i="3"/>
  <c r="BK152" i="4"/>
  <c r="BK139" i="4"/>
  <c r="BK154" i="4"/>
  <c r="J144" i="4"/>
  <c r="J130" i="4"/>
  <c r="J149" i="4"/>
  <c r="J139" i="4"/>
  <c r="J133" i="4"/>
  <c r="BK129" i="4"/>
  <c r="BK153" i="4"/>
  <c r="BK135" i="4"/>
  <c r="BK243" i="5"/>
  <c r="BK235" i="5"/>
  <c r="J226" i="5"/>
  <c r="BK219" i="5"/>
  <c r="J207" i="5"/>
  <c r="J194" i="5"/>
  <c r="BK191" i="5"/>
  <c r="J187" i="5"/>
  <c r="J176" i="5"/>
  <c r="J167" i="5"/>
  <c r="BK159" i="5"/>
  <c r="J149" i="5"/>
  <c r="J240" i="5"/>
  <c r="J232" i="5"/>
  <c r="BK221" i="5"/>
  <c r="J211" i="5"/>
  <c r="J200" i="5"/>
  <c r="BK194" i="5"/>
  <c r="J185" i="5"/>
  <c r="BK180" i="5"/>
  <c r="J171" i="5"/>
  <c r="J159" i="5"/>
  <c r="BK144" i="5"/>
  <c r="BK139" i="5"/>
  <c r="BK226" i="5"/>
  <c r="BK218" i="5"/>
  <c r="J213" i="5"/>
  <c r="BK197" i="5"/>
  <c r="BK185" i="5"/>
  <c r="J175" i="5"/>
  <c r="J166" i="5"/>
  <c r="BK157" i="5"/>
  <c r="J151" i="5"/>
  <c r="J145" i="5"/>
  <c r="J139" i="5"/>
  <c r="J231" i="5"/>
  <c r="BK225" i="5"/>
  <c r="J222" i="5"/>
  <c r="J208" i="5"/>
  <c r="BK190" i="5"/>
  <c r="BK183" i="5"/>
  <c r="BK175" i="5"/>
  <c r="BK167" i="5"/>
  <c r="J163" i="5"/>
  <c r="BK151" i="5"/>
  <c r="BK167" i="6"/>
  <c r="BK158" i="6"/>
  <c r="BK153" i="6"/>
  <c r="BK149" i="6"/>
  <c r="J143" i="6"/>
  <c r="BK137" i="6"/>
  <c r="BK147" i="6"/>
  <c r="J140" i="6"/>
  <c r="J128" i="6"/>
  <c r="J164" i="6"/>
  <c r="J157" i="6"/>
  <c r="BK128" i="6"/>
  <c r="BK165" i="6"/>
  <c r="J152" i="6"/>
  <c r="BK146" i="6"/>
  <c r="J135" i="6"/>
  <c r="BK171" i="7"/>
  <c r="BK167" i="7"/>
  <c r="J163" i="7"/>
  <c r="J156" i="7"/>
  <c r="J149" i="7"/>
  <c r="BK144" i="7"/>
  <c r="BK138" i="7"/>
  <c r="J131" i="7"/>
  <c r="J178" i="7"/>
  <c r="J167" i="7"/>
  <c r="BK163" i="7"/>
  <c r="BK156" i="7"/>
  <c r="J151" i="7"/>
  <c r="BK146" i="7"/>
  <c r="BK142" i="7"/>
  <c r="J180" i="7"/>
  <c r="J141" i="7"/>
  <c r="J134" i="7"/>
  <c r="BK179" i="7"/>
  <c r="BK165" i="7"/>
  <c r="J153" i="7"/>
  <c r="J138" i="7"/>
  <c r="BK183" i="8"/>
  <c r="J179" i="8"/>
  <c r="J169" i="8"/>
  <c r="BK164" i="8"/>
  <c r="J155" i="8"/>
  <c r="BK146" i="8"/>
  <c r="BK134" i="8"/>
  <c r="BK182" i="8"/>
  <c r="J174" i="8"/>
  <c r="BK165" i="8"/>
  <c r="BK150" i="8"/>
  <c r="BK138" i="8"/>
  <c r="J180" i="8"/>
  <c r="BK166" i="8"/>
  <c r="BK158" i="8"/>
  <c r="J148" i="8"/>
  <c r="J138" i="8"/>
  <c r="BK133" i="8"/>
  <c r="J183" i="8"/>
  <c r="J170" i="8"/>
  <c r="J163" i="8"/>
  <c r="BK156" i="8"/>
  <c r="BK148" i="8"/>
  <c r="J141" i="8"/>
  <c r="BK180" i="9"/>
  <c r="J165" i="9"/>
  <c r="J176" i="9"/>
  <c r="BK167" i="9"/>
  <c r="BK151" i="9"/>
  <c r="BK134" i="9"/>
  <c r="BK176" i="9"/>
  <c r="BK168" i="9"/>
  <c r="BK156" i="9"/>
  <c r="J150" i="9"/>
  <c r="BK147" i="9"/>
  <c r="BK143" i="9"/>
  <c r="BK138" i="9"/>
  <c r="J134" i="9"/>
  <c r="J130" i="9"/>
  <c r="BK182" i="9"/>
  <c r="BK169" i="9"/>
  <c r="J163" i="9"/>
  <c r="J157" i="9"/>
  <c r="J152" i="9"/>
  <c r="J147" i="9"/>
  <c r="J143" i="9"/>
  <c r="J137" i="9"/>
  <c r="BK130" i="9"/>
  <c r="J216" i="10"/>
  <c r="J208" i="10"/>
  <c r="J201" i="10"/>
  <c r="J184" i="10"/>
  <c r="BK178" i="10"/>
  <c r="BK171" i="10"/>
  <c r="J163" i="10"/>
  <c r="J156" i="10"/>
  <c r="J149" i="10"/>
  <c r="BK140" i="10"/>
  <c r="BK130" i="10"/>
  <c r="BK126" i="10"/>
  <c r="J215" i="10"/>
  <c r="BK209" i="10"/>
  <c r="J203" i="10"/>
  <c r="BK195" i="10"/>
  <c r="BK187" i="10"/>
  <c r="BK183" i="10"/>
  <c r="J177" i="10"/>
  <c r="J169" i="10"/>
  <c r="BK163" i="10"/>
  <c r="J158" i="10"/>
  <c r="BK152" i="10"/>
  <c r="BK139" i="10"/>
  <c r="BK133" i="10"/>
  <c r="J221" i="10"/>
  <c r="BK215" i="10"/>
  <c r="J206" i="10"/>
  <c r="J199" i="10"/>
  <c r="BK194" i="10"/>
  <c r="BK189" i="10"/>
  <c r="BK182" i="10"/>
  <c r="J171" i="10"/>
  <c r="J159" i="10"/>
  <c r="J150" i="10"/>
  <c r="J146" i="10"/>
  <c r="BK136" i="10"/>
  <c r="J219" i="10"/>
  <c r="J212" i="10"/>
  <c r="BK201" i="10"/>
  <c r="BK191" i="10"/>
  <c r="BK174" i="10"/>
  <c r="J170" i="10"/>
  <c r="J160" i="10"/>
  <c r="J152" i="10"/>
  <c r="J132" i="10"/>
  <c r="BK125" i="10"/>
  <c r="J145" i="11"/>
  <c r="J141" i="11"/>
  <c r="J134" i="11"/>
  <c r="BK130" i="11"/>
  <c r="J126" i="11"/>
  <c r="BK146" i="11"/>
  <c r="BK133" i="11"/>
  <c r="BK148" i="11"/>
  <c r="BK142" i="11"/>
  <c r="BK135" i="11"/>
  <c r="BK127" i="11"/>
  <c r="BK145" i="11"/>
  <c r="J138" i="11"/>
  <c r="J133" i="11"/>
  <c r="J129" i="11"/>
  <c r="J126" i="12"/>
  <c r="BK123" i="12"/>
  <c r="J127" i="12"/>
  <c r="BK129" i="12"/>
  <c r="BK125" i="12"/>
  <c r="BK143" i="13"/>
  <c r="J141" i="13"/>
  <c r="J135" i="13"/>
  <c r="BK145" i="13"/>
  <c r="J139" i="13"/>
  <c r="BK130" i="13"/>
  <c r="J144" i="13"/>
  <c r="BK135" i="13"/>
  <c r="BK126" i="13"/>
  <c r="BK139" i="13"/>
  <c r="J136" i="13"/>
  <c r="BK127" i="13"/>
  <c r="BK169" i="14"/>
  <c r="J162" i="14"/>
  <c r="BK158" i="14"/>
  <c r="J152" i="14"/>
  <c r="J145" i="14"/>
  <c r="BK140" i="14"/>
  <c r="BK133" i="14"/>
  <c r="J124" i="14"/>
  <c r="J168" i="14"/>
  <c r="BK164" i="14"/>
  <c r="J157" i="14"/>
  <c r="J148" i="14"/>
  <c r="J143" i="14"/>
  <c r="BK139" i="14"/>
  <c r="J133" i="14"/>
  <c r="J130" i="14"/>
  <c r="J122" i="14"/>
  <c r="J167" i="14"/>
  <c r="J161" i="14"/>
  <c r="J158" i="14"/>
  <c r="J150" i="14"/>
  <c r="J147" i="14"/>
  <c r="BK141" i="14"/>
  <c r="BK134" i="14"/>
  <c r="J129" i="14"/>
  <c r="J165" i="14"/>
  <c r="J156" i="14"/>
  <c r="BK154" i="14"/>
  <c r="BK147" i="14"/>
  <c r="J138" i="14"/>
  <c r="J136" i="14"/>
  <c r="BK129" i="14"/>
  <c r="BK126" i="14"/>
  <c r="J121" i="14"/>
  <c r="BK153" i="15"/>
  <c r="BK148" i="15"/>
  <c r="J144" i="15"/>
  <c r="J133" i="15"/>
  <c r="J126" i="15"/>
  <c r="J152" i="15"/>
  <c r="J142" i="15"/>
  <c r="J137" i="15"/>
  <c r="J132" i="15"/>
  <c r="BK126" i="15"/>
  <c r="J154" i="15"/>
  <c r="J151" i="15"/>
  <c r="BK142" i="15"/>
  <c r="BK141" i="15"/>
  <c r="BK138" i="15"/>
  <c r="J130" i="15"/>
  <c r="BK127" i="15"/>
  <c r="J124" i="15"/>
  <c r="BK121" i="15"/>
  <c r="BK151" i="15"/>
  <c r="J147" i="15"/>
  <c r="BK144" i="15"/>
  <c r="J139" i="15"/>
  <c r="J134" i="15"/>
  <c r="J127" i="15"/>
  <c r="BK122" i="15"/>
  <c r="BK148" i="2"/>
  <c r="J142" i="2"/>
  <c r="J137" i="2"/>
  <c r="AS94" i="1"/>
  <c r="BK135" i="2"/>
  <c r="BK129" i="2"/>
  <c r="J128" i="2"/>
  <c r="BK159" i="3"/>
  <c r="J138" i="3"/>
  <c r="J156" i="3"/>
  <c r="BK141" i="3"/>
  <c r="J132" i="3"/>
  <c r="J155" i="3"/>
  <c r="BK148" i="3"/>
  <c r="J134" i="3"/>
  <c r="J148" i="3"/>
  <c r="BK137" i="3"/>
  <c r="J157" i="4"/>
  <c r="J142" i="4"/>
  <c r="BK156" i="4"/>
  <c r="J150" i="4"/>
  <c r="J135" i="4"/>
  <c r="J128" i="4"/>
  <c r="BK140" i="4"/>
  <c r="BK134" i="4"/>
  <c r="J156" i="4"/>
  <c r="J146" i="4"/>
  <c r="J129" i="4"/>
  <c r="BK239" i="5"/>
  <c r="BK232" i="5"/>
  <c r="BK222" i="5"/>
  <c r="J204" i="5"/>
  <c r="BK193" i="5"/>
  <c r="BK189" i="5"/>
  <c r="J183" i="5"/>
  <c r="BK178" i="5"/>
  <c r="BK169" i="5"/>
  <c r="J161" i="5"/>
  <c r="BK152" i="5"/>
  <c r="J243" i="5"/>
  <c r="J234" i="5"/>
  <c r="J219" i="5"/>
  <c r="BK208" i="5"/>
  <c r="BK203" i="5"/>
  <c r="J197" i="5"/>
  <c r="J192" i="5"/>
  <c r="J182" i="5"/>
  <c r="J173" i="5"/>
  <c r="BK163" i="5"/>
  <c r="BK153" i="5"/>
  <c r="J142" i="5"/>
  <c r="BK231" i="5"/>
  <c r="J225" i="5"/>
  <c r="J209" i="5"/>
  <c r="J195" i="5"/>
  <c r="J180" i="5"/>
  <c r="BK171" i="5"/>
  <c r="BK164" i="5"/>
  <c r="BK154" i="5"/>
  <c r="J150" i="5"/>
  <c r="J144" i="5"/>
  <c r="BK240" i="5"/>
  <c r="J230" i="5"/>
  <c r="BK223" i="5"/>
  <c r="BK211" i="5"/>
  <c r="BK196" i="5"/>
  <c r="J189" i="5"/>
  <c r="BK176" i="5"/>
  <c r="BK168" i="5"/>
  <c r="BK158" i="5"/>
  <c r="BK145" i="5"/>
  <c r="BK164" i="6"/>
  <c r="J155" i="6"/>
  <c r="BK152" i="6"/>
  <c r="BK148" i="6"/>
  <c r="BK142" i="6"/>
  <c r="BK134" i="6"/>
  <c r="BK135" i="6"/>
  <c r="J129" i="6"/>
  <c r="J165" i="6"/>
  <c r="BK156" i="6"/>
  <c r="J134" i="6"/>
  <c r="J130" i="6"/>
  <c r="BK166" i="6"/>
  <c r="J156" i="6"/>
  <c r="J149" i="6"/>
  <c r="BK145" i="6"/>
  <c r="BK131" i="6"/>
  <c r="J173" i="7"/>
  <c r="J168" i="7"/>
  <c r="BK158" i="7"/>
  <c r="J150" i="7"/>
  <c r="BK145" i="7"/>
  <c r="J140" i="7"/>
  <c r="J133" i="7"/>
  <c r="J130" i="7"/>
  <c r="J171" i="7"/>
  <c r="BK168" i="7"/>
  <c r="BK164" i="7"/>
  <c r="J158" i="7"/>
  <c r="BK148" i="7"/>
  <c r="BK143" i="7"/>
  <c r="BK132" i="7"/>
  <c r="BK176" i="7"/>
  <c r="J135" i="7"/>
  <c r="BK131" i="7"/>
  <c r="BK173" i="7"/>
  <c r="BK157" i="7"/>
  <c r="BK149" i="7"/>
  <c r="J129" i="7"/>
  <c r="BK180" i="8"/>
  <c r="BK170" i="8"/>
  <c r="J165" i="8"/>
  <c r="J156" i="8"/>
  <c r="BK147" i="8"/>
  <c r="J139" i="8"/>
  <c r="BK131" i="8"/>
  <c r="J181" i="8"/>
  <c r="J172" i="8"/>
  <c r="BK162" i="8"/>
  <c r="BK140" i="8"/>
  <c r="BK130" i="8"/>
  <c r="BK167" i="8"/>
  <c r="BK152" i="8"/>
  <c r="J147" i="8"/>
  <c r="BK139" i="8"/>
  <c r="J134" i="8"/>
  <c r="J184" i="8"/>
  <c r="J171" i="8"/>
  <c r="J164" i="8"/>
  <c r="J158" i="8"/>
  <c r="J149" i="8"/>
  <c r="J142" i="8"/>
  <c r="J129" i="8"/>
  <c r="J173" i="9"/>
  <c r="BK181" i="9"/>
  <c r="BK170" i="9"/>
  <c r="BK161" i="9"/>
  <c r="J136" i="9"/>
  <c r="BK174" i="9"/>
  <c r="BK166" i="9"/>
  <c r="BK154" i="9"/>
  <c r="BK148" i="9"/>
  <c r="BK144" i="9"/>
  <c r="BK139" i="9"/>
  <c r="BK135" i="9"/>
  <c r="J132" i="9"/>
  <c r="BK129" i="9"/>
  <c r="J174" i="9"/>
  <c r="J168" i="9"/>
  <c r="J156" i="9"/>
  <c r="J151" i="9"/>
  <c r="J148" i="9"/>
  <c r="J145" i="9"/>
  <c r="BK141" i="9"/>
  <c r="J131" i="9"/>
  <c r="J213" i="10"/>
  <c r="J207" i="10"/>
  <c r="BK199" i="10"/>
  <c r="J190" i="10"/>
  <c r="J181" i="10"/>
  <c r="BK175" i="10"/>
  <c r="BK164" i="10"/>
  <c r="BK158" i="10"/>
  <c r="J154" i="10"/>
  <c r="J143" i="10"/>
  <c r="J134" i="10"/>
  <c r="J128" i="10"/>
  <c r="BK216" i="10"/>
  <c r="BK210" i="10"/>
  <c r="BK204" i="10"/>
  <c r="BK196" i="10"/>
  <c r="J193" i="10"/>
  <c r="BK186" i="10"/>
  <c r="J182" i="10"/>
  <c r="J173" i="10"/>
  <c r="J167" i="10"/>
  <c r="J164" i="10"/>
  <c r="BK159" i="10"/>
  <c r="BK153" i="10"/>
  <c r="J141" i="10"/>
  <c r="BK132" i="10"/>
  <c r="BK219" i="10"/>
  <c r="BK211" i="10"/>
  <c r="BK203" i="10"/>
  <c r="J198" i="10"/>
  <c r="BK190" i="10"/>
  <c r="J185" i="10"/>
  <c r="BK170" i="10"/>
  <c r="BK156" i="10"/>
  <c r="BK149" i="10"/>
  <c r="J145" i="10"/>
  <c r="J133" i="10"/>
  <c r="J126" i="10"/>
  <c r="BK214" i="10"/>
  <c r="BK202" i="10"/>
  <c r="BK193" i="10"/>
  <c r="BK177" i="10"/>
  <c r="J166" i="10"/>
  <c r="J140" i="10"/>
  <c r="BK129" i="10"/>
  <c r="BK147" i="11"/>
  <c r="J142" i="11"/>
  <c r="J135" i="11"/>
  <c r="J131" i="11"/>
  <c r="BK128" i="11"/>
  <c r="J148" i="11"/>
  <c r="BK134" i="11"/>
  <c r="J125" i="11"/>
  <c r="BK143" i="11"/>
  <c r="J137" i="11"/>
  <c r="J128" i="11"/>
  <c r="J147" i="11"/>
  <c r="BK139" i="11"/>
  <c r="J132" i="11"/>
  <c r="J127" i="11"/>
  <c r="J124" i="12"/>
  <c r="BK130" i="12"/>
  <c r="J123" i="12"/>
  <c r="J125" i="12"/>
  <c r="BK127" i="12"/>
  <c r="BK144" i="13"/>
  <c r="J137" i="13"/>
  <c r="J127" i="13"/>
  <c r="J143" i="13"/>
  <c r="BK138" i="13"/>
  <c r="J125" i="13"/>
  <c r="J140" i="13"/>
  <c r="J128" i="13"/>
  <c r="BK141" i="13"/>
  <c r="BK137" i="13"/>
  <c r="J130" i="13"/>
  <c r="J166" i="14"/>
  <c r="BK159" i="14"/>
  <c r="J153" i="14"/>
  <c r="BK150" i="14"/>
  <c r="J144" i="14"/>
  <c r="BK135" i="14"/>
  <c r="J128" i="14"/>
  <c r="BK121" i="14"/>
  <c r="BK166" i="14"/>
  <c r="BK163" i="14"/>
  <c r="BK155" i="14"/>
  <c r="J146" i="14"/>
  <c r="J142" i="14"/>
  <c r="J135" i="14"/>
  <c r="J132" i="14"/>
  <c r="BK124" i="14"/>
  <c r="BK168" i="14"/>
  <c r="J163" i="14"/>
  <c r="J159" i="14"/>
  <c r="BK153" i="14"/>
  <c r="BK148" i="14"/>
  <c r="BK142" i="14"/>
  <c r="BK138" i="14"/>
  <c r="J131" i="14"/>
  <c r="J125" i="14"/>
  <c r="BK160" i="14"/>
  <c r="J155" i="14"/>
  <c r="BK149" i="14"/>
  <c r="BK143" i="14"/>
  <c r="J137" i="14"/>
  <c r="BK130" i="14"/>
  <c r="J127" i="14"/>
  <c r="BK125" i="14"/>
  <c r="J155" i="15"/>
  <c r="J150" i="15"/>
  <c r="BK147" i="15"/>
  <c r="BK137" i="15"/>
  <c r="BK128" i="15"/>
  <c r="J122" i="15"/>
  <c r="J143" i="15"/>
  <c r="BK139" i="15"/>
  <c r="BK135" i="15"/>
  <c r="BK130" i="15"/>
  <c r="J128" i="15"/>
  <c r="J123" i="15"/>
  <c r="BK152" i="15"/>
  <c r="J146" i="15"/>
  <c r="BK140" i="15"/>
  <c r="BK136" i="15"/>
  <c r="BK132" i="15"/>
  <c r="BK124" i="15"/>
  <c r="BK147" i="2"/>
  <c r="BK142" i="2"/>
  <c r="J139" i="2"/>
  <c r="J133" i="2"/>
  <c r="BK139" i="2"/>
  <c r="BK133" i="2"/>
  <c r="J130" i="2"/>
  <c r="J131" i="2"/>
  <c r="BK128" i="2"/>
  <c r="J143" i="3"/>
  <c r="J133" i="3"/>
  <c r="BK153" i="3"/>
  <c r="BK139" i="3"/>
  <c r="J131" i="3"/>
  <c r="J154" i="3"/>
  <c r="BK143" i="3"/>
  <c r="BK131" i="3"/>
  <c r="BK154" i="3"/>
  <c r="J144" i="3"/>
  <c r="BK134" i="3"/>
  <c r="BK151" i="4"/>
  <c r="J140" i="4"/>
  <c r="J155" i="4"/>
  <c r="BK149" i="4"/>
  <c r="BK131" i="4"/>
  <c r="J151" i="4"/>
  <c r="BK142" i="4"/>
  <c r="J138" i="4"/>
  <c r="BK130" i="4"/>
  <c r="BK155" i="4"/>
  <c r="BK138" i="4"/>
  <c r="BK128" i="4"/>
  <c r="J236" i="5"/>
  <c r="BK227" i="5"/>
  <c r="BK220" i="5"/>
  <c r="BK209" i="5"/>
  <c r="BK200" i="5"/>
  <c r="J190" i="5"/>
  <c r="J184" i="5"/>
  <c r="J181" i="5"/>
  <c r="J172" i="5"/>
  <c r="BK166" i="5"/>
  <c r="J157" i="5"/>
  <c r="J147" i="5"/>
  <c r="BK236" i="5"/>
  <c r="J223" i="5"/>
  <c r="BK213" i="5"/>
  <c r="J205" i="5"/>
  <c r="J196" i="5"/>
  <c r="BK188" i="5"/>
  <c r="J179" i="5"/>
  <c r="BK172" i="5"/>
  <c r="BK162" i="5"/>
  <c r="BK147" i="5"/>
  <c r="BK140" i="5"/>
  <c r="BK228" i="5"/>
  <c r="J217" i="5"/>
  <c r="BK205" i="5"/>
  <c r="J191" i="5"/>
  <c r="BK181" i="5"/>
  <c r="BK173" i="5"/>
  <c r="J162" i="5"/>
  <c r="J152" i="5"/>
  <c r="BK149" i="5"/>
  <c r="BK142" i="5"/>
  <c r="J235" i="5"/>
  <c r="J224" i="5"/>
  <c r="J220" i="5"/>
  <c r="BK195" i="5"/>
  <c r="BK186" i="5"/>
  <c r="J169" i="5"/>
  <c r="BK165" i="5"/>
  <c r="J155" i="5"/>
  <c r="BK150" i="5"/>
  <c r="J161" i="6"/>
  <c r="BK157" i="6"/>
  <c r="BK151" i="6"/>
  <c r="J145" i="6"/>
  <c r="BK138" i="6"/>
  <c r="BK127" i="6"/>
  <c r="J139" i="6"/>
  <c r="BK130" i="6"/>
  <c r="J158" i="6"/>
  <c r="BK132" i="6"/>
  <c r="J167" i="6"/>
  <c r="J159" i="6"/>
  <c r="J148" i="6"/>
  <c r="BK140" i="6"/>
  <c r="J132" i="6"/>
  <c r="BK177" i="7"/>
  <c r="BK166" i="7"/>
  <c r="J161" i="7"/>
  <c r="J152" i="7"/>
  <c r="J148" i="7"/>
  <c r="J142" i="7"/>
  <c r="BK135" i="7"/>
  <c r="BK180" i="7"/>
  <c r="J177" i="7"/>
  <c r="J169" i="7"/>
  <c r="J165" i="7"/>
  <c r="J160" i="7"/>
  <c r="BK153" i="7"/>
  <c r="J145" i="7"/>
  <c r="BK140" i="7"/>
  <c r="BK129" i="7"/>
  <c r="J139" i="7"/>
  <c r="BK133" i="7"/>
  <c r="J176" i="7"/>
  <c r="BK160" i="7"/>
  <c r="BK152" i="7"/>
  <c r="BK134" i="7"/>
  <c r="J182" i="8"/>
  <c r="BK174" i="8"/>
  <c r="J167" i="8"/>
  <c r="J161" i="8"/>
  <c r="BK154" i="8"/>
  <c r="J144" i="8"/>
  <c r="BK137" i="8"/>
  <c r="J132" i="8"/>
  <c r="BK179" i="8"/>
  <c r="J166" i="8"/>
  <c r="J154" i="8"/>
  <c r="BK143" i="8"/>
  <c r="BK132" i="8"/>
  <c r="BK172" i="8"/>
  <c r="BK159" i="8"/>
  <c r="BK149" i="8"/>
  <c r="J140" i="8"/>
  <c r="J131" i="8"/>
  <c r="BK181" i="8"/>
  <c r="BK169" i="8"/>
  <c r="BK161" i="8"/>
  <c r="J152" i="8"/>
  <c r="BK144" i="8"/>
  <c r="J137" i="8"/>
  <c r="BK183" i="9"/>
  <c r="BK171" i="9"/>
  <c r="BK157" i="9"/>
  <c r="BK173" i="9"/>
  <c r="BK163" i="9"/>
  <c r="J138" i="9"/>
  <c r="J182" i="9"/>
  <c r="J172" i="9"/>
  <c r="BK165" i="9"/>
  <c r="BK158" i="9"/>
  <c r="BK152" i="9"/>
  <c r="J146" i="9"/>
  <c r="BK142" i="9"/>
  <c r="BK137" i="9"/>
  <c r="BK133" i="9"/>
  <c r="J180" i="9"/>
  <c r="J170" i="9"/>
  <c r="BK160" i="9"/>
  <c r="J155" i="9"/>
  <c r="BK150" i="9"/>
  <c r="J144" i="9"/>
  <c r="J139" i="9"/>
  <c r="BK132" i="9"/>
  <c r="J218" i="10"/>
  <c r="J209" i="10"/>
  <c r="J202" i="10"/>
  <c r="BK192" i="10"/>
  <c r="J183" i="10"/>
  <c r="J176" i="10"/>
  <c r="BK169" i="10"/>
  <c r="J162" i="10"/>
  <c r="BK155" i="10"/>
  <c r="BK148" i="10"/>
  <c r="BK144" i="10"/>
  <c r="BK137" i="10"/>
  <c r="J129" i="10"/>
  <c r="J125" i="10"/>
  <c r="BK212" i="10"/>
  <c r="BK206" i="10"/>
  <c r="J197" i="10"/>
  <c r="J192" i="10"/>
  <c r="BK185" i="10"/>
  <c r="J179" i="10"/>
  <c r="BK176" i="10"/>
  <c r="BK168" i="10"/>
  <c r="BK165" i="10"/>
  <c r="J161" i="10"/>
  <c r="BK154" i="10"/>
  <c r="BK143" i="10"/>
  <c r="BK134" i="10"/>
  <c r="BK221" i="10"/>
  <c r="J217" i="10"/>
  <c r="J210" i="10"/>
  <c r="BK200" i="10"/>
  <c r="J196" i="10"/>
  <c r="BK188" i="10"/>
  <c r="BK181" i="10"/>
  <c r="J175" i="10"/>
  <c r="BK160" i="10"/>
  <c r="BK151" i="10"/>
  <c r="J147" i="10"/>
  <c r="BK141" i="10"/>
  <c r="BK128" i="10"/>
  <c r="BK208" i="10"/>
  <c r="BK198" i="10"/>
  <c r="J188" i="10"/>
  <c r="BK173" i="10"/>
  <c r="BK167" i="10"/>
  <c r="BK157" i="10"/>
  <c r="BK146" i="10"/>
  <c r="J148" i="2"/>
  <c r="BK145" i="2"/>
  <c r="J140" i="2"/>
  <c r="J135" i="2"/>
  <c r="BK140" i="2"/>
  <c r="BK137" i="2"/>
  <c r="BK131" i="2"/>
  <c r="BK132" i="2"/>
  <c r="J129" i="2"/>
  <c r="J141" i="3"/>
  <c r="BK132" i="3"/>
  <c r="BK146" i="3"/>
  <c r="BK138" i="3"/>
  <c r="BK130" i="3"/>
  <c r="J150" i="3"/>
  <c r="J139" i="3"/>
  <c r="J159" i="3"/>
  <c r="J146" i="3"/>
  <c r="J135" i="3"/>
  <c r="J154" i="4"/>
  <c r="BK150" i="4"/>
  <c r="J137" i="4"/>
  <c r="BK146" i="4"/>
  <c r="BK133" i="4"/>
  <c r="J153" i="4"/>
  <c r="BK144" i="4"/>
  <c r="BK137" i="4"/>
  <c r="J131" i="4"/>
  <c r="BK157" i="4"/>
  <c r="J152" i="4"/>
  <c r="J134" i="4"/>
  <c r="J238" i="5"/>
  <c r="BK230" i="5"/>
  <c r="J221" i="5"/>
  <c r="J218" i="5"/>
  <c r="J203" i="5"/>
  <c r="BK192" i="5"/>
  <c r="J188" i="5"/>
  <c r="BK182" i="5"/>
  <c r="BK177" i="5"/>
  <c r="BK170" i="5"/>
  <c r="J158" i="5"/>
  <c r="BK148" i="5"/>
  <c r="BK238" i="5"/>
  <c r="J227" i="5"/>
  <c r="J215" i="5"/>
  <c r="BK207" i="5"/>
  <c r="BK198" i="5"/>
  <c r="J193" i="5"/>
  <c r="BK184" i="5"/>
  <c r="J178" i="5"/>
  <c r="J165" i="5"/>
  <c r="BK155" i="5"/>
  <c r="BK143" i="5"/>
  <c r="BK234" i="5"/>
  <c r="BK224" i="5"/>
  <c r="BK215" i="5"/>
  <c r="J198" i="5"/>
  <c r="J186" i="5"/>
  <c r="J177" i="5"/>
  <c r="J170" i="5"/>
  <c r="BK161" i="5"/>
  <c r="J153" i="5"/>
  <c r="J148" i="5"/>
  <c r="J140" i="5"/>
  <c r="J239" i="5"/>
  <c r="J228" i="5"/>
  <c r="BK217" i="5"/>
  <c r="BK204" i="5"/>
  <c r="BK187" i="5"/>
  <c r="BK179" i="5"/>
  <c r="J168" i="5"/>
  <c r="J164" i="5"/>
  <c r="J154" i="5"/>
  <c r="J143" i="5"/>
  <c r="BK159" i="6"/>
  <c r="BK154" i="6"/>
  <c r="BK150" i="6"/>
  <c r="BK144" i="6"/>
  <c r="BK139" i="6"/>
  <c r="BK129" i="6"/>
  <c r="BK143" i="6"/>
  <c r="J131" i="6"/>
  <c r="J166" i="6"/>
  <c r="BK155" i="6"/>
  <c r="J153" i="6"/>
  <c r="J151" i="6"/>
  <c r="J150" i="6"/>
  <c r="J146" i="6"/>
  <c r="J144" i="6"/>
  <c r="J142" i="6"/>
  <c r="J138" i="6"/>
  <c r="J127" i="6"/>
  <c r="BK161" i="6"/>
  <c r="J154" i="6"/>
  <c r="J147" i="6"/>
  <c r="J137" i="6"/>
  <c r="BK170" i="7"/>
  <c r="J164" i="7"/>
  <c r="J157" i="7"/>
  <c r="BK151" i="7"/>
  <c r="J146" i="7"/>
  <c r="BK141" i="7"/>
  <c r="BK139" i="7"/>
  <c r="J132" i="7"/>
  <c r="J179" i="7"/>
  <c r="BK169" i="7"/>
  <c r="J166" i="7"/>
  <c r="BK161" i="7"/>
  <c r="BK154" i="7"/>
  <c r="BK150" i="7"/>
  <c r="J144" i="7"/>
  <c r="J137" i="7"/>
  <c r="BK178" i="7"/>
  <c r="BK137" i="7"/>
  <c r="BK130" i="7"/>
  <c r="J170" i="7"/>
  <c r="J154" i="7"/>
  <c r="J143" i="7"/>
  <c r="BK184" i="8"/>
  <c r="J177" i="8"/>
  <c r="BK168" i="8"/>
  <c r="J162" i="8"/>
  <c r="J151" i="8"/>
  <c r="BK142" i="8"/>
  <c r="J133" i="8"/>
  <c r="BK177" i="8"/>
  <c r="BK171" i="8"/>
  <c r="BK155" i="8"/>
  <c r="J146" i="8"/>
  <c r="BK135" i="8"/>
  <c r="BK178" i="8"/>
  <c r="BK163" i="8"/>
  <c r="BK151" i="8"/>
  <c r="BK141" i="8"/>
  <c r="J135" i="8"/>
  <c r="BK129" i="8"/>
  <c r="J178" i="8"/>
  <c r="J168" i="8"/>
  <c r="J159" i="8"/>
  <c r="J150" i="8"/>
  <c r="J143" i="8"/>
  <c r="J130" i="8"/>
  <c r="BK179" i="9"/>
  <c r="J167" i="9"/>
  <c r="J179" i="9"/>
  <c r="J169" i="9"/>
  <c r="J160" i="9"/>
  <c r="J135" i="9"/>
  <c r="J181" i="9"/>
  <c r="J171" i="9"/>
  <c r="J161" i="9"/>
  <c r="BK155" i="9"/>
  <c r="BK149" i="9"/>
  <c r="BK145" i="9"/>
  <c r="J141" i="9"/>
  <c r="BK136" i="9"/>
  <c r="BK131" i="9"/>
  <c r="J183" i="9"/>
  <c r="BK172" i="9"/>
  <c r="J166" i="9"/>
  <c r="J158" i="9"/>
  <c r="J154" i="9"/>
  <c r="J149" i="9"/>
  <c r="BK146" i="9"/>
  <c r="J142" i="9"/>
  <c r="J133" i="9"/>
  <c r="J129" i="9"/>
  <c r="J211" i="10"/>
  <c r="BK205" i="10"/>
  <c r="J195" i="10"/>
  <c r="J186" i="10"/>
  <c r="BK180" i="10"/>
  <c r="J174" i="10"/>
  <c r="J168" i="10"/>
  <c r="J157" i="10"/>
  <c r="BK150" i="10"/>
  <c r="BK147" i="10"/>
  <c r="J139" i="10"/>
  <c r="J131" i="10"/>
  <c r="BK127" i="10"/>
  <c r="J214" i="10"/>
  <c r="BK207" i="10"/>
  <c r="J200" i="10"/>
  <c r="J194" i="10"/>
  <c r="J189" i="10"/>
  <c r="BK184" i="10"/>
  <c r="J178" i="10"/>
  <c r="BK172" i="10"/>
  <c r="BK166" i="10"/>
  <c r="BK162" i="10"/>
  <c r="J155" i="10"/>
  <c r="BK145" i="10"/>
  <c r="J137" i="10"/>
  <c r="J127" i="10"/>
  <c r="BK218" i="10"/>
  <c r="BK213" i="10"/>
  <c r="J205" i="10"/>
  <c r="J191" i="10"/>
  <c r="J187" i="10"/>
  <c r="J180" i="10"/>
  <c r="J165" i="10"/>
  <c r="J153" i="10"/>
  <c r="J148" i="10"/>
  <c r="J144" i="10"/>
  <c r="BK131" i="10"/>
  <c r="BK217" i="10"/>
  <c r="J204" i="10"/>
  <c r="BK197" i="10"/>
  <c r="BK179" i="10"/>
  <c r="J172" i="10"/>
  <c r="BK161" i="10"/>
  <c r="J151" i="10"/>
  <c r="J136" i="10"/>
  <c r="J130" i="10"/>
  <c r="J150" i="11"/>
  <c r="J139" i="11"/>
  <c r="BK132" i="11"/>
  <c r="BK129" i="11"/>
  <c r="BK150" i="11"/>
  <c r="BK141" i="11"/>
  <c r="BK126" i="11"/>
  <c r="J146" i="11"/>
  <c r="BK138" i="11"/>
  <c r="J130" i="11"/>
  <c r="BK125" i="11"/>
  <c r="J143" i="11"/>
  <c r="BK137" i="11"/>
  <c r="BK131" i="11"/>
  <c r="J129" i="12"/>
  <c r="BK122" i="12"/>
  <c r="BK126" i="12"/>
  <c r="J130" i="12"/>
  <c r="J122" i="12"/>
  <c r="BK124" i="12"/>
  <c r="J142" i="13"/>
  <c r="BK136" i="13"/>
  <c r="BK125" i="13"/>
  <c r="BK140" i="13"/>
  <c r="BK128" i="13"/>
  <c r="BK142" i="13"/>
  <c r="BK132" i="13"/>
  <c r="J145" i="13"/>
  <c r="J138" i="13"/>
  <c r="J132" i="13"/>
  <c r="J126" i="13"/>
  <c r="BK167" i="14"/>
  <c r="BK161" i="14"/>
  <c r="BK156" i="14"/>
  <c r="J151" i="14"/>
  <c r="J141" i="14"/>
  <c r="BK137" i="14"/>
  <c r="BK131" i="14"/>
  <c r="BK122" i="14"/>
  <c r="BK165" i="14"/>
  <c r="BK162" i="14"/>
  <c r="BK151" i="14"/>
  <c r="BK144" i="14"/>
  <c r="J140" i="14"/>
  <c r="J134" i="14"/>
  <c r="BK127" i="14"/>
  <c r="J169" i="14"/>
  <c r="J164" i="14"/>
  <c r="J160" i="14"/>
  <c r="J154" i="14"/>
  <c r="J149" i="14"/>
  <c r="BK145" i="14"/>
  <c r="BK136" i="14"/>
  <c r="J126" i="14"/>
  <c r="BK123" i="14"/>
  <c r="BK157" i="14"/>
  <c r="BK152" i="14"/>
  <c r="BK146" i="14"/>
  <c r="J139" i="14"/>
  <c r="BK132" i="14"/>
  <c r="BK128" i="14"/>
  <c r="J123" i="14"/>
  <c r="BK154" i="15"/>
  <c r="J149" i="15"/>
  <c r="BK146" i="15"/>
  <c r="J135" i="15"/>
  <c r="BK131" i="15"/>
  <c r="J153" i="15"/>
  <c r="J148" i="15"/>
  <c r="J141" i="15"/>
  <c r="J136" i="15"/>
  <c r="J131" i="15"/>
  <c r="J129" i="15"/>
  <c r="J121" i="15"/>
  <c r="BK150" i="15"/>
  <c r="BK145" i="15"/>
  <c r="J140" i="15"/>
  <c r="BK134" i="15"/>
  <c r="BK129" i="15"/>
  <c r="BK125" i="15"/>
  <c r="BK123" i="15"/>
  <c r="BK155" i="15"/>
  <c r="BK149" i="15"/>
  <c r="J145" i="15"/>
  <c r="BK143" i="15"/>
  <c r="J138" i="15"/>
  <c r="BK133" i="15"/>
  <c r="J125" i="15"/>
  <c r="T126" i="2" l="1"/>
  <c r="R136" i="2"/>
  <c r="BK146" i="2"/>
  <c r="J146" i="2" s="1"/>
  <c r="J104" i="2" s="1"/>
  <c r="P129" i="3"/>
  <c r="P136" i="3"/>
  <c r="BK140" i="3"/>
  <c r="J140" i="3" s="1"/>
  <c r="J100" i="3" s="1"/>
  <c r="T152" i="3"/>
  <c r="T151" i="3" s="1"/>
  <c r="R127" i="4"/>
  <c r="T132" i="4"/>
  <c r="T136" i="4"/>
  <c r="T148" i="4"/>
  <c r="T147" i="4" s="1"/>
  <c r="T138" i="5"/>
  <c r="R141" i="5"/>
  <c r="P146" i="5"/>
  <c r="T156" i="5"/>
  <c r="R160" i="5"/>
  <c r="T174" i="5"/>
  <c r="P202" i="5"/>
  <c r="R206" i="5"/>
  <c r="BK216" i="5"/>
  <c r="J216" i="5" s="1"/>
  <c r="J111" i="5" s="1"/>
  <c r="T229" i="5"/>
  <c r="T233" i="5"/>
  <c r="T237" i="5"/>
  <c r="BK126" i="6"/>
  <c r="J126" i="6" s="1"/>
  <c r="J98" i="6" s="1"/>
  <c r="BK133" i="6"/>
  <c r="J133" i="6" s="1"/>
  <c r="J99" i="6" s="1"/>
  <c r="T133" i="6"/>
  <c r="T136" i="6"/>
  <c r="R141" i="6"/>
  <c r="BK163" i="6"/>
  <c r="J163" i="6" s="1"/>
  <c r="J104" i="6" s="1"/>
  <c r="R128" i="9"/>
  <c r="T140" i="9"/>
  <c r="R153" i="9"/>
  <c r="R159" i="9"/>
  <c r="T164" i="9"/>
  <c r="R178" i="9"/>
  <c r="R177" i="9" s="1"/>
  <c r="T124" i="10"/>
  <c r="T135" i="10"/>
  <c r="T138" i="10"/>
  <c r="R142" i="10"/>
  <c r="T124" i="11"/>
  <c r="R136" i="11"/>
  <c r="P140" i="11"/>
  <c r="BK144" i="11"/>
  <c r="J144" i="11" s="1"/>
  <c r="J101" i="11" s="1"/>
  <c r="BK121" i="12"/>
  <c r="J121" i="12" s="1"/>
  <c r="J98" i="12" s="1"/>
  <c r="BK128" i="12"/>
  <c r="J128" i="12" s="1"/>
  <c r="J99" i="12" s="1"/>
  <c r="T124" i="13"/>
  <c r="T123" i="13" s="1"/>
  <c r="R134" i="13"/>
  <c r="R133" i="13"/>
  <c r="R120" i="14"/>
  <c r="R119" i="14" s="1"/>
  <c r="R118" i="14" s="1"/>
  <c r="BK120" i="15"/>
  <c r="BK119" i="15" s="1"/>
  <c r="J119" i="15" s="1"/>
  <c r="J97" i="15" s="1"/>
  <c r="P126" i="2"/>
  <c r="T136" i="2"/>
  <c r="P146" i="2"/>
  <c r="P143" i="2" s="1"/>
  <c r="BK129" i="3"/>
  <c r="J129" i="3" s="1"/>
  <c r="J98" i="3" s="1"/>
  <c r="BK136" i="3"/>
  <c r="J136" i="3" s="1"/>
  <c r="J99" i="3" s="1"/>
  <c r="T140" i="3"/>
  <c r="R152" i="3"/>
  <c r="R151" i="3" s="1"/>
  <c r="T127" i="4"/>
  <c r="T126" i="4" s="1"/>
  <c r="T125" i="4" s="1"/>
  <c r="R132" i="4"/>
  <c r="R136" i="4"/>
  <c r="P148" i="4"/>
  <c r="P147" i="4" s="1"/>
  <c r="BK138" i="5"/>
  <c r="J138" i="5" s="1"/>
  <c r="J98" i="5" s="1"/>
  <c r="BK141" i="5"/>
  <c r="J141" i="5" s="1"/>
  <c r="J99" i="5" s="1"/>
  <c r="T146" i="5"/>
  <c r="R156" i="5"/>
  <c r="BK160" i="5"/>
  <c r="J160" i="5" s="1"/>
  <c r="J102" i="5" s="1"/>
  <c r="R174" i="5"/>
  <c r="R202" i="5"/>
  <c r="P206" i="5"/>
  <c r="R216" i="5"/>
  <c r="R229" i="5"/>
  <c r="R233" i="5"/>
  <c r="R237" i="5"/>
  <c r="P126" i="6"/>
  <c r="P133" i="6"/>
  <c r="R136" i="6"/>
  <c r="BK141" i="6"/>
  <c r="J141" i="6" s="1"/>
  <c r="J101" i="6" s="1"/>
  <c r="P163" i="6"/>
  <c r="P162" i="6" s="1"/>
  <c r="P128" i="7"/>
  <c r="T128" i="7"/>
  <c r="R136" i="7"/>
  <c r="BK147" i="7"/>
  <c r="J147" i="7"/>
  <c r="J100" i="7" s="1"/>
  <c r="T147" i="7"/>
  <c r="R155" i="7"/>
  <c r="P159" i="7"/>
  <c r="T159" i="7"/>
  <c r="P162" i="7"/>
  <c r="BK175" i="7"/>
  <c r="J175" i="7" s="1"/>
  <c r="J106" i="7" s="1"/>
  <c r="T175" i="7"/>
  <c r="T174" i="7" s="1"/>
  <c r="P128" i="8"/>
  <c r="T128" i="8"/>
  <c r="R136" i="8"/>
  <c r="P145" i="8"/>
  <c r="BK153" i="8"/>
  <c r="J153" i="8" s="1"/>
  <c r="J101" i="8" s="1"/>
  <c r="T153" i="8"/>
  <c r="P157" i="8"/>
  <c r="R157" i="8"/>
  <c r="T157" i="8"/>
  <c r="R160" i="8"/>
  <c r="T176" i="8"/>
  <c r="T175" i="8" s="1"/>
  <c r="P128" i="9"/>
  <c r="BK140" i="9"/>
  <c r="J140" i="9"/>
  <c r="J99" i="9" s="1"/>
  <c r="T153" i="9"/>
  <c r="P159" i="9"/>
  <c r="BK164" i="9"/>
  <c r="J164" i="9" s="1"/>
  <c r="J103" i="9" s="1"/>
  <c r="T178" i="9"/>
  <c r="T177" i="9" s="1"/>
  <c r="R124" i="10"/>
  <c r="P135" i="10"/>
  <c r="BK138" i="10"/>
  <c r="J138" i="10" s="1"/>
  <c r="J100" i="10" s="1"/>
  <c r="T142" i="10"/>
  <c r="BK124" i="11"/>
  <c r="J124" i="11" s="1"/>
  <c r="J98" i="11" s="1"/>
  <c r="BK136" i="11"/>
  <c r="J136" i="11" s="1"/>
  <c r="J99" i="11" s="1"/>
  <c r="R140" i="11"/>
  <c r="P144" i="11"/>
  <c r="P121" i="12"/>
  <c r="P120" i="12" s="1"/>
  <c r="P119" i="12" s="1"/>
  <c r="AU105" i="1" s="1"/>
  <c r="P128" i="12"/>
  <c r="P124" i="13"/>
  <c r="P123" i="13" s="1"/>
  <c r="BK134" i="13"/>
  <c r="J134" i="13" s="1"/>
  <c r="J102" i="13" s="1"/>
  <c r="P120" i="14"/>
  <c r="P119" i="14" s="1"/>
  <c r="P118" i="14" s="1"/>
  <c r="AU107" i="1" s="1"/>
  <c r="P120" i="15"/>
  <c r="P119" i="15" s="1"/>
  <c r="P118" i="15" s="1"/>
  <c r="AU108" i="1" s="1"/>
  <c r="BK126" i="2"/>
  <c r="J126" i="2" s="1"/>
  <c r="J98" i="2" s="1"/>
  <c r="P136" i="2"/>
  <c r="T146" i="2"/>
  <c r="T143" i="2" s="1"/>
  <c r="R129" i="3"/>
  <c r="R136" i="3"/>
  <c r="R140" i="3"/>
  <c r="BK152" i="3"/>
  <c r="J152" i="3" s="1"/>
  <c r="J105" i="3" s="1"/>
  <c r="BK127" i="4"/>
  <c r="J127" i="4" s="1"/>
  <c r="J98" i="4" s="1"/>
  <c r="BK132" i="4"/>
  <c r="J132" i="4" s="1"/>
  <c r="J99" i="4" s="1"/>
  <c r="P136" i="4"/>
  <c r="R148" i="4"/>
  <c r="R147" i="4" s="1"/>
  <c r="R138" i="5"/>
  <c r="T141" i="5"/>
  <c r="R146" i="5"/>
  <c r="P156" i="5"/>
  <c r="T160" i="5"/>
  <c r="BK174" i="5"/>
  <c r="J174" i="5" s="1"/>
  <c r="J103" i="5" s="1"/>
  <c r="T202" i="5"/>
  <c r="T206" i="5"/>
  <c r="T216" i="5"/>
  <c r="P229" i="5"/>
  <c r="P233" i="5"/>
  <c r="BK237" i="5"/>
  <c r="J237" i="5" s="1"/>
  <c r="J114" i="5" s="1"/>
  <c r="R126" i="6"/>
  <c r="R133" i="6"/>
  <c r="P136" i="6"/>
  <c r="T141" i="6"/>
  <c r="R163" i="6"/>
  <c r="R162" i="6" s="1"/>
  <c r="R128" i="7"/>
  <c r="P136" i="7"/>
  <c r="P147" i="7"/>
  <c r="P155" i="7"/>
  <c r="BK162" i="7"/>
  <c r="J162" i="7" s="1"/>
  <c r="J103" i="7" s="1"/>
  <c r="T162" i="7"/>
  <c r="R175" i="7"/>
  <c r="R174" i="7"/>
  <c r="BK128" i="8"/>
  <c r="J128" i="8" s="1"/>
  <c r="J98" i="8" s="1"/>
  <c r="BK136" i="8"/>
  <c r="J136" i="8" s="1"/>
  <c r="J99" i="8" s="1"/>
  <c r="T136" i="8"/>
  <c r="T145" i="8"/>
  <c r="R153" i="8"/>
  <c r="P160" i="8"/>
  <c r="T160" i="8"/>
  <c r="R176" i="8"/>
  <c r="R175" i="8" s="1"/>
  <c r="T128" i="9"/>
  <c r="R140" i="9"/>
  <c r="P153" i="9"/>
  <c r="BK159" i="9"/>
  <c r="J159" i="9" s="1"/>
  <c r="J101" i="9" s="1"/>
  <c r="P164" i="9"/>
  <c r="BK178" i="9"/>
  <c r="J178" i="9"/>
  <c r="J106" i="9" s="1"/>
  <c r="BK124" i="10"/>
  <c r="J124" i="10" s="1"/>
  <c r="J98" i="10" s="1"/>
  <c r="BK135" i="10"/>
  <c r="J135" i="10"/>
  <c r="J99" i="10" s="1"/>
  <c r="P138" i="10"/>
  <c r="BK142" i="10"/>
  <c r="J142" i="10"/>
  <c r="J101" i="10" s="1"/>
  <c r="R124" i="11"/>
  <c r="P136" i="11"/>
  <c r="BK140" i="11"/>
  <c r="J140" i="11" s="1"/>
  <c r="J100" i="11" s="1"/>
  <c r="R144" i="11"/>
  <c r="T121" i="12"/>
  <c r="T120" i="12" s="1"/>
  <c r="T119" i="12" s="1"/>
  <c r="T128" i="12"/>
  <c r="R124" i="13"/>
  <c r="R123" i="13" s="1"/>
  <c r="R122" i="13" s="1"/>
  <c r="T134" i="13"/>
  <c r="T133" i="13"/>
  <c r="BK120" i="14"/>
  <c r="J120" i="14" s="1"/>
  <c r="J98" i="14" s="1"/>
  <c r="R120" i="15"/>
  <c r="R119" i="15" s="1"/>
  <c r="R118" i="15" s="1"/>
  <c r="R126" i="2"/>
  <c r="R125" i="2" s="1"/>
  <c r="BK136" i="2"/>
  <c r="J136" i="2" s="1"/>
  <c r="J100" i="2" s="1"/>
  <c r="R146" i="2"/>
  <c r="R143" i="2"/>
  <c r="T129" i="3"/>
  <c r="T136" i="3"/>
  <c r="P140" i="3"/>
  <c r="P152" i="3"/>
  <c r="P151" i="3" s="1"/>
  <c r="P127" i="4"/>
  <c r="P126" i="4"/>
  <c r="P132" i="4"/>
  <c r="BK136" i="4"/>
  <c r="J136" i="4" s="1"/>
  <c r="J100" i="4" s="1"/>
  <c r="BK148" i="4"/>
  <c r="J148" i="4" s="1"/>
  <c r="J105" i="4" s="1"/>
  <c r="P138" i="5"/>
  <c r="P141" i="5"/>
  <c r="BK146" i="5"/>
  <c r="J146" i="5" s="1"/>
  <c r="J100" i="5" s="1"/>
  <c r="BK156" i="5"/>
  <c r="J156" i="5" s="1"/>
  <c r="J101" i="5" s="1"/>
  <c r="P160" i="5"/>
  <c r="P174" i="5"/>
  <c r="BK202" i="5"/>
  <c r="J202" i="5" s="1"/>
  <c r="J106" i="5" s="1"/>
  <c r="BK206" i="5"/>
  <c r="J206" i="5" s="1"/>
  <c r="J107" i="5" s="1"/>
  <c r="P216" i="5"/>
  <c r="BK229" i="5"/>
  <c r="J229" i="5" s="1"/>
  <c r="J112" i="5" s="1"/>
  <c r="BK233" i="5"/>
  <c r="J233" i="5"/>
  <c r="J113" i="5" s="1"/>
  <c r="P237" i="5"/>
  <c r="T126" i="6"/>
  <c r="T125" i="6" s="1"/>
  <c r="BK136" i="6"/>
  <c r="J136" i="6" s="1"/>
  <c r="J100" i="6" s="1"/>
  <c r="P141" i="6"/>
  <c r="T163" i="6"/>
  <c r="T162" i="6" s="1"/>
  <c r="BK128" i="7"/>
  <c r="J128" i="7" s="1"/>
  <c r="J98" i="7" s="1"/>
  <c r="BK136" i="7"/>
  <c r="J136" i="7" s="1"/>
  <c r="J99" i="7" s="1"/>
  <c r="T136" i="7"/>
  <c r="R147" i="7"/>
  <c r="BK155" i="7"/>
  <c r="J155" i="7"/>
  <c r="J101" i="7" s="1"/>
  <c r="T155" i="7"/>
  <c r="BK159" i="7"/>
  <c r="J159" i="7" s="1"/>
  <c r="J102" i="7" s="1"/>
  <c r="R159" i="7"/>
  <c r="R162" i="7"/>
  <c r="P175" i="7"/>
  <c r="P174" i="7"/>
  <c r="R128" i="8"/>
  <c r="P136" i="8"/>
  <c r="BK145" i="8"/>
  <c r="J145" i="8" s="1"/>
  <c r="J100" i="8" s="1"/>
  <c r="R145" i="8"/>
  <c r="P153" i="8"/>
  <c r="BK157" i="8"/>
  <c r="J157" i="8" s="1"/>
  <c r="J102" i="8" s="1"/>
  <c r="BK160" i="8"/>
  <c r="J160" i="8" s="1"/>
  <c r="J103" i="8" s="1"/>
  <c r="BK176" i="8"/>
  <c r="J176" i="8" s="1"/>
  <c r="J106" i="8" s="1"/>
  <c r="P176" i="8"/>
  <c r="P175" i="8" s="1"/>
  <c r="BK128" i="9"/>
  <c r="J128" i="9" s="1"/>
  <c r="J98" i="9" s="1"/>
  <c r="P140" i="9"/>
  <c r="BK153" i="9"/>
  <c r="J153" i="9"/>
  <c r="J100" i="9" s="1"/>
  <c r="T159" i="9"/>
  <c r="R164" i="9"/>
  <c r="P178" i="9"/>
  <c r="P177" i="9" s="1"/>
  <c r="P124" i="10"/>
  <c r="R135" i="10"/>
  <c r="R138" i="10"/>
  <c r="P142" i="10"/>
  <c r="P124" i="11"/>
  <c r="P123" i="11" s="1"/>
  <c r="P122" i="11" s="1"/>
  <c r="AU104" i="1" s="1"/>
  <c r="T136" i="11"/>
  <c r="T140" i="11"/>
  <c r="T144" i="11"/>
  <c r="R121" i="12"/>
  <c r="R128" i="12"/>
  <c r="R120" i="12" s="1"/>
  <c r="R119" i="12" s="1"/>
  <c r="BK124" i="13"/>
  <c r="J124" i="13"/>
  <c r="J98" i="13" s="1"/>
  <c r="P134" i="13"/>
  <c r="P133" i="13" s="1"/>
  <c r="T120" i="14"/>
  <c r="T119" i="14" s="1"/>
  <c r="T118" i="14" s="1"/>
  <c r="T120" i="15"/>
  <c r="T119" i="15"/>
  <c r="T118" i="15"/>
  <c r="BK145" i="3"/>
  <c r="J145" i="3" s="1"/>
  <c r="J101" i="3" s="1"/>
  <c r="BK134" i="2"/>
  <c r="J134" i="2" s="1"/>
  <c r="J99" i="2" s="1"/>
  <c r="BK149" i="3"/>
  <c r="J149" i="3" s="1"/>
  <c r="J103" i="3" s="1"/>
  <c r="BK210" i="5"/>
  <c r="J210" i="5" s="1"/>
  <c r="J108" i="5" s="1"/>
  <c r="BK214" i="5"/>
  <c r="J214" i="5" s="1"/>
  <c r="J110" i="5" s="1"/>
  <c r="BK160" i="6"/>
  <c r="J160" i="6"/>
  <c r="J102" i="6" s="1"/>
  <c r="BK173" i="8"/>
  <c r="J173" i="8"/>
  <c r="J104" i="8" s="1"/>
  <c r="BK149" i="11"/>
  <c r="J149" i="11" s="1"/>
  <c r="J102" i="11" s="1"/>
  <c r="BK144" i="2"/>
  <c r="J144" i="2" s="1"/>
  <c r="J103" i="2" s="1"/>
  <c r="BK141" i="4"/>
  <c r="J141" i="4" s="1"/>
  <c r="J101" i="4" s="1"/>
  <c r="BK199" i="5"/>
  <c r="J199" i="5"/>
  <c r="J104" i="5" s="1"/>
  <c r="BK242" i="5"/>
  <c r="J242" i="5"/>
  <c r="J116" i="5" s="1"/>
  <c r="BK162" i="9"/>
  <c r="J162" i="9" s="1"/>
  <c r="J102" i="9" s="1"/>
  <c r="BK175" i="9"/>
  <c r="J175" i="9" s="1"/>
  <c r="J104" i="9" s="1"/>
  <c r="BK220" i="10"/>
  <c r="J220" i="10" s="1"/>
  <c r="J102" i="10" s="1"/>
  <c r="BK131" i="13"/>
  <c r="J131" i="13" s="1"/>
  <c r="J100" i="13" s="1"/>
  <c r="BK141" i="2"/>
  <c r="J141" i="2" s="1"/>
  <c r="J101" i="2" s="1"/>
  <c r="BK147" i="3"/>
  <c r="J147" i="3" s="1"/>
  <c r="J102" i="3" s="1"/>
  <c r="BK158" i="3"/>
  <c r="J158" i="3" s="1"/>
  <c r="J107" i="3" s="1"/>
  <c r="E115" i="4"/>
  <c r="BK143" i="4"/>
  <c r="J143" i="4" s="1"/>
  <c r="J102" i="4" s="1"/>
  <c r="BK145" i="4"/>
  <c r="J145" i="4" s="1"/>
  <c r="J103" i="4" s="1"/>
  <c r="BK212" i="5"/>
  <c r="J212" i="5" s="1"/>
  <c r="J109" i="5" s="1"/>
  <c r="BK172" i="7"/>
  <c r="J172" i="7"/>
  <c r="J104" i="7" s="1"/>
  <c r="BK129" i="13"/>
  <c r="J129" i="13" s="1"/>
  <c r="J99" i="13" s="1"/>
  <c r="F92" i="15"/>
  <c r="J115" i="15"/>
  <c r="BF124" i="15"/>
  <c r="BF126" i="15"/>
  <c r="BF137" i="15"/>
  <c r="BF138" i="15"/>
  <c r="BF144" i="15"/>
  <c r="BF145" i="15"/>
  <c r="BF146" i="15"/>
  <c r="BF154" i="15"/>
  <c r="J89" i="15"/>
  <c r="E108" i="15"/>
  <c r="BF123" i="15"/>
  <c r="BF127" i="15"/>
  <c r="BF129" i="15"/>
  <c r="BF139" i="15"/>
  <c r="BF143" i="15"/>
  <c r="BF153" i="15"/>
  <c r="BF122" i="15"/>
  <c r="BF130" i="15"/>
  <c r="BF131" i="15"/>
  <c r="BF135" i="15"/>
  <c r="BF136" i="15"/>
  <c r="BF140" i="15"/>
  <c r="BF141" i="15"/>
  <c r="BF142" i="15"/>
  <c r="BF147" i="15"/>
  <c r="BF148" i="15"/>
  <c r="BF151" i="15"/>
  <c r="BF152" i="15"/>
  <c r="BF121" i="15"/>
  <c r="BF125" i="15"/>
  <c r="BF128" i="15"/>
  <c r="BF132" i="15"/>
  <c r="BF133" i="15"/>
  <c r="BF134" i="15"/>
  <c r="BF149" i="15"/>
  <c r="BF150" i="15"/>
  <c r="BF155" i="15"/>
  <c r="F92" i="14"/>
  <c r="BF122" i="14"/>
  <c r="BF128" i="14"/>
  <c r="BF144" i="14"/>
  <c r="BF150" i="14"/>
  <c r="BF154" i="14"/>
  <c r="BF159" i="14"/>
  <c r="J89" i="14"/>
  <c r="J92" i="14"/>
  <c r="BF124" i="14"/>
  <c r="BF130" i="14"/>
  <c r="BF136" i="14"/>
  <c r="BF137" i="14"/>
  <c r="BF146" i="14"/>
  <c r="BF148" i="14"/>
  <c r="BF149" i="14"/>
  <c r="BF153" i="14"/>
  <c r="BF155" i="14"/>
  <c r="BF157" i="14"/>
  <c r="BF158" i="14"/>
  <c r="BF160" i="14"/>
  <c r="BF161" i="14"/>
  <c r="BF162" i="14"/>
  <c r="BF164" i="14"/>
  <c r="BF165" i="14"/>
  <c r="E85" i="14"/>
  <c r="BF123" i="14"/>
  <c r="BF125" i="14"/>
  <c r="BF126" i="14"/>
  <c r="BF129" i="14"/>
  <c r="BF131" i="14"/>
  <c r="BF133" i="14"/>
  <c r="BF134" i="14"/>
  <c r="BF135" i="14"/>
  <c r="BF139" i="14"/>
  <c r="BF141" i="14"/>
  <c r="BF142" i="14"/>
  <c r="BF147" i="14"/>
  <c r="BF156" i="14"/>
  <c r="BF166" i="14"/>
  <c r="BF121" i="14"/>
  <c r="BF127" i="14"/>
  <c r="BF132" i="14"/>
  <c r="BF138" i="14"/>
  <c r="BF140" i="14"/>
  <c r="BF143" i="14"/>
  <c r="BF145" i="14"/>
  <c r="BF151" i="14"/>
  <c r="BF152" i="14"/>
  <c r="BF163" i="14"/>
  <c r="BF167" i="14"/>
  <c r="BF168" i="14"/>
  <c r="BF169" i="14"/>
  <c r="E112" i="13"/>
  <c r="J119" i="13"/>
  <c r="BF128" i="13"/>
  <c r="BF130" i="13"/>
  <c r="BF136" i="13"/>
  <c r="BF137" i="13"/>
  <c r="BF138" i="13"/>
  <c r="BF144" i="13"/>
  <c r="BF125" i="13"/>
  <c r="BF145" i="13"/>
  <c r="F92" i="13"/>
  <c r="BF126" i="13"/>
  <c r="BF139" i="13"/>
  <c r="BF142" i="13"/>
  <c r="BF143" i="13"/>
  <c r="J89" i="13"/>
  <c r="BF127" i="13"/>
  <c r="BF132" i="13"/>
  <c r="BF135" i="13"/>
  <c r="BF140" i="13"/>
  <c r="BF141" i="13"/>
  <c r="J92" i="12"/>
  <c r="F116" i="12"/>
  <c r="BF127" i="12"/>
  <c r="E85" i="12"/>
  <c r="BF122" i="12"/>
  <c r="BF124" i="12"/>
  <c r="BF129" i="12"/>
  <c r="BF130" i="12"/>
  <c r="BF126" i="12"/>
  <c r="J89" i="12"/>
  <c r="BF123" i="12"/>
  <c r="BF125" i="12"/>
  <c r="E85" i="11"/>
  <c r="J89" i="11"/>
  <c r="F119" i="11"/>
  <c r="BF126" i="11"/>
  <c r="BF131" i="11"/>
  <c r="BF132" i="11"/>
  <c r="BF135" i="11"/>
  <c r="BF137" i="11"/>
  <c r="BF138" i="11"/>
  <c r="BF142" i="11"/>
  <c r="BF143" i="11"/>
  <c r="BF146" i="11"/>
  <c r="J92" i="11"/>
  <c r="BF125" i="11"/>
  <c r="BF129" i="11"/>
  <c r="BF130" i="11"/>
  <c r="BF145" i="11"/>
  <c r="BF147" i="11"/>
  <c r="BF150" i="11"/>
  <c r="BF128" i="11"/>
  <c r="BF127" i="11"/>
  <c r="BF133" i="11"/>
  <c r="BF134" i="11"/>
  <c r="BF139" i="11"/>
  <c r="BF141" i="11"/>
  <c r="BF148" i="11"/>
  <c r="J89" i="10"/>
  <c r="J92" i="10"/>
  <c r="BF129" i="10"/>
  <c r="BF131" i="10"/>
  <c r="BF134" i="10"/>
  <c r="BF139" i="10"/>
  <c r="BF150" i="10"/>
  <c r="BF151" i="10"/>
  <c r="BF163" i="10"/>
  <c r="BF165" i="10"/>
  <c r="BF173" i="10"/>
  <c r="BF175" i="10"/>
  <c r="BF178" i="10"/>
  <c r="BF187" i="10"/>
  <c r="BF192" i="10"/>
  <c r="BF194" i="10"/>
  <c r="BF196" i="10"/>
  <c r="BF203" i="10"/>
  <c r="BF211" i="10"/>
  <c r="BF212" i="10"/>
  <c r="BF216" i="10"/>
  <c r="BF217" i="10"/>
  <c r="BF218" i="10"/>
  <c r="BF219" i="10"/>
  <c r="E85" i="10"/>
  <c r="BF125" i="10"/>
  <c r="BF143" i="10"/>
  <c r="BF144" i="10"/>
  <c r="BF146" i="10"/>
  <c r="BF149" i="10"/>
  <c r="BF152" i="10"/>
  <c r="BF153" i="10"/>
  <c r="BF158" i="10"/>
  <c r="BF159" i="10"/>
  <c r="BF161" i="10"/>
  <c r="BF162" i="10"/>
  <c r="BF164" i="10"/>
  <c r="BF167" i="10"/>
  <c r="BF170" i="10"/>
  <c r="BF171" i="10"/>
  <c r="BF174" i="10"/>
  <c r="BF179" i="10"/>
  <c r="BF184" i="10"/>
  <c r="BF186" i="10"/>
  <c r="BF195" i="10"/>
  <c r="BF198" i="10"/>
  <c r="BF204" i="10"/>
  <c r="BF205" i="10"/>
  <c r="BF206" i="10"/>
  <c r="BF208" i="10"/>
  <c r="BF221" i="10"/>
  <c r="F92" i="10"/>
  <c r="BF126" i="10"/>
  <c r="BF130" i="10"/>
  <c r="BF136" i="10"/>
  <c r="BF140" i="10"/>
  <c r="BF145" i="10"/>
  <c r="BF147" i="10"/>
  <c r="BF154" i="10"/>
  <c r="BF160" i="10"/>
  <c r="BF166" i="10"/>
  <c r="BF168" i="10"/>
  <c r="BF169" i="10"/>
  <c r="BF172" i="10"/>
  <c r="BF176" i="10"/>
  <c r="BF177" i="10"/>
  <c r="BF181" i="10"/>
  <c r="BF188" i="10"/>
  <c r="BF189" i="10"/>
  <c r="BF199" i="10"/>
  <c r="BF209" i="10"/>
  <c r="BF213" i="10"/>
  <c r="BF214" i="10"/>
  <c r="BF215" i="10"/>
  <c r="BF127" i="10"/>
  <c r="BF128" i="10"/>
  <c r="BF132" i="10"/>
  <c r="BF133" i="10"/>
  <c r="BF137" i="10"/>
  <c r="BF141" i="10"/>
  <c r="BF148" i="10"/>
  <c r="BF155" i="10"/>
  <c r="BF156" i="10"/>
  <c r="BF157" i="10"/>
  <c r="BF180" i="10"/>
  <c r="BF182" i="10"/>
  <c r="BF183" i="10"/>
  <c r="BF185" i="10"/>
  <c r="BF190" i="10"/>
  <c r="BF191" i="10"/>
  <c r="BF193" i="10"/>
  <c r="BF197" i="10"/>
  <c r="BF200" i="10"/>
  <c r="BF201" i="10"/>
  <c r="BF202" i="10"/>
  <c r="BF207" i="10"/>
  <c r="BF210" i="10"/>
  <c r="J92" i="9"/>
  <c r="F123" i="9"/>
  <c r="BF130" i="9"/>
  <c r="BF133" i="9"/>
  <c r="BF134" i="9"/>
  <c r="BF135" i="9"/>
  <c r="BF138" i="9"/>
  <c r="BF139" i="9"/>
  <c r="BF141" i="9"/>
  <c r="BF142" i="9"/>
  <c r="BF147" i="9"/>
  <c r="BF148" i="9"/>
  <c r="BF149" i="9"/>
  <c r="BF154" i="9"/>
  <c r="BF161" i="9"/>
  <c r="BF165" i="9"/>
  <c r="BF169" i="9"/>
  <c r="BF170" i="9"/>
  <c r="BF172" i="9"/>
  <c r="BF173" i="9"/>
  <c r="BF183" i="9"/>
  <c r="E85" i="9"/>
  <c r="J89" i="9"/>
  <c r="BF129" i="9"/>
  <c r="BF131" i="9"/>
  <c r="BF143" i="9"/>
  <c r="BF144" i="9"/>
  <c r="BF145" i="9"/>
  <c r="BF146" i="9"/>
  <c r="BF150" i="9"/>
  <c r="BF151" i="9"/>
  <c r="BF152" i="9"/>
  <c r="BF155" i="9"/>
  <c r="BF171" i="9"/>
  <c r="BF176" i="9"/>
  <c r="BF132" i="9"/>
  <c r="BF136" i="9"/>
  <c r="BF137" i="9"/>
  <c r="BF156" i="9"/>
  <c r="BF157" i="9"/>
  <c r="BF158" i="9"/>
  <c r="BF163" i="9"/>
  <c r="BF168" i="9"/>
  <c r="BF174" i="9"/>
  <c r="BF180" i="9"/>
  <c r="BF160" i="9"/>
  <c r="BF166" i="9"/>
  <c r="BF167" i="9"/>
  <c r="BF179" i="9"/>
  <c r="BF181" i="9"/>
  <c r="BF182" i="9"/>
  <c r="J89" i="8"/>
  <c r="E116" i="8"/>
  <c r="BF140" i="8"/>
  <c r="BF143" i="8"/>
  <c r="BF147" i="8"/>
  <c r="BF156" i="8"/>
  <c r="BF158" i="8"/>
  <c r="BF162" i="8"/>
  <c r="BF163" i="8"/>
  <c r="BF168" i="8"/>
  <c r="BF171" i="8"/>
  <c r="BF177" i="8"/>
  <c r="BF182" i="8"/>
  <c r="BF183" i="8"/>
  <c r="BF130" i="8"/>
  <c r="BF133" i="8"/>
  <c r="BF134" i="8"/>
  <c r="BF135" i="8"/>
  <c r="BF139" i="8"/>
  <c r="BF146" i="8"/>
  <c r="BF151" i="8"/>
  <c r="BF155" i="8"/>
  <c r="BF159" i="8"/>
  <c r="BF170" i="8"/>
  <c r="BF179" i="8"/>
  <c r="F92" i="8"/>
  <c r="J123" i="8"/>
  <c r="BF129" i="8"/>
  <c r="BF137" i="8"/>
  <c r="BF144" i="8"/>
  <c r="BF148" i="8"/>
  <c r="BF161" i="8"/>
  <c r="BF167" i="8"/>
  <c r="BF174" i="8"/>
  <c r="BF178" i="8"/>
  <c r="BF180" i="8"/>
  <c r="BF181" i="8"/>
  <c r="BF131" i="8"/>
  <c r="BF132" i="8"/>
  <c r="BF138" i="8"/>
  <c r="BF141" i="8"/>
  <c r="BF142" i="8"/>
  <c r="BF149" i="8"/>
  <c r="BF150" i="8"/>
  <c r="BF152" i="8"/>
  <c r="BF154" i="8"/>
  <c r="BF164" i="8"/>
  <c r="BF165" i="8"/>
  <c r="BF166" i="8"/>
  <c r="BF169" i="8"/>
  <c r="BF172" i="8"/>
  <c r="BF184" i="8"/>
  <c r="J89" i="7"/>
  <c r="F92" i="7"/>
  <c r="BF137" i="7"/>
  <c r="BF142" i="7"/>
  <c r="BF145" i="7"/>
  <c r="BF148" i="7"/>
  <c r="BF149" i="7"/>
  <c r="BF150" i="7"/>
  <c r="BF152" i="7"/>
  <c r="BF157" i="7"/>
  <c r="BF160" i="7"/>
  <c r="BF161" i="7"/>
  <c r="BF163" i="7"/>
  <c r="BF165" i="7"/>
  <c r="BF169" i="7"/>
  <c r="BF178" i="7"/>
  <c r="E85" i="7"/>
  <c r="J92" i="7"/>
  <c r="BF133" i="7"/>
  <c r="BF135" i="7"/>
  <c r="BF138" i="7"/>
  <c r="BF140" i="7"/>
  <c r="BF179" i="7"/>
  <c r="BF134" i="7"/>
  <c r="BF144" i="7"/>
  <c r="BF151" i="7"/>
  <c r="BF164" i="7"/>
  <c r="BF166" i="7"/>
  <c r="BF168" i="7"/>
  <c r="BF170" i="7"/>
  <c r="BF171" i="7"/>
  <c r="BF176" i="7"/>
  <c r="BF177" i="7"/>
  <c r="BF180" i="7"/>
  <c r="BF129" i="7"/>
  <c r="BF130" i="7"/>
  <c r="BF131" i="7"/>
  <c r="BF132" i="7"/>
  <c r="BF139" i="7"/>
  <c r="BF141" i="7"/>
  <c r="BF143" i="7"/>
  <c r="BF146" i="7"/>
  <c r="BF153" i="7"/>
  <c r="BF154" i="7"/>
  <c r="BF156" i="7"/>
  <c r="BF158" i="7"/>
  <c r="BF167" i="7"/>
  <c r="BF173" i="7"/>
  <c r="E85" i="6"/>
  <c r="J89" i="6"/>
  <c r="F121" i="6"/>
  <c r="BF127" i="6"/>
  <c r="BF131" i="6"/>
  <c r="BF134" i="6"/>
  <c r="BF147" i="6"/>
  <c r="BF148" i="6"/>
  <c r="BF149" i="6"/>
  <c r="BF150" i="6"/>
  <c r="BF152" i="6"/>
  <c r="BF156" i="6"/>
  <c r="BF166" i="6"/>
  <c r="J92" i="6"/>
  <c r="BF129" i="6"/>
  <c r="BF137" i="6"/>
  <c r="BF140" i="6"/>
  <c r="BF142" i="6"/>
  <c r="BF143" i="6"/>
  <c r="BF146" i="6"/>
  <c r="BF151" i="6"/>
  <c r="BF154" i="6"/>
  <c r="BF155" i="6"/>
  <c r="BF157" i="6"/>
  <c r="BF158" i="6"/>
  <c r="BF159" i="6"/>
  <c r="BF165" i="6"/>
  <c r="BF128" i="6"/>
  <c r="BF130" i="6"/>
  <c r="BF132" i="6"/>
  <c r="BF138" i="6"/>
  <c r="BF139" i="6"/>
  <c r="BF135" i="6"/>
  <c r="BF144" i="6"/>
  <c r="BF145" i="6"/>
  <c r="BF153" i="6"/>
  <c r="BF161" i="6"/>
  <c r="BF164" i="6"/>
  <c r="BF167" i="6"/>
  <c r="J92" i="5"/>
  <c r="J130" i="5"/>
  <c r="F133" i="5"/>
  <c r="BF142" i="5"/>
  <c r="BF154" i="5"/>
  <c r="BF157" i="5"/>
  <c r="BF161" i="5"/>
  <c r="BF163" i="5"/>
  <c r="BF167" i="5"/>
  <c r="BF175" i="5"/>
  <c r="BF176" i="5"/>
  <c r="BF177" i="5"/>
  <c r="BF178" i="5"/>
  <c r="BF189" i="5"/>
  <c r="BF194" i="5"/>
  <c r="BF218" i="5"/>
  <c r="BF223" i="5"/>
  <c r="BF224" i="5"/>
  <c r="BF230" i="5"/>
  <c r="BF234" i="5"/>
  <c r="BF239" i="5"/>
  <c r="E126" i="5"/>
  <c r="BF139" i="5"/>
  <c r="BF143" i="5"/>
  <c r="BF144" i="5"/>
  <c r="BF147" i="5"/>
  <c r="BF149" i="5"/>
  <c r="BF151" i="5"/>
  <c r="BF159" i="5"/>
  <c r="BF168" i="5"/>
  <c r="BF169" i="5"/>
  <c r="BF173" i="5"/>
  <c r="BF183" i="5"/>
  <c r="BF185" i="5"/>
  <c r="BF190" i="5"/>
  <c r="BF192" i="5"/>
  <c r="BF196" i="5"/>
  <c r="BF197" i="5"/>
  <c r="BF208" i="5"/>
  <c r="BF211" i="5"/>
  <c r="BF215" i="5"/>
  <c r="BF227" i="5"/>
  <c r="BF232" i="5"/>
  <c r="BF140" i="5"/>
  <c r="BF152" i="5"/>
  <c r="BF153" i="5"/>
  <c r="BF158" i="5"/>
  <c r="BF162" i="5"/>
  <c r="BF164" i="5"/>
  <c r="BF166" i="5"/>
  <c r="BF170" i="5"/>
  <c r="BF172" i="5"/>
  <c r="BF181" i="5"/>
  <c r="BF182" i="5"/>
  <c r="BF184" i="5"/>
  <c r="BF186" i="5"/>
  <c r="BF187" i="5"/>
  <c r="BF188" i="5"/>
  <c r="BF191" i="5"/>
  <c r="BF195" i="5"/>
  <c r="BF198" i="5"/>
  <c r="BF204" i="5"/>
  <c r="BF207" i="5"/>
  <c r="BF209" i="5"/>
  <c r="BF213" i="5"/>
  <c r="BF222" i="5"/>
  <c r="BF226" i="5"/>
  <c r="BF231" i="5"/>
  <c r="BF238" i="5"/>
  <c r="BF145" i="5"/>
  <c r="BF148" i="5"/>
  <c r="BF150" i="5"/>
  <c r="BF155" i="5"/>
  <c r="BF165" i="5"/>
  <c r="BF171" i="5"/>
  <c r="BF179" i="5"/>
  <c r="BF180" i="5"/>
  <c r="BF193" i="5"/>
  <c r="BF200" i="5"/>
  <c r="BF203" i="5"/>
  <c r="BF205" i="5"/>
  <c r="BF217" i="5"/>
  <c r="BF219" i="5"/>
  <c r="BF220" i="5"/>
  <c r="BF221" i="5"/>
  <c r="BF225" i="5"/>
  <c r="BF228" i="5"/>
  <c r="BF235" i="5"/>
  <c r="BF236" i="5"/>
  <c r="BF240" i="5"/>
  <c r="BF243" i="5"/>
  <c r="BF128" i="4"/>
  <c r="BF130" i="4"/>
  <c r="BF138" i="4"/>
  <c r="BF144" i="4"/>
  <c r="J92" i="4"/>
  <c r="BF129" i="4"/>
  <c r="BF133" i="4"/>
  <c r="BF137" i="4"/>
  <c r="BF139" i="4"/>
  <c r="BF152" i="4"/>
  <c r="J89" i="4"/>
  <c r="F92" i="4"/>
  <c r="BF131" i="4"/>
  <c r="BF134" i="4"/>
  <c r="BF142" i="4"/>
  <c r="BF150" i="4"/>
  <c r="BF155" i="4"/>
  <c r="BF156" i="4"/>
  <c r="BF157" i="4"/>
  <c r="BF135" i="4"/>
  <c r="BF140" i="4"/>
  <c r="BF146" i="4"/>
  <c r="BF149" i="4"/>
  <c r="BF151" i="4"/>
  <c r="BF153" i="4"/>
  <c r="BF154" i="4"/>
  <c r="J89" i="3"/>
  <c r="F92" i="3"/>
  <c r="BF133" i="3"/>
  <c r="BF134" i="3"/>
  <c r="BF135" i="3"/>
  <c r="BF146" i="3"/>
  <c r="BF148" i="3"/>
  <c r="BF153" i="3"/>
  <c r="BF155" i="3"/>
  <c r="BF159" i="3"/>
  <c r="J92" i="3"/>
  <c r="BF138" i="3"/>
  <c r="BF142" i="3"/>
  <c r="BF154" i="3"/>
  <c r="BF156" i="3"/>
  <c r="BF130" i="3"/>
  <c r="BF131" i="3"/>
  <c r="BF139" i="3"/>
  <c r="BF141" i="3"/>
  <c r="BF144" i="3"/>
  <c r="BF150" i="3"/>
  <c r="E85" i="3"/>
  <c r="BF132" i="3"/>
  <c r="BF137" i="3"/>
  <c r="BF143" i="3"/>
  <c r="E114" i="2"/>
  <c r="J92" i="2"/>
  <c r="F121" i="2"/>
  <c r="BF127" i="2"/>
  <c r="BF131" i="2"/>
  <c r="BF132" i="2"/>
  <c r="BF128" i="2"/>
  <c r="BF133" i="2"/>
  <c r="BF137" i="2"/>
  <c r="BF139" i="2"/>
  <c r="BF129" i="2"/>
  <c r="BF130" i="2"/>
  <c r="BF135" i="2"/>
  <c r="BF138" i="2"/>
  <c r="BF140" i="2"/>
  <c r="BF142" i="2"/>
  <c r="BF145" i="2"/>
  <c r="BF147" i="2"/>
  <c r="BF148" i="2"/>
  <c r="F33" i="2"/>
  <c r="AZ95" i="1" s="1"/>
  <c r="F37" i="2"/>
  <c r="BD95" i="1" s="1"/>
  <c r="F36" i="3"/>
  <c r="BC96" i="1" s="1"/>
  <c r="F37" i="4"/>
  <c r="BD97" i="1" s="1"/>
  <c r="F36" i="5"/>
  <c r="BC98" i="1" s="1"/>
  <c r="F33" i="6"/>
  <c r="AZ99" i="1" s="1"/>
  <c r="J33" i="6"/>
  <c r="AV99" i="1" s="1"/>
  <c r="F33" i="7"/>
  <c r="AZ100" i="1" s="1"/>
  <c r="F36" i="7"/>
  <c r="BC100" i="1" s="1"/>
  <c r="J33" i="8"/>
  <c r="AV101" i="1" s="1"/>
  <c r="F36" i="8"/>
  <c r="BC101" i="1" s="1"/>
  <c r="F37" i="9"/>
  <c r="BD102" i="1" s="1"/>
  <c r="F37" i="10"/>
  <c r="BD103" i="1" s="1"/>
  <c r="F35" i="11"/>
  <c r="BB104" i="1" s="1"/>
  <c r="J33" i="12"/>
  <c r="AV105" i="1" s="1"/>
  <c r="F37" i="12"/>
  <c r="BD105" i="1" s="1"/>
  <c r="F36" i="13"/>
  <c r="BC106" i="1" s="1"/>
  <c r="F35" i="13"/>
  <c r="BB106" i="1" s="1"/>
  <c r="F37" i="14"/>
  <c r="BD107" i="1" s="1"/>
  <c r="F35" i="15"/>
  <c r="BB108" i="1" s="1"/>
  <c r="F36" i="2"/>
  <c r="BC95" i="1" s="1"/>
  <c r="F33" i="3"/>
  <c r="AZ96" i="1" s="1"/>
  <c r="F37" i="3"/>
  <c r="BD96" i="1" s="1"/>
  <c r="F35" i="4"/>
  <c r="BB97" i="1" s="1"/>
  <c r="J33" i="5"/>
  <c r="AV98" i="1" s="1"/>
  <c r="F37" i="6"/>
  <c r="BD99" i="1" s="1"/>
  <c r="F36" i="6"/>
  <c r="BC99" i="1" s="1"/>
  <c r="F37" i="7"/>
  <c r="BD100" i="1" s="1"/>
  <c r="F37" i="8"/>
  <c r="BD101" i="1" s="1"/>
  <c r="F36" i="9"/>
  <c r="BC102" i="1" s="1"/>
  <c r="F35" i="10"/>
  <c r="BB103" i="1" s="1"/>
  <c r="F36" i="11"/>
  <c r="BC104" i="1" s="1"/>
  <c r="J33" i="11"/>
  <c r="AV104" i="1" s="1"/>
  <c r="F35" i="12"/>
  <c r="BB105" i="1" s="1"/>
  <c r="F33" i="12"/>
  <c r="AZ105" i="1" s="1"/>
  <c r="J33" i="13"/>
  <c r="AV106" i="1" s="1"/>
  <c r="J33" i="14"/>
  <c r="AV107" i="1" s="1"/>
  <c r="F33" i="15"/>
  <c r="AZ108" i="1" s="1"/>
  <c r="F37" i="15"/>
  <c r="BD108" i="1" s="1"/>
  <c r="F35" i="2"/>
  <c r="BB95" i="1" s="1"/>
  <c r="F35" i="3"/>
  <c r="BB96" i="1" s="1"/>
  <c r="J33" i="4"/>
  <c r="AV97" i="1" s="1"/>
  <c r="F33" i="5"/>
  <c r="AZ98" i="1" s="1"/>
  <c r="F35" i="5"/>
  <c r="BB98" i="1" s="1"/>
  <c r="F35" i="7"/>
  <c r="BB100" i="1" s="1"/>
  <c r="F33" i="8"/>
  <c r="AZ101" i="1" s="1"/>
  <c r="F33" i="9"/>
  <c r="AZ102" i="1" s="1"/>
  <c r="J33" i="9"/>
  <c r="AV102" i="1" s="1"/>
  <c r="J33" i="10"/>
  <c r="AV103" i="1" s="1"/>
  <c r="F33" i="11"/>
  <c r="AZ104" i="1" s="1"/>
  <c r="F37" i="11"/>
  <c r="BD104" i="1" s="1"/>
  <c r="F36" i="12"/>
  <c r="BC105" i="1" s="1"/>
  <c r="F33" i="13"/>
  <c r="AZ106" i="1" s="1"/>
  <c r="F35" i="14"/>
  <c r="BB107" i="1" s="1"/>
  <c r="F36" i="14"/>
  <c r="BC107" i="1" s="1"/>
  <c r="J33" i="15"/>
  <c r="AV108" i="1" s="1"/>
  <c r="J33" i="2"/>
  <c r="AV95" i="1" s="1"/>
  <c r="J33" i="3"/>
  <c r="AV96" i="1" s="1"/>
  <c r="F33" i="4"/>
  <c r="AZ97" i="1" s="1"/>
  <c r="F36" i="4"/>
  <c r="BC97" i="1" s="1"/>
  <c r="F37" i="5"/>
  <c r="BD98" i="1" s="1"/>
  <c r="F35" i="6"/>
  <c r="BB99" i="1" s="1"/>
  <c r="J33" i="7"/>
  <c r="AV100" i="1" s="1"/>
  <c r="F35" i="8"/>
  <c r="BB101" i="1" s="1"/>
  <c r="F35" i="9"/>
  <c r="BB102" i="1" s="1"/>
  <c r="F33" i="10"/>
  <c r="AZ103" i="1" s="1"/>
  <c r="F36" i="10"/>
  <c r="BC103" i="1" s="1"/>
  <c r="F37" i="13"/>
  <c r="BD106" i="1" s="1"/>
  <c r="F33" i="14"/>
  <c r="AZ107" i="1" s="1"/>
  <c r="F36" i="15"/>
  <c r="BC108" i="1" s="1"/>
  <c r="BK125" i="6" l="1"/>
  <c r="J125" i="6" s="1"/>
  <c r="J97" i="6" s="1"/>
  <c r="T128" i="3"/>
  <c r="T127" i="3" s="1"/>
  <c r="BK119" i="14"/>
  <c r="R125" i="6"/>
  <c r="R124" i="6" s="1"/>
  <c r="BK127" i="9"/>
  <c r="J127" i="9" s="1"/>
  <c r="J97" i="9" s="1"/>
  <c r="P125" i="4"/>
  <c r="AU97" i="1" s="1"/>
  <c r="T124" i="6"/>
  <c r="R123" i="11"/>
  <c r="R122" i="11" s="1"/>
  <c r="T127" i="9"/>
  <c r="T126" i="9" s="1"/>
  <c r="R127" i="7"/>
  <c r="R126" i="7"/>
  <c r="P127" i="9"/>
  <c r="P126" i="9" s="1"/>
  <c r="AU102" i="1" s="1"/>
  <c r="T127" i="7"/>
  <c r="T126" i="7" s="1"/>
  <c r="P125" i="6"/>
  <c r="P124" i="6"/>
  <c r="AU99" i="1"/>
  <c r="T123" i="11"/>
  <c r="T122" i="11" s="1"/>
  <c r="R127" i="9"/>
  <c r="R126" i="9" s="1"/>
  <c r="P137" i="5"/>
  <c r="R124" i="2"/>
  <c r="R137" i="5"/>
  <c r="P122" i="13"/>
  <c r="AU106" i="1" s="1"/>
  <c r="R127" i="8"/>
  <c r="R126" i="8"/>
  <c r="BK123" i="11"/>
  <c r="BK122" i="11" s="1"/>
  <c r="J122" i="11" s="1"/>
  <c r="J96" i="11" s="1"/>
  <c r="R123" i="10"/>
  <c r="R122" i="10" s="1"/>
  <c r="T127" i="8"/>
  <c r="T126" i="8" s="1"/>
  <c r="P127" i="7"/>
  <c r="P126" i="7" s="1"/>
  <c r="AU100" i="1" s="1"/>
  <c r="R201" i="5"/>
  <c r="P125" i="2"/>
  <c r="P124" i="2" s="1"/>
  <c r="AU95" i="1" s="1"/>
  <c r="T137" i="5"/>
  <c r="R126" i="4"/>
  <c r="R125" i="4" s="1"/>
  <c r="P123" i="10"/>
  <c r="P122" i="10"/>
  <c r="AU103" i="1" s="1"/>
  <c r="T201" i="5"/>
  <c r="R128" i="3"/>
  <c r="R127" i="3"/>
  <c r="P127" i="8"/>
  <c r="P126" i="8" s="1"/>
  <c r="AU101" i="1" s="1"/>
  <c r="T122" i="13"/>
  <c r="T123" i="10"/>
  <c r="T122" i="10" s="1"/>
  <c r="P201" i="5"/>
  <c r="P128" i="3"/>
  <c r="P127" i="3" s="1"/>
  <c r="AU96" i="1" s="1"/>
  <c r="T125" i="2"/>
  <c r="T124" i="2"/>
  <c r="BK125" i="2"/>
  <c r="J125" i="2" s="1"/>
  <c r="J97" i="2" s="1"/>
  <c r="BK128" i="3"/>
  <c r="J128" i="3" s="1"/>
  <c r="J97" i="3" s="1"/>
  <c r="BK126" i="4"/>
  <c r="J126" i="4"/>
  <c r="J97" i="4" s="1"/>
  <c r="BK147" i="4"/>
  <c r="J147" i="4" s="1"/>
  <c r="J104" i="4" s="1"/>
  <c r="BK177" i="9"/>
  <c r="J177" i="9" s="1"/>
  <c r="J105" i="9" s="1"/>
  <c r="J120" i="15"/>
  <c r="J98" i="15" s="1"/>
  <c r="BK137" i="5"/>
  <c r="J137" i="5"/>
  <c r="J97" i="5" s="1"/>
  <c r="BK127" i="8"/>
  <c r="J127" i="8" s="1"/>
  <c r="J97" i="8" s="1"/>
  <c r="BK175" i="8"/>
  <c r="J175" i="8" s="1"/>
  <c r="J105" i="8" s="1"/>
  <c r="BK133" i="13"/>
  <c r="J133" i="13"/>
  <c r="J101" i="13" s="1"/>
  <c r="BK143" i="2"/>
  <c r="J143" i="2" s="1"/>
  <c r="J102" i="2" s="1"/>
  <c r="BK151" i="3"/>
  <c r="J151" i="3" s="1"/>
  <c r="J104" i="3" s="1"/>
  <c r="BK157" i="3"/>
  <c r="J157" i="3" s="1"/>
  <c r="J106" i="3" s="1"/>
  <c r="BK241" i="5"/>
  <c r="J241" i="5"/>
  <c r="J115" i="5" s="1"/>
  <c r="BK162" i="6"/>
  <c r="J162" i="6" s="1"/>
  <c r="J103" i="6" s="1"/>
  <c r="BK127" i="7"/>
  <c r="BK174" i="7"/>
  <c r="J174" i="7" s="1"/>
  <c r="J105" i="7" s="1"/>
  <c r="BK123" i="10"/>
  <c r="J123" i="10" s="1"/>
  <c r="J97" i="10" s="1"/>
  <c r="BK120" i="12"/>
  <c r="J120" i="12" s="1"/>
  <c r="J97" i="12" s="1"/>
  <c r="BK123" i="13"/>
  <c r="J123" i="13" s="1"/>
  <c r="J97" i="13" s="1"/>
  <c r="BK118" i="15"/>
  <c r="J118" i="15" s="1"/>
  <c r="J96" i="15" s="1"/>
  <c r="BK201" i="5"/>
  <c r="J201" i="5" s="1"/>
  <c r="J105" i="5" s="1"/>
  <c r="F34" i="2"/>
  <c r="BA95" i="1" s="1"/>
  <c r="J34" i="4"/>
  <c r="AW97" i="1" s="1"/>
  <c r="AT97" i="1" s="1"/>
  <c r="J34" i="6"/>
  <c r="AW99" i="1" s="1"/>
  <c r="AT99" i="1" s="1"/>
  <c r="J34" i="7"/>
  <c r="AW100" i="1" s="1"/>
  <c r="AT100" i="1" s="1"/>
  <c r="F34" i="9"/>
  <c r="BA102" i="1" s="1"/>
  <c r="F34" i="11"/>
  <c r="BA104" i="1" s="1"/>
  <c r="F34" i="12"/>
  <c r="BA105" i="1" s="1"/>
  <c r="J34" i="13"/>
  <c r="AW106" i="1"/>
  <c r="AT106" i="1"/>
  <c r="AZ94" i="1"/>
  <c r="W29" i="1" s="1"/>
  <c r="J34" i="15"/>
  <c r="AW108" i="1" s="1"/>
  <c r="AT108" i="1" s="1"/>
  <c r="F34" i="3"/>
  <c r="BA96" i="1" s="1"/>
  <c r="F34" i="4"/>
  <c r="BA97" i="1" s="1"/>
  <c r="F34" i="6"/>
  <c r="BA99" i="1" s="1"/>
  <c r="F34" i="7"/>
  <c r="BA100" i="1" s="1"/>
  <c r="J34" i="9"/>
  <c r="AW102" i="1" s="1"/>
  <c r="AT102" i="1" s="1"/>
  <c r="J34" i="11"/>
  <c r="AW104" i="1" s="1"/>
  <c r="AT104" i="1" s="1"/>
  <c r="J34" i="12"/>
  <c r="AW105" i="1"/>
  <c r="AT105" i="1" s="1"/>
  <c r="F34" i="13"/>
  <c r="BA106" i="1" s="1"/>
  <c r="F34" i="15"/>
  <c r="BA108" i="1" s="1"/>
  <c r="BB94" i="1"/>
  <c r="W31" i="1" s="1"/>
  <c r="J34" i="3"/>
  <c r="AW96" i="1"/>
  <c r="AT96" i="1" s="1"/>
  <c r="J34" i="5"/>
  <c r="AW98" i="1" s="1"/>
  <c r="AT98" i="1" s="1"/>
  <c r="J34" i="8"/>
  <c r="AW101" i="1" s="1"/>
  <c r="AT101" i="1" s="1"/>
  <c r="F34" i="10"/>
  <c r="BA103" i="1" s="1"/>
  <c r="J34" i="14"/>
  <c r="AW107" i="1" s="1"/>
  <c r="AT107" i="1" s="1"/>
  <c r="BC94" i="1"/>
  <c r="W32" i="1" s="1"/>
  <c r="J34" i="2"/>
  <c r="AW95" i="1" s="1"/>
  <c r="AT95" i="1" s="1"/>
  <c r="F34" i="5"/>
  <c r="BA98" i="1" s="1"/>
  <c r="F34" i="8"/>
  <c r="BA101" i="1" s="1"/>
  <c r="J34" i="10"/>
  <c r="AW103" i="1" s="1"/>
  <c r="AT103" i="1" s="1"/>
  <c r="F34" i="14"/>
  <c r="BA107" i="1" s="1"/>
  <c r="BD94" i="1"/>
  <c r="W33" i="1" s="1"/>
  <c r="BK124" i="6" l="1"/>
  <c r="J124" i="6" s="1"/>
  <c r="J30" i="6" s="1"/>
  <c r="AG99" i="1" s="1"/>
  <c r="AN99" i="1" s="1"/>
  <c r="BK126" i="7"/>
  <c r="J126" i="7" s="1"/>
  <c r="J96" i="7" s="1"/>
  <c r="J119" i="14"/>
  <c r="J97" i="14" s="1"/>
  <c r="BK118" i="14"/>
  <c r="J118" i="14" s="1"/>
  <c r="BK126" i="9"/>
  <c r="J126" i="9" s="1"/>
  <c r="J96" i="9" s="1"/>
  <c r="R136" i="5"/>
  <c r="T136" i="5"/>
  <c r="P136" i="5"/>
  <c r="AU98" i="1" s="1"/>
  <c r="AU94" i="1" s="1"/>
  <c r="BK127" i="3"/>
  <c r="J127" i="3" s="1"/>
  <c r="J96" i="3" s="1"/>
  <c r="BK125" i="4"/>
  <c r="J125" i="4" s="1"/>
  <c r="J96" i="4" s="1"/>
  <c r="BK136" i="5"/>
  <c r="J136" i="5" s="1"/>
  <c r="J30" i="5" s="1"/>
  <c r="AG98" i="1" s="1"/>
  <c r="J127" i="7"/>
  <c r="J97" i="7" s="1"/>
  <c r="BK122" i="10"/>
  <c r="J122" i="10" s="1"/>
  <c r="J96" i="10" s="1"/>
  <c r="J123" i="11"/>
  <c r="J97" i="11"/>
  <c r="BK126" i="8"/>
  <c r="J126" i="8" s="1"/>
  <c r="J30" i="8" s="1"/>
  <c r="AG101" i="1" s="1"/>
  <c r="BK119" i="12"/>
  <c r="J119" i="12" s="1"/>
  <c r="J96" i="12" s="1"/>
  <c r="BK122" i="13"/>
  <c r="J122" i="13" s="1"/>
  <c r="J96" i="13" s="1"/>
  <c r="BK124" i="2"/>
  <c r="J124" i="2"/>
  <c r="J30" i="2" s="1"/>
  <c r="AG95" i="1" s="1"/>
  <c r="AV94" i="1"/>
  <c r="AK29" i="1" s="1"/>
  <c r="J30" i="15"/>
  <c r="AG108" i="1" s="1"/>
  <c r="J30" i="11"/>
  <c r="AG104" i="1" s="1"/>
  <c r="AX94" i="1"/>
  <c r="AY94" i="1"/>
  <c r="BA94" i="1"/>
  <c r="AW94" i="1" s="1"/>
  <c r="AK30" i="1" s="1"/>
  <c r="J39" i="6" l="1"/>
  <c r="J96" i="6"/>
  <c r="J30" i="9"/>
  <c r="AG102" i="1" s="1"/>
  <c r="AN102" i="1" s="1"/>
  <c r="J96" i="14"/>
  <c r="J30" i="14"/>
  <c r="J30" i="7"/>
  <c r="AG100" i="1" s="1"/>
  <c r="AN100" i="1" s="1"/>
  <c r="J39" i="2"/>
  <c r="J39" i="8"/>
  <c r="J39" i="15"/>
  <c r="J39" i="11"/>
  <c r="J39" i="5"/>
  <c r="J96" i="5"/>
  <c r="J96" i="2"/>
  <c r="J96" i="8"/>
  <c r="AN108" i="1"/>
  <c r="AN104" i="1"/>
  <c r="AN98" i="1"/>
  <c r="AN101" i="1"/>
  <c r="AN95" i="1"/>
  <c r="J30" i="4"/>
  <c r="AG97" i="1" s="1"/>
  <c r="AT94" i="1"/>
  <c r="J30" i="13"/>
  <c r="AG106" i="1"/>
  <c r="J30" i="3"/>
  <c r="AG96" i="1" s="1"/>
  <c r="W30" i="1"/>
  <c r="J30" i="12"/>
  <c r="J30" i="10"/>
  <c r="AG103" i="1" s="1"/>
  <c r="J39" i="9" l="1"/>
  <c r="AG107" i="1"/>
  <c r="AN107" i="1" s="1"/>
  <c r="J39" i="14"/>
  <c r="J39" i="7"/>
  <c r="J39" i="4"/>
  <c r="J39" i="13"/>
  <c r="J39" i="3"/>
  <c r="J39" i="10"/>
  <c r="J39" i="12"/>
  <c r="AN97" i="1"/>
  <c r="AN106" i="1"/>
  <c r="AN105" i="1"/>
  <c r="AN96" i="1"/>
  <c r="AN103" i="1"/>
  <c r="AG94" i="1"/>
  <c r="AK26" i="1" s="1"/>
  <c r="AK35" i="1" s="1"/>
  <c r="AN94" i="1" l="1"/>
</calcChain>
</file>

<file path=xl/sharedStrings.xml><?xml version="1.0" encoding="utf-8"?>
<sst xmlns="http://schemas.openxmlformats.org/spreadsheetml/2006/main" count="10229" uniqueCount="1277">
  <si>
    <t>Export Komplet</t>
  </si>
  <si>
    <t/>
  </si>
  <si>
    <t>2.0</t>
  </si>
  <si>
    <t>False</t>
  </si>
  <si>
    <t>{2d72e884-6163-4f49-9ca4-0de7c2edec33}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</si>
  <si>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</si>
  <si>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</si>
  <si>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</si>
  <si>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</si>
  <si>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</si>
  <si>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</si>
  <si>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</si>
  <si>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SD_008_1</t>
  </si>
  <si>
    <t>Stavba:</t>
  </si>
  <si>
    <t>BOROVCE, RAKOVICE, VESELÉ, DUBOVANY - Dobudovanie verejnej kanalizácie, Veselé - rekonštrukcia a dostavba obecnej ČOV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</si>
  <si>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</si>
  <si>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</si>
  <si>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</si>
  <si>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</si>
  <si>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</si>
  <si>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</si>
  <si>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</si>
  <si>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Obec Veselé</t>
  </si>
  <si>
    <t>IČ DPH:</t>
  </si>
  <si>
    <t>Zhotoviteľ:</t>
  </si>
  <si>
    <t>Projektant:</t>
  </si>
  <si>
    <t>Ing. Štefan Dubec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</si>
  <si>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</si>
  <si>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</si>
  <si>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</si>
  <si>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</si>
  <si>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</si>
  <si>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</si>
  <si>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</si>
  <si>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</si>
  <si>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</si>
  <si>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</si>
  <si>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</si>
  <si>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</si>
  <si>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</si>
  <si>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</si>
  <si>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</si>
  <si>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</si>
  <si>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</si>
  <si>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</si>
  <si>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</si>
  <si>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</si>
  <si>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</si>
  <si>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</si>
  <si>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</si>
  <si>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</si>
  <si>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</si>
  <si>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</si>
  <si>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</si>
  <si>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</si>
  <si>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</si>
  <si>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</si>
  <si>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</si>
  <si>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</si>
  <si>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</si>
  <si>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</si>
  <si>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</si>
  <si>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</si>
  <si>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</si>
  <si>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</si>
  <si>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</si>
  <si>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</si>
  <si>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</si>
  <si>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</si>
  <si>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</si>
  <si>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</si>
  <si>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</si>
  <si>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</si>
  <si>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</si>
  <si>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</si>
  <si>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SO 10.1</t>
  </si>
  <si>
    <t>Príprava územia</t>
  </si>
  <si>
    <t>STA</t>
  </si>
  <si>
    <t>1</t>
  </si>
  <si>
    <t>{3bf19b10-3a5f-4c47-ac7a-9d514f3f8ebb}</t>
  </si>
  <si>
    <t>SO 10.2</t>
  </si>
  <si>
    <t>Merný objekt odpadových vôd</t>
  </si>
  <si>
    <t>{f7898477-6063-4e89-91dd-8f672d294f45}</t>
  </si>
  <si>
    <t>SO 10.3</t>
  </si>
  <si>
    <t>Objekt hrablíc</t>
  </si>
  <si>
    <t>{26eee29c-eafe-41ee-abb1-0d41ba8fa339}</t>
  </si>
  <si>
    <t>SO 10.4</t>
  </si>
  <si>
    <t>Prevádzková budova - úprava</t>
  </si>
  <si>
    <t>{040af0fe-73c7-4239-a053-9d5364d52284}</t>
  </si>
  <si>
    <t>SO 10.5</t>
  </si>
  <si>
    <t>Monoblok - úprava</t>
  </si>
  <si>
    <t>{8bda7a18-d437-4e64-99f6-752c314b43dd}</t>
  </si>
  <si>
    <t>SO 10.6</t>
  </si>
  <si>
    <t>Nitrifikačné nádrže</t>
  </si>
  <si>
    <t>{14c08e06-70f7-4bb0-b80d-3ea1fa51f8a8}</t>
  </si>
  <si>
    <t>SO 10.7</t>
  </si>
  <si>
    <t>Denitrifikačné nádrže a kalová ČS</t>
  </si>
  <si>
    <t>{084da091-fb9b-419c-96e7-c9b37656b256}</t>
  </si>
  <si>
    <t>SO 10.8</t>
  </si>
  <si>
    <t>Výstupná čerpacia stanica a merný objekt</t>
  </si>
  <si>
    <t>{5f50a30b-af34-4da1-a295-d35e35401c09}</t>
  </si>
  <si>
    <t>SO 10.9</t>
  </si>
  <si>
    <t xml:space="preserve">Prepojovacie potrubia </t>
  </si>
  <si>
    <t>{9000f4d2-9b26-4e31-a7e5-7f1ef8b46b75}</t>
  </si>
  <si>
    <t>SO 10.10</t>
  </si>
  <si>
    <t>Spevnené plochy</t>
  </si>
  <si>
    <t>{47d76b0e-0e62-4256-bb5e-75055602f2ec}</t>
  </si>
  <si>
    <t>SO 10.10.1</t>
  </si>
  <si>
    <t>Spevnené plochy - konečné úpravy areálu</t>
  </si>
  <si>
    <t>{acfa6edb-f0e3-4aaf-a86e-8852e0927d27}</t>
  </si>
  <si>
    <t>SO 10.11</t>
  </si>
  <si>
    <t>Oplotenie</t>
  </si>
  <si>
    <t>{d70326cf-a41a-4d16-8a06-bb54b907a745}</t>
  </si>
  <si>
    <t>SO 10.12</t>
  </si>
  <si>
    <t xml:space="preserve">Vonkajšie osvetlenie, elektroinštalácia </t>
  </si>
  <si>
    <t>{7a65b30a-d7bf-4bc6-a1dc-d22659e28638}</t>
  </si>
  <si>
    <t>PS 05.1</t>
  </si>
  <si>
    <t>Strojnotechnologická časť ČOV Veselé</t>
  </si>
  <si>
    <t>{d8c26255-c914-425b-985c-2a8b1f2e5cd9}</t>
  </si>
  <si>
    <t>KRYCÍ LIST ROZPOČTU</t>
  </si>
  <si>
    <t>Objekt:</t>
  </si>
  <si>
    <t>SO 10.1 - Príprava územia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</si>
  <si>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</si>
  <si>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</si>
  <si>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</si>
  <si>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</si>
  <si>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</si>
  <si>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</si>
  <si>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</si>
  <si>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</si>
  <si>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9 - Ostatné konštrukcie a práce-búranie</t>
  </si>
  <si>
    <t xml:space="preserve">    99 - Presun hmôt HSV</t>
  </si>
  <si>
    <t>PSV - Práce a dodávky PSV</t>
  </si>
  <si>
    <t xml:space="preserve">    762 - Konštrukcie tesárske</t>
  </si>
  <si>
    <t xml:space="preserve">    767 - Konštrukcie doplnkové kovové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</si>
  <si>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</si>
  <si>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</si>
  <si>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</si>
  <si>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</si>
  <si>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</si>
  <si>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</si>
  <si>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</si>
  <si>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</si>
  <si>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</si>
  <si>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</si>
  <si>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</si>
  <si>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</si>
  <si>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</si>
  <si>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</si>
  <si>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</si>
  <si>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</si>
  <si>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</si>
  <si>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111201501</t>
  </si>
  <si>
    <t>Spálenie konárov stromov s priemerom kmeňa nad 100 mm. na hromadách pre všetky druhy stromov</t>
  </si>
  <si>
    <t>ks</t>
  </si>
  <si>
    <t>4</t>
  </si>
  <si>
    <t>2</t>
  </si>
  <si>
    <t>112101101</t>
  </si>
  <si>
    <t>Odstránenie listnatých stromov do priemeru 300 mm. motorovou pílou</t>
  </si>
  <si>
    <t>3</t>
  </si>
  <si>
    <t>112201101</t>
  </si>
  <si>
    <t>Odstránenie pňov na vzdial. 50 m priemeru nad 100 do 300 mm</t>
  </si>
  <si>
    <t>6</t>
  </si>
  <si>
    <t>113107232</t>
  </si>
  <si>
    <t>Odstránenie krytu v ploche nad 200 m2 z betónu prostého. hr. vrstvy 150 do 300 mm.  -0.50000t</t>
  </si>
  <si>
    <t>m2</t>
  </si>
  <si>
    <t>8</t>
  </si>
  <si>
    <t>5</t>
  </si>
  <si>
    <t>113206111</t>
  </si>
  <si>
    <t>Vytrhanie obrúb betónových. s vybúraním lôžka. z krajníkov alebo obrubníkov stojatých.  -0.14500t</t>
  </si>
  <si>
    <t>m</t>
  </si>
  <si>
    <t>10</t>
  </si>
  <si>
    <t>162601411</t>
  </si>
  <si>
    <t>Vodorovné premiestnenie pňov nad 100 do 300 mm do 3000 m</t>
  </si>
  <si>
    <t>12</t>
  </si>
  <si>
    <t>7</t>
  </si>
  <si>
    <t>162601421</t>
  </si>
  <si>
    <t>Príplatok za každých ďalších 1000 m premiest..pňov nad 100 do 300 mm po spevnenej ceste</t>
  </si>
  <si>
    <t>14</t>
  </si>
  <si>
    <t>Zakladanie</t>
  </si>
  <si>
    <t>2421111pc1</t>
  </si>
  <si>
    <t>Dodávka a montáž studní pre čerpanie vody hl. 10m vrátane vrtu a obsypu studne</t>
  </si>
  <si>
    <t>318962869</t>
  </si>
  <si>
    <t>9</t>
  </si>
  <si>
    <t>Ostatné konštrukcie a práce-búranie</t>
  </si>
  <si>
    <t>979082213</t>
  </si>
  <si>
    <t>Vodorovná doprava sutiny so zložením a hrubým urovnaním na vzdialenosť do 1 km</t>
  </si>
  <si>
    <t>t</t>
  </si>
  <si>
    <t>16</t>
  </si>
  <si>
    <t>979082219</t>
  </si>
  <si>
    <t>Príplatok k cene za každý ďalší aj začatý 1 km nad 1 km</t>
  </si>
  <si>
    <t>18</t>
  </si>
  <si>
    <t>11</t>
  </si>
  <si>
    <t>979087212</t>
  </si>
  <si>
    <t>Nakladanie na dopravné prostriedky pre vodorovnú dopravu sutiny</t>
  </si>
  <si>
    <t>979089012</t>
  </si>
  <si>
    <t>Poplatok za skladovanie - betón. tehly. dlaždice (17 01 ). ostatné</t>
  </si>
  <si>
    <t>22</t>
  </si>
  <si>
    <t>99</t>
  </si>
  <si>
    <t>Presun hmôt HSV</t>
  </si>
  <si>
    <t>13</t>
  </si>
  <si>
    <t>998254011.S</t>
  </si>
  <si>
    <t>Presun hmôt pre studne a zachytávanie vody z bet. prostého, želez. alebo montované z dielcov do 50 m</t>
  </si>
  <si>
    <t>1033174432</t>
  </si>
  <si>
    <t>PSV</t>
  </si>
  <si>
    <t>Práce a dodávky PSV</t>
  </si>
  <si>
    <t>762</t>
  </si>
  <si>
    <t>Konštrukcie tesárske</t>
  </si>
  <si>
    <t>762961810</t>
  </si>
  <si>
    <t>Rozoberanie oplotenia s priečnikmi a drevenými stĺpikmi z dosiek. lát.  -0.04000t</t>
  </si>
  <si>
    <t>24</t>
  </si>
  <si>
    <t>767</t>
  </si>
  <si>
    <t>Konštrukcie doplnkové kovové</t>
  </si>
  <si>
    <t>15</t>
  </si>
  <si>
    <t>767914800</t>
  </si>
  <si>
    <t>Demontáž oplotenia z pletiva a betónových stĺpikov. výšky do 2 m.  -0.00900t</t>
  </si>
  <si>
    <t>26</t>
  </si>
  <si>
    <t>767920840</t>
  </si>
  <si>
    <t>Demontáž vrát a vrátok na oplotenie s plochou jednotlivo nad 6 do 10 m2.  -0.28500t</t>
  </si>
  <si>
    <t>28</t>
  </si>
  <si>
    <t>SO 10.2 - Merný objekt odpadových vôd</t>
  </si>
  <si>
    <t xml:space="preserve">    3 - Zvislé a kompletné konštrukcie</t>
  </si>
  <si>
    <t xml:space="preserve">    6 - Úpravy povrchov, podlahy, osadenie</t>
  </si>
  <si>
    <t>M - Práce a dodávky M</t>
  </si>
  <si>
    <t xml:space="preserve">    21-M - Elektromontáže</t>
  </si>
  <si>
    <t>115101202.S</t>
  </si>
  <si>
    <t>Čerpanie vody na dopravnú výšku do 10 m s priemerným prítokom litrov za minútu nad 500 l do 1000 l</t>
  </si>
  <si>
    <t>hod</t>
  </si>
  <si>
    <t>-233858918</t>
  </si>
  <si>
    <t>119_1</t>
  </si>
  <si>
    <t>Dočasné zaistenie podzemného rozvodov potrubí a káblov ( komplet v zmysle popisu pol. 1 )</t>
  </si>
  <si>
    <t>-484387482</t>
  </si>
  <si>
    <t>131201101.S</t>
  </si>
  <si>
    <t>Výkop nezapaženej jamy v hornine 3, do 100 m3</t>
  </si>
  <si>
    <t>m3</t>
  </si>
  <si>
    <t>1715480646</t>
  </si>
  <si>
    <t>131201109.S</t>
  </si>
  <si>
    <t>Hĺbenie nezapažených jám a zárezov. Príplatok za lepivosť horniny 3</t>
  </si>
  <si>
    <t>-1126639437</t>
  </si>
  <si>
    <t>16250116pc</t>
  </si>
  <si>
    <t>Vodorovné premiestnenie výkopku na skládku vrátane poplatku za skládku</t>
  </si>
  <si>
    <t>352418120</t>
  </si>
  <si>
    <t>174101001.Spc</t>
  </si>
  <si>
    <t>Zásyp vhodnou zeminou so zhutnením v zmysle popisu v PD</t>
  </si>
  <si>
    <t>-1605808996</t>
  </si>
  <si>
    <t>273313611.Spc</t>
  </si>
  <si>
    <t>Betón základových dosiek, prostý tr. C 16/20 - podkladný betón</t>
  </si>
  <si>
    <t>241540349</t>
  </si>
  <si>
    <t>273362422.S</t>
  </si>
  <si>
    <t>Výstuž základových dosiek zo zvár. sietí KARI, priemer drôtu 6/6 mm, veľkosť oka 150x150 mm</t>
  </si>
  <si>
    <t>2039632815</t>
  </si>
  <si>
    <t>279_2</t>
  </si>
  <si>
    <t>Vodotesný prestup pre potrubie ( komplet v zmysle popisu pol. 2 )</t>
  </si>
  <si>
    <t>682816586</t>
  </si>
  <si>
    <t>Zvislé a kompletné konštrukcie</t>
  </si>
  <si>
    <t>380326332.S</t>
  </si>
  <si>
    <t>Kompletné konštrukcie čistiarní odpadových vôd zo železobetónu vodostavebného C 30/37, hr. 150-300 mm</t>
  </si>
  <si>
    <t>-968857599</t>
  </si>
  <si>
    <t>380356211.S</t>
  </si>
  <si>
    <t>Debnenie kompl. konštrukcií čistiarní odpad. vôd z plôch rovinných zhotovenie</t>
  </si>
  <si>
    <t>375949694</t>
  </si>
  <si>
    <t>380356212.S</t>
  </si>
  <si>
    <t>Debnenie kompl. konštrukcií čistiarní odpad. vôd z plôch rovinných odstránenie</t>
  </si>
  <si>
    <t>769585411</t>
  </si>
  <si>
    <t>380361006.S</t>
  </si>
  <si>
    <t>Výstuž komplet. konstr. čist., odpadových vôd a nádrží z ocele B500 (10505)</t>
  </si>
  <si>
    <t>165165662</t>
  </si>
  <si>
    <t>Úpravy povrchov, podlahy, osadenie</t>
  </si>
  <si>
    <t>632452286.Spc</t>
  </si>
  <si>
    <t>Spádový betón z betónu C 30/37 vodostavebného</t>
  </si>
  <si>
    <t>-1245174452</t>
  </si>
  <si>
    <t>939941112.S</t>
  </si>
  <si>
    <t>Zhotovenie tesnenia pracovnej škáry oceľovým plechom medzi dnom a stenou</t>
  </si>
  <si>
    <t>630996329</t>
  </si>
  <si>
    <t>998142251.S</t>
  </si>
  <si>
    <t>Presun hmôt pre obj.8141, 8142,8143,zvislá nosná konštr.monolitická betónová,výšky do 25 m</t>
  </si>
  <si>
    <t>1830600717</t>
  </si>
  <si>
    <t>17</t>
  </si>
  <si>
    <t>767_4</t>
  </si>
  <si>
    <t>Dodávka a montáž kompozitných krytov 950x900mm ( komplet v zmysle popisu pol. 4 )</t>
  </si>
  <si>
    <t>-1835600234</t>
  </si>
  <si>
    <t>767_5</t>
  </si>
  <si>
    <t>Dodávka a montáž nerezového rebríka ( komplet v zmysle popisu pol. 5 )</t>
  </si>
  <si>
    <t>488208872</t>
  </si>
  <si>
    <t>19</t>
  </si>
  <si>
    <t>767_6</t>
  </si>
  <si>
    <t>Dodávka a montáž nerezových stúpadiel ( komplet v zmysle popisu pol. 6 )</t>
  </si>
  <si>
    <t>802909304</t>
  </si>
  <si>
    <t>998767201.S</t>
  </si>
  <si>
    <t>Presun hmôt pre kovové stavebné doplnkové konštrukcie v objektoch výšky do 6 m</t>
  </si>
  <si>
    <t>%</t>
  </si>
  <si>
    <t>-561070036</t>
  </si>
  <si>
    <t>M</t>
  </si>
  <si>
    <t>Práce a dodávky M</t>
  </si>
  <si>
    <t>21-M</t>
  </si>
  <si>
    <t>Elektromontáže</t>
  </si>
  <si>
    <t>21</t>
  </si>
  <si>
    <t>210_3</t>
  </si>
  <si>
    <t>Vodotesný káblový prestup ( komplet v zmysle popisu pol.3 )</t>
  </si>
  <si>
    <t>64</t>
  </si>
  <si>
    <t>-974534687</t>
  </si>
  <si>
    <t>SO 10.3 - Objekt hrablíc</t>
  </si>
  <si>
    <t>-2017288535</t>
  </si>
  <si>
    <t>481645340</t>
  </si>
  <si>
    <t>767_1.1</t>
  </si>
  <si>
    <t>Dodávka a montáž oceľového pozinkovaného uholníka L30/50 vrátane kotviacich platní  ( komplet v zmysle popisu pol. 1 )</t>
  </si>
  <si>
    <t>333618839</t>
  </si>
  <si>
    <t>767_3</t>
  </si>
  <si>
    <t>Dodávka a montáž pozinkovaného zábradlia v. 1100mm ( komplet v zmysle popisu pol. 3 )</t>
  </si>
  <si>
    <t>-115015377</t>
  </si>
  <si>
    <t>767_4.1</t>
  </si>
  <si>
    <t>Dodávka a montáž kompozitných krytov 700x600mm ( komplet v zmysle popisu pol. 4 )</t>
  </si>
  <si>
    <t>767_4.2</t>
  </si>
  <si>
    <t>Dodávka a montáž kompozitných krytov 700x960mm ( komplet v zmysle popisu pol. 4 )</t>
  </si>
  <si>
    <t>907439487</t>
  </si>
  <si>
    <t>767_4.3</t>
  </si>
  <si>
    <t>Dodávka a montáž kompozitných krytov 700x750mm ( komplet v zmysle popisu pol. 4 )</t>
  </si>
  <si>
    <t>-469335359</t>
  </si>
  <si>
    <t>Dodávka a montáž podlahových roštov ( komplet v zmysle popisu pol. 5 )</t>
  </si>
  <si>
    <t>-352737471</t>
  </si>
  <si>
    <t>767_OK</t>
  </si>
  <si>
    <t>Dodávka a montáž oceľovej konštrukcie pozinkovanej</t>
  </si>
  <si>
    <t>kg</t>
  </si>
  <si>
    <t>55710073</t>
  </si>
  <si>
    <t>23</t>
  </si>
  <si>
    <t>2112947992</t>
  </si>
  <si>
    <t>SO 10.4 - Prevádzková budova - úprava</t>
  </si>
  <si>
    <t xml:space="preserve">    4 - Vodorovné konštrukcie</t>
  </si>
  <si>
    <t xml:space="preserve">    6 - Úpravy povrchov. podlahy. osadenie</t>
  </si>
  <si>
    <t xml:space="preserve">    711 - Izolácie proti vode a vlhkosti</t>
  </si>
  <si>
    <t xml:space="preserve">    714 - Akustické a protiotrasové opatrenie</t>
  </si>
  <si>
    <t xml:space="preserve">    721 - Zdravotech. vnútorná kanalizácia</t>
  </si>
  <si>
    <t xml:space="preserve">    766 - Konštrukcie stolárske</t>
  </si>
  <si>
    <t xml:space="preserve">    776 - Podlahy povlakové</t>
  </si>
  <si>
    <t xml:space="preserve">    783 - Dokončovacie práce - nátery</t>
  </si>
  <si>
    <t xml:space="preserve">    784 - Dokončovacie práce - maľby</t>
  </si>
  <si>
    <t>OST - Ostatné</t>
  </si>
  <si>
    <t xml:space="preserve">    O01 - Ostatné</t>
  </si>
  <si>
    <t>174101102</t>
  </si>
  <si>
    <t>Zásyp sypaninou v uzavretých priestoroch s urovnaním povrchu zásypu</t>
  </si>
  <si>
    <t>5833735600</t>
  </si>
  <si>
    <t>Štrkopiesok 0-45 a</t>
  </si>
  <si>
    <t>273313521</t>
  </si>
  <si>
    <t>Betón základových dosiek. prostý tr.C 12/15</t>
  </si>
  <si>
    <t>273313611</t>
  </si>
  <si>
    <t>Betón základových dosiek. prostý tr.C 16/20</t>
  </si>
  <si>
    <t>273321311</t>
  </si>
  <si>
    <t>Betón základových dosiek. železový (bez výstuže). tr.C 16/20</t>
  </si>
  <si>
    <t>273362021</t>
  </si>
  <si>
    <t>Výstuž základových dosiek zo zvár. sietí KARI</t>
  </si>
  <si>
    <t>310279841</t>
  </si>
  <si>
    <t>Zamurovanie otvoru s plochou do 4m2 v murive nadzákladného nepálenými tvárnicami hr. do 300mm</t>
  </si>
  <si>
    <t>311389530</t>
  </si>
  <si>
    <t>Zabetónov. otvoru s plochou 0. 25-1.00 m2 v stenách murovaných. vr. debnenia</t>
  </si>
  <si>
    <t>317121102</t>
  </si>
  <si>
    <t>Montáž prefabrikovaného prekladu pre svetlosť otvoru nad 1050 do 1800 mm</t>
  </si>
  <si>
    <t>5932110200</t>
  </si>
  <si>
    <t>Preklad železobetónový RZP 1-180.(3/10) 179x14x14 cm</t>
  </si>
  <si>
    <t>389381001.Spc</t>
  </si>
  <si>
    <t>Nadbetonávka z betónu C16/20 ( komplet v zmysle popisu pol. 4 )</t>
  </si>
  <si>
    <t>1712667294</t>
  </si>
  <si>
    <t>331321610</t>
  </si>
  <si>
    <t>Betón stĺpov a pilierov hranatých. ťahadiel. rámových stojok. vzpier. železový (bez výstuže) tr.C 30/37</t>
  </si>
  <si>
    <t>331351101</t>
  </si>
  <si>
    <t>Debnenie hranatých stĺpov prierezu pravouhlého štvoruholníka výšky do 4 m. zhotovenie-dielce</t>
  </si>
  <si>
    <t>331351102</t>
  </si>
  <si>
    <t>Debnenie hranatých stĺpov prierezu pravouhlého štvoruholníka výšky do 4 m. odstránenie-dielce</t>
  </si>
  <si>
    <t>331361821</t>
  </si>
  <si>
    <t>Výstuž stĺpov. pilierov. stojok hranatých z bet. ocele 10505</t>
  </si>
  <si>
    <t>Vodorovné konštrukcie</t>
  </si>
  <si>
    <t>411397000</t>
  </si>
  <si>
    <t>Zabetónov. otvoru v podlahe s plochou do 0. 25 m2. hr. 300 mm</t>
  </si>
  <si>
    <t>30</t>
  </si>
  <si>
    <t>413941123</t>
  </si>
  <si>
    <t>Osadenie oceľových valcovaných nosníkov I. IE.U.UE.L č.14-22.alebo výška do 220 mm</t>
  </si>
  <si>
    <t>32</t>
  </si>
  <si>
    <t>1348081500</t>
  </si>
  <si>
    <t>Tyč oceľová prierezu I DN 200 mm. ozn. 11 373 pozinkovaná</t>
  </si>
  <si>
    <t>34</t>
  </si>
  <si>
    <t>Úpravy povrchov. podlahy. osadenie</t>
  </si>
  <si>
    <t>612421421</t>
  </si>
  <si>
    <t>Oprava vnútorných vápenných omietok stien. v množstve opravenej plochy nad 30 do 50 % hladkých</t>
  </si>
  <si>
    <t>36</t>
  </si>
  <si>
    <t>612462025</t>
  </si>
  <si>
    <t>Príprava vnútorného podkladu stien Weber - Terranova. podkladný náter weber 700</t>
  </si>
  <si>
    <t>38</t>
  </si>
  <si>
    <t>612462055</t>
  </si>
  <si>
    <t>Vnútorná omietka stien jadrová zo zmesi Weber - Terranova. weber.mvc grobputz 004</t>
  </si>
  <si>
    <t>40</t>
  </si>
  <si>
    <t>612462116</t>
  </si>
  <si>
    <t>Vnútorná omietka stien štuková zo zmesi Weber - Terranova. vápenno-cementová. weber feinputz aussen</t>
  </si>
  <si>
    <t>42</t>
  </si>
  <si>
    <t>621466025</t>
  </si>
  <si>
    <t>Príprava vonkajšieho podkladu podhľadov Weber - Terranova. podkladný náter weber 700</t>
  </si>
  <si>
    <t>44</t>
  </si>
  <si>
    <t>621466055</t>
  </si>
  <si>
    <t>Vonkajšia omietka podhľadov jadrová zo zmesi Weber - Terranova. weber.mvc grobputz 004</t>
  </si>
  <si>
    <t>46</t>
  </si>
  <si>
    <t>25</t>
  </si>
  <si>
    <t>621466112</t>
  </si>
  <si>
    <t>Vonkajšia omietka podhľadov tenkovrstvová Weber - Terranova. silikátová. weber.pas silikátová. roztieraná jemnozrnná</t>
  </si>
  <si>
    <t>48</t>
  </si>
  <si>
    <t>622463100</t>
  </si>
  <si>
    <t>Sanácia betónových konštrukcií - ochranný náter výstuže pred koróziou</t>
  </si>
  <si>
    <t>50</t>
  </si>
  <si>
    <t>27</t>
  </si>
  <si>
    <t>622463200</t>
  </si>
  <si>
    <t>Sanácia betónových konštrukcií - vyrovnávacia malta na jemné opravy hr. 10 mm</t>
  </si>
  <si>
    <t>52</t>
  </si>
  <si>
    <t>622463300</t>
  </si>
  <si>
    <t>Sanácia betónových konštrukcií - vyrovnávacia malta na hrubé opravy hr. 30 mm</t>
  </si>
  <si>
    <t>54</t>
  </si>
  <si>
    <t>29</t>
  </si>
  <si>
    <t>622463400</t>
  </si>
  <si>
    <t>Sanácia betonových konštrukcií - hydroizolačný náter</t>
  </si>
  <si>
    <t>56</t>
  </si>
  <si>
    <t>622491301</t>
  </si>
  <si>
    <t>Náter fasádny minerálny tekutý Weber - Terranova. weber.ton silikátový A110. dvojnásobný</t>
  </si>
  <si>
    <t>58</t>
  </si>
  <si>
    <t>31</t>
  </si>
  <si>
    <t>631110000</t>
  </si>
  <si>
    <t>Náter podlahy protiprašný vrátane vyspravenia a prípravy podkladu ( komplet v zmysle popisu pol. 6,7 )</t>
  </si>
  <si>
    <t>60</t>
  </si>
  <si>
    <t>936110000</t>
  </si>
  <si>
    <t>Kábelový prestup stenou - utesnenie. omietnutie</t>
  </si>
  <si>
    <t>62</t>
  </si>
  <si>
    <t>33</t>
  </si>
  <si>
    <t>936210000</t>
  </si>
  <si>
    <t>Prestup potrubia DN 125 stenou - utesnenie. omitnutie</t>
  </si>
  <si>
    <t>936312000</t>
  </si>
  <si>
    <t>Prestup pre potrubie sklolaminátové DN 200 vodotesný</t>
  </si>
  <si>
    <t>66</t>
  </si>
  <si>
    <t>35</t>
  </si>
  <si>
    <t>937110000</t>
  </si>
  <si>
    <t>Kábelový kryt murovaný s omietkou a keramickou strieškou 600x600x300 mm</t>
  </si>
  <si>
    <t>68</t>
  </si>
  <si>
    <t>938902031</t>
  </si>
  <si>
    <t>Otryskanie degradovaného betónu vodou do 20 mm</t>
  </si>
  <si>
    <t>70</t>
  </si>
  <si>
    <t>37</t>
  </si>
  <si>
    <t>964011221</t>
  </si>
  <si>
    <t>Vybúranie prekladov železobetónových prefabrikovaných. dľ.do 3 m.do 75 kg/m.  -2.40000t</t>
  </si>
  <si>
    <t>72</t>
  </si>
  <si>
    <t>968061112</t>
  </si>
  <si>
    <t>Vyvesenie alebo zavesenie dreveného okenného krídla do 1. 5 m2</t>
  </si>
  <si>
    <t>74</t>
  </si>
  <si>
    <t>39</t>
  </si>
  <si>
    <t>968061128</t>
  </si>
  <si>
    <t>Vyvesenie alebo zavesenie kov. dverného krídla nad 2 m2</t>
  </si>
  <si>
    <t>76</t>
  </si>
  <si>
    <t>968062245</t>
  </si>
  <si>
    <t>Vybúranie drevených rámov okien jednoduchých vrátane parapetov a mriežok ( komplet v zmysle popisu pol. 9 )</t>
  </si>
  <si>
    <t>78</t>
  </si>
  <si>
    <t>41</t>
  </si>
  <si>
    <t>968063455</t>
  </si>
  <si>
    <t>Vybúranie kovových vrát so zárubňou ( komplet v zmysle popisu pol. 11 )</t>
  </si>
  <si>
    <t>80</t>
  </si>
  <si>
    <t>971033241</t>
  </si>
  <si>
    <t>Vybúranie otvoru v murive tehl. plochy do 0. 0225 m2 hr.do 300 mm.  -0.00800t</t>
  </si>
  <si>
    <t>82</t>
  </si>
  <si>
    <t>43</t>
  </si>
  <si>
    <t>971033341</t>
  </si>
  <si>
    <t>Vybúranie otvoru v murive tehl. plochy do 0. 09 m2 hr.do 300 mm.  -0.05700t</t>
  </si>
  <si>
    <t>84</t>
  </si>
  <si>
    <t>971033441</t>
  </si>
  <si>
    <t>Vybúranie otvoru v murive tehl. plochy do 0. 25 m2 hr.do 300 mm.  -0.14600t</t>
  </si>
  <si>
    <t>86</t>
  </si>
  <si>
    <t>45</t>
  </si>
  <si>
    <t>971033541</t>
  </si>
  <si>
    <t>Vybúranie otvorov v murive tehl. plochy do 1 m2 hr.do 300 mm.  -1.87500t</t>
  </si>
  <si>
    <t>88</t>
  </si>
  <si>
    <t>971033561</t>
  </si>
  <si>
    <t>Vybúranie otvorov v murive tehl. plochy do 1 m2 hr.do 600 mm.  -1.87500t</t>
  </si>
  <si>
    <t>90</t>
  </si>
  <si>
    <t>47</t>
  </si>
  <si>
    <t>971056020</t>
  </si>
  <si>
    <t>Jadrové vrty diamantovými korunkami do D 250 mm do stien - železobetónových -0.00118t</t>
  </si>
  <si>
    <t>cm</t>
  </si>
  <si>
    <t>92</t>
  </si>
  <si>
    <t>972054141</t>
  </si>
  <si>
    <t>Vybúranie otvoru v stropoch a klenbách železob. plochy do 0. 0225 m2.hr.nad 120 mm.  -0.00800t</t>
  </si>
  <si>
    <t>94</t>
  </si>
  <si>
    <t>49</t>
  </si>
  <si>
    <t>974049287</t>
  </si>
  <si>
    <t>Vysekanie rýh v bet. stenách v priestore priľ. k strop. konštr.. hĺbky 300mm a š. nad 300mm.  -0.17300t</t>
  </si>
  <si>
    <t>96</t>
  </si>
  <si>
    <t>979011111</t>
  </si>
  <si>
    <t>Zvislá doprava sutiny a vybúraných hmôt za prvé podlažie nad alebo pod základným podlažím</t>
  </si>
  <si>
    <t>98</t>
  </si>
  <si>
    <t>51</t>
  </si>
  <si>
    <t>979081111</t>
  </si>
  <si>
    <t>Odvoz sutiny a vybúraných hmôt na skládku do 1 km</t>
  </si>
  <si>
    <t>100</t>
  </si>
  <si>
    <t>979081121</t>
  </si>
  <si>
    <t>Odvoz sutiny a vybúraných hmôt na skládku za každý ďalší 1 km</t>
  </si>
  <si>
    <t>102</t>
  </si>
  <si>
    <t>53</t>
  </si>
  <si>
    <t>979082111</t>
  </si>
  <si>
    <t>Vnútrostavenisková doprava sutiny a vybúraných hmôt do 10 m</t>
  </si>
  <si>
    <t>104</t>
  </si>
  <si>
    <t>979082121</t>
  </si>
  <si>
    <t>Vnútrostavenisková doprava sutiny a vybúraných hmôt za každých ďalších 5 m</t>
  </si>
  <si>
    <t>106</t>
  </si>
  <si>
    <t>55</t>
  </si>
  <si>
    <t>108</t>
  </si>
  <si>
    <t>998142251</t>
  </si>
  <si>
    <t>Presun hmôt pre obj.8141. 8142.8143.zvislá nosná konštr.monolitická betónová.výšky do 25 m</t>
  </si>
  <si>
    <t>110</t>
  </si>
  <si>
    <t>711</t>
  </si>
  <si>
    <t>Izolácie proti vode a vlhkosti</t>
  </si>
  <si>
    <t>57</t>
  </si>
  <si>
    <t>711141559</t>
  </si>
  <si>
    <t>Zhotovenie  izolácie proti zemnej vlhkosti a tlakovej vode vodorovná NAIP pritavením</t>
  </si>
  <si>
    <t>112</t>
  </si>
  <si>
    <t>6283221000</t>
  </si>
  <si>
    <t>Pás ťažký asfaltový Hydrobit v 60 s 35</t>
  </si>
  <si>
    <t>114</t>
  </si>
  <si>
    <t>59</t>
  </si>
  <si>
    <t>998711201</t>
  </si>
  <si>
    <t>Presun hmôt pre izoláciu proti vode v objektoch výšky do 6 m</t>
  </si>
  <si>
    <t>116</t>
  </si>
  <si>
    <t>714</t>
  </si>
  <si>
    <t>Akustické a protiotrasové opatrenie</t>
  </si>
  <si>
    <t>714110801</t>
  </si>
  <si>
    <t>Demontáž akustických obkladov drevených panelov.  -0.00502t</t>
  </si>
  <si>
    <t>118</t>
  </si>
  <si>
    <t>61</t>
  </si>
  <si>
    <t>714111101pc</t>
  </si>
  <si>
    <t>Dodávka a montáž akustického obkladu napr. PROFIDAMP WAVE hr.15mm ( komplet v zmysle popisu pol. 5 )</t>
  </si>
  <si>
    <t>-1819240872</t>
  </si>
  <si>
    <t>998714201</t>
  </si>
  <si>
    <t>Presun hmôt pre izolácie akustické a protiotrasové opatrenia v objektoch výšky (hĺbky) do 6 m</t>
  </si>
  <si>
    <t>124</t>
  </si>
  <si>
    <t>721</t>
  </si>
  <si>
    <t>Zdravotech. vnútorná kanalizácia</t>
  </si>
  <si>
    <t>63</t>
  </si>
  <si>
    <t>721210810</t>
  </si>
  <si>
    <t>Demontáž vpustu podlahového DN 100.  -0.02961t</t>
  </si>
  <si>
    <t>126</t>
  </si>
  <si>
    <t>7625221000</t>
  </si>
  <si>
    <t>Demontáž krytov z dosiek hr. 50 mm.  -0.03000t</t>
  </si>
  <si>
    <t>128</t>
  </si>
  <si>
    <t>766</t>
  </si>
  <si>
    <t>Konštrukcie stolárske</t>
  </si>
  <si>
    <t>65</t>
  </si>
  <si>
    <t>766621pc</t>
  </si>
  <si>
    <t>Dodávka a montáž plastového okna 1200x1200mm vrátane parapetov ( komplet v zmysle popisu pol. 9 )</t>
  </si>
  <si>
    <t>1926653761</t>
  </si>
  <si>
    <t>767_1.4</t>
  </si>
  <si>
    <t>Dodávka a montáž nerezových stúpadiel ( komplet v zmysle popisu pol. 1 )</t>
  </si>
  <si>
    <t>-158432929</t>
  </si>
  <si>
    <t>67</t>
  </si>
  <si>
    <t>767_3.4</t>
  </si>
  <si>
    <t>Dodávka a montáž pozinkovaného zábradlia v. 1000mm ( komplet v zmysle popisu pol. 3 )</t>
  </si>
  <si>
    <t>-114437167</t>
  </si>
  <si>
    <t>767_8.4</t>
  </si>
  <si>
    <t>Dodávka a montáž podlahových pororoštov ( komplet v zmysle popisu pol. 8 ) vrátane náteru existujúceho rámu</t>
  </si>
  <si>
    <t>1057484451</t>
  </si>
  <si>
    <t>69</t>
  </si>
  <si>
    <t>767510001</t>
  </si>
  <si>
    <t>Kryt plný s úchytmi 950x900 - hr.30 mm kompozit. s protišmykovým povrchom. vodotesný. zateplený - montáž + dodávka</t>
  </si>
  <si>
    <t>132</t>
  </si>
  <si>
    <t>767510010</t>
  </si>
  <si>
    <t>Kryt z kompozitov 1000x700 mm. hr. 50 mm s úchytmi. protišmykovým povrchom - montáž + dodávka</t>
  </si>
  <si>
    <t>134</t>
  </si>
  <si>
    <t>71</t>
  </si>
  <si>
    <t>767591000</t>
  </si>
  <si>
    <t>Podlahová konštrukcia zdvojená h. 300 mm - montáž + dodávka</t>
  </si>
  <si>
    <t>136</t>
  </si>
  <si>
    <t>76764000pc01</t>
  </si>
  <si>
    <t>Dodávka a montáž oceľových zateplených vrát 2200x2700mm vrátane zárubne a kovania ( komplet v zmysle popisu pol. 11 )</t>
  </si>
  <si>
    <t>-2104269483</t>
  </si>
  <si>
    <t>73</t>
  </si>
  <si>
    <t>76764000pc02</t>
  </si>
  <si>
    <t>Dodávka a montáž oceľových zateplených vrát 2000x2700mm vrátane zárubne a kovania ( komplet v zmysle popisu pol. 11 )</t>
  </si>
  <si>
    <t>2018250273</t>
  </si>
  <si>
    <t>767995103.Spc</t>
  </si>
  <si>
    <t>Dodávka a montáž rámu L100/100/8 vrátane kotvenia a náterov ( komplet v zmysle popisu pol. 4 )</t>
  </si>
  <si>
    <t>2141239552</t>
  </si>
  <si>
    <t>75</t>
  </si>
  <si>
    <t>7679951pc</t>
  </si>
  <si>
    <t>Dodávka a montáž dráh kladkostroja vrátane kotvenia ( komplet v zmysle popisu pol. 12,13 )</t>
  </si>
  <si>
    <t>-1059817723</t>
  </si>
  <si>
    <t>767996801</t>
  </si>
  <si>
    <t>Demontáž ostatných doplnkov stavieb s hmotnosťou jednotlivých dielov konštrukcií do 50 kg.  -0.00100t</t>
  </si>
  <si>
    <t>148</t>
  </si>
  <si>
    <t>77</t>
  </si>
  <si>
    <t>998767201</t>
  </si>
  <si>
    <t>150</t>
  </si>
  <si>
    <t>776</t>
  </si>
  <si>
    <t>Podlahy povlakové</t>
  </si>
  <si>
    <t>776575100</t>
  </si>
  <si>
    <t>Položenie povlakových podláh gumenných z pásov</t>
  </si>
  <si>
    <t>152</t>
  </si>
  <si>
    <t>79</t>
  </si>
  <si>
    <t>2841280000</t>
  </si>
  <si>
    <t>Dielektrický gumenný koberec</t>
  </si>
  <si>
    <t>154</t>
  </si>
  <si>
    <t>998776201</t>
  </si>
  <si>
    <t>Presun hmôt pre podlahy povlakové v objektoch výšky do 6 m</t>
  </si>
  <si>
    <t>156</t>
  </si>
  <si>
    <t>783</t>
  </si>
  <si>
    <t>Dokončovacie práce - nátery</t>
  </si>
  <si>
    <t>81</t>
  </si>
  <si>
    <t>783125230</t>
  </si>
  <si>
    <t>Nátery oceľ.konštr. syntet. ľahkých C. veľmi ľahkých CC jednonás. 2x s emailovaním - 105µm</t>
  </si>
  <si>
    <t>158</t>
  </si>
  <si>
    <t>783125730</t>
  </si>
  <si>
    <t>Nátery oceľ.konštr. syntetické ľahkých C alebo veľmi ľahkých CC základné - 35µm</t>
  </si>
  <si>
    <t>160</t>
  </si>
  <si>
    <t>83</t>
  </si>
  <si>
    <t>783726200</t>
  </si>
  <si>
    <t>Nátery tesárskych konštrukcií syntetické na vzduchu schnúce lazurovacím lakom 2x lakovaním</t>
  </si>
  <si>
    <t>162</t>
  </si>
  <si>
    <t>784</t>
  </si>
  <si>
    <t>Dokončovacie práce - maľby</t>
  </si>
  <si>
    <t>784402801</t>
  </si>
  <si>
    <t>Odstránenie malieb oškrabaním. výšky do 3. 80 m</t>
  </si>
  <si>
    <t>164</t>
  </si>
  <si>
    <t>85</t>
  </si>
  <si>
    <t>784410100</t>
  </si>
  <si>
    <t>Penetrovanie jednonásobné jemnozrnných podkladov výšky do 3. 80 m</t>
  </si>
  <si>
    <t>166</t>
  </si>
  <si>
    <t>784422271</t>
  </si>
  <si>
    <t>Maľby vápenné základné dvojnásobné. ručne nanášané na jemnozrnný podklad výšky do 3. 80 m</t>
  </si>
  <si>
    <t>168</t>
  </si>
  <si>
    <t>OST</t>
  </si>
  <si>
    <t>Ostatné</t>
  </si>
  <si>
    <t>O01</t>
  </si>
  <si>
    <t>87</t>
  </si>
  <si>
    <t>ost 01</t>
  </si>
  <si>
    <t>Hasiaci prístroj práškový 6 kg</t>
  </si>
  <si>
    <t>204</t>
  </si>
  <si>
    <t>SO 10.5 - Monoblok - úprava</t>
  </si>
  <si>
    <t>311362021</t>
  </si>
  <si>
    <t>Výstuž nadzákladových múrov. stien a priečok zo zváraných sietí KARI</t>
  </si>
  <si>
    <t>380311753</t>
  </si>
  <si>
    <t>Kompletné konštrukcie čistiarní odpad. vôd z betónu prostého tr.C 20/25. hr.nad 300 mm</t>
  </si>
  <si>
    <t>380321442</t>
  </si>
  <si>
    <t>Kompletné konštr. čistiarní odpad. vôd zo železobetónu tr.C 25/30. hr.150-300 mm</t>
  </si>
  <si>
    <t>380356241</t>
  </si>
  <si>
    <t>Debnenie komplet. konštruk. čist.. odpad. vôd neom. z bet. vodostav. plôch rovinných zhotovenie</t>
  </si>
  <si>
    <t>380356242</t>
  </si>
  <si>
    <t>Debnenie komplet. konštruk. čist.. odpad. vôd neom. z bet. vodostav. plôch rovinných odstránenie</t>
  </si>
  <si>
    <t>380361006</t>
  </si>
  <si>
    <t>Výstuž komplet. konstr. čist.. odpadových vôd a nádrží z ocele 10505</t>
  </si>
  <si>
    <t>411354175</t>
  </si>
  <si>
    <t>Podporná konštrukcia stropov pre zaťaženie do 20 kpa zhotovenie</t>
  </si>
  <si>
    <t>411354176</t>
  </si>
  <si>
    <t>Podporná konštrukcia stropov pre zaťaženie do 20 kpa odstránenie</t>
  </si>
  <si>
    <t>936310080</t>
  </si>
  <si>
    <t>Prestup potrubia DN80 vodotesný v stenách nádrží</t>
  </si>
  <si>
    <t>936310150</t>
  </si>
  <si>
    <t>Prestup potrubia DN150 vodotesný v stenách nádrží</t>
  </si>
  <si>
    <t>936310200</t>
  </si>
  <si>
    <t>Prestup potrubia DN200 vodotesný v stenách nádrží</t>
  </si>
  <si>
    <t>936390001</t>
  </si>
  <si>
    <t>Zabetónovanie otvoru DN150 v stenách nádrží hr. 300 mm vodotesné</t>
  </si>
  <si>
    <t>936390002</t>
  </si>
  <si>
    <t>Zabetónovanie otvoru DN200 v stenách nádrží hr. 300 mm vodotesné</t>
  </si>
  <si>
    <t>936390003</t>
  </si>
  <si>
    <t>Zabetónovanie otvoru DN250 v stenách nádrží hr. 300 mm vodotesné</t>
  </si>
  <si>
    <t>971055024</t>
  </si>
  <si>
    <t>Rezanie konštrukcií zo železobetónu hr.panelu 300mm stenovou pílou -0.03600t</t>
  </si>
  <si>
    <t>971056013</t>
  </si>
  <si>
    <t>Jadrové vrty diamantovými korunkami do D 140 mm do stien - železobetónových -0.00037t</t>
  </si>
  <si>
    <t>971056019</t>
  </si>
  <si>
    <t>Jadrové vrty diamantovými korunkami do D 225 mm do stien - železobetónových -0.00095t</t>
  </si>
  <si>
    <t>971056021</t>
  </si>
  <si>
    <t>Jadrové vrty diamantovými korunkami do D 300 mm do stien - železobetónových -0.00170t</t>
  </si>
  <si>
    <t>767160001</t>
  </si>
  <si>
    <t>Zábradlie v.110 mm vr. zarážky. kotvenia kompozit - montáž + dodávka</t>
  </si>
  <si>
    <t>767830001</t>
  </si>
  <si>
    <t>Rebrík v. 500 mm . š. 400 mm. vr. madiel v. 1100 mm. kotvenia - montáž + dodávka</t>
  </si>
  <si>
    <t>767996802</t>
  </si>
  <si>
    <t>Demontáž ostatných doplnkov stavieb s hmotnosťou jednotlivých dielov konštr. nad 50 do 100 kg.  -0.00100t</t>
  </si>
  <si>
    <t>SO 10.6 - Nitrifikačné nádrže</t>
  </si>
  <si>
    <t xml:space="preserve">    5 - Komunikácie</t>
  </si>
  <si>
    <t>115101202</t>
  </si>
  <si>
    <t>131201202</t>
  </si>
  <si>
    <t>Výkop zapaženej jamy v hornine 3. nad 100 do 1000 m3</t>
  </si>
  <si>
    <t>131201209</t>
  </si>
  <si>
    <t>Príplatok za lepivosť pri hĺbení zapažených jám a zárezov s urovnaním dna v hornine 3</t>
  </si>
  <si>
    <t>162501102</t>
  </si>
  <si>
    <t>Vodorovné premiestnenie výkopku  po spevnenej ceste z  horniny tr.1-4  v množstve do 100 m3 na vzdialenosť do 3000 m</t>
  </si>
  <si>
    <t>162501105</t>
  </si>
  <si>
    <t>Vodorovné premiestnenie výkopku  po spevnenej ceste z  horniny tr.1-4  v množstve do 100 m3. príplatok k cene za každých ďalšich a začatých 1000 m</t>
  </si>
  <si>
    <t>171209002</t>
  </si>
  <si>
    <t>Poplatok za skladovanie - zemina a kamenivo (17 05) ostatné</t>
  </si>
  <si>
    <t>174101001</t>
  </si>
  <si>
    <t>Zásyp sypaninou so zhutnením jám. šachiet. rýh. zárezov alebo okolo objektov do 100 m3</t>
  </si>
  <si>
    <t>215901101</t>
  </si>
  <si>
    <t>Zhutnenie podložia z rastlej horniny 1 až 4 pod násypy. z hornina súdržných do 92 % PS a nesúdržných</t>
  </si>
  <si>
    <t>242111111</t>
  </si>
  <si>
    <t>Osadenie plášťa vodárenskej studne z betónových skruží celokruhových DN 800</t>
  </si>
  <si>
    <t>-1310557875</t>
  </si>
  <si>
    <t>5922530000</t>
  </si>
  <si>
    <t>Prefabrikát betónový pre studne - skruž kruhová TBH 1-80 Ms 80xdĺ.60xhr.steny 8cm</t>
  </si>
  <si>
    <t>1747812884</t>
  </si>
  <si>
    <t>271571111</t>
  </si>
  <si>
    <t>Vankúše zhutnené pod základy zo štrkopiesku</t>
  </si>
  <si>
    <t>273351217</t>
  </si>
  <si>
    <t>Debnenie stien základových dosiek. zhotovenie-tradičné</t>
  </si>
  <si>
    <t>273351218</t>
  </si>
  <si>
    <t>Debnenie stien základových dosiek. odstránenie-tradičné</t>
  </si>
  <si>
    <t>274313611</t>
  </si>
  <si>
    <t>Betón základových pásov. prostý tr.C 16/20</t>
  </si>
  <si>
    <t>274351217</t>
  </si>
  <si>
    <t>Debnenie stien základových pásov. zhotovenie-tradičné</t>
  </si>
  <si>
    <t>274351218</t>
  </si>
  <si>
    <t>Debnenie stien základových pásov. odstránenie-tradičné</t>
  </si>
  <si>
    <t>380311863</t>
  </si>
  <si>
    <t>Kompletné konštrukcie čistiarní odpad. vôd z betónu prostého tr.C 25/30. hr.nad 300 mm</t>
  </si>
  <si>
    <t>380316151</t>
  </si>
  <si>
    <t>Kompletné konštr. čistiarní odpad. vôd z betónu vodostav.V4 TO-C 30/37. hr.80-150 mm</t>
  </si>
  <si>
    <t>380326152</t>
  </si>
  <si>
    <t>Kompletné konštr. čistiarní odpad. vôd zo zo železobetónu vodostav.V4 T0-C 30/37. hr.150-300 mm</t>
  </si>
  <si>
    <t>380326153</t>
  </si>
  <si>
    <t>Kompletné konštr. čistiarní odpad. vôd zo zo železobetónuvodostav.V4 T0-C 30/37. hr.nad 300 mm</t>
  </si>
  <si>
    <t>454810003</t>
  </si>
  <si>
    <t>Prestup stenou - stenová vložka sklolaminátová DN 300 - montáž + dodávka</t>
  </si>
  <si>
    <t>Komunikácie</t>
  </si>
  <si>
    <t>564231111</t>
  </si>
  <si>
    <t>Podklad alebo podsyp zo štrkopiesku s rozprestretím. vlhčením a zhutnením po zhutnení hr.100 mm</t>
  </si>
  <si>
    <t>581114113</t>
  </si>
  <si>
    <t>Kryt z betónu prostého C 25/30 komunikácií pre peších hr.100 mm</t>
  </si>
  <si>
    <t>919722111</t>
  </si>
  <si>
    <t>Dilatačné škáry rezané v cementobetónovom kryte priečne rezanie škár šírky 2 až 5 mm</t>
  </si>
  <si>
    <t>933901111</t>
  </si>
  <si>
    <t>Skúšky vodotesnosti betónovej nádrže akéhokoľvek druhu a tvaru. s obsahom do 1000 m3</t>
  </si>
  <si>
    <t>821131000</t>
  </si>
  <si>
    <t>Voda pitná pre priemysel a služby</t>
  </si>
  <si>
    <t>936310100</t>
  </si>
  <si>
    <t>Prestup DN 100 pre potrubie</t>
  </si>
  <si>
    <t>936330000</t>
  </si>
  <si>
    <t>Zabetónovanie otvoru v stenách nádrží z bet.V8TO-C16/20 s pl. otvoru do 0.25 m2</t>
  </si>
  <si>
    <t>939941112</t>
  </si>
  <si>
    <t>Zhotovenie tesnenia pracovnej škáry oceľovým plechom  medzi dnom a stenou</t>
  </si>
  <si>
    <t>1381409600</t>
  </si>
  <si>
    <t>Plech hladký pozinkovaný hr. 2.00 mm.  min. 285 g/m2.  ozn. 10 004.20. podľa  EN S185</t>
  </si>
  <si>
    <t>939961000</t>
  </si>
  <si>
    <t>Zhotovenie tesnenia pracovnej škáry napučiavacím pásom v stene</t>
  </si>
  <si>
    <t>971055025</t>
  </si>
  <si>
    <t>Rezanie konštrukcií zo železobetónu hr.panelu 338mm stenovou pílou -0.04000t</t>
  </si>
  <si>
    <t>767161120</t>
  </si>
  <si>
    <t>Montáž zábradlia rovného z rúrok do muriva. s hmotnosťou 1 metra zábradlia do 30 kg</t>
  </si>
  <si>
    <t>533000005</t>
  </si>
  <si>
    <t>Zábradlie h. 1100 mm kompozitové. vr. zarážky a kotvenia</t>
  </si>
  <si>
    <t>767212000</t>
  </si>
  <si>
    <t>Schodisko kompozit dĺ. 4500 mm. š. 800 mm. 13 stupňov - montáž + dodávka</t>
  </si>
  <si>
    <t>SO 10.7 - Denitrifikačné nádrže a kalová ČS</t>
  </si>
  <si>
    <t>Prestup potrubia DN100 vodotesný v stenách nádrží</t>
  </si>
  <si>
    <t>936320100</t>
  </si>
  <si>
    <t>Prestup kábelový DN100 vodotesný v stene</t>
  </si>
  <si>
    <t>936321525</t>
  </si>
  <si>
    <t>Prestup kábelový 150x250/300 mm vodotesný v stene</t>
  </si>
  <si>
    <t>Schodisko kompozit dĺ. 3400 mm. š. 800 mm. 10 stupňov - montáž + dodávka</t>
  </si>
  <si>
    <t>767830020</t>
  </si>
  <si>
    <t>Rebrík v.2000 mm. š.400 mm kompozit. vr. kotvenia - montáž + dodávka</t>
  </si>
  <si>
    <t>767830040</t>
  </si>
  <si>
    <t>Rebrík v.4000 mm. š.400 mm kompozit. vr. kotvenia - montáž + dodávka</t>
  </si>
  <si>
    <t>Dodávka a montáž dráh kladkostroja vrátane kotvenia</t>
  </si>
  <si>
    <t>-341723971</t>
  </si>
  <si>
    <t>SO 10.8 - Výstupná čerpacia stanica a merný objekt</t>
  </si>
  <si>
    <t>119001411</t>
  </si>
  <si>
    <t>Dočasné zaistenie podzemného potrubia DN do 200</t>
  </si>
  <si>
    <t>119001422</t>
  </si>
  <si>
    <t>Dočasné zaistenie káblov a káblových tratí do 6 káblov</t>
  </si>
  <si>
    <t>131201201</t>
  </si>
  <si>
    <t>Výkop zapaženej jamy v hornine 3. do 100 m3</t>
  </si>
  <si>
    <t>134702401</t>
  </si>
  <si>
    <t>Výkop pre vodárenskú studňu spúšťanú do 4 m2 v horn. 1 až 4 do 10 m</t>
  </si>
  <si>
    <t>167101101</t>
  </si>
  <si>
    <t>Nakladanie neuľahnutého výkopku z hornín tr.1-4 do 100 m3</t>
  </si>
  <si>
    <t>242111115</t>
  </si>
  <si>
    <t>Osadenie plášťa vodárenskej studne z betónových skruží celokruhových DN 1500</t>
  </si>
  <si>
    <t>5922270500</t>
  </si>
  <si>
    <t>Rúra železobetónová pre splaškové odpadné vody TZR 141-160 Ms 160/dĺ.200cm</t>
  </si>
  <si>
    <t>243311112</t>
  </si>
  <si>
    <t>Výplň na dne vodárenskej studne z betónu vodostavebného tr. V4-C 25/30</t>
  </si>
  <si>
    <t>245111110</t>
  </si>
  <si>
    <t>Osadenie prefabrikovanej krycej dosky vodárenskej studne na maltu s vyškárovaním</t>
  </si>
  <si>
    <t>592200000</t>
  </si>
  <si>
    <t>Krycia doska kruhová hr.150 mm. priemeru 2000 mm</t>
  </si>
  <si>
    <t>631312661</t>
  </si>
  <si>
    <t>Mazanina z betónu prostého tr.C 20/25 hr.nad 50 do 80 mm</t>
  </si>
  <si>
    <t>Prestup káblov otvorom DN100 vodotesný v stenách nádrží</t>
  </si>
  <si>
    <t>Prestup potrubia otvorom DN150 vodotesný v stenách nádrží</t>
  </si>
  <si>
    <t>936310240</t>
  </si>
  <si>
    <t>Prestup potrubia otvorom DN 240 vodotesný v stenách nádrží</t>
  </si>
  <si>
    <t>953171023</t>
  </si>
  <si>
    <t>Osadenie kovového poklopu liatinového alebo oceľového vrátane rámu. hmotnosti 100-150 kg</t>
  </si>
  <si>
    <t>5530900600</t>
  </si>
  <si>
    <t>Poklop oceľový ťažký 900x600 mm. zať. D400. vodotesný</t>
  </si>
  <si>
    <t>-523094335</t>
  </si>
  <si>
    <t>971056010</t>
  </si>
  <si>
    <t>Jadrové vrty diamantovými korunkami do D 110 mm do stien - železobetónových -0.00023t</t>
  </si>
  <si>
    <t>971056014</t>
  </si>
  <si>
    <t>Jadrové vrty diamantovými korunkami do D 150 mm do stien - železobetónových -0.00042t</t>
  </si>
  <si>
    <t>998254011</t>
  </si>
  <si>
    <t>Presun hmôt pre studne a zachytávanie vody z bet. prostého. želez. alebo montované z dielcov do 50 m</t>
  </si>
  <si>
    <t>Kryt plný 1300x850 mm kompozit hr. 30 mm s úchytmi. protišmykovým povrchom - montáž + dodávka</t>
  </si>
  <si>
    <t>767830010</t>
  </si>
  <si>
    <t>Rebrík v.1900 mm. š.400 mm nerez. vr. kotvenia</t>
  </si>
  <si>
    <t>767995107</t>
  </si>
  <si>
    <t>Montáž ostatných atypických kovových stavebných doplnkových konštrukcií nad 250 do 500 kg</t>
  </si>
  <si>
    <t>553001600</t>
  </si>
  <si>
    <t>Brit oceľový priemeru 2100 mm- plech hr.10 mm</t>
  </si>
  <si>
    <t xml:space="preserve">SO 10.9 - Prepojovacie potrubia </t>
  </si>
  <si>
    <t xml:space="preserve">    8 - Rúrové vedenie</t>
  </si>
  <si>
    <t>132201202</t>
  </si>
  <si>
    <t>Výkop ryhy šírky 600-2000mm horn.3 od 100 do 1000 m3</t>
  </si>
  <si>
    <t>132201209</t>
  </si>
  <si>
    <t>Príplatok k cenám za lepivosť pri hĺbení rýh š. nad 600 do 2 000 mm zapažených i nezapažených, s urovnaním dna v hornine 3</t>
  </si>
  <si>
    <t>151101101.S</t>
  </si>
  <si>
    <t>Paženie a rozopretie stien rýh pre podzemné vedenie, príložné do 2 m</t>
  </si>
  <si>
    <t>151101111.S</t>
  </si>
  <si>
    <t>Odstránenie paženia rýh pre podzemné vedenie, príložné hĺbky do 2 m</t>
  </si>
  <si>
    <t>Vodorovné premiestnenie výkopku  po spevnenej ceste z  horniny tr.1-4  v množstve do 100 m3, príplatok k cene za každých ďalšich a začatých 1000 m</t>
  </si>
  <si>
    <t>174101002</t>
  </si>
  <si>
    <t>Zásyp sypaninou so zhutnením jám, šachiet, rýh, zárezov alebo okolo objektov nad 100 do 1000 m3</t>
  </si>
  <si>
    <t>175101102</t>
  </si>
  <si>
    <t>Obsyp potrubia sypaninou z vhodných hornín 1 až 4 s prehodením sypaniny</t>
  </si>
  <si>
    <t>Zhutnenie podložia z rastlej horniny 1 až 4 pod násypy, z hornina súdržných do 92 % PS a nesúdržných</t>
  </si>
  <si>
    <t>451573111</t>
  </si>
  <si>
    <t>Lôžko pod potrubie, stoky a drobné objekty, v otvorenom výkope z piesku a štrkopiesku do 63 mm</t>
  </si>
  <si>
    <t>452311131</t>
  </si>
  <si>
    <t>Dosky, bloky, sedlá z betónu v otvorenom výkope tr.C 12/15</t>
  </si>
  <si>
    <t>452351101</t>
  </si>
  <si>
    <t>Debnenie v otvorenom výkope dosiek, sedlových lôžok a blokov pod potrubie,stoky a drobné objekty</t>
  </si>
  <si>
    <t>Rúrové vedenie</t>
  </si>
  <si>
    <t>862311101.S</t>
  </si>
  <si>
    <t>Montáž predizolovaného potrubia do 145 °C pre ÚK, kondenzát, horúcovod, ulož.podzemné, DN 150, hr.st.4,0 mm, izol. štandardná D 250 mm</t>
  </si>
  <si>
    <t>142150000700.S</t>
  </si>
  <si>
    <t>Rúra oceľová predizolovaná štandardná DN 150 pre ústredné kúrenie, d 168,3 mm, hr. steny 4,0 mm, dĺ. 12 m, priemer s izoláciou 250 mm, plášť HDPE</t>
  </si>
  <si>
    <t>862311111.S</t>
  </si>
  <si>
    <t>Spojka predizolovaného potrubia do 145 °C pre ÚK, kondenzát, horúcovod, ulož.podzemné, DN 150, izol. štandardná D 250 mm</t>
  </si>
  <si>
    <t>862311121.S</t>
  </si>
  <si>
    <t>Montáž oblúka 45°, 90°, redukcie, zmršť. koncovky, pevného bodu, prechod stenou, armatúry, kompenzátora na predizolované potrubie do 145 °C, DN 150, izol. štandardná D 250 mm</t>
  </si>
  <si>
    <t>286530128300.S</t>
  </si>
  <si>
    <t>Zmršťovacia HDPE presuvka 250-600</t>
  </si>
  <si>
    <t>286590002100.S</t>
  </si>
  <si>
    <t>Prechod stenou D 250 mm, pre predizolované potrubie do 145°C</t>
  </si>
  <si>
    <t>316170099600.S</t>
  </si>
  <si>
    <t>Oceľový oblúk 45° DN 150 navarovací predizolovaný štandardný, d 168,3 mm, priemer s izoláciou 250 mm</t>
  </si>
  <si>
    <t>316170102200.S</t>
  </si>
  <si>
    <t>Oceľový oblúk 90° DN 150 navarovací predizolovaný štandardný, d 168,3 mm, priemer s izoláciou 250 mm</t>
  </si>
  <si>
    <t>871171000.S</t>
  </si>
  <si>
    <t>Montáž vodovodného potrubia z dvojvsrtvového PE 100 SDR11/PN16 zváraných natupo D 32x3,0 mm</t>
  </si>
  <si>
    <t>286130033400.S</t>
  </si>
  <si>
    <t>Rúra HDPE na vodu PE100 PN16 SDR11 32x3,0x100 m</t>
  </si>
  <si>
    <t>286530020100.S</t>
  </si>
  <si>
    <t>Koleno 90° na tupo PE 100, na vodu, plyn a kanalizáciu, SDR 11 D 32 mm</t>
  </si>
  <si>
    <t>871211004.S</t>
  </si>
  <si>
    <t>Montáž vodovodného potrubia z dvojvsrtvového PE 100 SDR11/PN16 zváraných natupo D 50x4,6 mm</t>
  </si>
  <si>
    <t>286130033600.S</t>
  </si>
  <si>
    <t>Rúra HDPE na vodu PE100 PN16 SDR11 50x4,6x100 m</t>
  </si>
  <si>
    <t>286530020300.S</t>
  </si>
  <si>
    <t>Koleno 90° na tupo PE 100, na vodu, plyn a kanalizáciu, SDR 11 D 50 mm</t>
  </si>
  <si>
    <t>871251066.S</t>
  </si>
  <si>
    <t>Montáž vodovodného potrubia z dvojvsrtvového PE 100 SDR17/PN10 zváraných natupo D 90x5,4 mm</t>
  </si>
  <si>
    <t>286130031200.S</t>
  </si>
  <si>
    <t>Rúra HDPE na vodu PE100 PN10 SDR17 90x5,4x12 m</t>
  </si>
  <si>
    <t>286530021700.S</t>
  </si>
  <si>
    <t>Koleno 90° na tupo PE 100, na vodu, plyn a kanalizáciu, SDR 17 D 90 mm</t>
  </si>
  <si>
    <t>871326026.S</t>
  </si>
  <si>
    <t>Montáž kanalizačného PVC-U potrubia hladkého plnostenného DN 150</t>
  </si>
  <si>
    <t>286110002700.S</t>
  </si>
  <si>
    <t>Rúra PVC-U hladký, kanalizačný, gravitačný systém Dxr 160x4,7 mm dĺ. 6 m, SN8 - plnostenná</t>
  </si>
  <si>
    <t>871341076.S</t>
  </si>
  <si>
    <t>Montáž vodovodného potrubia z dvojvsrtvového PE 100 SDR17/PN10 zváraných natupo D 180x10,7 mm</t>
  </si>
  <si>
    <t>286130031900.S</t>
  </si>
  <si>
    <t>Rúra HDPE na vodu PE100 PN10 SDR17 180x10,7x12 m</t>
  </si>
  <si>
    <t>286530022200.S</t>
  </si>
  <si>
    <t>Koleno 90° na tupo PE 100, na vodu, plyn a kanalizáciu, SDR 17 D 180 mm</t>
  </si>
  <si>
    <t>871361080.S</t>
  </si>
  <si>
    <t>Montáž vodovodného potrubia z dvojvsrtvového PE 100 SDR17/PN10 zváraných natupo D 225x13,4 mm</t>
  </si>
  <si>
    <t>286130032100.S</t>
  </si>
  <si>
    <t>Rúra HDPE na vodu PE100 PN10 SDR17 225x13,4x12 m</t>
  </si>
  <si>
    <t>286530022400.S</t>
  </si>
  <si>
    <t>Koleno 90° na tupo PE 100, na vodu, plyn a kanalizáciu, SDR 17 D 225 mm</t>
  </si>
  <si>
    <t>871376032.S</t>
  </si>
  <si>
    <t>Montáž kanalizačného PVC-U potrubia hladkého plnostenného DN 300</t>
  </si>
  <si>
    <t>286110003800.S</t>
  </si>
  <si>
    <t>Rúra PVC-U hladký, kanalizačný, gravitačný systém Dxr 315x9,2 mm, dĺ. 6 m, SN8 - plnostenná</t>
  </si>
  <si>
    <t>877171000.S</t>
  </si>
  <si>
    <t>Montáž tvarovky vodovodného potrubia z PE 100 zváranej natupo D 32 mm</t>
  </si>
  <si>
    <t>286530014100.S</t>
  </si>
  <si>
    <t>Koleno 45° s dlhými ramenami 45° PE 100 SDR 11 D 32 mm</t>
  </si>
  <si>
    <t>286530177500.S</t>
  </si>
  <si>
    <t>Presuvná objímka, elektrotvarovka PE 100 SDR 11 D 32 mm</t>
  </si>
  <si>
    <t>877211004.S</t>
  </si>
  <si>
    <t>Montáž tvarovky vodovodného potrubia z PE 100 zváranej natupo D 50 mm</t>
  </si>
  <si>
    <t>286530094700.S</t>
  </si>
  <si>
    <t>Redukcia s dlhými ramenami PE 100 SDR 11 D 50/32 mm</t>
  </si>
  <si>
    <t>286530083200.S</t>
  </si>
  <si>
    <t>Elektrotvarovka T-kus 90° s dlhými ramenami PE 100 SDR 11 D 50 mm</t>
  </si>
  <si>
    <t>286530177700.S</t>
  </si>
  <si>
    <t>Presuvná objímka, elektrotvarovka PE 100 SDR 11 D 50 mm</t>
  </si>
  <si>
    <t>877251010.S</t>
  </si>
  <si>
    <t>Montáž tvarovky vodovodného potrubia z PE 100 zváranej natupo D 90 mm</t>
  </si>
  <si>
    <t>286530014600.S</t>
  </si>
  <si>
    <t>Koleno 45° s dlhými ramenami 45° PE 100 SDR 11 D 90 mm</t>
  </si>
  <si>
    <t>286530178000.S</t>
  </si>
  <si>
    <t>Presuvná objímka, elektrotvarovka PE 100 SDR 11 D 90 mm</t>
  </si>
  <si>
    <t>877326004.S</t>
  </si>
  <si>
    <t>Montáž kanalizačného PVC-U kolena DN 150</t>
  </si>
  <si>
    <t>286510004400.S</t>
  </si>
  <si>
    <t>Koleno PVC-U, DN 160x15°, 30°, 45° pre hladký, kanalizačný, gravitačný systém</t>
  </si>
  <si>
    <t>286510004600.S</t>
  </si>
  <si>
    <t>Koleno PVC-U, DN 160x67°, 87° pre hladký, kanalizačný, gravitačný systém</t>
  </si>
  <si>
    <t>877326028.S</t>
  </si>
  <si>
    <t>Montáž kanalizačnej PVC-U odbočky DN 150</t>
  </si>
  <si>
    <t>286510013400.S</t>
  </si>
  <si>
    <t>Odbočka 45° PVC, DN 160/110 pre hladký, kanalizačný, gravitačný systém</t>
  </si>
  <si>
    <t>877326050.S</t>
  </si>
  <si>
    <t>Montáž kanalizačnej PVC-U redukcie DN 150/100</t>
  </si>
  <si>
    <t>286520010100.S</t>
  </si>
  <si>
    <t>Redukcia PVC-U DN 150/100 pre hladký, kanalizačný, gravitačný systém</t>
  </si>
  <si>
    <t>286540082400.1.S</t>
  </si>
  <si>
    <t>Redukcia PVC DN 10/50,</t>
  </si>
  <si>
    <t>120</t>
  </si>
  <si>
    <t>877341020.S</t>
  </si>
  <si>
    <t>Montáž tvarovky vodovodného potrubia z PE 100 zváranej natupo D 180 mm</t>
  </si>
  <si>
    <t>122</t>
  </si>
  <si>
    <t>286530015100.S</t>
  </si>
  <si>
    <t>Koleno 45° s dlhými ramenami 45° PE 100 SDR 11 D 180 mm</t>
  </si>
  <si>
    <t>286530178500.S</t>
  </si>
  <si>
    <t>Presuvná objímka, elektrotvarovka PE 100 SDR 11 D 180 mm</t>
  </si>
  <si>
    <t>286530174900.S</t>
  </si>
  <si>
    <t>Uzatváracie a zosilňovacie strmene, prípravky na opravu potrubia PE 100 SDR 11 D 180 mm</t>
  </si>
  <si>
    <t>877361024.S</t>
  </si>
  <si>
    <t>Montáž tvarovky vodovodného potrubia z PE 100 zváranej natupo D 225 mm</t>
  </si>
  <si>
    <t>130</t>
  </si>
  <si>
    <t>286530015300.S</t>
  </si>
  <si>
    <t>Koleno 45° s dlhými ramenami 45° PE 100 SDR 11 D 225 mm</t>
  </si>
  <si>
    <t>286530178700.S</t>
  </si>
  <si>
    <t>Presuvná objímka, elektrotvarovka PE 100 SDR 11 D 225 mm</t>
  </si>
  <si>
    <t>286530175100.S</t>
  </si>
  <si>
    <t>Uzatváracie a zosilňovacie strmene, prípravky na opravu potrubia PE 100 SDR 11 D 225 mm</t>
  </si>
  <si>
    <t>286530084200.S</t>
  </si>
  <si>
    <t>Elektrotvarovka T-kus 90° s dlhými ramenami PE 100 SDR 11 D 225 mm</t>
  </si>
  <si>
    <t>138</t>
  </si>
  <si>
    <t>877376010.S</t>
  </si>
  <si>
    <t>Montáž kanalizačného PVC-U kolena DN 300</t>
  </si>
  <si>
    <t>140</t>
  </si>
  <si>
    <t>286510005800.S</t>
  </si>
  <si>
    <t>Koleno PVC-U, DN 315x15°,30°, 45° pre hladký, kanalizačný, gravitačný systém</t>
  </si>
  <si>
    <t>142</t>
  </si>
  <si>
    <t>286510005900.S</t>
  </si>
  <si>
    <t>Koleno PVC-U, DN 315x87° pre hladký, kanalizačný, gravitačný systém</t>
  </si>
  <si>
    <t>144</t>
  </si>
  <si>
    <t>877376034.S</t>
  </si>
  <si>
    <t>Montáž kanalizačnej PVC-U odbočky DN 300</t>
  </si>
  <si>
    <t>146</t>
  </si>
  <si>
    <t>286510015100.S</t>
  </si>
  <si>
    <t>Odbočka 45° PVC, DN 315/315 pre hladký, kanalizačný, gravitačný systém</t>
  </si>
  <si>
    <t>891247111.1.S</t>
  </si>
  <si>
    <t>Montáž vodovodnej armatúry na potrubí, hydrant  DN50</t>
  </si>
  <si>
    <t>5080.1</t>
  </si>
  <si>
    <t>Hydrant záhradný DN 50, voda a kanál</t>
  </si>
  <si>
    <t>311100.100</t>
  </si>
  <si>
    <t>Betónový blok 200x200x400 mm</t>
  </si>
  <si>
    <t>5049.4</t>
  </si>
  <si>
    <t>Prírubové koleno S2000, 90° s pätkou, DN 50 pre potrubie z PE a PVC, s istením proti posunu, z liatiny + epoxid,</t>
  </si>
  <si>
    <t>114095</t>
  </si>
  <si>
    <t>Podkladová platňa 3481 k poklopu posúvača plastová</t>
  </si>
  <si>
    <t>1950</t>
  </si>
  <si>
    <t>Poklop uličny "tuhý", voda a kanálDN80</t>
  </si>
  <si>
    <t>2050.1</t>
  </si>
  <si>
    <t>Poklop uličný teleskopický pre uzáver</t>
  </si>
  <si>
    <t>892233111.S</t>
  </si>
  <si>
    <t>Preplach a dezinfekcia vodovodného potrubia DN od 40 do 70</t>
  </si>
  <si>
    <t>892241111</t>
  </si>
  <si>
    <t>Ostatné práce na rúrovom vedení, tlakové skúšky vodovodného potrubia DN do 80</t>
  </si>
  <si>
    <t>892271111</t>
  </si>
  <si>
    <t>Ostatné práce na rúrovom vedení, tlakové skúšky vodovodného potrubia DN 100 alebo 125</t>
  </si>
  <si>
    <t>892351111</t>
  </si>
  <si>
    <t>Ostatné práce na rúrovom vedení, tlakové skúšky vodovodného potrubia DN 150 alebo 200</t>
  </si>
  <si>
    <t>170</t>
  </si>
  <si>
    <t>892353111.S</t>
  </si>
  <si>
    <t>Preplach a dezinfekcia vodovodného potrubia DN 150 alebo 200</t>
  </si>
  <si>
    <t>172</t>
  </si>
  <si>
    <t>892372111</t>
  </si>
  <si>
    <t>Zabezpečenie koncov vodovodného potrubia pri tlakových skúškach DN do 300 mm</t>
  </si>
  <si>
    <t>174</t>
  </si>
  <si>
    <t>899713111.S</t>
  </si>
  <si>
    <t>Orientačná tabuľka na vodovodných a kanalizačných radoch na stĺpiku oceľovom alebo betónovom</t>
  </si>
  <si>
    <t>176</t>
  </si>
  <si>
    <t>89</t>
  </si>
  <si>
    <t>899721121.1.S</t>
  </si>
  <si>
    <t>Signalizačný vodič na potrubí DN do 150</t>
  </si>
  <si>
    <t>178</t>
  </si>
  <si>
    <t>899721122.1.S</t>
  </si>
  <si>
    <t>Signalizačný vodič na potrubí DN nad 250 do 500</t>
  </si>
  <si>
    <t>180</t>
  </si>
  <si>
    <t>91</t>
  </si>
  <si>
    <t>899721131.S</t>
  </si>
  <si>
    <t>Označenie vodovodného potrubia bielou výstražnou fóliou</t>
  </si>
  <si>
    <t>182</t>
  </si>
  <si>
    <t>899721132.S</t>
  </si>
  <si>
    <t>Označenie kanalizačného potrubia hnedou výstražnou fóliou</t>
  </si>
  <si>
    <t>184</t>
  </si>
  <si>
    <t>93</t>
  </si>
  <si>
    <t>998276101</t>
  </si>
  <si>
    <t>Presun hmôt pre rúrové vedenie hĺbené z rúr z plast., hmôt alebo sklolamin. v otvorenom výkope</t>
  </si>
  <si>
    <t>186</t>
  </si>
  <si>
    <t>SO 10.10 - Spevnené plochy</t>
  </si>
  <si>
    <t>121101111</t>
  </si>
  <si>
    <t>Odstránenie ornice s vodor. premiestn. na hromady, so zložením na vzdialenosť do 100 m a do 100m3</t>
  </si>
  <si>
    <t>122202201</t>
  </si>
  <si>
    <t>Odkopávka a prekopávka nezapažená pre cesty, v hornine 3 do 100 m3</t>
  </si>
  <si>
    <t>122202209</t>
  </si>
  <si>
    <t>Odkopávky a prekopávky nezapažené pre cesty. Príplatok za lepivosť horniny 3</t>
  </si>
  <si>
    <t>132201101</t>
  </si>
  <si>
    <t>Výkop ryhy do šírky 600 mm v horn.3 do 100 m3</t>
  </si>
  <si>
    <t>162301101</t>
  </si>
  <si>
    <t>Vodorovné premiestnenie výkopku po spevnenej ceste z horniny tr.1-4  v množstve do 100 m3 na vzdialenosť do 500 m</t>
  </si>
  <si>
    <t>171201201</t>
  </si>
  <si>
    <t>Uloženie sypaniny na skládky do 100 m3</t>
  </si>
  <si>
    <t>Zásyp sypaninou so zhutnením jám, šachiet, rýh, zárezov alebo okolo objektov do 100 m3</t>
  </si>
  <si>
    <t>5833340100</t>
  </si>
  <si>
    <t>Kamenivo ťažené hrubé 16-22 b</t>
  </si>
  <si>
    <t>289971212</t>
  </si>
  <si>
    <t>Zhotovenie vrstvy z geotextílie na upravenom povrchu v sklone do 1 : 5 , šírky nad 3 do 6 m</t>
  </si>
  <si>
    <t>6936651800</t>
  </si>
  <si>
    <t>Geotextília netkaná polypropylénová Tatratex PP   600</t>
  </si>
  <si>
    <t>564251111</t>
  </si>
  <si>
    <t>Podklad alebo podsyp zo štrkopiesku s rozprestretím, vlhčením a zhutnením po zhutnení hr.150 mm</t>
  </si>
  <si>
    <t>564752111</t>
  </si>
  <si>
    <t>Podklad alebo kryt z kameniva hrubého drveného veľ. 32-63mm(vibr.štrk) po zhut.hr. 150 mm</t>
  </si>
  <si>
    <t>581130215.S</t>
  </si>
  <si>
    <t>Kryt cementobetónový cestných komunikácií skupiny CB II pre TDZ II, III a IV, hr. 200 mm</t>
  </si>
  <si>
    <t>917862111</t>
  </si>
  <si>
    <t>Osadenie chodník. obrub. betón. stojatého s bočnou oporou z betónu prostého tr. C 10/12, 5 do lôžka</t>
  </si>
  <si>
    <t>5921954390</t>
  </si>
  <si>
    <t>Premac  OBRUBNÍK CESTNÝ 100x26x15 cm</t>
  </si>
  <si>
    <t>918101111</t>
  </si>
  <si>
    <t>Lôžko pod obrub., krajníky alebo obruby z dlažob. kociek z betónu prostého tr. C 10/12,5</t>
  </si>
  <si>
    <t>998224111</t>
  </si>
  <si>
    <t>Presun hmôt pre pozemné komunikácie s krytom monolitickým betónovým akejkoľvek dĺžky objektu</t>
  </si>
  <si>
    <t>SO 10.10.1 - Spevnené plochy - konečné úpravy areálu</t>
  </si>
  <si>
    <t>162301111</t>
  </si>
  <si>
    <t>Vodorovné premiestnenie výkopku po nespevnenej ceste z horniny tr.1-4  v množstve do 100 m3 na vzdialenosť nad 50 do 500 m</t>
  </si>
  <si>
    <t>180402111</t>
  </si>
  <si>
    <t>Založenie trávnika parkového výsevom v rovine do 1:5</t>
  </si>
  <si>
    <t>0057211200</t>
  </si>
  <si>
    <t>Trávové semeno - parková zmes</t>
  </si>
  <si>
    <t>181301103</t>
  </si>
  <si>
    <t>Rozprestretie ornice v rovine , plocha do 500 m2,hr.do 200 mm</t>
  </si>
  <si>
    <t>183403153</t>
  </si>
  <si>
    <t>Obrobenie pôdy hrabaním v rovine alebo na svahu do 1:5</t>
  </si>
  <si>
    <t>998276101.S</t>
  </si>
  <si>
    <t>998276115.S</t>
  </si>
  <si>
    <t>Príplatok k cenám za zväčšený presun pre rúrové vedenie hĺbené z rúr z plast., hmôt alebo sklolamin. nad vymedzenú najväčšiu dopravnú vzdialenosť do 1000 m</t>
  </si>
  <si>
    <t>SO 10.11 - Oplotenie</t>
  </si>
  <si>
    <t>132201101.S</t>
  </si>
  <si>
    <t>2004216887</t>
  </si>
  <si>
    <t>132201109.S</t>
  </si>
  <si>
    <t>Príplatok k cene za lepivosť pri hĺbení rýh šírky do 600 mm zapažených i nezapažených s urovnaním dna v hornine 3</t>
  </si>
  <si>
    <t>208933054</t>
  </si>
  <si>
    <t>460070003.Spc</t>
  </si>
  <si>
    <t>Výkop jám pre stĺpky oplotenia, zemina tr. 3</t>
  </si>
  <si>
    <t>592921862</t>
  </si>
  <si>
    <t>1378353739</t>
  </si>
  <si>
    <t>274313611.S</t>
  </si>
  <si>
    <t>Betón základových pásov, prostý tr. C 16/20</t>
  </si>
  <si>
    <t>-330688494</t>
  </si>
  <si>
    <t>998152121.S</t>
  </si>
  <si>
    <t xml:space="preserve">Presun hmôt </t>
  </si>
  <si>
    <t>2139863449</t>
  </si>
  <si>
    <t>767911130.S</t>
  </si>
  <si>
    <t>Montáž oplotenia strojového pletiva, s výškou nad 1,6 m</t>
  </si>
  <si>
    <t>718815845</t>
  </si>
  <si>
    <t>313290005600</t>
  </si>
  <si>
    <t>Pletivo poplastované zvárané štvorhranné AXIAL SUPER 250, oko 101,6x50,8 mm, drôt d 2,5 mm, 2x25 m, RAL6005, DIRICKX</t>
  </si>
  <si>
    <t>475489867</t>
  </si>
  <si>
    <t>767912130.S</t>
  </si>
  <si>
    <t>Montáž napínacieho drôtu</t>
  </si>
  <si>
    <t>903943965</t>
  </si>
  <si>
    <t>156150001200.S</t>
  </si>
  <si>
    <t>Drôt napínací PVC (biely, zelený) 2,4/100 m</t>
  </si>
  <si>
    <t>-409354316</t>
  </si>
  <si>
    <t>553510009300.S</t>
  </si>
  <si>
    <t>Napinák PVC (biely, zelený) pre napínanie pletiva s napínacím drôtom</t>
  </si>
  <si>
    <t>-1618492583</t>
  </si>
  <si>
    <t>338171122.S</t>
  </si>
  <si>
    <t>Osadzovanie stĺpika oceľového plotového výšky nad 2 m so zabetónovaním do vopred vykopaných dier</t>
  </si>
  <si>
    <t>-1007572177</t>
  </si>
  <si>
    <t>553510023000</t>
  </si>
  <si>
    <t>Stĺpik STANDARD PLUS, d 48 mm, výška 2,5 m, výška pletiva 2 m, poplastovaný s PVC čiapkou, pre pletivo v rolkách, DIRICKX</t>
  </si>
  <si>
    <t>1389973646</t>
  </si>
  <si>
    <t>338172112.S</t>
  </si>
  <si>
    <t>Osadzovanie vzpery oceľovej plotovej so zabetónovaním do vopred vykopaných dier</t>
  </si>
  <si>
    <t>8106598</t>
  </si>
  <si>
    <t>553510023000.S</t>
  </si>
  <si>
    <t>Stĺpik, d 48 mm, výška 2,5 m, výška pletiva 2 m, poplastovaný s PVC čiapkou, pre pletivo v rolkách</t>
  </si>
  <si>
    <t>1987272764</t>
  </si>
  <si>
    <t>76791pc01</t>
  </si>
  <si>
    <t>D+M posuvnej samonosnej automatickej brány 5000x2000mm  ( v zmysle PD )</t>
  </si>
  <si>
    <t>-314274674</t>
  </si>
  <si>
    <t>-2105539256</t>
  </si>
  <si>
    <t>Pol1</t>
  </si>
  <si>
    <t>Rozvádzač RM1 (podľa výkresu)</t>
  </si>
  <si>
    <t>Pol2</t>
  </si>
  <si>
    <t>Rozvádzač RM2 (podľa výkresu)</t>
  </si>
  <si>
    <t>Pol3</t>
  </si>
  <si>
    <t>Vypínač 10A/230V zapustený, rad. 1, IP20</t>
  </si>
  <si>
    <t>Pol4</t>
  </si>
  <si>
    <t>Vypínač 10A/230V zapustený, rad. 6, IP20</t>
  </si>
  <si>
    <t>Pol5</t>
  </si>
  <si>
    <t>2x zásuvka 16A/230V zapustená montáž, (v dvoj-rámčeku), IP20</t>
  </si>
  <si>
    <t>Pol6</t>
  </si>
  <si>
    <t>Zásuvková skriňa RMX</t>
  </si>
  <si>
    <t>Pol7</t>
  </si>
  <si>
    <t>Kábel AYKY 3x240+120</t>
  </si>
  <si>
    <t>Pol8</t>
  </si>
  <si>
    <t>Kábel CMFM 4x4</t>
  </si>
  <si>
    <t>Pol9</t>
  </si>
  <si>
    <t>Kábel CMFM 4x2,5</t>
  </si>
  <si>
    <t>Pol10</t>
  </si>
  <si>
    <t>Kábel CYKY-J 5x6</t>
  </si>
  <si>
    <t>Pol11</t>
  </si>
  <si>
    <t>Kábel CYKY-J 3x4</t>
  </si>
  <si>
    <t>Pol12</t>
  </si>
  <si>
    <t>Kábel CYKY-J 3x2,5</t>
  </si>
  <si>
    <t>Pol13</t>
  </si>
  <si>
    <t>Kábel CYKY-J 3x1,5</t>
  </si>
  <si>
    <t>Pol14</t>
  </si>
  <si>
    <t>Kábel CYKY-J 5x4</t>
  </si>
  <si>
    <t>Pol15</t>
  </si>
  <si>
    <t>Kábel CYKY-J 5x2,5</t>
  </si>
  <si>
    <t>Pol16</t>
  </si>
  <si>
    <t>Kábel JZ500 4x2,5</t>
  </si>
  <si>
    <t>Pol17</t>
  </si>
  <si>
    <t>Kábel JZ500 4x1,5</t>
  </si>
  <si>
    <t>Pol18</t>
  </si>
  <si>
    <t>Kábel JYTY 4x1</t>
  </si>
  <si>
    <t>Pol19</t>
  </si>
  <si>
    <t>Svietidlo žiarivkové s núdzovým modulom</t>
  </si>
  <si>
    <t>Pol20</t>
  </si>
  <si>
    <t>Svietidlo žiarivkové</t>
  </si>
  <si>
    <t>Pol21</t>
  </si>
  <si>
    <t>Svietidlo nástenné</t>
  </si>
  <si>
    <t>Pol22</t>
  </si>
  <si>
    <t>Prístrojová krabica pre zapustenú montáž</t>
  </si>
  <si>
    <t>Pol23</t>
  </si>
  <si>
    <t>Drážkovanie, tehla, šírka do 5 cm</t>
  </si>
  <si>
    <t>Pol24</t>
  </si>
  <si>
    <t>Žľab-kanál, PVC, biely</t>
  </si>
  <si>
    <t>Pol25</t>
  </si>
  <si>
    <t>Žľab-kanál, plechový</t>
  </si>
  <si>
    <t>Pol26</t>
  </si>
  <si>
    <t>Žľab-kanál, drôtený</t>
  </si>
  <si>
    <t>Pol27</t>
  </si>
  <si>
    <t>Chránička PVC</t>
  </si>
  <si>
    <t>Pol28</t>
  </si>
  <si>
    <t>Vodič CYY 6 žltozelený</t>
  </si>
  <si>
    <t>Pol29</t>
  </si>
  <si>
    <t>Vodič CYA 16 žltozelený</t>
  </si>
  <si>
    <t>Pol30</t>
  </si>
  <si>
    <t>Svietidlo VO1, VO2, VO3 -- 230V, 50W</t>
  </si>
  <si>
    <t>Pol31</t>
  </si>
  <si>
    <t>Stožiar zinkovaný dlžka 6m</t>
  </si>
  <si>
    <t>Pol32</t>
  </si>
  <si>
    <t>Stožiar zinkovaný dlžka 3m</t>
  </si>
  <si>
    <t>Pol33</t>
  </si>
  <si>
    <t>Konzola na stenu</t>
  </si>
  <si>
    <t>Pol34</t>
  </si>
  <si>
    <t>Súmrakový spínač</t>
  </si>
  <si>
    <t>Pol35</t>
  </si>
  <si>
    <t>PVC rúrka pevná</t>
  </si>
  <si>
    <t>Pol36</t>
  </si>
  <si>
    <t>Pásovina FeZn 30x4</t>
  </si>
  <si>
    <t>Pol37</t>
  </si>
  <si>
    <t>Výkop a zásyp ryhy</t>
  </si>
  <si>
    <t>Pol38</t>
  </si>
  <si>
    <t>Fólia výstražna</t>
  </si>
  <si>
    <t>Pol39</t>
  </si>
  <si>
    <t>Stožiarová výzbroj</t>
  </si>
  <si>
    <t>Pol40</t>
  </si>
  <si>
    <t>Montážny materiál</t>
  </si>
  <si>
    <t>Pol41</t>
  </si>
  <si>
    <t>Výložník 125mm</t>
  </si>
  <si>
    <t>Pol42</t>
  </si>
  <si>
    <t>Kompletáž svietidla</t>
  </si>
  <si>
    <t>Pol43</t>
  </si>
  <si>
    <t>Inštalácia svietidla</t>
  </si>
  <si>
    <t>Pol44</t>
  </si>
  <si>
    <t>Konvektor nástenný s termostatom,biely</t>
  </si>
  <si>
    <t>Pol45</t>
  </si>
  <si>
    <t>Doprava</t>
  </si>
  <si>
    <t>Pol46</t>
  </si>
  <si>
    <t>Ostatné montážne práce</t>
  </si>
  <si>
    <t>Pol47</t>
  </si>
  <si>
    <t>Demontáž existujúcej elektroinštalácie</t>
  </si>
  <si>
    <t>Pol48</t>
  </si>
  <si>
    <t>Revízie, komplexné skušky, úradné skúšky, vytýčenie sieti</t>
  </si>
  <si>
    <t>Pol49</t>
  </si>
  <si>
    <t>Vyhotovenie projektovej dokumentácie</t>
  </si>
  <si>
    <t>PS 05.1 - Strojnotechnologická časť ČOV Veselé</t>
  </si>
  <si>
    <t xml:space="preserve">    35-M - Technológia ČOV</t>
  </si>
  <si>
    <t>35-M</t>
  </si>
  <si>
    <t>Technológia ČOV</t>
  </si>
  <si>
    <t>Pol50</t>
  </si>
  <si>
    <t>Automatické samočistiace hrablice</t>
  </si>
  <si>
    <t>kus</t>
  </si>
  <si>
    <t>Pol51</t>
  </si>
  <si>
    <t>Ručné stierané hrablice</t>
  </si>
  <si>
    <t>Pol52</t>
  </si>
  <si>
    <t>Magneticko indukčný prietokomer</t>
  </si>
  <si>
    <t>Pol53</t>
  </si>
  <si>
    <t>Čerpadlá vo vyrovnávacej nádrži vrátane spúšťacieho zariadenia</t>
  </si>
  <si>
    <t>Pol54</t>
  </si>
  <si>
    <t>Radarová sonda</t>
  </si>
  <si>
    <t>Pol55</t>
  </si>
  <si>
    <t>Prenosné zdvíhacie zariadenie vrátane kladkostroja a pätky</t>
  </si>
  <si>
    <t>Pol56</t>
  </si>
  <si>
    <t>Prevzdušňovací systém VN vrátane prívodného potrubia vzduchu</t>
  </si>
  <si>
    <t>Pol57</t>
  </si>
  <si>
    <t>Potrubné rozvody vody od čerpadiel po distribučný systém</t>
  </si>
  <si>
    <t>Pol58</t>
  </si>
  <si>
    <t>Zateplenie a ohrev devi káblom potrubných rozvodov vody</t>
  </si>
  <si>
    <t>Pol59</t>
  </si>
  <si>
    <t>Distribučný systém odpadovej vody na dne reaktorov AS-GranBio</t>
  </si>
  <si>
    <t>Pol60</t>
  </si>
  <si>
    <t>Kalové čerpadlo prebytočného kalu s príslušenstvom</t>
  </si>
  <si>
    <t>Pol61</t>
  </si>
  <si>
    <t>Distribučný systém na odťah prebytočného kalu</t>
  </si>
  <si>
    <t>Pol62</t>
  </si>
  <si>
    <t>Kontajner na zhrabky</t>
  </si>
  <si>
    <t>Pol63</t>
  </si>
  <si>
    <t>Distribučný systém na vrchu reaktorov AS-GranBio pre odtok vyčistenej vody</t>
  </si>
  <si>
    <t>Pol64</t>
  </si>
  <si>
    <t>Softwear pre riadenie ČOV technológia aeróbnej gsanulovanej biomasy</t>
  </si>
  <si>
    <t>Pol65</t>
  </si>
  <si>
    <t>Jemnobublinový prevzdušňovací systém vrátana prívodného potrubia</t>
  </si>
  <si>
    <t>Pol66</t>
  </si>
  <si>
    <t>Kyslíková sonda</t>
  </si>
  <si>
    <t>Pol67</t>
  </si>
  <si>
    <t>Bubnový mikrositový filter komplet</t>
  </si>
  <si>
    <t>Pol68</t>
  </si>
  <si>
    <t>Stredne bublinový systém kalojemu vrátane prívodného potrubia a mamutky</t>
  </si>
  <si>
    <t>Pol69</t>
  </si>
  <si>
    <t>Odvodňovanie kalu komplet vrátane prípravy polyflokulantu, čerpadiel a miešadla</t>
  </si>
  <si>
    <t>Pol70</t>
  </si>
  <si>
    <t>Zateplený kontajner pre umiestnenie technológie odvodnenia kalu vrátane ventilátora</t>
  </si>
  <si>
    <t>Pol71</t>
  </si>
  <si>
    <t>Kontajner pre odvodnený kal</t>
  </si>
  <si>
    <t>Pol72</t>
  </si>
  <si>
    <t>Dúchadlá pre AGS</t>
  </si>
  <si>
    <t>Pol73</t>
  </si>
  <si>
    <t>Dúchadlo pre VN a kalojem</t>
  </si>
  <si>
    <t>Pol74</t>
  </si>
  <si>
    <t>Ventilátor pre dúchareň</t>
  </si>
  <si>
    <t>Pol75</t>
  </si>
  <si>
    <t>Čerpadlá vyčistenej vody vrátane armatúr a spúšťacieho zariadenia</t>
  </si>
  <si>
    <t>Pol76</t>
  </si>
  <si>
    <t>Plavákové spínače</t>
  </si>
  <si>
    <t>Pol77</t>
  </si>
  <si>
    <t>Pol78</t>
  </si>
  <si>
    <t>Pätka prenosného zdvíhacieho zariadenia</t>
  </si>
  <si>
    <t>Pol79</t>
  </si>
  <si>
    <t>Pomocný materiál - kotvy, príchytky, konzole</t>
  </si>
  <si>
    <t>komplet</t>
  </si>
  <si>
    <t>Pol80</t>
  </si>
  <si>
    <t>Armatúry vody a vzduchu</t>
  </si>
  <si>
    <t>Pol81</t>
  </si>
  <si>
    <t>Demontáž nepotrebných častí</t>
  </si>
  <si>
    <t>Pol82</t>
  </si>
  <si>
    <t>Montáž technológie</t>
  </si>
  <si>
    <t>sub</t>
  </si>
  <si>
    <t>Pol83</t>
  </si>
  <si>
    <t>Sprievodná dokumentácia, protokoly o skúškach, sprevádzkovanie ČOV, zaškolenie obsluhy</t>
  </si>
  <si>
    <t>Pol84</t>
  </si>
  <si>
    <t>Projekt skutočného vyhotovenia a prevádzkový poriadok</t>
  </si>
  <si>
    <t>Elektročasť – PS 05.2, SO 10.12., stavebná elektroinštalácia, NN prípojka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</si>
</sst>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1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Border="1" applyAlignment="1">
      <alignment vertical="center"/>
    </xf>
    <xf numFmtId="166" fontId="26" fillId="0" borderId="0" xfId="0" applyNumberFormat="1" applyFont="1" applyBorder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0" fillId="0" borderId="0" xfId="0" applyProtection="1"/>
    <xf numFmtId="0" fontId="27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/>
    <xf numFmtId="166" fontId="29" fillId="0" borderId="12" xfId="0" applyNumberFormat="1" applyFont="1" applyBorder="1" applyAlignment="1"/>
    <xf numFmtId="166" fontId="29" fillId="0" borderId="13" xfId="0" applyNumberFormat="1" applyFont="1" applyBorder="1" applyAlignment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0" fillId="0" borderId="19" xfId="0" applyFont="1" applyBorder="1" applyAlignment="1">
      <alignment horizontal="left" vertical="center"/>
    </xf>
    <xf numFmtId="0" fontId="20" fillId="0" borderId="20" xfId="0" applyFont="1" applyBorder="1" applyAlignment="1">
      <alignment horizontal="center"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31" fillId="0" borderId="22" xfId="0" applyFont="1" applyBorder="1" applyAlignment="1" applyProtection="1">
      <alignment horizontal="center" vertical="center"/>
      <protection locked="0"/>
    </xf>
    <xf numFmtId="49" fontId="31" fillId="0" borderId="22" xfId="0" applyNumberFormat="1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167" fontId="31" fillId="0" borderId="22" xfId="0" applyNumberFormat="1" applyFont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0" borderId="14" xfId="0" applyFont="1" applyBorder="1" applyAlignment="1">
      <alignment horizontal="left" vertical="center"/>
    </xf>
    <xf numFmtId="0" fontId="31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19" fillId="4" borderId="7" xfId="0" applyFont="1" applyFill="1" applyBorder="1" applyAlignment="1">
      <alignment horizontal="right" vertical="center"/>
    </xf>
    <xf numFmtId="0" fontId="19" fillId="4" borderId="7" xfId="0" applyFont="1" applyFill="1" applyBorder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4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vertical="center"/>
    </xf>
    <xf numFmtId="4" fontId="14" fillId="0" borderId="0" xfId="0" applyNumberFormat="1" applyFont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24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left" vertical="center"/>
    </xf>
    <xf numFmtId="0" fontId="19" fillId="4" borderId="6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10"/>
  <sheetViews>
    <sheetView showGridLines="0" tabSelected="1" topLeftCell="A97" workbookViewId="0">
      <selection activeCell="AG105" sqref="AG105:AM105"/>
    </sheetView>
  </sheetViews>
  <sheetFormatPr defaultRowHeight="10.199999999999999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hidden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" customHeight="1">
      <c r="AR2" s="180" t="s">
        <v>5</v>
      </c>
      <c r="AS2" s="181"/>
      <c r="AT2" s="181"/>
      <c r="AU2" s="181"/>
      <c r="AV2" s="181"/>
      <c r="AW2" s="181"/>
      <c r="AX2" s="181"/>
      <c r="AY2" s="181"/>
      <c r="AZ2" s="181"/>
      <c r="BA2" s="181"/>
      <c r="BB2" s="181"/>
      <c r="BC2" s="181"/>
      <c r="BD2" s="181"/>
      <c r="BE2" s="181"/>
      <c r="BS2" s="14" t="s">
        <v>6</v>
      </c>
      <c r="BT2" s="14" t="s">
        <v>7</v>
      </c>
    </row>
    <row r="3" spans="1:74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" customHeight="1">
      <c r="B4" s="17"/>
      <c r="D4" s="18" t="s">
        <v>8</v>
      </c>
      <c r="AR4" s="17"/>
      <c r="AS4" s="19" t="s">
        <v>9</v>
      </c>
      <c r="BS4" s="14" t="s">
        <v>10</v>
      </c>
    </row>
    <row r="5" spans="1:74" s="1" customFormat="1" ht="12" customHeight="1">
      <c r="B5" s="17"/>
      <c r="D5" s="20" t="s">
        <v>11</v>
      </c>
      <c r="K5" s="197" t="s">
        <v>12</v>
      </c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181"/>
      <c r="Y5" s="181"/>
      <c r="Z5" s="181"/>
      <c r="AA5" s="181"/>
      <c r="AB5" s="181"/>
      <c r="AC5" s="181"/>
      <c r="AD5" s="181"/>
      <c r="AE5" s="181"/>
      <c r="AF5" s="181"/>
      <c r="AG5" s="181"/>
      <c r="AH5" s="181"/>
      <c r="AI5" s="181"/>
      <c r="AJ5" s="181"/>
      <c r="AK5" s="181"/>
      <c r="AL5" s="181"/>
      <c r="AM5" s="181"/>
      <c r="AN5" s="181"/>
      <c r="AO5" s="181"/>
      <c r="AR5" s="17"/>
      <c r="BS5" s="14" t="s">
        <v>6</v>
      </c>
    </row>
    <row r="6" spans="1:74" s="1" customFormat="1" ht="36.9" customHeight="1">
      <c r="B6" s="17"/>
      <c r="D6" s="22" t="s">
        <v>13</v>
      </c>
      <c r="K6" s="198" t="s">
        <v>14</v>
      </c>
      <c r="L6" s="181"/>
      <c r="M6" s="181"/>
      <c r="N6" s="181"/>
      <c r="O6" s="181"/>
      <c r="P6" s="181"/>
      <c r="Q6" s="181"/>
      <c r="R6" s="181"/>
      <c r="S6" s="181"/>
      <c r="T6" s="181"/>
      <c r="U6" s="181"/>
      <c r="V6" s="181"/>
      <c r="W6" s="181"/>
      <c r="X6" s="181"/>
      <c r="Y6" s="181"/>
      <c r="Z6" s="181"/>
      <c r="AA6" s="181"/>
      <c r="AB6" s="181"/>
      <c r="AC6" s="181"/>
      <c r="AD6" s="181"/>
      <c r="AE6" s="181"/>
      <c r="AF6" s="181"/>
      <c r="AG6" s="181"/>
      <c r="AH6" s="181"/>
      <c r="AI6" s="181"/>
      <c r="AJ6" s="181"/>
      <c r="AK6" s="181"/>
      <c r="AL6" s="181"/>
      <c r="AM6" s="181"/>
      <c r="AN6" s="181"/>
      <c r="AO6" s="181"/>
      <c r="AR6" s="17"/>
      <c r="BS6" s="14" t="s">
        <v>6</v>
      </c>
    </row>
    <row r="7" spans="1:74" s="1" customFormat="1" ht="12" customHeight="1">
      <c r="B7" s="17"/>
      <c r="D7" s="23" t="s">
        <v>15</v>
      </c>
      <c r="K7" s="21" t="s">
        <v>1</v>
      </c>
      <c r="AK7" s="23" t="s">
        <v>16</v>
      </c>
      <c r="AN7" s="21" t="s">
        <v>1</v>
      </c>
      <c r="AR7" s="17"/>
      <c r="BS7" s="14" t="s">
        <v>6</v>
      </c>
    </row>
    <row r="8" spans="1:74" s="1" customFormat="1" ht="12" customHeight="1">
      <c r="B8" s="17"/>
      <c r="D8" s="23" t="s">
        <v>17</v>
      </c>
      <c r="K8" s="21" t="s">
        <v>18</v>
      </c>
      <c r="AK8" s="23" t="s">
        <v>19</v>
      </c>
      <c r="AN8" s="21"/>
      <c r="AR8" s="17"/>
      <c r="BS8" s="14" t="s">
        <v>6</v>
      </c>
    </row>
    <row r="9" spans="1:74" s="1" customFormat="1" ht="14.4" customHeight="1">
      <c r="B9" s="17"/>
      <c r="AR9" s="17"/>
      <c r="BS9" s="14" t="s">
        <v>6</v>
      </c>
    </row>
    <row r="10" spans="1:74" s="1" customFormat="1" ht="12" customHeight="1">
      <c r="B10" s="17"/>
      <c r="D10" s="23" t="s">
        <v>20</v>
      </c>
      <c r="AK10" s="23" t="s">
        <v>21</v>
      </c>
      <c r="AN10" s="21" t="s">
        <v>1</v>
      </c>
      <c r="AR10" s="17"/>
      <c r="BS10" s="14" t="s">
        <v>6</v>
      </c>
    </row>
    <row r="11" spans="1:74" s="1" customFormat="1" ht="18.45" customHeight="1">
      <c r="B11" s="17"/>
      <c r="E11" s="21" t="s">
        <v>22</v>
      </c>
      <c r="AK11" s="23" t="s">
        <v>23</v>
      </c>
      <c r="AN11" s="21" t="s">
        <v>1</v>
      </c>
      <c r="AR11" s="17"/>
      <c r="BS11" s="14" t="s">
        <v>6</v>
      </c>
    </row>
    <row r="12" spans="1:74" s="1" customFormat="1" ht="6.9" customHeight="1">
      <c r="B12" s="17"/>
      <c r="AR12" s="17"/>
      <c r="BS12" s="14" t="s">
        <v>6</v>
      </c>
    </row>
    <row r="13" spans="1:74" s="1" customFormat="1" ht="12" customHeight="1">
      <c r="B13" s="17"/>
      <c r="D13" s="23" t="s">
        <v>24</v>
      </c>
      <c r="AK13" s="23" t="s">
        <v>21</v>
      </c>
      <c r="AN13" s="21" t="s">
        <v>1</v>
      </c>
      <c r="AR13" s="17"/>
      <c r="BS13" s="14" t="s">
        <v>6</v>
      </c>
    </row>
    <row r="14" spans="1:74" ht="13.2">
      <c r="B14" s="17"/>
      <c r="E14" s="21" t="s">
        <v>18</v>
      </c>
      <c r="AK14" s="23" t="s">
        <v>23</v>
      </c>
      <c r="AN14" s="21" t="s">
        <v>1</v>
      </c>
      <c r="AR14" s="17"/>
      <c r="BS14" s="14" t="s">
        <v>6</v>
      </c>
    </row>
    <row r="15" spans="1:74" s="1" customFormat="1" ht="6.9" customHeight="1">
      <c r="B15" s="17"/>
      <c r="AR15" s="17"/>
      <c r="BS15" s="14" t="s">
        <v>3</v>
      </c>
    </row>
    <row r="16" spans="1:74" s="1" customFormat="1" ht="12" customHeight="1">
      <c r="B16" s="17"/>
      <c r="D16" s="23" t="s">
        <v>25</v>
      </c>
      <c r="AK16" s="23" t="s">
        <v>21</v>
      </c>
      <c r="AN16" s="21" t="s">
        <v>1</v>
      </c>
      <c r="AR16" s="17"/>
      <c r="BS16" s="14" t="s">
        <v>3</v>
      </c>
    </row>
    <row r="17" spans="1:71" s="1" customFormat="1" ht="18.45" customHeight="1">
      <c r="B17" s="17"/>
      <c r="E17" s="21" t="s">
        <v>26</v>
      </c>
      <c r="AK17" s="23" t="s">
        <v>23</v>
      </c>
      <c r="AN17" s="21" t="s">
        <v>1</v>
      </c>
      <c r="AR17" s="17"/>
      <c r="BS17" s="14" t="s">
        <v>27</v>
      </c>
    </row>
    <row r="18" spans="1:71" s="1" customFormat="1" ht="6.9" customHeight="1">
      <c r="B18" s="17"/>
      <c r="AR18" s="17"/>
      <c r="BS18" s="14" t="s">
        <v>6</v>
      </c>
    </row>
    <row r="19" spans="1:71" s="1" customFormat="1" ht="12" customHeight="1">
      <c r="B19" s="17"/>
      <c r="D19" s="23" t="s">
        <v>28</v>
      </c>
      <c r="AK19" s="23" t="s">
        <v>21</v>
      </c>
      <c r="AN19" s="21" t="s">
        <v>1</v>
      </c>
      <c r="AR19" s="17"/>
      <c r="BS19" s="14" t="s">
        <v>6</v>
      </c>
    </row>
    <row r="20" spans="1:71" s="1" customFormat="1" ht="18.45" customHeight="1">
      <c r="B20" s="17"/>
      <c r="E20" s="21" t="s">
        <v>18</v>
      </c>
      <c r="AK20" s="23" t="s">
        <v>23</v>
      </c>
      <c r="AN20" s="21" t="s">
        <v>1</v>
      </c>
      <c r="AR20" s="17"/>
      <c r="BS20" s="14" t="s">
        <v>27</v>
      </c>
    </row>
    <row r="21" spans="1:71" s="1" customFormat="1" ht="6.9" customHeight="1">
      <c r="B21" s="17"/>
      <c r="AR21" s="17"/>
    </row>
    <row r="22" spans="1:71" s="1" customFormat="1" ht="12" customHeight="1">
      <c r="B22" s="17"/>
      <c r="D22" s="23" t="s">
        <v>29</v>
      </c>
      <c r="AR22" s="17"/>
    </row>
    <row r="23" spans="1:71" s="1" customFormat="1" ht="16.5" customHeight="1">
      <c r="B23" s="17"/>
      <c r="E23" s="199" t="s">
        <v>1</v>
      </c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199"/>
      <c r="Q23" s="199"/>
      <c r="R23" s="199"/>
      <c r="S23" s="199"/>
      <c r="T23" s="199"/>
      <c r="U23" s="199"/>
      <c r="V23" s="199"/>
      <c r="W23" s="199"/>
      <c r="X23" s="199"/>
      <c r="Y23" s="199"/>
      <c r="Z23" s="199"/>
      <c r="AA23" s="199"/>
      <c r="AB23" s="199"/>
      <c r="AC23" s="199"/>
      <c r="AD23" s="199"/>
      <c r="AE23" s="199"/>
      <c r="AF23" s="199"/>
      <c r="AG23" s="199"/>
      <c r="AH23" s="199"/>
      <c r="AI23" s="199"/>
      <c r="AJ23" s="199"/>
      <c r="AK23" s="199"/>
      <c r="AL23" s="199"/>
      <c r="AM23" s="199"/>
      <c r="AN23" s="199"/>
      <c r="AR23" s="17"/>
    </row>
    <row r="24" spans="1:71" s="1" customFormat="1" ht="6.9" customHeight="1">
      <c r="B24" s="17"/>
      <c r="AR24" s="17"/>
    </row>
    <row r="25" spans="1:71" s="1" customFormat="1" ht="6.9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5" customHeight="1">
      <c r="A26" s="26"/>
      <c r="B26" s="27"/>
      <c r="C26" s="26"/>
      <c r="D26" s="28" t="s">
        <v>30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00">
        <f>ROUND(AG94,2)</f>
        <v>0</v>
      </c>
      <c r="AL26" s="201"/>
      <c r="AM26" s="201"/>
      <c r="AN26" s="201"/>
      <c r="AO26" s="201"/>
      <c r="AP26" s="26"/>
      <c r="AQ26" s="26"/>
      <c r="AR26" s="27"/>
      <c r="BE26" s="26"/>
    </row>
    <row r="27" spans="1:71" s="2" customFormat="1" ht="6.9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3.2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202" t="s">
        <v>31</v>
      </c>
      <c r="M28" s="202"/>
      <c r="N28" s="202"/>
      <c r="O28" s="202"/>
      <c r="P28" s="202"/>
      <c r="Q28" s="26"/>
      <c r="R28" s="26"/>
      <c r="S28" s="26"/>
      <c r="T28" s="26"/>
      <c r="U28" s="26"/>
      <c r="V28" s="26"/>
      <c r="W28" s="202" t="s">
        <v>32</v>
      </c>
      <c r="X28" s="202"/>
      <c r="Y28" s="202"/>
      <c r="Z28" s="202"/>
      <c r="AA28" s="202"/>
      <c r="AB28" s="202"/>
      <c r="AC28" s="202"/>
      <c r="AD28" s="202"/>
      <c r="AE28" s="202"/>
      <c r="AF28" s="26"/>
      <c r="AG28" s="26"/>
      <c r="AH28" s="26"/>
      <c r="AI28" s="26"/>
      <c r="AJ28" s="26"/>
      <c r="AK28" s="202" t="s">
        <v>33</v>
      </c>
      <c r="AL28" s="202"/>
      <c r="AM28" s="202"/>
      <c r="AN28" s="202"/>
      <c r="AO28" s="202"/>
      <c r="AP28" s="26"/>
      <c r="AQ28" s="26"/>
      <c r="AR28" s="27"/>
      <c r="BE28" s="26"/>
    </row>
    <row r="29" spans="1:71" s="3" customFormat="1" ht="14.4" customHeight="1">
      <c r="B29" s="31"/>
      <c r="D29" s="23" t="s">
        <v>34</v>
      </c>
      <c r="F29" s="32" t="s">
        <v>35</v>
      </c>
      <c r="L29" s="187">
        <v>0.2</v>
      </c>
      <c r="M29" s="188"/>
      <c r="N29" s="188"/>
      <c r="O29" s="188"/>
      <c r="P29" s="188"/>
      <c r="Q29" s="33"/>
      <c r="R29" s="33"/>
      <c r="S29" s="33"/>
      <c r="T29" s="33"/>
      <c r="U29" s="33"/>
      <c r="V29" s="33"/>
      <c r="W29" s="189">
        <f>ROUND(AZ94, 2)</f>
        <v>0</v>
      </c>
      <c r="X29" s="188"/>
      <c r="Y29" s="188"/>
      <c r="Z29" s="188"/>
      <c r="AA29" s="188"/>
      <c r="AB29" s="188"/>
      <c r="AC29" s="188"/>
      <c r="AD29" s="188"/>
      <c r="AE29" s="188"/>
      <c r="AF29" s="33"/>
      <c r="AG29" s="33"/>
      <c r="AH29" s="33"/>
      <c r="AI29" s="33"/>
      <c r="AJ29" s="33"/>
      <c r="AK29" s="189">
        <f>ROUND(AV94, 2)</f>
        <v>0</v>
      </c>
      <c r="AL29" s="188"/>
      <c r="AM29" s="188"/>
      <c r="AN29" s="188"/>
      <c r="AO29" s="188"/>
      <c r="AP29" s="33"/>
      <c r="AQ29" s="33"/>
      <c r="AR29" s="34"/>
      <c r="AS29" s="33"/>
      <c r="AT29" s="33"/>
      <c r="AU29" s="33"/>
      <c r="AV29" s="33"/>
      <c r="AW29" s="33"/>
      <c r="AX29" s="33"/>
      <c r="AY29" s="33"/>
      <c r="AZ29" s="33"/>
    </row>
    <row r="30" spans="1:71" s="3" customFormat="1" ht="14.4" customHeight="1">
      <c r="B30" s="31"/>
      <c r="F30" s="32" t="s">
        <v>36</v>
      </c>
      <c r="L30" s="196">
        <v>0.2</v>
      </c>
      <c r="M30" s="195"/>
      <c r="N30" s="195"/>
      <c r="O30" s="195"/>
      <c r="P30" s="195"/>
      <c r="W30" s="194">
        <f>ROUND(BA94, 2)</f>
        <v>0</v>
      </c>
      <c r="X30" s="195"/>
      <c r="Y30" s="195"/>
      <c r="Z30" s="195"/>
      <c r="AA30" s="195"/>
      <c r="AB30" s="195"/>
      <c r="AC30" s="195"/>
      <c r="AD30" s="195"/>
      <c r="AE30" s="195"/>
      <c r="AK30" s="194">
        <f>ROUND(AW94, 2)</f>
        <v>0</v>
      </c>
      <c r="AL30" s="195"/>
      <c r="AM30" s="195"/>
      <c r="AN30" s="195"/>
      <c r="AO30" s="195"/>
      <c r="AR30" s="31"/>
    </row>
    <row r="31" spans="1:71" s="3" customFormat="1" ht="14.4" hidden="1" customHeight="1">
      <c r="B31" s="31"/>
      <c r="F31" s="23" t="s">
        <v>37</v>
      </c>
      <c r="L31" s="196">
        <v>0.2</v>
      </c>
      <c r="M31" s="195"/>
      <c r="N31" s="195"/>
      <c r="O31" s="195"/>
      <c r="P31" s="195"/>
      <c r="W31" s="194">
        <f>ROUND(BB94, 2)</f>
        <v>0</v>
      </c>
      <c r="X31" s="195"/>
      <c r="Y31" s="195"/>
      <c r="Z31" s="195"/>
      <c r="AA31" s="195"/>
      <c r="AB31" s="195"/>
      <c r="AC31" s="195"/>
      <c r="AD31" s="195"/>
      <c r="AE31" s="195"/>
      <c r="AK31" s="194">
        <v>0</v>
      </c>
      <c r="AL31" s="195"/>
      <c r="AM31" s="195"/>
      <c r="AN31" s="195"/>
      <c r="AO31" s="195"/>
      <c r="AR31" s="31"/>
    </row>
    <row r="32" spans="1:71" s="3" customFormat="1" ht="14.4" hidden="1" customHeight="1">
      <c r="B32" s="31"/>
      <c r="F32" s="23" t="s">
        <v>38</v>
      </c>
      <c r="L32" s="196">
        <v>0.2</v>
      </c>
      <c r="M32" s="195"/>
      <c r="N32" s="195"/>
      <c r="O32" s="195"/>
      <c r="P32" s="195"/>
      <c r="W32" s="194">
        <f>ROUND(BC94, 2)</f>
        <v>0</v>
      </c>
      <c r="X32" s="195"/>
      <c r="Y32" s="195"/>
      <c r="Z32" s="195"/>
      <c r="AA32" s="195"/>
      <c r="AB32" s="195"/>
      <c r="AC32" s="195"/>
      <c r="AD32" s="195"/>
      <c r="AE32" s="195"/>
      <c r="AK32" s="194">
        <v>0</v>
      </c>
      <c r="AL32" s="195"/>
      <c r="AM32" s="195"/>
      <c r="AN32" s="195"/>
      <c r="AO32" s="195"/>
      <c r="AR32" s="31"/>
    </row>
    <row r="33" spans="1:57" s="3" customFormat="1" ht="14.4" hidden="1" customHeight="1">
      <c r="B33" s="31"/>
      <c r="F33" s="32" t="s">
        <v>39</v>
      </c>
      <c r="L33" s="187">
        <v>0</v>
      </c>
      <c r="M33" s="188"/>
      <c r="N33" s="188"/>
      <c r="O33" s="188"/>
      <c r="P33" s="188"/>
      <c r="Q33" s="33"/>
      <c r="R33" s="33"/>
      <c r="S33" s="33"/>
      <c r="T33" s="33"/>
      <c r="U33" s="33"/>
      <c r="V33" s="33"/>
      <c r="W33" s="189">
        <f>ROUND(BD94, 2)</f>
        <v>0</v>
      </c>
      <c r="X33" s="188"/>
      <c r="Y33" s="188"/>
      <c r="Z33" s="188"/>
      <c r="AA33" s="188"/>
      <c r="AB33" s="188"/>
      <c r="AC33" s="188"/>
      <c r="AD33" s="188"/>
      <c r="AE33" s="188"/>
      <c r="AF33" s="33"/>
      <c r="AG33" s="33"/>
      <c r="AH33" s="33"/>
      <c r="AI33" s="33"/>
      <c r="AJ33" s="33"/>
      <c r="AK33" s="189">
        <v>0</v>
      </c>
      <c r="AL33" s="188"/>
      <c r="AM33" s="188"/>
      <c r="AN33" s="188"/>
      <c r="AO33" s="188"/>
      <c r="AP33" s="33"/>
      <c r="AQ33" s="33"/>
      <c r="AR33" s="34"/>
      <c r="AS33" s="33"/>
      <c r="AT33" s="33"/>
      <c r="AU33" s="33"/>
      <c r="AV33" s="33"/>
      <c r="AW33" s="33"/>
      <c r="AX33" s="33"/>
      <c r="AY33" s="33"/>
      <c r="AZ33" s="33"/>
    </row>
    <row r="34" spans="1:57" s="2" customFormat="1" ht="6.9" customHeight="1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5" customHeight="1">
      <c r="A35" s="26"/>
      <c r="B35" s="27"/>
      <c r="C35" s="35"/>
      <c r="D35" s="36" t="s">
        <v>40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41</v>
      </c>
      <c r="U35" s="37"/>
      <c r="V35" s="37"/>
      <c r="W35" s="37"/>
      <c r="X35" s="193" t="s">
        <v>42</v>
      </c>
      <c r="Y35" s="191"/>
      <c r="Z35" s="191"/>
      <c r="AA35" s="191"/>
      <c r="AB35" s="191"/>
      <c r="AC35" s="37"/>
      <c r="AD35" s="37"/>
      <c r="AE35" s="37"/>
      <c r="AF35" s="37"/>
      <c r="AG35" s="37"/>
      <c r="AH35" s="37"/>
      <c r="AI35" s="37"/>
      <c r="AJ35" s="37"/>
      <c r="AK35" s="190">
        <f>SUM(AK26:AK33)</f>
        <v>0</v>
      </c>
      <c r="AL35" s="191"/>
      <c r="AM35" s="191"/>
      <c r="AN35" s="191"/>
      <c r="AO35" s="192"/>
      <c r="AP35" s="35"/>
      <c r="AQ35" s="35"/>
      <c r="AR35" s="27"/>
      <c r="BE35" s="26"/>
    </row>
    <row r="36" spans="1:57" s="2" customFormat="1" ht="6.9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" customHeight="1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" customHeight="1">
      <c r="B38" s="17"/>
      <c r="AR38" s="17"/>
    </row>
    <row r="39" spans="1:57" s="1" customFormat="1" ht="14.4" customHeight="1">
      <c r="B39" s="17"/>
      <c r="AR39" s="17"/>
    </row>
    <row r="40" spans="1:57" s="1" customFormat="1" ht="14.4" customHeight="1">
      <c r="B40" s="17"/>
      <c r="AR40" s="17"/>
    </row>
    <row r="41" spans="1:57" s="1" customFormat="1" ht="14.4" customHeight="1">
      <c r="B41" s="17"/>
      <c r="AR41" s="17"/>
    </row>
    <row r="42" spans="1:57" s="1" customFormat="1" ht="14.4" customHeight="1">
      <c r="B42" s="17"/>
      <c r="AR42" s="17"/>
    </row>
    <row r="43" spans="1:57" s="1" customFormat="1" ht="14.4" customHeight="1">
      <c r="B43" s="17"/>
      <c r="AR43" s="17"/>
    </row>
    <row r="44" spans="1:57" s="1" customFormat="1" ht="14.4" customHeight="1">
      <c r="B44" s="17"/>
      <c r="AR44" s="17"/>
    </row>
    <row r="45" spans="1:57" s="1" customFormat="1" ht="14.4" customHeight="1">
      <c r="B45" s="17"/>
      <c r="AR45" s="17"/>
    </row>
    <row r="46" spans="1:57" s="1" customFormat="1" ht="14.4" customHeight="1">
      <c r="B46" s="17"/>
      <c r="AR46" s="17"/>
    </row>
    <row r="47" spans="1:57" s="1" customFormat="1" ht="14.4" customHeight="1">
      <c r="B47" s="17"/>
      <c r="AR47" s="17"/>
    </row>
    <row r="48" spans="1:57" s="1" customFormat="1" ht="14.4" customHeight="1">
      <c r="B48" s="17"/>
      <c r="AR48" s="17"/>
    </row>
    <row r="49" spans="1:57" s="2" customFormat="1" ht="14.4" customHeight="1">
      <c r="B49" s="39"/>
      <c r="D49" s="40" t="s">
        <v>43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44</v>
      </c>
      <c r="AI49" s="41"/>
      <c r="AJ49" s="41"/>
      <c r="AK49" s="41"/>
      <c r="AL49" s="41"/>
      <c r="AM49" s="41"/>
      <c r="AN49" s="41"/>
      <c r="AO49" s="41"/>
      <c r="AR49" s="39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3.2">
      <c r="A60" s="26"/>
      <c r="B60" s="27"/>
      <c r="C60" s="26"/>
      <c r="D60" s="42" t="s">
        <v>45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42" t="s">
        <v>46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42" t="s">
        <v>45</v>
      </c>
      <c r="AI60" s="29"/>
      <c r="AJ60" s="29"/>
      <c r="AK60" s="29"/>
      <c r="AL60" s="29"/>
      <c r="AM60" s="42" t="s">
        <v>46</v>
      </c>
      <c r="AN60" s="29"/>
      <c r="AO60" s="29"/>
      <c r="AP60" s="26"/>
      <c r="AQ60" s="26"/>
      <c r="AR60" s="27"/>
      <c r="BE60" s="26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3.2">
      <c r="A64" s="26"/>
      <c r="B64" s="27"/>
      <c r="C64" s="26"/>
      <c r="D64" s="40" t="s">
        <v>47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0" t="s">
        <v>48</v>
      </c>
      <c r="AI64" s="43"/>
      <c r="AJ64" s="43"/>
      <c r="AK64" s="43"/>
      <c r="AL64" s="43"/>
      <c r="AM64" s="43"/>
      <c r="AN64" s="43"/>
      <c r="AO64" s="43"/>
      <c r="AP64" s="26"/>
      <c r="AQ64" s="26"/>
      <c r="AR64" s="27"/>
      <c r="BE64" s="26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3.2">
      <c r="A75" s="26"/>
      <c r="B75" s="27"/>
      <c r="C75" s="26"/>
      <c r="D75" s="42" t="s">
        <v>45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42" t="s">
        <v>46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42" t="s">
        <v>45</v>
      </c>
      <c r="AI75" s="29"/>
      <c r="AJ75" s="29"/>
      <c r="AK75" s="29"/>
      <c r="AL75" s="29"/>
      <c r="AM75" s="42" t="s">
        <v>46</v>
      </c>
      <c r="AN75" s="29"/>
      <c r="AO75" s="29"/>
      <c r="AP75" s="26"/>
      <c r="AQ75" s="26"/>
      <c r="AR75" s="27"/>
      <c r="BE75" s="26"/>
    </row>
    <row r="76" spans="1:57" s="2" customFormat="1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27"/>
      <c r="BE77" s="26"/>
    </row>
    <row r="81" spans="1:91" s="2" customFormat="1" ht="6.9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27"/>
      <c r="BE81" s="26"/>
    </row>
    <row r="82" spans="1:91" s="2" customFormat="1" ht="24.9" customHeight="1">
      <c r="A82" s="26"/>
      <c r="B82" s="27"/>
      <c r="C82" s="18" t="s">
        <v>49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1" s="2" customFormat="1" ht="6.9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1" s="4" customFormat="1" ht="12" customHeight="1">
      <c r="B84" s="48"/>
      <c r="C84" s="23" t="s">
        <v>11</v>
      </c>
      <c r="L84" s="4" t="str">
        <f>K5</f>
        <v>SD_008_1</v>
      </c>
      <c r="AR84" s="48"/>
    </row>
    <row r="85" spans="1:91" s="5" customFormat="1" ht="36.9" customHeight="1">
      <c r="B85" s="49"/>
      <c r="C85" s="50" t="s">
        <v>13</v>
      </c>
      <c r="L85" s="205" t="str">
        <f>K6</f>
        <v>BOROVCE, RAKOVICE, VESELÉ, DUBOVANY - Dobudovanie verejnej kanalizácie, Veselé - rekonštrukcia a dostavba obecnej ČOV</v>
      </c>
      <c r="M85" s="206"/>
      <c r="N85" s="206"/>
      <c r="O85" s="206"/>
      <c r="P85" s="206"/>
      <c r="Q85" s="206"/>
      <c r="R85" s="206"/>
      <c r="S85" s="206"/>
      <c r="T85" s="206"/>
      <c r="U85" s="206"/>
      <c r="V85" s="206"/>
      <c r="W85" s="206"/>
      <c r="X85" s="206"/>
      <c r="Y85" s="206"/>
      <c r="Z85" s="206"/>
      <c r="AA85" s="206"/>
      <c r="AB85" s="206"/>
      <c r="AC85" s="206"/>
      <c r="AD85" s="206"/>
      <c r="AE85" s="206"/>
      <c r="AF85" s="206"/>
      <c r="AG85" s="206"/>
      <c r="AH85" s="206"/>
      <c r="AI85" s="206"/>
      <c r="AJ85" s="206"/>
      <c r="AK85" s="206"/>
      <c r="AL85" s="206"/>
      <c r="AM85" s="206"/>
      <c r="AN85" s="206"/>
      <c r="AO85" s="206"/>
      <c r="AR85" s="49"/>
    </row>
    <row r="86" spans="1:91" s="2" customFormat="1" ht="6.9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1" s="2" customFormat="1" ht="12" customHeight="1">
      <c r="A87" s="26"/>
      <c r="B87" s="27"/>
      <c r="C87" s="23" t="s">
        <v>17</v>
      </c>
      <c r="D87" s="26"/>
      <c r="E87" s="26"/>
      <c r="F87" s="26"/>
      <c r="G87" s="26"/>
      <c r="H87" s="26"/>
      <c r="I87" s="26"/>
      <c r="J87" s="26"/>
      <c r="K87" s="26"/>
      <c r="L87" s="51" t="str">
        <f>IF(K8="","",K8)</f>
        <v xml:space="preserve"> 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19</v>
      </c>
      <c r="AJ87" s="26"/>
      <c r="AK87" s="26"/>
      <c r="AL87" s="26"/>
      <c r="AM87" s="184" t="str">
        <f>IF(AN8= "","",AN8)</f>
        <v/>
      </c>
      <c r="AN87" s="184"/>
      <c r="AO87" s="26"/>
      <c r="AP87" s="26"/>
      <c r="AQ87" s="26"/>
      <c r="AR87" s="27"/>
      <c r="BE87" s="26"/>
    </row>
    <row r="88" spans="1:91" s="2" customFormat="1" ht="6.9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1" s="2" customFormat="1" ht="15.15" customHeight="1">
      <c r="A89" s="26"/>
      <c r="B89" s="27"/>
      <c r="C89" s="23" t="s">
        <v>20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>Obec Veselé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25</v>
      </c>
      <c r="AJ89" s="26"/>
      <c r="AK89" s="26"/>
      <c r="AL89" s="26"/>
      <c r="AM89" s="185" t="str">
        <f>IF(E17="","",E17)</f>
        <v>Ing. Štefan Dubec</v>
      </c>
      <c r="AN89" s="186"/>
      <c r="AO89" s="186"/>
      <c r="AP89" s="186"/>
      <c r="AQ89" s="26"/>
      <c r="AR89" s="27"/>
      <c r="AS89" s="176" t="s">
        <v>50</v>
      </c>
      <c r="AT89" s="177"/>
      <c r="AU89" s="53"/>
      <c r="AV89" s="53"/>
      <c r="AW89" s="53"/>
      <c r="AX89" s="53"/>
      <c r="AY89" s="53"/>
      <c r="AZ89" s="53"/>
      <c r="BA89" s="53"/>
      <c r="BB89" s="53"/>
      <c r="BC89" s="53"/>
      <c r="BD89" s="54"/>
      <c r="BE89" s="26"/>
    </row>
    <row r="90" spans="1:91" s="2" customFormat="1" ht="15.15" customHeight="1">
      <c r="A90" s="26"/>
      <c r="B90" s="27"/>
      <c r="C90" s="23" t="s">
        <v>24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 xml:space="preserve"> 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28</v>
      </c>
      <c r="AJ90" s="26"/>
      <c r="AK90" s="26"/>
      <c r="AL90" s="26"/>
      <c r="AM90" s="185" t="str">
        <f>IF(E20="","",E20)</f>
        <v xml:space="preserve"> </v>
      </c>
      <c r="AN90" s="186"/>
      <c r="AO90" s="186"/>
      <c r="AP90" s="186"/>
      <c r="AQ90" s="26"/>
      <c r="AR90" s="27"/>
      <c r="AS90" s="178"/>
      <c r="AT90" s="179"/>
      <c r="AU90" s="55"/>
      <c r="AV90" s="55"/>
      <c r="AW90" s="55"/>
      <c r="AX90" s="55"/>
      <c r="AY90" s="55"/>
      <c r="AZ90" s="55"/>
      <c r="BA90" s="55"/>
      <c r="BB90" s="55"/>
      <c r="BC90" s="55"/>
      <c r="BD90" s="56"/>
      <c r="BE90" s="26"/>
    </row>
    <row r="91" spans="1:91" s="2" customFormat="1" ht="10.8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178"/>
      <c r="AT91" s="179"/>
      <c r="AU91" s="55"/>
      <c r="AV91" s="55"/>
      <c r="AW91" s="55"/>
      <c r="AX91" s="55"/>
      <c r="AY91" s="55"/>
      <c r="AZ91" s="55"/>
      <c r="BA91" s="55"/>
      <c r="BB91" s="55"/>
      <c r="BC91" s="55"/>
      <c r="BD91" s="56"/>
      <c r="BE91" s="26"/>
    </row>
    <row r="92" spans="1:91" s="2" customFormat="1" ht="29.25" customHeight="1">
      <c r="A92" s="26"/>
      <c r="B92" s="27"/>
      <c r="C92" s="209" t="s">
        <v>51</v>
      </c>
      <c r="D92" s="183"/>
      <c r="E92" s="183"/>
      <c r="F92" s="183"/>
      <c r="G92" s="183"/>
      <c r="H92" s="57"/>
      <c r="I92" s="207" t="s">
        <v>52</v>
      </c>
      <c r="J92" s="183"/>
      <c r="K92" s="183"/>
      <c r="L92" s="183"/>
      <c r="M92" s="183"/>
      <c r="N92" s="183"/>
      <c r="O92" s="183"/>
      <c r="P92" s="183"/>
      <c r="Q92" s="183"/>
      <c r="R92" s="183"/>
      <c r="S92" s="183"/>
      <c r="T92" s="183"/>
      <c r="U92" s="183"/>
      <c r="V92" s="183"/>
      <c r="W92" s="183"/>
      <c r="X92" s="183"/>
      <c r="Y92" s="183"/>
      <c r="Z92" s="183"/>
      <c r="AA92" s="183"/>
      <c r="AB92" s="183"/>
      <c r="AC92" s="183"/>
      <c r="AD92" s="183"/>
      <c r="AE92" s="183"/>
      <c r="AF92" s="183"/>
      <c r="AG92" s="182" t="s">
        <v>53</v>
      </c>
      <c r="AH92" s="183"/>
      <c r="AI92" s="183"/>
      <c r="AJ92" s="183"/>
      <c r="AK92" s="183"/>
      <c r="AL92" s="183"/>
      <c r="AM92" s="183"/>
      <c r="AN92" s="207" t="s">
        <v>54</v>
      </c>
      <c r="AO92" s="183"/>
      <c r="AP92" s="208"/>
      <c r="AQ92" s="58" t="s">
        <v>55</v>
      </c>
      <c r="AR92" s="27"/>
      <c r="AS92" s="59" t="s">
        <v>56</v>
      </c>
      <c r="AT92" s="60" t="s">
        <v>57</v>
      </c>
      <c r="AU92" s="60" t="s">
        <v>58</v>
      </c>
      <c r="AV92" s="60" t="s">
        <v>59</v>
      </c>
      <c r="AW92" s="60" t="s">
        <v>60</v>
      </c>
      <c r="AX92" s="60" t="s">
        <v>61</v>
      </c>
      <c r="AY92" s="60" t="s">
        <v>62</v>
      </c>
      <c r="AZ92" s="60" t="s">
        <v>63</v>
      </c>
      <c r="BA92" s="60" t="s">
        <v>64</v>
      </c>
      <c r="BB92" s="60" t="s">
        <v>65</v>
      </c>
      <c r="BC92" s="60" t="s">
        <v>66</v>
      </c>
      <c r="BD92" s="61" t="s">
        <v>67</v>
      </c>
      <c r="BE92" s="26"/>
    </row>
    <row r="93" spans="1:91" s="2" customFormat="1" ht="10.8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62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4"/>
      <c r="BE93" s="26"/>
    </row>
    <row r="94" spans="1:91" s="6" customFormat="1" ht="32.4" customHeight="1">
      <c r="B94" s="65"/>
      <c r="C94" s="66" t="s">
        <v>68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204">
        <f>ROUND(SUM(AG95:AG108),2)</f>
        <v>0</v>
      </c>
      <c r="AH94" s="204"/>
      <c r="AI94" s="204"/>
      <c r="AJ94" s="204"/>
      <c r="AK94" s="204"/>
      <c r="AL94" s="204"/>
      <c r="AM94" s="204"/>
      <c r="AN94" s="175">
        <f t="shared" ref="AN94:AN108" si="0">SUM(AG94,AT94)</f>
        <v>0</v>
      </c>
      <c r="AO94" s="175"/>
      <c r="AP94" s="175"/>
      <c r="AQ94" s="69" t="s">
        <v>1</v>
      </c>
      <c r="AR94" s="65"/>
      <c r="AS94" s="70">
        <f>ROUND(SUM(AS95:AS108),2)</f>
        <v>0</v>
      </c>
      <c r="AT94" s="71">
        <f t="shared" ref="AT94:AT108" si="1">ROUND(SUM(AV94:AW94),2)</f>
        <v>0</v>
      </c>
      <c r="AU94" s="72">
        <f>ROUND(SUM(AU95:AU108),5)</f>
        <v>10433.691199999999</v>
      </c>
      <c r="AV94" s="71">
        <f>ROUND(AZ94*L29,2)</f>
        <v>0</v>
      </c>
      <c r="AW94" s="71">
        <f>ROUND(BA94*L30,2)</f>
        <v>0</v>
      </c>
      <c r="AX94" s="71">
        <f>ROUND(BB94*L29,2)</f>
        <v>0</v>
      </c>
      <c r="AY94" s="71">
        <f>ROUND(BC94*L30,2)</f>
        <v>0</v>
      </c>
      <c r="AZ94" s="71">
        <f>ROUND(SUM(AZ95:AZ108),2)</f>
        <v>0</v>
      </c>
      <c r="BA94" s="71">
        <f>ROUND(SUM(BA95:BA108),2)</f>
        <v>0</v>
      </c>
      <c r="BB94" s="71">
        <f>ROUND(SUM(BB95:BB108),2)</f>
        <v>0</v>
      </c>
      <c r="BC94" s="71">
        <f>ROUND(SUM(BC95:BC108),2)</f>
        <v>0</v>
      </c>
      <c r="BD94" s="73">
        <f>ROUND(SUM(BD95:BD108),2)</f>
        <v>0</v>
      </c>
      <c r="BS94" s="74" t="s">
        <v>69</v>
      </c>
      <c r="BT94" s="74" t="s">
        <v>70</v>
      </c>
      <c r="BU94" s="75" t="s">
        <v>71</v>
      </c>
      <c r="BV94" s="74" t="s">
        <v>72</v>
      </c>
      <c r="BW94" s="74" t="s">
        <v>4</v>
      </c>
      <c r="BX94" s="74" t="s">
        <v>73</v>
      </c>
      <c r="CL94" s="74" t="s">
        <v>1</v>
      </c>
    </row>
    <row r="95" spans="1:91" s="7" customFormat="1" ht="24.75" customHeight="1">
      <c r="A95" s="76" t="s">
        <v>74</v>
      </c>
      <c r="B95" s="77"/>
      <c r="C95" s="78"/>
      <c r="D95" s="203" t="s">
        <v>75</v>
      </c>
      <c r="E95" s="203"/>
      <c r="F95" s="203"/>
      <c r="G95" s="203"/>
      <c r="H95" s="203"/>
      <c r="I95" s="79"/>
      <c r="J95" s="203" t="s">
        <v>76</v>
      </c>
      <c r="K95" s="203"/>
      <c r="L95" s="203"/>
      <c r="M95" s="203"/>
      <c r="N95" s="203"/>
      <c r="O95" s="203"/>
      <c r="P95" s="203"/>
      <c r="Q95" s="203"/>
      <c r="R95" s="203"/>
      <c r="S95" s="203"/>
      <c r="T95" s="203"/>
      <c r="U95" s="203"/>
      <c r="V95" s="203"/>
      <c r="W95" s="203"/>
      <c r="X95" s="203"/>
      <c r="Y95" s="203"/>
      <c r="Z95" s="203"/>
      <c r="AA95" s="203"/>
      <c r="AB95" s="203"/>
      <c r="AC95" s="203"/>
      <c r="AD95" s="203"/>
      <c r="AE95" s="203"/>
      <c r="AF95" s="203"/>
      <c r="AG95" s="173">
        <f>'SO 10.1 - Príprava územia'!J30</f>
        <v>0</v>
      </c>
      <c r="AH95" s="174"/>
      <c r="AI95" s="174"/>
      <c r="AJ95" s="174"/>
      <c r="AK95" s="174"/>
      <c r="AL95" s="174"/>
      <c r="AM95" s="174"/>
      <c r="AN95" s="173">
        <f t="shared" si="0"/>
        <v>0</v>
      </c>
      <c r="AO95" s="174"/>
      <c r="AP95" s="174"/>
      <c r="AQ95" s="80" t="s">
        <v>77</v>
      </c>
      <c r="AR95" s="77"/>
      <c r="AS95" s="81">
        <v>0</v>
      </c>
      <c r="AT95" s="82">
        <f t="shared" si="1"/>
        <v>0</v>
      </c>
      <c r="AU95" s="83">
        <f>'SO 10.1 - Príprava územia'!P124</f>
        <v>439.24633899999998</v>
      </c>
      <c r="AV95" s="82">
        <f>'SO 10.1 - Príprava územia'!J33</f>
        <v>0</v>
      </c>
      <c r="AW95" s="82">
        <f>'SO 10.1 - Príprava územia'!J34</f>
        <v>0</v>
      </c>
      <c r="AX95" s="82">
        <f>'SO 10.1 - Príprava územia'!J35</f>
        <v>0</v>
      </c>
      <c r="AY95" s="82">
        <f>'SO 10.1 - Príprava územia'!J36</f>
        <v>0</v>
      </c>
      <c r="AZ95" s="82">
        <f>'SO 10.1 - Príprava územia'!F33</f>
        <v>0</v>
      </c>
      <c r="BA95" s="82">
        <f>'SO 10.1 - Príprava územia'!F34</f>
        <v>0</v>
      </c>
      <c r="BB95" s="82">
        <f>'SO 10.1 - Príprava územia'!F35</f>
        <v>0</v>
      </c>
      <c r="BC95" s="82">
        <f>'SO 10.1 - Príprava územia'!F36</f>
        <v>0</v>
      </c>
      <c r="BD95" s="84">
        <f>'SO 10.1 - Príprava územia'!F37</f>
        <v>0</v>
      </c>
      <c r="BT95" s="85" t="s">
        <v>78</v>
      </c>
      <c r="BV95" s="85" t="s">
        <v>72</v>
      </c>
      <c r="BW95" s="85" t="s">
        <v>79</v>
      </c>
      <c r="BX95" s="85" t="s">
        <v>4</v>
      </c>
      <c r="CL95" s="85" t="s">
        <v>1</v>
      </c>
      <c r="CM95" s="85" t="s">
        <v>70</v>
      </c>
    </row>
    <row r="96" spans="1:91" s="7" customFormat="1" ht="24.75" customHeight="1">
      <c r="A96" s="76" t="s">
        <v>74</v>
      </c>
      <c r="B96" s="77"/>
      <c r="C96" s="78"/>
      <c r="D96" s="203" t="s">
        <v>80</v>
      </c>
      <c r="E96" s="203"/>
      <c r="F96" s="203"/>
      <c r="G96" s="203"/>
      <c r="H96" s="203"/>
      <c r="I96" s="79"/>
      <c r="J96" s="203" t="s">
        <v>81</v>
      </c>
      <c r="K96" s="203"/>
      <c r="L96" s="203"/>
      <c r="M96" s="203"/>
      <c r="N96" s="203"/>
      <c r="O96" s="203"/>
      <c r="P96" s="203"/>
      <c r="Q96" s="203"/>
      <c r="R96" s="203"/>
      <c r="S96" s="203"/>
      <c r="T96" s="203"/>
      <c r="U96" s="203"/>
      <c r="V96" s="203"/>
      <c r="W96" s="203"/>
      <c r="X96" s="203"/>
      <c r="Y96" s="203"/>
      <c r="Z96" s="203"/>
      <c r="AA96" s="203"/>
      <c r="AB96" s="203"/>
      <c r="AC96" s="203"/>
      <c r="AD96" s="203"/>
      <c r="AE96" s="203"/>
      <c r="AF96" s="203"/>
      <c r="AG96" s="173">
        <f>'SO 10.2 - Merný objekt od...'!J30</f>
        <v>0</v>
      </c>
      <c r="AH96" s="174"/>
      <c r="AI96" s="174"/>
      <c r="AJ96" s="174"/>
      <c r="AK96" s="174"/>
      <c r="AL96" s="174"/>
      <c r="AM96" s="174"/>
      <c r="AN96" s="173">
        <f t="shared" si="0"/>
        <v>0</v>
      </c>
      <c r="AO96" s="174"/>
      <c r="AP96" s="174"/>
      <c r="AQ96" s="80" t="s">
        <v>77</v>
      </c>
      <c r="AR96" s="77"/>
      <c r="AS96" s="81">
        <v>0</v>
      </c>
      <c r="AT96" s="82">
        <f t="shared" si="1"/>
        <v>0</v>
      </c>
      <c r="AU96" s="83">
        <f>'SO 10.2 - Merný objekt od...'!P127</f>
        <v>471.92801052999999</v>
      </c>
      <c r="AV96" s="82">
        <f>'SO 10.2 - Merný objekt od...'!J33</f>
        <v>0</v>
      </c>
      <c r="AW96" s="82">
        <f>'SO 10.2 - Merný objekt od...'!J34</f>
        <v>0</v>
      </c>
      <c r="AX96" s="82">
        <f>'SO 10.2 - Merný objekt od...'!J35</f>
        <v>0</v>
      </c>
      <c r="AY96" s="82">
        <f>'SO 10.2 - Merný objekt od...'!J36</f>
        <v>0</v>
      </c>
      <c r="AZ96" s="82">
        <f>'SO 10.2 - Merný objekt od...'!F33</f>
        <v>0</v>
      </c>
      <c r="BA96" s="82">
        <f>'SO 10.2 - Merný objekt od...'!F34</f>
        <v>0</v>
      </c>
      <c r="BB96" s="82">
        <f>'SO 10.2 - Merný objekt od...'!F35</f>
        <v>0</v>
      </c>
      <c r="BC96" s="82">
        <f>'SO 10.2 - Merný objekt od...'!F36</f>
        <v>0</v>
      </c>
      <c r="BD96" s="84">
        <f>'SO 10.2 - Merný objekt od...'!F37</f>
        <v>0</v>
      </c>
      <c r="BT96" s="85" t="s">
        <v>78</v>
      </c>
      <c r="BV96" s="85" t="s">
        <v>72</v>
      </c>
      <c r="BW96" s="85" t="s">
        <v>82</v>
      </c>
      <c r="BX96" s="85" t="s">
        <v>4</v>
      </c>
      <c r="CL96" s="85" t="s">
        <v>1</v>
      </c>
      <c r="CM96" s="85" t="s">
        <v>70</v>
      </c>
    </row>
    <row r="97" spans="1:91" s="7" customFormat="1" ht="24.75" customHeight="1">
      <c r="A97" s="76" t="s">
        <v>74</v>
      </c>
      <c r="B97" s="77"/>
      <c r="C97" s="78"/>
      <c r="D97" s="203" t="s">
        <v>83</v>
      </c>
      <c r="E97" s="203"/>
      <c r="F97" s="203"/>
      <c r="G97" s="203"/>
      <c r="H97" s="203"/>
      <c r="I97" s="79"/>
      <c r="J97" s="203" t="s">
        <v>84</v>
      </c>
      <c r="K97" s="203"/>
      <c r="L97" s="203"/>
      <c r="M97" s="203"/>
      <c r="N97" s="203"/>
      <c r="O97" s="203"/>
      <c r="P97" s="203"/>
      <c r="Q97" s="203"/>
      <c r="R97" s="203"/>
      <c r="S97" s="203"/>
      <c r="T97" s="203"/>
      <c r="U97" s="203"/>
      <c r="V97" s="203"/>
      <c r="W97" s="203"/>
      <c r="X97" s="203"/>
      <c r="Y97" s="203"/>
      <c r="Z97" s="203"/>
      <c r="AA97" s="203"/>
      <c r="AB97" s="203"/>
      <c r="AC97" s="203"/>
      <c r="AD97" s="203"/>
      <c r="AE97" s="203"/>
      <c r="AF97" s="203"/>
      <c r="AG97" s="173">
        <f>'SO 10.3 - Objekt hrablíc'!J30</f>
        <v>0</v>
      </c>
      <c r="AH97" s="174"/>
      <c r="AI97" s="174"/>
      <c r="AJ97" s="174"/>
      <c r="AK97" s="174"/>
      <c r="AL97" s="174"/>
      <c r="AM97" s="174"/>
      <c r="AN97" s="173">
        <f t="shared" si="0"/>
        <v>0</v>
      </c>
      <c r="AO97" s="174"/>
      <c r="AP97" s="174"/>
      <c r="AQ97" s="80" t="s">
        <v>77</v>
      </c>
      <c r="AR97" s="77"/>
      <c r="AS97" s="81">
        <v>0</v>
      </c>
      <c r="AT97" s="82">
        <f t="shared" si="1"/>
        <v>0</v>
      </c>
      <c r="AU97" s="83">
        <f>'SO 10.3 - Objekt hrablíc'!P125</f>
        <v>1825.7878456000001</v>
      </c>
      <c r="AV97" s="82">
        <f>'SO 10.3 - Objekt hrablíc'!J33</f>
        <v>0</v>
      </c>
      <c r="AW97" s="82">
        <f>'SO 10.3 - Objekt hrablíc'!J34</f>
        <v>0</v>
      </c>
      <c r="AX97" s="82">
        <f>'SO 10.3 - Objekt hrablíc'!J35</f>
        <v>0</v>
      </c>
      <c r="AY97" s="82">
        <f>'SO 10.3 - Objekt hrablíc'!J36</f>
        <v>0</v>
      </c>
      <c r="AZ97" s="82">
        <f>'SO 10.3 - Objekt hrablíc'!F33</f>
        <v>0</v>
      </c>
      <c r="BA97" s="82">
        <f>'SO 10.3 - Objekt hrablíc'!F34</f>
        <v>0</v>
      </c>
      <c r="BB97" s="82">
        <f>'SO 10.3 - Objekt hrablíc'!F35</f>
        <v>0</v>
      </c>
      <c r="BC97" s="82">
        <f>'SO 10.3 - Objekt hrablíc'!F36</f>
        <v>0</v>
      </c>
      <c r="BD97" s="84">
        <f>'SO 10.3 - Objekt hrablíc'!F37</f>
        <v>0</v>
      </c>
      <c r="BT97" s="85" t="s">
        <v>78</v>
      </c>
      <c r="BV97" s="85" t="s">
        <v>72</v>
      </c>
      <c r="BW97" s="85" t="s">
        <v>85</v>
      </c>
      <c r="BX97" s="85" t="s">
        <v>4</v>
      </c>
      <c r="CL97" s="85" t="s">
        <v>1</v>
      </c>
      <c r="CM97" s="85" t="s">
        <v>70</v>
      </c>
    </row>
    <row r="98" spans="1:91" s="7" customFormat="1" ht="24.75" customHeight="1">
      <c r="A98" s="76" t="s">
        <v>74</v>
      </c>
      <c r="B98" s="77"/>
      <c r="C98" s="78"/>
      <c r="D98" s="203" t="s">
        <v>86</v>
      </c>
      <c r="E98" s="203"/>
      <c r="F98" s="203"/>
      <c r="G98" s="203"/>
      <c r="H98" s="203"/>
      <c r="I98" s="79"/>
      <c r="J98" s="203" t="s">
        <v>87</v>
      </c>
      <c r="K98" s="203"/>
      <c r="L98" s="203"/>
      <c r="M98" s="203"/>
      <c r="N98" s="203"/>
      <c r="O98" s="203"/>
      <c r="P98" s="203"/>
      <c r="Q98" s="203"/>
      <c r="R98" s="203"/>
      <c r="S98" s="203"/>
      <c r="T98" s="203"/>
      <c r="U98" s="203"/>
      <c r="V98" s="203"/>
      <c r="W98" s="203"/>
      <c r="X98" s="203"/>
      <c r="Y98" s="203"/>
      <c r="Z98" s="203"/>
      <c r="AA98" s="203"/>
      <c r="AB98" s="203"/>
      <c r="AC98" s="203"/>
      <c r="AD98" s="203"/>
      <c r="AE98" s="203"/>
      <c r="AF98" s="203"/>
      <c r="AG98" s="173">
        <f>'SO 10.4 - Prevádzková bud...'!J30</f>
        <v>0</v>
      </c>
      <c r="AH98" s="174"/>
      <c r="AI98" s="174"/>
      <c r="AJ98" s="174"/>
      <c r="AK98" s="174"/>
      <c r="AL98" s="174"/>
      <c r="AM98" s="174"/>
      <c r="AN98" s="173">
        <f t="shared" si="0"/>
        <v>0</v>
      </c>
      <c r="AO98" s="174"/>
      <c r="AP98" s="174"/>
      <c r="AQ98" s="80" t="s">
        <v>77</v>
      </c>
      <c r="AR98" s="77"/>
      <c r="AS98" s="81">
        <v>0</v>
      </c>
      <c r="AT98" s="82">
        <f t="shared" si="1"/>
        <v>0</v>
      </c>
      <c r="AU98" s="83">
        <f>'SO 10.4 - Prevádzková bud...'!P136</f>
        <v>380.31710944999998</v>
      </c>
      <c r="AV98" s="82">
        <f>'SO 10.4 - Prevádzková bud...'!J33</f>
        <v>0</v>
      </c>
      <c r="AW98" s="82">
        <f>'SO 10.4 - Prevádzková bud...'!J34</f>
        <v>0</v>
      </c>
      <c r="AX98" s="82">
        <f>'SO 10.4 - Prevádzková bud...'!J35</f>
        <v>0</v>
      </c>
      <c r="AY98" s="82">
        <f>'SO 10.4 - Prevádzková bud...'!J36</f>
        <v>0</v>
      </c>
      <c r="AZ98" s="82">
        <f>'SO 10.4 - Prevádzková bud...'!F33</f>
        <v>0</v>
      </c>
      <c r="BA98" s="82">
        <f>'SO 10.4 - Prevádzková bud...'!F34</f>
        <v>0</v>
      </c>
      <c r="BB98" s="82">
        <f>'SO 10.4 - Prevádzková bud...'!F35</f>
        <v>0</v>
      </c>
      <c r="BC98" s="82">
        <f>'SO 10.4 - Prevádzková bud...'!F36</f>
        <v>0</v>
      </c>
      <c r="BD98" s="84">
        <f>'SO 10.4 - Prevádzková bud...'!F37</f>
        <v>0</v>
      </c>
      <c r="BT98" s="85" t="s">
        <v>78</v>
      </c>
      <c r="BV98" s="85" t="s">
        <v>72</v>
      </c>
      <c r="BW98" s="85" t="s">
        <v>88</v>
      </c>
      <c r="BX98" s="85" t="s">
        <v>4</v>
      </c>
      <c r="CL98" s="85" t="s">
        <v>1</v>
      </c>
      <c r="CM98" s="85" t="s">
        <v>70</v>
      </c>
    </row>
    <row r="99" spans="1:91" s="7" customFormat="1" ht="24.75" customHeight="1">
      <c r="A99" s="76" t="s">
        <v>74</v>
      </c>
      <c r="B99" s="77"/>
      <c r="C99" s="78"/>
      <c r="D99" s="203" t="s">
        <v>89</v>
      </c>
      <c r="E99" s="203"/>
      <c r="F99" s="203"/>
      <c r="G99" s="203"/>
      <c r="H99" s="203"/>
      <c r="I99" s="79"/>
      <c r="J99" s="203" t="s">
        <v>90</v>
      </c>
      <c r="K99" s="203"/>
      <c r="L99" s="203"/>
      <c r="M99" s="203"/>
      <c r="N99" s="203"/>
      <c r="O99" s="203"/>
      <c r="P99" s="203"/>
      <c r="Q99" s="203"/>
      <c r="R99" s="203"/>
      <c r="S99" s="203"/>
      <c r="T99" s="203"/>
      <c r="U99" s="203"/>
      <c r="V99" s="203"/>
      <c r="W99" s="203"/>
      <c r="X99" s="203"/>
      <c r="Y99" s="203"/>
      <c r="Z99" s="203"/>
      <c r="AA99" s="203"/>
      <c r="AB99" s="203"/>
      <c r="AC99" s="203"/>
      <c r="AD99" s="203"/>
      <c r="AE99" s="203"/>
      <c r="AF99" s="203"/>
      <c r="AG99" s="173">
        <f>'SO 10.5 - Monoblok - úprava'!J30</f>
        <v>0</v>
      </c>
      <c r="AH99" s="174"/>
      <c r="AI99" s="174"/>
      <c r="AJ99" s="174"/>
      <c r="AK99" s="174"/>
      <c r="AL99" s="174"/>
      <c r="AM99" s="174"/>
      <c r="AN99" s="173">
        <f t="shared" si="0"/>
        <v>0</v>
      </c>
      <c r="AO99" s="174"/>
      <c r="AP99" s="174"/>
      <c r="AQ99" s="80" t="s">
        <v>77</v>
      </c>
      <c r="AR99" s="77"/>
      <c r="AS99" s="81">
        <v>0</v>
      </c>
      <c r="AT99" s="82">
        <f t="shared" si="1"/>
        <v>0</v>
      </c>
      <c r="AU99" s="83">
        <f>'SO 10.5 - Monoblok - úprava'!P124</f>
        <v>1002.28346994</v>
      </c>
      <c r="AV99" s="82">
        <f>'SO 10.5 - Monoblok - úprava'!J33</f>
        <v>0</v>
      </c>
      <c r="AW99" s="82">
        <f>'SO 10.5 - Monoblok - úprava'!J34</f>
        <v>0</v>
      </c>
      <c r="AX99" s="82">
        <f>'SO 10.5 - Monoblok - úprava'!J35</f>
        <v>0</v>
      </c>
      <c r="AY99" s="82">
        <f>'SO 10.5 - Monoblok - úprava'!J36</f>
        <v>0</v>
      </c>
      <c r="AZ99" s="82">
        <f>'SO 10.5 - Monoblok - úprava'!F33</f>
        <v>0</v>
      </c>
      <c r="BA99" s="82">
        <f>'SO 10.5 - Monoblok - úprava'!F34</f>
        <v>0</v>
      </c>
      <c r="BB99" s="82">
        <f>'SO 10.5 - Monoblok - úprava'!F35</f>
        <v>0</v>
      </c>
      <c r="BC99" s="82">
        <f>'SO 10.5 - Monoblok - úprava'!F36</f>
        <v>0</v>
      </c>
      <c r="BD99" s="84">
        <f>'SO 10.5 - Monoblok - úprava'!F37</f>
        <v>0</v>
      </c>
      <c r="BT99" s="85" t="s">
        <v>78</v>
      </c>
      <c r="BV99" s="85" t="s">
        <v>72</v>
      </c>
      <c r="BW99" s="85" t="s">
        <v>91</v>
      </c>
      <c r="BX99" s="85" t="s">
        <v>4</v>
      </c>
      <c r="CL99" s="85" t="s">
        <v>1</v>
      </c>
      <c r="CM99" s="85" t="s">
        <v>70</v>
      </c>
    </row>
    <row r="100" spans="1:91" s="7" customFormat="1" ht="24.75" customHeight="1">
      <c r="A100" s="76" t="s">
        <v>74</v>
      </c>
      <c r="B100" s="77"/>
      <c r="C100" s="78"/>
      <c r="D100" s="203" t="s">
        <v>92</v>
      </c>
      <c r="E100" s="203"/>
      <c r="F100" s="203"/>
      <c r="G100" s="203"/>
      <c r="H100" s="203"/>
      <c r="I100" s="79"/>
      <c r="J100" s="203" t="s">
        <v>93</v>
      </c>
      <c r="K100" s="203"/>
      <c r="L100" s="203"/>
      <c r="M100" s="203"/>
      <c r="N100" s="203"/>
      <c r="O100" s="203"/>
      <c r="P100" s="203"/>
      <c r="Q100" s="203"/>
      <c r="R100" s="203"/>
      <c r="S100" s="203"/>
      <c r="T100" s="203"/>
      <c r="U100" s="203"/>
      <c r="V100" s="203"/>
      <c r="W100" s="203"/>
      <c r="X100" s="203"/>
      <c r="Y100" s="203"/>
      <c r="Z100" s="203"/>
      <c r="AA100" s="203"/>
      <c r="AB100" s="203"/>
      <c r="AC100" s="203"/>
      <c r="AD100" s="203"/>
      <c r="AE100" s="203"/>
      <c r="AF100" s="203"/>
      <c r="AG100" s="173">
        <f>'SO 10.6 - Nitrifikačné ná...'!J30</f>
        <v>0</v>
      </c>
      <c r="AH100" s="174"/>
      <c r="AI100" s="174"/>
      <c r="AJ100" s="174"/>
      <c r="AK100" s="174"/>
      <c r="AL100" s="174"/>
      <c r="AM100" s="174"/>
      <c r="AN100" s="173">
        <f t="shared" si="0"/>
        <v>0</v>
      </c>
      <c r="AO100" s="174"/>
      <c r="AP100" s="174"/>
      <c r="AQ100" s="80" t="s">
        <v>77</v>
      </c>
      <c r="AR100" s="77"/>
      <c r="AS100" s="81">
        <v>0</v>
      </c>
      <c r="AT100" s="82">
        <f t="shared" si="1"/>
        <v>0</v>
      </c>
      <c r="AU100" s="83">
        <f>'SO 10.6 - Nitrifikačné ná...'!P126</f>
        <v>2929.5193629300002</v>
      </c>
      <c r="AV100" s="82">
        <f>'SO 10.6 - Nitrifikačné ná...'!J33</f>
        <v>0</v>
      </c>
      <c r="AW100" s="82">
        <f>'SO 10.6 - Nitrifikačné ná...'!J34</f>
        <v>0</v>
      </c>
      <c r="AX100" s="82">
        <f>'SO 10.6 - Nitrifikačné ná...'!J35</f>
        <v>0</v>
      </c>
      <c r="AY100" s="82">
        <f>'SO 10.6 - Nitrifikačné ná...'!J36</f>
        <v>0</v>
      </c>
      <c r="AZ100" s="82">
        <f>'SO 10.6 - Nitrifikačné ná...'!F33</f>
        <v>0</v>
      </c>
      <c r="BA100" s="82">
        <f>'SO 10.6 - Nitrifikačné ná...'!F34</f>
        <v>0</v>
      </c>
      <c r="BB100" s="82">
        <f>'SO 10.6 - Nitrifikačné ná...'!F35</f>
        <v>0</v>
      </c>
      <c r="BC100" s="82">
        <f>'SO 10.6 - Nitrifikačné ná...'!F36</f>
        <v>0</v>
      </c>
      <c r="BD100" s="84">
        <f>'SO 10.6 - Nitrifikačné ná...'!F37</f>
        <v>0</v>
      </c>
      <c r="BT100" s="85" t="s">
        <v>78</v>
      </c>
      <c r="BV100" s="85" t="s">
        <v>72</v>
      </c>
      <c r="BW100" s="85" t="s">
        <v>94</v>
      </c>
      <c r="BX100" s="85" t="s">
        <v>4</v>
      </c>
      <c r="CL100" s="85" t="s">
        <v>1</v>
      </c>
      <c r="CM100" s="85" t="s">
        <v>70</v>
      </c>
    </row>
    <row r="101" spans="1:91" s="7" customFormat="1" ht="24.75" customHeight="1">
      <c r="A101" s="76" t="s">
        <v>74</v>
      </c>
      <c r="B101" s="77"/>
      <c r="C101" s="78"/>
      <c r="D101" s="203" t="s">
        <v>95</v>
      </c>
      <c r="E101" s="203"/>
      <c r="F101" s="203"/>
      <c r="G101" s="203"/>
      <c r="H101" s="203"/>
      <c r="I101" s="79"/>
      <c r="J101" s="203" t="s">
        <v>96</v>
      </c>
      <c r="K101" s="203"/>
      <c r="L101" s="203"/>
      <c r="M101" s="203"/>
      <c r="N101" s="203"/>
      <c r="O101" s="203"/>
      <c r="P101" s="203"/>
      <c r="Q101" s="203"/>
      <c r="R101" s="203"/>
      <c r="S101" s="203"/>
      <c r="T101" s="203"/>
      <c r="U101" s="203"/>
      <c r="V101" s="203"/>
      <c r="W101" s="203"/>
      <c r="X101" s="203"/>
      <c r="Y101" s="203"/>
      <c r="Z101" s="203"/>
      <c r="AA101" s="203"/>
      <c r="AB101" s="203"/>
      <c r="AC101" s="203"/>
      <c r="AD101" s="203"/>
      <c r="AE101" s="203"/>
      <c r="AF101" s="203"/>
      <c r="AG101" s="173">
        <f>'SO 10.7 - Denitrifikačné ...'!J30</f>
        <v>0</v>
      </c>
      <c r="AH101" s="174"/>
      <c r="AI101" s="174"/>
      <c r="AJ101" s="174"/>
      <c r="AK101" s="174"/>
      <c r="AL101" s="174"/>
      <c r="AM101" s="174"/>
      <c r="AN101" s="173">
        <f t="shared" si="0"/>
        <v>0</v>
      </c>
      <c r="AO101" s="174"/>
      <c r="AP101" s="174"/>
      <c r="AQ101" s="80" t="s">
        <v>77</v>
      </c>
      <c r="AR101" s="77"/>
      <c r="AS101" s="81">
        <v>0</v>
      </c>
      <c r="AT101" s="82">
        <f t="shared" si="1"/>
        <v>0</v>
      </c>
      <c r="AU101" s="83">
        <f>'SO 10.7 - Denitrifikačné ...'!P126</f>
        <v>2479.7743769700005</v>
      </c>
      <c r="AV101" s="82">
        <f>'SO 10.7 - Denitrifikačné ...'!J33</f>
        <v>0</v>
      </c>
      <c r="AW101" s="82">
        <f>'SO 10.7 - Denitrifikačné ...'!J34</f>
        <v>0</v>
      </c>
      <c r="AX101" s="82">
        <f>'SO 10.7 - Denitrifikačné ...'!J35</f>
        <v>0</v>
      </c>
      <c r="AY101" s="82">
        <f>'SO 10.7 - Denitrifikačné ...'!J36</f>
        <v>0</v>
      </c>
      <c r="AZ101" s="82">
        <f>'SO 10.7 - Denitrifikačné ...'!F33</f>
        <v>0</v>
      </c>
      <c r="BA101" s="82">
        <f>'SO 10.7 - Denitrifikačné ...'!F34</f>
        <v>0</v>
      </c>
      <c r="BB101" s="82">
        <f>'SO 10.7 - Denitrifikačné ...'!F35</f>
        <v>0</v>
      </c>
      <c r="BC101" s="82">
        <f>'SO 10.7 - Denitrifikačné ...'!F36</f>
        <v>0</v>
      </c>
      <c r="BD101" s="84">
        <f>'SO 10.7 - Denitrifikačné ...'!F37</f>
        <v>0</v>
      </c>
      <c r="BT101" s="85" t="s">
        <v>78</v>
      </c>
      <c r="BV101" s="85" t="s">
        <v>72</v>
      </c>
      <c r="BW101" s="85" t="s">
        <v>97</v>
      </c>
      <c r="BX101" s="85" t="s">
        <v>4</v>
      </c>
      <c r="CL101" s="85" t="s">
        <v>1</v>
      </c>
      <c r="CM101" s="85" t="s">
        <v>70</v>
      </c>
    </row>
    <row r="102" spans="1:91" s="7" customFormat="1" ht="24.75" customHeight="1">
      <c r="A102" s="76" t="s">
        <v>74</v>
      </c>
      <c r="B102" s="77"/>
      <c r="C102" s="78"/>
      <c r="D102" s="203" t="s">
        <v>98</v>
      </c>
      <c r="E102" s="203"/>
      <c r="F102" s="203"/>
      <c r="G102" s="203"/>
      <c r="H102" s="203"/>
      <c r="I102" s="79"/>
      <c r="J102" s="203" t="s">
        <v>99</v>
      </c>
      <c r="K102" s="203"/>
      <c r="L102" s="203"/>
      <c r="M102" s="203"/>
      <c r="N102" s="203"/>
      <c r="O102" s="203"/>
      <c r="P102" s="203"/>
      <c r="Q102" s="203"/>
      <c r="R102" s="203"/>
      <c r="S102" s="203"/>
      <c r="T102" s="203"/>
      <c r="U102" s="203"/>
      <c r="V102" s="203"/>
      <c r="W102" s="203"/>
      <c r="X102" s="203"/>
      <c r="Y102" s="203"/>
      <c r="Z102" s="203"/>
      <c r="AA102" s="203"/>
      <c r="AB102" s="203"/>
      <c r="AC102" s="203"/>
      <c r="AD102" s="203"/>
      <c r="AE102" s="203"/>
      <c r="AF102" s="203"/>
      <c r="AG102" s="173">
        <f>'SO 10.8 - Výstupná čerpac...'!J30</f>
        <v>0</v>
      </c>
      <c r="AH102" s="174"/>
      <c r="AI102" s="174"/>
      <c r="AJ102" s="174"/>
      <c r="AK102" s="174"/>
      <c r="AL102" s="174"/>
      <c r="AM102" s="174"/>
      <c r="AN102" s="173">
        <f t="shared" si="0"/>
        <v>0</v>
      </c>
      <c r="AO102" s="174"/>
      <c r="AP102" s="174"/>
      <c r="AQ102" s="80" t="s">
        <v>77</v>
      </c>
      <c r="AR102" s="77"/>
      <c r="AS102" s="81">
        <v>0</v>
      </c>
      <c r="AT102" s="82">
        <f t="shared" si="1"/>
        <v>0</v>
      </c>
      <c r="AU102" s="83">
        <f>'SO 10.8 - Výstupná čerpac...'!P126</f>
        <v>772.53478090999988</v>
      </c>
      <c r="AV102" s="82">
        <f>'SO 10.8 - Výstupná čerpac...'!J33</f>
        <v>0</v>
      </c>
      <c r="AW102" s="82">
        <f>'SO 10.8 - Výstupná čerpac...'!J34</f>
        <v>0</v>
      </c>
      <c r="AX102" s="82">
        <f>'SO 10.8 - Výstupná čerpac...'!J35</f>
        <v>0</v>
      </c>
      <c r="AY102" s="82">
        <f>'SO 10.8 - Výstupná čerpac...'!J36</f>
        <v>0</v>
      </c>
      <c r="AZ102" s="82">
        <f>'SO 10.8 - Výstupná čerpac...'!F33</f>
        <v>0</v>
      </c>
      <c r="BA102" s="82">
        <f>'SO 10.8 - Výstupná čerpac...'!F34</f>
        <v>0</v>
      </c>
      <c r="BB102" s="82">
        <f>'SO 10.8 - Výstupná čerpac...'!F35</f>
        <v>0</v>
      </c>
      <c r="BC102" s="82">
        <f>'SO 10.8 - Výstupná čerpac...'!F36</f>
        <v>0</v>
      </c>
      <c r="BD102" s="84">
        <f>'SO 10.8 - Výstupná čerpac...'!F37</f>
        <v>0</v>
      </c>
      <c r="BT102" s="85" t="s">
        <v>78</v>
      </c>
      <c r="BV102" s="85" t="s">
        <v>72</v>
      </c>
      <c r="BW102" s="85" t="s">
        <v>100</v>
      </c>
      <c r="BX102" s="85" t="s">
        <v>4</v>
      </c>
      <c r="CL102" s="85" t="s">
        <v>1</v>
      </c>
      <c r="CM102" s="85" t="s">
        <v>70</v>
      </c>
    </row>
    <row r="103" spans="1:91" s="7" customFormat="1" ht="24.75" customHeight="1">
      <c r="A103" s="76" t="s">
        <v>74</v>
      </c>
      <c r="B103" s="77"/>
      <c r="C103" s="78"/>
      <c r="D103" s="203" t="s">
        <v>101</v>
      </c>
      <c r="E103" s="203"/>
      <c r="F103" s="203"/>
      <c r="G103" s="203"/>
      <c r="H103" s="203"/>
      <c r="I103" s="79"/>
      <c r="J103" s="203" t="s">
        <v>102</v>
      </c>
      <c r="K103" s="203"/>
      <c r="L103" s="203"/>
      <c r="M103" s="203"/>
      <c r="N103" s="203"/>
      <c r="O103" s="203"/>
      <c r="P103" s="203"/>
      <c r="Q103" s="203"/>
      <c r="R103" s="203"/>
      <c r="S103" s="203"/>
      <c r="T103" s="203"/>
      <c r="U103" s="203"/>
      <c r="V103" s="203"/>
      <c r="W103" s="203"/>
      <c r="X103" s="203"/>
      <c r="Y103" s="203"/>
      <c r="Z103" s="203"/>
      <c r="AA103" s="203"/>
      <c r="AB103" s="203"/>
      <c r="AC103" s="203"/>
      <c r="AD103" s="203"/>
      <c r="AE103" s="203"/>
      <c r="AF103" s="203"/>
      <c r="AG103" s="173">
        <f>'SO 10.9 - Prepojovacie po...'!J30</f>
        <v>0</v>
      </c>
      <c r="AH103" s="174"/>
      <c r="AI103" s="174"/>
      <c r="AJ103" s="174"/>
      <c r="AK103" s="174"/>
      <c r="AL103" s="174"/>
      <c r="AM103" s="174"/>
      <c r="AN103" s="173">
        <f t="shared" si="0"/>
        <v>0</v>
      </c>
      <c r="AO103" s="174"/>
      <c r="AP103" s="174"/>
      <c r="AQ103" s="80" t="s">
        <v>77</v>
      </c>
      <c r="AR103" s="77"/>
      <c r="AS103" s="81">
        <v>0</v>
      </c>
      <c r="AT103" s="82">
        <f t="shared" si="1"/>
        <v>0</v>
      </c>
      <c r="AU103" s="83">
        <f>'SO 10.9 - Prepojovacie po...'!P122</f>
        <v>0</v>
      </c>
      <c r="AV103" s="82">
        <f>'SO 10.9 - Prepojovacie po...'!J33</f>
        <v>0</v>
      </c>
      <c r="AW103" s="82">
        <f>'SO 10.9 - Prepojovacie po...'!J34</f>
        <v>0</v>
      </c>
      <c r="AX103" s="82">
        <f>'SO 10.9 - Prepojovacie po...'!J35</f>
        <v>0</v>
      </c>
      <c r="AY103" s="82">
        <f>'SO 10.9 - Prepojovacie po...'!J36</f>
        <v>0</v>
      </c>
      <c r="AZ103" s="82">
        <f>'SO 10.9 - Prepojovacie po...'!F33</f>
        <v>0</v>
      </c>
      <c r="BA103" s="82">
        <f>'SO 10.9 - Prepojovacie po...'!F34</f>
        <v>0</v>
      </c>
      <c r="BB103" s="82">
        <f>'SO 10.9 - Prepojovacie po...'!F35</f>
        <v>0</v>
      </c>
      <c r="BC103" s="82">
        <f>'SO 10.9 - Prepojovacie po...'!F36</f>
        <v>0</v>
      </c>
      <c r="BD103" s="84">
        <f>'SO 10.9 - Prepojovacie po...'!F37</f>
        <v>0</v>
      </c>
      <c r="BT103" s="85" t="s">
        <v>78</v>
      </c>
      <c r="BV103" s="85" t="s">
        <v>72</v>
      </c>
      <c r="BW103" s="85" t="s">
        <v>103</v>
      </c>
      <c r="BX103" s="85" t="s">
        <v>4</v>
      </c>
      <c r="CL103" s="85" t="s">
        <v>1</v>
      </c>
      <c r="CM103" s="85" t="s">
        <v>70</v>
      </c>
    </row>
    <row r="104" spans="1:91" s="7" customFormat="1" ht="24.75" customHeight="1">
      <c r="A104" s="76" t="s">
        <v>74</v>
      </c>
      <c r="B104" s="77"/>
      <c r="C104" s="78"/>
      <c r="D104" s="203" t="s">
        <v>104</v>
      </c>
      <c r="E104" s="203"/>
      <c r="F104" s="203"/>
      <c r="G104" s="203"/>
      <c r="H104" s="203"/>
      <c r="I104" s="79"/>
      <c r="J104" s="203" t="s">
        <v>105</v>
      </c>
      <c r="K104" s="203"/>
      <c r="L104" s="203"/>
      <c r="M104" s="203"/>
      <c r="N104" s="203"/>
      <c r="O104" s="203"/>
      <c r="P104" s="203"/>
      <c r="Q104" s="203"/>
      <c r="R104" s="203"/>
      <c r="S104" s="203"/>
      <c r="T104" s="203"/>
      <c r="U104" s="203"/>
      <c r="V104" s="203"/>
      <c r="W104" s="203"/>
      <c r="X104" s="203"/>
      <c r="Y104" s="203"/>
      <c r="Z104" s="203"/>
      <c r="AA104" s="203"/>
      <c r="AB104" s="203"/>
      <c r="AC104" s="203"/>
      <c r="AD104" s="203"/>
      <c r="AE104" s="203"/>
      <c r="AF104" s="203"/>
      <c r="AG104" s="173">
        <f>'SO 10.10 - Spevnené plochy'!J30</f>
        <v>0</v>
      </c>
      <c r="AH104" s="174"/>
      <c r="AI104" s="174"/>
      <c r="AJ104" s="174"/>
      <c r="AK104" s="174"/>
      <c r="AL104" s="174"/>
      <c r="AM104" s="174"/>
      <c r="AN104" s="173">
        <f t="shared" si="0"/>
        <v>0</v>
      </c>
      <c r="AO104" s="174"/>
      <c r="AP104" s="174"/>
      <c r="AQ104" s="80" t="s">
        <v>77</v>
      </c>
      <c r="AR104" s="77"/>
      <c r="AS104" s="81">
        <v>0</v>
      </c>
      <c r="AT104" s="82">
        <f t="shared" si="1"/>
        <v>0</v>
      </c>
      <c r="AU104" s="83">
        <f>'SO 10.10 - Spevnené plochy'!P122</f>
        <v>0</v>
      </c>
      <c r="AV104" s="82">
        <f>'SO 10.10 - Spevnené plochy'!J33</f>
        <v>0</v>
      </c>
      <c r="AW104" s="82">
        <f>'SO 10.10 - Spevnené plochy'!J34</f>
        <v>0</v>
      </c>
      <c r="AX104" s="82">
        <f>'SO 10.10 - Spevnené plochy'!J35</f>
        <v>0</v>
      </c>
      <c r="AY104" s="82">
        <f>'SO 10.10 - Spevnené plochy'!J36</f>
        <v>0</v>
      </c>
      <c r="AZ104" s="82">
        <f>'SO 10.10 - Spevnené plochy'!F33</f>
        <v>0</v>
      </c>
      <c r="BA104" s="82">
        <f>'SO 10.10 - Spevnené plochy'!F34</f>
        <v>0</v>
      </c>
      <c r="BB104" s="82">
        <f>'SO 10.10 - Spevnené plochy'!F35</f>
        <v>0</v>
      </c>
      <c r="BC104" s="82">
        <f>'SO 10.10 - Spevnené plochy'!F36</f>
        <v>0</v>
      </c>
      <c r="BD104" s="84">
        <f>'SO 10.10 - Spevnené plochy'!F37</f>
        <v>0</v>
      </c>
      <c r="BT104" s="85" t="s">
        <v>78</v>
      </c>
      <c r="BV104" s="85" t="s">
        <v>72</v>
      </c>
      <c r="BW104" s="85" t="s">
        <v>106</v>
      </c>
      <c r="BX104" s="85" t="s">
        <v>4</v>
      </c>
      <c r="CL104" s="85" t="s">
        <v>1</v>
      </c>
      <c r="CM104" s="85" t="s">
        <v>70</v>
      </c>
    </row>
    <row r="105" spans="1:91" s="7" customFormat="1" ht="24.75" customHeight="1">
      <c r="A105" s="76" t="s">
        <v>74</v>
      </c>
      <c r="B105" s="77"/>
      <c r="C105" s="78"/>
      <c r="D105" s="203" t="s">
        <v>107</v>
      </c>
      <c r="E105" s="203"/>
      <c r="F105" s="203"/>
      <c r="G105" s="203"/>
      <c r="H105" s="203"/>
      <c r="I105" s="79"/>
      <c r="J105" s="203" t="s">
        <v>108</v>
      </c>
      <c r="K105" s="203"/>
      <c r="L105" s="203"/>
      <c r="M105" s="203"/>
      <c r="N105" s="203"/>
      <c r="O105" s="203"/>
      <c r="P105" s="203"/>
      <c r="Q105" s="203"/>
      <c r="R105" s="203"/>
      <c r="S105" s="203"/>
      <c r="T105" s="203"/>
      <c r="U105" s="203"/>
      <c r="V105" s="203"/>
      <c r="W105" s="203"/>
      <c r="X105" s="203"/>
      <c r="Y105" s="203"/>
      <c r="Z105" s="203"/>
      <c r="AA105" s="203"/>
      <c r="AB105" s="203"/>
      <c r="AC105" s="203"/>
      <c r="AD105" s="203"/>
      <c r="AE105" s="203"/>
      <c r="AF105" s="203"/>
      <c r="AG105" s="173">
        <f>'SO 10.10.1 - Spevnené plo...'!J30</f>
        <v>0</v>
      </c>
      <c r="AH105" s="174"/>
      <c r="AI105" s="174"/>
      <c r="AJ105" s="174"/>
      <c r="AK105" s="174"/>
      <c r="AL105" s="174"/>
      <c r="AM105" s="174"/>
      <c r="AN105" s="173">
        <f t="shared" si="0"/>
        <v>0</v>
      </c>
      <c r="AO105" s="174"/>
      <c r="AP105" s="174"/>
      <c r="AQ105" s="80" t="s">
        <v>77</v>
      </c>
      <c r="AR105" s="77"/>
      <c r="AS105" s="81">
        <v>0</v>
      </c>
      <c r="AT105" s="82">
        <f t="shared" si="1"/>
        <v>0</v>
      </c>
      <c r="AU105" s="83">
        <f>'SO 10.10.1 - Spevnené plo...'!P119</f>
        <v>0</v>
      </c>
      <c r="AV105" s="82">
        <f>'SO 10.10.1 - Spevnené plo...'!J33</f>
        <v>0</v>
      </c>
      <c r="AW105" s="82">
        <f>'SO 10.10.1 - Spevnené plo...'!J34</f>
        <v>0</v>
      </c>
      <c r="AX105" s="82">
        <f>'SO 10.10.1 - Spevnené plo...'!J35</f>
        <v>0</v>
      </c>
      <c r="AY105" s="82">
        <f>'SO 10.10.1 - Spevnené plo...'!J36</f>
        <v>0</v>
      </c>
      <c r="AZ105" s="82">
        <f>'SO 10.10.1 - Spevnené plo...'!F33</f>
        <v>0</v>
      </c>
      <c r="BA105" s="82">
        <f>'SO 10.10.1 - Spevnené plo...'!F34</f>
        <v>0</v>
      </c>
      <c r="BB105" s="82">
        <f>'SO 10.10.1 - Spevnené plo...'!F35</f>
        <v>0</v>
      </c>
      <c r="BC105" s="82">
        <f>'SO 10.10.1 - Spevnené plo...'!F36</f>
        <v>0</v>
      </c>
      <c r="BD105" s="84">
        <f>'SO 10.10.1 - Spevnené plo...'!F37</f>
        <v>0</v>
      </c>
      <c r="BT105" s="85" t="s">
        <v>78</v>
      </c>
      <c r="BV105" s="85" t="s">
        <v>72</v>
      </c>
      <c r="BW105" s="85" t="s">
        <v>109</v>
      </c>
      <c r="BX105" s="85" t="s">
        <v>4</v>
      </c>
      <c r="CL105" s="85" t="s">
        <v>1</v>
      </c>
      <c r="CM105" s="85" t="s">
        <v>70</v>
      </c>
    </row>
    <row r="106" spans="1:91" s="7" customFormat="1" ht="24.75" customHeight="1">
      <c r="A106" s="76" t="s">
        <v>74</v>
      </c>
      <c r="B106" s="77"/>
      <c r="C106" s="78"/>
      <c r="D106" s="203" t="s">
        <v>110</v>
      </c>
      <c r="E106" s="203"/>
      <c r="F106" s="203"/>
      <c r="G106" s="203"/>
      <c r="H106" s="203"/>
      <c r="I106" s="79"/>
      <c r="J106" s="203" t="s">
        <v>111</v>
      </c>
      <c r="K106" s="203"/>
      <c r="L106" s="203"/>
      <c r="M106" s="203"/>
      <c r="N106" s="203"/>
      <c r="O106" s="203"/>
      <c r="P106" s="203"/>
      <c r="Q106" s="203"/>
      <c r="R106" s="203"/>
      <c r="S106" s="203"/>
      <c r="T106" s="203"/>
      <c r="U106" s="203"/>
      <c r="V106" s="203"/>
      <c r="W106" s="203"/>
      <c r="X106" s="203"/>
      <c r="Y106" s="203"/>
      <c r="Z106" s="203"/>
      <c r="AA106" s="203"/>
      <c r="AB106" s="203"/>
      <c r="AC106" s="203"/>
      <c r="AD106" s="203"/>
      <c r="AE106" s="203"/>
      <c r="AF106" s="203"/>
      <c r="AG106" s="173">
        <f>'SO 10.11 - Oplotenie'!J30</f>
        <v>0</v>
      </c>
      <c r="AH106" s="174"/>
      <c r="AI106" s="174"/>
      <c r="AJ106" s="174"/>
      <c r="AK106" s="174"/>
      <c r="AL106" s="174"/>
      <c r="AM106" s="174"/>
      <c r="AN106" s="173">
        <f t="shared" si="0"/>
        <v>0</v>
      </c>
      <c r="AO106" s="174"/>
      <c r="AP106" s="174"/>
      <c r="AQ106" s="80" t="s">
        <v>77</v>
      </c>
      <c r="AR106" s="77"/>
      <c r="AS106" s="81">
        <v>0</v>
      </c>
      <c r="AT106" s="82">
        <f t="shared" si="1"/>
        <v>0</v>
      </c>
      <c r="AU106" s="83">
        <f>'SO 10.11 - Oplotenie'!P122</f>
        <v>132.299903</v>
      </c>
      <c r="AV106" s="82">
        <f>'SO 10.11 - Oplotenie'!J33</f>
        <v>0</v>
      </c>
      <c r="AW106" s="82">
        <f>'SO 10.11 - Oplotenie'!J34</f>
        <v>0</v>
      </c>
      <c r="AX106" s="82">
        <f>'SO 10.11 - Oplotenie'!J35</f>
        <v>0</v>
      </c>
      <c r="AY106" s="82">
        <f>'SO 10.11 - Oplotenie'!J36</f>
        <v>0</v>
      </c>
      <c r="AZ106" s="82">
        <f>'SO 10.11 - Oplotenie'!F33</f>
        <v>0</v>
      </c>
      <c r="BA106" s="82">
        <f>'SO 10.11 - Oplotenie'!F34</f>
        <v>0</v>
      </c>
      <c r="BB106" s="82">
        <f>'SO 10.11 - Oplotenie'!F35</f>
        <v>0</v>
      </c>
      <c r="BC106" s="82">
        <f>'SO 10.11 - Oplotenie'!F36</f>
        <v>0</v>
      </c>
      <c r="BD106" s="84">
        <f>'SO 10.11 - Oplotenie'!F37</f>
        <v>0</v>
      </c>
      <c r="BT106" s="85" t="s">
        <v>78</v>
      </c>
      <c r="BV106" s="85" t="s">
        <v>72</v>
      </c>
      <c r="BW106" s="85" t="s">
        <v>112</v>
      </c>
      <c r="BX106" s="85" t="s">
        <v>4</v>
      </c>
      <c r="CL106" s="85" t="s">
        <v>1</v>
      </c>
      <c r="CM106" s="85" t="s">
        <v>70</v>
      </c>
    </row>
    <row r="107" spans="1:91" s="7" customFormat="1" ht="24.75" customHeight="1">
      <c r="A107" s="76" t="s">
        <v>74</v>
      </c>
      <c r="B107" s="77"/>
      <c r="C107" s="78"/>
      <c r="D107" s="203" t="s">
        <v>113</v>
      </c>
      <c r="E107" s="203"/>
      <c r="F107" s="203"/>
      <c r="G107" s="203"/>
      <c r="H107" s="203"/>
      <c r="I107" s="79"/>
      <c r="J107" s="203" t="s">
        <v>114</v>
      </c>
      <c r="K107" s="203"/>
      <c r="L107" s="203"/>
      <c r="M107" s="203"/>
      <c r="N107" s="203"/>
      <c r="O107" s="203"/>
      <c r="P107" s="203"/>
      <c r="Q107" s="203"/>
      <c r="R107" s="203"/>
      <c r="S107" s="203"/>
      <c r="T107" s="203"/>
      <c r="U107" s="203"/>
      <c r="V107" s="203"/>
      <c r="W107" s="203"/>
      <c r="X107" s="203"/>
      <c r="Y107" s="203"/>
      <c r="Z107" s="203"/>
      <c r="AA107" s="203"/>
      <c r="AB107" s="203"/>
      <c r="AC107" s="203"/>
      <c r="AD107" s="203"/>
      <c r="AE107" s="203"/>
      <c r="AF107" s="203"/>
      <c r="AG107" s="173">
        <f>'Elektročasť-PS 05.2., SO 10.12.'!J30</f>
        <v>0</v>
      </c>
      <c r="AH107" s="174"/>
      <c r="AI107" s="174"/>
      <c r="AJ107" s="174"/>
      <c r="AK107" s="174"/>
      <c r="AL107" s="174"/>
      <c r="AM107" s="174"/>
      <c r="AN107" s="173">
        <f t="shared" si="0"/>
        <v>0</v>
      </c>
      <c r="AO107" s="174"/>
      <c r="AP107" s="174"/>
      <c r="AQ107" s="80" t="s">
        <v>77</v>
      </c>
      <c r="AR107" s="77"/>
      <c r="AS107" s="81">
        <v>0</v>
      </c>
      <c r="AT107" s="82">
        <f t="shared" si="1"/>
        <v>0</v>
      </c>
      <c r="AU107" s="83">
        <f>'Elektročasť-PS 05.2., SO 10.12.'!P118</f>
        <v>0</v>
      </c>
      <c r="AV107" s="82">
        <f>'Elektročasť-PS 05.2., SO 10.12.'!J33</f>
        <v>0</v>
      </c>
      <c r="AW107" s="82">
        <f>'Elektročasť-PS 05.2., SO 10.12.'!J34</f>
        <v>0</v>
      </c>
      <c r="AX107" s="82">
        <f>'Elektročasť-PS 05.2., SO 10.12.'!J35</f>
        <v>0</v>
      </c>
      <c r="AY107" s="82">
        <f>'Elektročasť-PS 05.2., SO 10.12.'!J36</f>
        <v>0</v>
      </c>
      <c r="AZ107" s="82">
        <f>'Elektročasť-PS 05.2., SO 10.12.'!F33</f>
        <v>0</v>
      </c>
      <c r="BA107" s="82">
        <f>'Elektročasť-PS 05.2., SO 10.12.'!F34</f>
        <v>0</v>
      </c>
      <c r="BB107" s="82">
        <f>'Elektročasť-PS 05.2., SO 10.12.'!F35</f>
        <v>0</v>
      </c>
      <c r="BC107" s="82">
        <f>'Elektročasť-PS 05.2., SO 10.12.'!F36</f>
        <v>0</v>
      </c>
      <c r="BD107" s="84">
        <f>'Elektročasť-PS 05.2., SO 10.12.'!F37</f>
        <v>0</v>
      </c>
      <c r="BT107" s="85" t="s">
        <v>78</v>
      </c>
      <c r="BV107" s="85" t="s">
        <v>72</v>
      </c>
      <c r="BW107" s="85" t="s">
        <v>115</v>
      </c>
      <c r="BX107" s="85" t="s">
        <v>4</v>
      </c>
      <c r="CL107" s="85" t="s">
        <v>1</v>
      </c>
      <c r="CM107" s="85" t="s">
        <v>70</v>
      </c>
    </row>
    <row r="108" spans="1:91" s="7" customFormat="1" ht="24.75" customHeight="1">
      <c r="A108" s="76" t="s">
        <v>74</v>
      </c>
      <c r="B108" s="77"/>
      <c r="C108" s="78"/>
      <c r="D108" s="203" t="s">
        <v>116</v>
      </c>
      <c r="E108" s="203"/>
      <c r="F108" s="203"/>
      <c r="G108" s="203"/>
      <c r="H108" s="203"/>
      <c r="I108" s="79"/>
      <c r="J108" s="203" t="s">
        <v>117</v>
      </c>
      <c r="K108" s="203"/>
      <c r="L108" s="203"/>
      <c r="M108" s="203"/>
      <c r="N108" s="203"/>
      <c r="O108" s="203"/>
      <c r="P108" s="203"/>
      <c r="Q108" s="203"/>
      <c r="R108" s="203"/>
      <c r="S108" s="203"/>
      <c r="T108" s="203"/>
      <c r="U108" s="203"/>
      <c r="V108" s="203"/>
      <c r="W108" s="203"/>
      <c r="X108" s="203"/>
      <c r="Y108" s="203"/>
      <c r="Z108" s="203"/>
      <c r="AA108" s="203"/>
      <c r="AB108" s="203"/>
      <c r="AC108" s="203"/>
      <c r="AD108" s="203"/>
      <c r="AE108" s="203"/>
      <c r="AF108" s="203"/>
      <c r="AG108" s="173">
        <f>'PS 05.1 - Strojnotechnolo...'!J30</f>
        <v>0</v>
      </c>
      <c r="AH108" s="174"/>
      <c r="AI108" s="174"/>
      <c r="AJ108" s="174"/>
      <c r="AK108" s="174"/>
      <c r="AL108" s="174"/>
      <c r="AM108" s="174"/>
      <c r="AN108" s="173">
        <f t="shared" si="0"/>
        <v>0</v>
      </c>
      <c r="AO108" s="174"/>
      <c r="AP108" s="174"/>
      <c r="AQ108" s="80" t="s">
        <v>77</v>
      </c>
      <c r="AR108" s="77"/>
      <c r="AS108" s="86">
        <v>0</v>
      </c>
      <c r="AT108" s="87">
        <f t="shared" si="1"/>
        <v>0</v>
      </c>
      <c r="AU108" s="88">
        <f>'PS 05.1 - Strojnotechnolo...'!P118</f>
        <v>0</v>
      </c>
      <c r="AV108" s="87">
        <f>'PS 05.1 - Strojnotechnolo...'!J33</f>
        <v>0</v>
      </c>
      <c r="AW108" s="87">
        <f>'PS 05.1 - Strojnotechnolo...'!J34</f>
        <v>0</v>
      </c>
      <c r="AX108" s="87">
        <f>'PS 05.1 - Strojnotechnolo...'!J35</f>
        <v>0</v>
      </c>
      <c r="AY108" s="87">
        <f>'PS 05.1 - Strojnotechnolo...'!J36</f>
        <v>0</v>
      </c>
      <c r="AZ108" s="87">
        <f>'PS 05.1 - Strojnotechnolo...'!F33</f>
        <v>0</v>
      </c>
      <c r="BA108" s="87">
        <f>'PS 05.1 - Strojnotechnolo...'!F34</f>
        <v>0</v>
      </c>
      <c r="BB108" s="87">
        <f>'PS 05.1 - Strojnotechnolo...'!F35</f>
        <v>0</v>
      </c>
      <c r="BC108" s="87">
        <f>'PS 05.1 - Strojnotechnolo...'!F36</f>
        <v>0</v>
      </c>
      <c r="BD108" s="89">
        <f>'PS 05.1 - Strojnotechnolo...'!F37</f>
        <v>0</v>
      </c>
      <c r="BT108" s="85" t="s">
        <v>78</v>
      </c>
      <c r="BV108" s="85" t="s">
        <v>72</v>
      </c>
      <c r="BW108" s="85" t="s">
        <v>118</v>
      </c>
      <c r="BX108" s="85" t="s">
        <v>4</v>
      </c>
      <c r="CL108" s="85" t="s">
        <v>1</v>
      </c>
      <c r="CM108" s="85" t="s">
        <v>70</v>
      </c>
    </row>
    <row r="109" spans="1:91" s="2" customFormat="1" ht="30" customHeight="1">
      <c r="A109" s="26"/>
      <c r="B109" s="27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7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</row>
    <row r="110" spans="1:91" s="2" customFormat="1" ht="6.9" customHeight="1">
      <c r="A110" s="26"/>
      <c r="B110" s="44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27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</row>
  </sheetData>
  <mergeCells count="92">
    <mergeCell ref="C92:G92"/>
    <mergeCell ref="D98:H98"/>
    <mergeCell ref="D99:H99"/>
    <mergeCell ref="D95:H95"/>
    <mergeCell ref="D100:H100"/>
    <mergeCell ref="D97:H97"/>
    <mergeCell ref="D96:H96"/>
    <mergeCell ref="I92:AF92"/>
    <mergeCell ref="J102:AF102"/>
    <mergeCell ref="J103:AF103"/>
    <mergeCell ref="J100:AF100"/>
    <mergeCell ref="J99:AF99"/>
    <mergeCell ref="J98:AF98"/>
    <mergeCell ref="J97:AF97"/>
    <mergeCell ref="J101:AF101"/>
    <mergeCell ref="J96:AF96"/>
    <mergeCell ref="J95:AF95"/>
    <mergeCell ref="L85:AO85"/>
    <mergeCell ref="D105:H105"/>
    <mergeCell ref="J105:AF105"/>
    <mergeCell ref="D106:H106"/>
    <mergeCell ref="J106:AF106"/>
    <mergeCell ref="AN104:AP104"/>
    <mergeCell ref="AN102:AP102"/>
    <mergeCell ref="AN92:AP92"/>
    <mergeCell ref="AN101:AP101"/>
    <mergeCell ref="AN98:AP98"/>
    <mergeCell ref="AN100:AP100"/>
    <mergeCell ref="AN99:AP99"/>
    <mergeCell ref="AN95:AP95"/>
    <mergeCell ref="AN97:AP97"/>
    <mergeCell ref="D102:H102"/>
    <mergeCell ref="D103:H103"/>
    <mergeCell ref="D107:H107"/>
    <mergeCell ref="J107:AF107"/>
    <mergeCell ref="D108:H108"/>
    <mergeCell ref="J108:AF108"/>
    <mergeCell ref="AG94:AM94"/>
    <mergeCell ref="AG104:AM104"/>
    <mergeCell ref="D104:H104"/>
    <mergeCell ref="D101:H101"/>
    <mergeCell ref="J104:AF104"/>
    <mergeCell ref="K5:AO5"/>
    <mergeCell ref="K6:AO6"/>
    <mergeCell ref="E23:AN23"/>
    <mergeCell ref="AK26:AO26"/>
    <mergeCell ref="L28:P28"/>
    <mergeCell ref="W28:AE28"/>
    <mergeCell ref="AK28:AO28"/>
    <mergeCell ref="L29:P29"/>
    <mergeCell ref="W29:AE29"/>
    <mergeCell ref="AK29:AO29"/>
    <mergeCell ref="AK30:AO30"/>
    <mergeCell ref="L30:P30"/>
    <mergeCell ref="W30:AE30"/>
    <mergeCell ref="W31:AE31"/>
    <mergeCell ref="AK31:AO31"/>
    <mergeCell ref="L31:P31"/>
    <mergeCell ref="L32:P32"/>
    <mergeCell ref="W32:AE32"/>
    <mergeCell ref="AK32:AO32"/>
    <mergeCell ref="L33:P33"/>
    <mergeCell ref="W33:AE33"/>
    <mergeCell ref="AK33:AO33"/>
    <mergeCell ref="AK35:AO35"/>
    <mergeCell ref="X35:AB35"/>
    <mergeCell ref="AR2:BE2"/>
    <mergeCell ref="AG103:AM103"/>
    <mergeCell ref="AG102:AM102"/>
    <mergeCell ref="AG92:AM92"/>
    <mergeCell ref="AG97:AM97"/>
    <mergeCell ref="AG95:AM95"/>
    <mergeCell ref="AG100:AM100"/>
    <mergeCell ref="AG101:AM101"/>
    <mergeCell ref="AG99:AM99"/>
    <mergeCell ref="AG96:AM96"/>
    <mergeCell ref="AG98:AM98"/>
    <mergeCell ref="AM87:AN87"/>
    <mergeCell ref="AM89:AP89"/>
    <mergeCell ref="AM90:AP90"/>
    <mergeCell ref="AN103:AP103"/>
    <mergeCell ref="AN96:AP96"/>
    <mergeCell ref="AS89:AT91"/>
    <mergeCell ref="AN105:AP105"/>
    <mergeCell ref="AG105:AM105"/>
    <mergeCell ref="AN106:AP106"/>
    <mergeCell ref="AG106:AM106"/>
    <mergeCell ref="AN107:AP107"/>
    <mergeCell ref="AG107:AM107"/>
    <mergeCell ref="AN108:AP108"/>
    <mergeCell ref="AG108:AM108"/>
    <mergeCell ref="AN94:AP94"/>
  </mergeCells>
  <hyperlinks>
    <hyperlink ref="A95" location="'SO 10.1 - Príprava územia'!C2" display="/" xr:uid="{00000000-0004-0000-0000-000000000000}"/>
    <hyperlink ref="A96" location="'SO 10.2 - Merný objekt od...'!C2" display="/" xr:uid="{00000000-0004-0000-0000-000001000000}"/>
    <hyperlink ref="A97" location="'SO 10.3 - Objekt hrablíc'!C2" display="/" xr:uid="{00000000-0004-0000-0000-000002000000}"/>
    <hyperlink ref="A98" location="'SO 10.4 - Prevádzková bud...'!C2" display="/" xr:uid="{00000000-0004-0000-0000-000003000000}"/>
    <hyperlink ref="A99" location="'SO 10.5 - Monoblok - úprava'!C2" display="/" xr:uid="{00000000-0004-0000-0000-000004000000}"/>
    <hyperlink ref="A100" location="'SO 10.6 - Nitrifikačné ná...'!C2" display="/" xr:uid="{00000000-0004-0000-0000-000005000000}"/>
    <hyperlink ref="A101" location="'SO 10.7 - Denitrifikačné ...'!C2" display="/" xr:uid="{00000000-0004-0000-0000-000006000000}"/>
    <hyperlink ref="A102" location="'SO 10.8 - Výstupná čerpac...'!C2" display="/" xr:uid="{00000000-0004-0000-0000-000007000000}"/>
    <hyperlink ref="A103" location="'SO 10.9 - Prepojovacie po...'!C2" display="/" xr:uid="{00000000-0004-0000-0000-000008000000}"/>
    <hyperlink ref="A104" location="'SO 10.10 - Spevnené plochy'!C2" display="/" xr:uid="{00000000-0004-0000-0000-000009000000}"/>
    <hyperlink ref="A105" location="'SO 10.10.1 - Spevnené plo...'!C2" display="/" xr:uid="{00000000-0004-0000-0000-00000A000000}"/>
    <hyperlink ref="A106" location="'SO 10.11 - Oplotenie'!C2" display="/" xr:uid="{00000000-0004-0000-0000-00000B000000}"/>
    <hyperlink ref="A107" location="'SO 10.12 - Vonkajšie osve...'!C2" display="/" xr:uid="{00000000-0004-0000-0000-00000C000000}"/>
    <hyperlink ref="A108" location="'PS 05.1 - Strojnotechnolo...'!C2" display="/" xr:uid="{00000000-0004-0000-0000-00000D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BM222"/>
  <sheetViews>
    <sheetView showGridLines="0" topLeftCell="A106" workbookViewId="0">
      <selection activeCell="I125" sqref="I125:I221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>
      <c r="A1" s="90"/>
    </row>
    <row r="2" spans="1:46" s="1" customFormat="1" ht="36.9" customHeight="1">
      <c r="L2" s="180" t="s">
        <v>5</v>
      </c>
      <c r="M2" s="181"/>
      <c r="N2" s="181"/>
      <c r="O2" s="181"/>
      <c r="P2" s="181"/>
      <c r="Q2" s="181"/>
      <c r="R2" s="181"/>
      <c r="S2" s="181"/>
      <c r="T2" s="181"/>
      <c r="U2" s="181"/>
      <c r="V2" s="181"/>
      <c r="AT2" s="14" t="s">
        <v>103</v>
      </c>
    </row>
    <row r="3" spans="1:46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70</v>
      </c>
    </row>
    <row r="4" spans="1:46" s="1" customFormat="1" ht="24.9" customHeight="1">
      <c r="B4" s="17"/>
      <c r="D4" s="18" t="s">
        <v>119</v>
      </c>
      <c r="L4" s="17"/>
      <c r="M4" s="91" t="s">
        <v>9</v>
      </c>
      <c r="AT4" s="14" t="s">
        <v>3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39.75" customHeight="1">
      <c r="B7" s="17"/>
      <c r="E7" s="211" t="str">
        <f>'Rekapitulácia stavby'!K6</f>
        <v>BOROVCE, RAKOVICE, VESELÉ, DUBOVANY - Dobudovanie verejnej kanalizácie, Veselé - rekonštrukcia a dostavba obecnej ČOV</v>
      </c>
      <c r="F7" s="212"/>
      <c r="G7" s="212"/>
      <c r="H7" s="212"/>
      <c r="L7" s="17"/>
    </row>
    <row r="8" spans="1:46" s="2" customFormat="1" ht="12" customHeight="1">
      <c r="A8" s="26"/>
      <c r="B8" s="27"/>
      <c r="C8" s="26"/>
      <c r="D8" s="23" t="s">
        <v>120</v>
      </c>
      <c r="E8" s="26"/>
      <c r="F8" s="26"/>
      <c r="G8" s="26"/>
      <c r="H8" s="26"/>
      <c r="I8" s="26"/>
      <c r="J8" s="26"/>
      <c r="K8" s="26"/>
      <c r="L8" s="39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205" t="s">
        <v>808</v>
      </c>
      <c r="F9" s="210"/>
      <c r="G9" s="210"/>
      <c r="H9" s="210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15</v>
      </c>
      <c r="E11" s="26"/>
      <c r="F11" s="21" t="s">
        <v>1</v>
      </c>
      <c r="G11" s="26"/>
      <c r="H11" s="26"/>
      <c r="I11" s="23" t="s">
        <v>16</v>
      </c>
      <c r="J11" s="21" t="s">
        <v>1</v>
      </c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17</v>
      </c>
      <c r="E12" s="26"/>
      <c r="F12" s="21" t="s">
        <v>18</v>
      </c>
      <c r="G12" s="26"/>
      <c r="H12" s="26"/>
      <c r="I12" s="23" t="s">
        <v>19</v>
      </c>
      <c r="J12" s="52"/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8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20</v>
      </c>
      <c r="E14" s="26"/>
      <c r="F14" s="26"/>
      <c r="G14" s="26"/>
      <c r="H14" s="26"/>
      <c r="I14" s="23" t="s">
        <v>21</v>
      </c>
      <c r="J14" s="21" t="s">
        <v>1</v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">
        <v>22</v>
      </c>
      <c r="F15" s="26"/>
      <c r="G15" s="26"/>
      <c r="H15" s="26"/>
      <c r="I15" s="23" t="s">
        <v>23</v>
      </c>
      <c r="J15" s="21" t="s">
        <v>1</v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21</v>
      </c>
      <c r="J17" s="21" t="str">
        <f>'Rekapitulácia stavby'!AN13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97" t="str">
        <f>'Rekapitulácia stavby'!E14</f>
        <v xml:space="preserve"> </v>
      </c>
      <c r="F18" s="197"/>
      <c r="G18" s="197"/>
      <c r="H18" s="197"/>
      <c r="I18" s="23" t="s">
        <v>23</v>
      </c>
      <c r="J18" s="21" t="str">
        <f>'Rekapitulácia stavby'!AN14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25</v>
      </c>
      <c r="E20" s="26"/>
      <c r="F20" s="26"/>
      <c r="G20" s="26"/>
      <c r="H20" s="26"/>
      <c r="I20" s="23" t="s">
        <v>21</v>
      </c>
      <c r="J20" s="21" t="s">
        <v>1</v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">
        <v>26</v>
      </c>
      <c r="F21" s="26"/>
      <c r="G21" s="26"/>
      <c r="H21" s="26"/>
      <c r="I21" s="23" t="s">
        <v>23</v>
      </c>
      <c r="J21" s="21" t="s">
        <v>1</v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28</v>
      </c>
      <c r="E23" s="26"/>
      <c r="F23" s="26"/>
      <c r="G23" s="26"/>
      <c r="H23" s="26"/>
      <c r="I23" s="23" t="s">
        <v>21</v>
      </c>
      <c r="J23" s="21" t="str">
        <f>IF('Rekapitulácia stavby'!AN19="","",'Rekapitulácia stavby'!AN19)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23</v>
      </c>
      <c r="J24" s="21" t="str">
        <f>IF('Rekapitulácia stavby'!AN20="","",'Rekapitulácia stavby'!AN20)</f>
        <v/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29</v>
      </c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92"/>
      <c r="B27" s="93"/>
      <c r="C27" s="92"/>
      <c r="D27" s="92"/>
      <c r="E27" s="199" t="s">
        <v>1</v>
      </c>
      <c r="F27" s="199"/>
      <c r="G27" s="199"/>
      <c r="H27" s="199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" customHeight="1">
      <c r="A29" s="26"/>
      <c r="B29" s="27"/>
      <c r="C29" s="26"/>
      <c r="D29" s="63"/>
      <c r="E29" s="63"/>
      <c r="F29" s="63"/>
      <c r="G29" s="63"/>
      <c r="H29" s="63"/>
      <c r="I29" s="63"/>
      <c r="J29" s="63"/>
      <c r="K29" s="63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5" t="s">
        <v>30</v>
      </c>
      <c r="E30" s="26"/>
      <c r="F30" s="26"/>
      <c r="G30" s="26"/>
      <c r="H30" s="26"/>
      <c r="I30" s="26"/>
      <c r="J30" s="68">
        <f>ROUND(J122, 2)</f>
        <v>0</v>
      </c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" customHeight="1">
      <c r="A32" s="26"/>
      <c r="B32" s="27"/>
      <c r="C32" s="26"/>
      <c r="D32" s="26"/>
      <c r="E32" s="26"/>
      <c r="F32" s="30" t="s">
        <v>32</v>
      </c>
      <c r="G32" s="26"/>
      <c r="H32" s="26"/>
      <c r="I32" s="30" t="s">
        <v>31</v>
      </c>
      <c r="J32" s="30" t="s">
        <v>33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" customHeight="1">
      <c r="A33" s="26"/>
      <c r="B33" s="27"/>
      <c r="C33" s="26"/>
      <c r="D33" s="96" t="s">
        <v>34</v>
      </c>
      <c r="E33" s="32" t="s">
        <v>35</v>
      </c>
      <c r="F33" s="97">
        <f>ROUND((SUM(BE122:BE221)),  2)</f>
        <v>0</v>
      </c>
      <c r="G33" s="98"/>
      <c r="H33" s="98"/>
      <c r="I33" s="99">
        <v>0.2</v>
      </c>
      <c r="J33" s="97">
        <f>ROUND(((SUM(BE122:BE221))*I33),  2)</f>
        <v>0</v>
      </c>
      <c r="K33" s="26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" customHeight="1">
      <c r="A34" s="26"/>
      <c r="B34" s="27"/>
      <c r="C34" s="26"/>
      <c r="D34" s="26"/>
      <c r="E34" s="32" t="s">
        <v>36</v>
      </c>
      <c r="F34" s="100">
        <f>ROUND((SUM(BF122:BF221)),  2)</f>
        <v>0</v>
      </c>
      <c r="G34" s="26"/>
      <c r="H34" s="26"/>
      <c r="I34" s="101">
        <v>0.2</v>
      </c>
      <c r="J34" s="100">
        <f>ROUND(((SUM(BF122:BF221))*I34),  2)</f>
        <v>0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" hidden="1" customHeight="1">
      <c r="A35" s="26"/>
      <c r="B35" s="27"/>
      <c r="C35" s="26"/>
      <c r="D35" s="26"/>
      <c r="E35" s="23" t="s">
        <v>37</v>
      </c>
      <c r="F35" s="100">
        <f>ROUND((SUM(BG122:BG221)),  2)</f>
        <v>0</v>
      </c>
      <c r="G35" s="26"/>
      <c r="H35" s="26"/>
      <c r="I35" s="101">
        <v>0.2</v>
      </c>
      <c r="J35" s="100">
        <f>0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" hidden="1" customHeight="1">
      <c r="A36" s="26"/>
      <c r="B36" s="27"/>
      <c r="C36" s="26"/>
      <c r="D36" s="26"/>
      <c r="E36" s="23" t="s">
        <v>38</v>
      </c>
      <c r="F36" s="100">
        <f>ROUND((SUM(BH122:BH221)),  2)</f>
        <v>0</v>
      </c>
      <c r="G36" s="26"/>
      <c r="H36" s="26"/>
      <c r="I36" s="101">
        <v>0.2</v>
      </c>
      <c r="J36" s="100">
        <f>0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" hidden="1" customHeight="1">
      <c r="A37" s="26"/>
      <c r="B37" s="27"/>
      <c r="C37" s="26"/>
      <c r="D37" s="26"/>
      <c r="E37" s="32" t="s">
        <v>39</v>
      </c>
      <c r="F37" s="97">
        <f>ROUND((SUM(BI122:BI221)),  2)</f>
        <v>0</v>
      </c>
      <c r="G37" s="98"/>
      <c r="H37" s="98"/>
      <c r="I37" s="99">
        <v>0</v>
      </c>
      <c r="J37" s="97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102"/>
      <c r="D39" s="103" t="s">
        <v>40</v>
      </c>
      <c r="E39" s="57"/>
      <c r="F39" s="57"/>
      <c r="G39" s="104" t="s">
        <v>41</v>
      </c>
      <c r="H39" s="105" t="s">
        <v>42</v>
      </c>
      <c r="I39" s="57"/>
      <c r="J39" s="106">
        <f>SUM(J30:J37)</f>
        <v>0</v>
      </c>
      <c r="K39" s="107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" customHeight="1">
      <c r="B41" s="17"/>
      <c r="L41" s="17"/>
    </row>
    <row r="42" spans="1:31" s="1" customFormat="1" ht="14.4" customHeight="1">
      <c r="B42" s="17"/>
      <c r="L42" s="17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39"/>
      <c r="D50" s="40" t="s">
        <v>43</v>
      </c>
      <c r="E50" s="41"/>
      <c r="F50" s="41"/>
      <c r="G50" s="40" t="s">
        <v>44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.2">
      <c r="A61" s="26"/>
      <c r="B61" s="27"/>
      <c r="C61" s="26"/>
      <c r="D61" s="42" t="s">
        <v>45</v>
      </c>
      <c r="E61" s="29"/>
      <c r="F61" s="108" t="s">
        <v>46</v>
      </c>
      <c r="G61" s="42" t="s">
        <v>45</v>
      </c>
      <c r="H61" s="29"/>
      <c r="I61" s="29"/>
      <c r="J61" s="109" t="s">
        <v>46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.2">
      <c r="A65" s="26"/>
      <c r="B65" s="27"/>
      <c r="C65" s="26"/>
      <c r="D65" s="40" t="s">
        <v>47</v>
      </c>
      <c r="E65" s="43"/>
      <c r="F65" s="43"/>
      <c r="G65" s="40" t="s">
        <v>48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.2">
      <c r="A76" s="26"/>
      <c r="B76" s="27"/>
      <c r="C76" s="26"/>
      <c r="D76" s="42" t="s">
        <v>45</v>
      </c>
      <c r="E76" s="29"/>
      <c r="F76" s="108" t="s">
        <v>46</v>
      </c>
      <c r="G76" s="42" t="s">
        <v>45</v>
      </c>
      <c r="H76" s="29"/>
      <c r="I76" s="29"/>
      <c r="J76" s="109" t="s">
        <v>46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" customHeight="1">
      <c r="A82" s="26"/>
      <c r="B82" s="27"/>
      <c r="C82" s="18" t="s">
        <v>122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39.75" customHeight="1">
      <c r="A85" s="26"/>
      <c r="B85" s="27"/>
      <c r="C85" s="26"/>
      <c r="D85" s="26"/>
      <c r="E85" s="211" t="str">
        <f>E7</f>
        <v>BOROVCE, RAKOVICE, VESELÉ, DUBOVANY - Dobudovanie verejnej kanalizácie, Veselé - rekonštrukcia a dostavba obecnej ČOV</v>
      </c>
      <c r="F85" s="212"/>
      <c r="G85" s="212"/>
      <c r="H85" s="212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120</v>
      </c>
      <c r="D86" s="26"/>
      <c r="E86" s="26"/>
      <c r="F86" s="26"/>
      <c r="G86" s="26"/>
      <c r="H86" s="26"/>
      <c r="I86" s="26"/>
      <c r="J86" s="26"/>
      <c r="K86" s="26"/>
      <c r="L86" s="39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205" t="str">
        <f>E9</f>
        <v xml:space="preserve">SO 10.9 - Prepojovacie potrubia </v>
      </c>
      <c r="F87" s="210"/>
      <c r="G87" s="210"/>
      <c r="H87" s="210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17</v>
      </c>
      <c r="D89" s="26"/>
      <c r="E89" s="26"/>
      <c r="F89" s="21" t="str">
        <f>F12</f>
        <v xml:space="preserve"> </v>
      </c>
      <c r="G89" s="26"/>
      <c r="H89" s="26"/>
      <c r="I89" s="23" t="s">
        <v>19</v>
      </c>
      <c r="J89" s="52" t="str">
        <f>IF(J12="","",J12)</f>
        <v/>
      </c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15" customHeight="1">
      <c r="A91" s="26"/>
      <c r="B91" s="27"/>
      <c r="C91" s="23" t="s">
        <v>20</v>
      </c>
      <c r="D91" s="26"/>
      <c r="E91" s="26"/>
      <c r="F91" s="21" t="str">
        <f>E15</f>
        <v>Obec Veselé</v>
      </c>
      <c r="G91" s="26"/>
      <c r="H91" s="26"/>
      <c r="I91" s="23" t="s">
        <v>25</v>
      </c>
      <c r="J91" s="24" t="str">
        <f>E21</f>
        <v>Ing. Štefan Dubec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15" customHeight="1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28</v>
      </c>
      <c r="J92" s="24" t="str">
        <f>E24</f>
        <v xml:space="preserve"> </v>
      </c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10" t="s">
        <v>123</v>
      </c>
      <c r="D94" s="102"/>
      <c r="E94" s="102"/>
      <c r="F94" s="102"/>
      <c r="G94" s="102"/>
      <c r="H94" s="102"/>
      <c r="I94" s="102"/>
      <c r="J94" s="111" t="s">
        <v>124</v>
      </c>
      <c r="K94" s="102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8" customHeight="1">
      <c r="A96" s="26"/>
      <c r="B96" s="27"/>
      <c r="C96" s="112" t="s">
        <v>125</v>
      </c>
      <c r="D96" s="26"/>
      <c r="E96" s="26"/>
      <c r="F96" s="26"/>
      <c r="G96" s="26"/>
      <c r="H96" s="26"/>
      <c r="I96" s="26"/>
      <c r="J96" s="68">
        <f>J122</f>
        <v>0</v>
      </c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126</v>
      </c>
    </row>
    <row r="97" spans="1:31" s="9" customFormat="1" ht="24.9" customHeight="1">
      <c r="B97" s="113"/>
      <c r="D97" s="114" t="s">
        <v>127</v>
      </c>
      <c r="E97" s="115"/>
      <c r="F97" s="115"/>
      <c r="G97" s="115"/>
      <c r="H97" s="115"/>
      <c r="I97" s="115"/>
      <c r="J97" s="116">
        <f>J123</f>
        <v>0</v>
      </c>
      <c r="L97" s="113"/>
    </row>
    <row r="98" spans="1:31" s="10" customFormat="1" ht="19.95" customHeight="1">
      <c r="B98" s="117"/>
      <c r="D98" s="118" t="s">
        <v>128</v>
      </c>
      <c r="E98" s="119"/>
      <c r="F98" s="119"/>
      <c r="G98" s="119"/>
      <c r="H98" s="119"/>
      <c r="I98" s="119"/>
      <c r="J98" s="120">
        <f>J124</f>
        <v>0</v>
      </c>
      <c r="L98" s="117"/>
    </row>
    <row r="99" spans="1:31" s="10" customFormat="1" ht="19.95" customHeight="1">
      <c r="B99" s="117"/>
      <c r="D99" s="118" t="s">
        <v>129</v>
      </c>
      <c r="E99" s="119"/>
      <c r="F99" s="119"/>
      <c r="G99" s="119"/>
      <c r="H99" s="119"/>
      <c r="I99" s="119"/>
      <c r="J99" s="120">
        <f>J135</f>
        <v>0</v>
      </c>
      <c r="L99" s="117"/>
    </row>
    <row r="100" spans="1:31" s="10" customFormat="1" ht="19.95" customHeight="1">
      <c r="B100" s="117"/>
      <c r="D100" s="118" t="s">
        <v>327</v>
      </c>
      <c r="E100" s="119"/>
      <c r="F100" s="119"/>
      <c r="G100" s="119"/>
      <c r="H100" s="119"/>
      <c r="I100" s="119"/>
      <c r="J100" s="120">
        <f>J138</f>
        <v>0</v>
      </c>
      <c r="L100" s="117"/>
    </row>
    <row r="101" spans="1:31" s="10" customFormat="1" ht="19.95" customHeight="1">
      <c r="B101" s="117"/>
      <c r="D101" s="118" t="s">
        <v>809</v>
      </c>
      <c r="E101" s="119"/>
      <c r="F101" s="119"/>
      <c r="G101" s="119"/>
      <c r="H101" s="119"/>
      <c r="I101" s="119"/>
      <c r="J101" s="120">
        <f>J142</f>
        <v>0</v>
      </c>
      <c r="L101" s="117"/>
    </row>
    <row r="102" spans="1:31" s="10" customFormat="1" ht="19.95" customHeight="1">
      <c r="B102" s="117"/>
      <c r="D102" s="118" t="s">
        <v>131</v>
      </c>
      <c r="E102" s="119"/>
      <c r="F102" s="119"/>
      <c r="G102" s="119"/>
      <c r="H102" s="119"/>
      <c r="I102" s="119"/>
      <c r="J102" s="120">
        <f>J220</f>
        <v>0</v>
      </c>
      <c r="L102" s="117"/>
    </row>
    <row r="103" spans="1:31" s="2" customFormat="1" ht="21.75" customHeight="1">
      <c r="A103" s="26"/>
      <c r="B103" s="27"/>
      <c r="C103" s="26"/>
      <c r="D103" s="26"/>
      <c r="E103" s="26"/>
      <c r="F103" s="26"/>
      <c r="G103" s="26"/>
      <c r="H103" s="26"/>
      <c r="I103" s="26"/>
      <c r="J103" s="26"/>
      <c r="K103" s="26"/>
      <c r="L103" s="39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</row>
    <row r="104" spans="1:31" s="2" customFormat="1" ht="6.9" customHeight="1">
      <c r="A104" s="26"/>
      <c r="B104" s="44"/>
      <c r="C104" s="45"/>
      <c r="D104" s="45"/>
      <c r="E104" s="45"/>
      <c r="F104" s="45"/>
      <c r="G104" s="45"/>
      <c r="H104" s="45"/>
      <c r="I104" s="45"/>
      <c r="J104" s="45"/>
      <c r="K104" s="45"/>
      <c r="L104" s="39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8" spans="1:31" s="2" customFormat="1" ht="6.9" customHeight="1">
      <c r="A108" s="26"/>
      <c r="B108" s="46"/>
      <c r="C108" s="47"/>
      <c r="D108" s="47"/>
      <c r="E108" s="47"/>
      <c r="F108" s="47"/>
      <c r="G108" s="47"/>
      <c r="H108" s="47"/>
      <c r="I108" s="47"/>
      <c r="J108" s="47"/>
      <c r="K108" s="47"/>
      <c r="L108" s="39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24.9" customHeight="1">
      <c r="A109" s="26"/>
      <c r="B109" s="27"/>
      <c r="C109" s="18" t="s">
        <v>135</v>
      </c>
      <c r="D109" s="26"/>
      <c r="E109" s="26"/>
      <c r="F109" s="26"/>
      <c r="G109" s="26"/>
      <c r="H109" s="26"/>
      <c r="I109" s="26"/>
      <c r="J109" s="26"/>
      <c r="K109" s="26"/>
      <c r="L109" s="39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6.9" customHeight="1">
      <c r="A110" s="26"/>
      <c r="B110" s="27"/>
      <c r="C110" s="26"/>
      <c r="D110" s="26"/>
      <c r="E110" s="26"/>
      <c r="F110" s="26"/>
      <c r="G110" s="26"/>
      <c r="H110" s="26"/>
      <c r="I110" s="26"/>
      <c r="J110" s="26"/>
      <c r="K110" s="26"/>
      <c r="L110" s="39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12" customHeight="1">
      <c r="A111" s="26"/>
      <c r="B111" s="27"/>
      <c r="C111" s="23" t="s">
        <v>13</v>
      </c>
      <c r="D111" s="26"/>
      <c r="E111" s="26"/>
      <c r="F111" s="26"/>
      <c r="G111" s="26"/>
      <c r="H111" s="26"/>
      <c r="I111" s="26"/>
      <c r="J111" s="26"/>
      <c r="K111" s="26"/>
      <c r="L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39.75" customHeight="1">
      <c r="A112" s="26"/>
      <c r="B112" s="27"/>
      <c r="C112" s="26"/>
      <c r="D112" s="26"/>
      <c r="E112" s="211" t="str">
        <f>E7</f>
        <v>BOROVCE, RAKOVICE, VESELÉ, DUBOVANY - Dobudovanie verejnej kanalizácie, Veselé - rekonštrukcia a dostavba obecnej ČOV</v>
      </c>
      <c r="F112" s="212"/>
      <c r="G112" s="212"/>
      <c r="H112" s="212"/>
      <c r="I112" s="26"/>
      <c r="J112" s="26"/>
      <c r="K112" s="26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2" customHeight="1">
      <c r="A113" s="26"/>
      <c r="B113" s="27"/>
      <c r="C113" s="23" t="s">
        <v>120</v>
      </c>
      <c r="D113" s="26"/>
      <c r="E113" s="26"/>
      <c r="F113" s="26"/>
      <c r="G113" s="26"/>
      <c r="H113" s="26"/>
      <c r="I113" s="26"/>
      <c r="J113" s="26"/>
      <c r="K113" s="26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6.5" customHeight="1">
      <c r="A114" s="26"/>
      <c r="B114" s="27"/>
      <c r="C114" s="26"/>
      <c r="D114" s="26"/>
      <c r="E114" s="205" t="str">
        <f>E9</f>
        <v xml:space="preserve">SO 10.9 - Prepojovacie potrubia </v>
      </c>
      <c r="F114" s="210"/>
      <c r="G114" s="210"/>
      <c r="H114" s="210"/>
      <c r="I114" s="26"/>
      <c r="J114" s="26"/>
      <c r="K114" s="26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6.9" customHeight="1">
      <c r="A115" s="26"/>
      <c r="B115" s="27"/>
      <c r="C115" s="26"/>
      <c r="D115" s="26"/>
      <c r="E115" s="26"/>
      <c r="F115" s="26"/>
      <c r="G115" s="26"/>
      <c r="H115" s="26"/>
      <c r="I115" s="26"/>
      <c r="J115" s="26"/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2" customHeight="1">
      <c r="A116" s="26"/>
      <c r="B116" s="27"/>
      <c r="C116" s="23" t="s">
        <v>17</v>
      </c>
      <c r="D116" s="26"/>
      <c r="E116" s="26"/>
      <c r="F116" s="21" t="str">
        <f>F12</f>
        <v xml:space="preserve"> </v>
      </c>
      <c r="G116" s="26"/>
      <c r="H116" s="26"/>
      <c r="I116" s="23" t="s">
        <v>19</v>
      </c>
      <c r="J116" s="52" t="str">
        <f>IF(J12="","",J12)</f>
        <v/>
      </c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6.9" customHeight="1">
      <c r="A117" s="26"/>
      <c r="B117" s="27"/>
      <c r="C117" s="26"/>
      <c r="D117" s="26"/>
      <c r="E117" s="26"/>
      <c r="F117" s="26"/>
      <c r="G117" s="26"/>
      <c r="H117" s="26"/>
      <c r="I117" s="26"/>
      <c r="J117" s="26"/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15.15" customHeight="1">
      <c r="A118" s="26"/>
      <c r="B118" s="27"/>
      <c r="C118" s="23" t="s">
        <v>20</v>
      </c>
      <c r="D118" s="26"/>
      <c r="E118" s="26"/>
      <c r="F118" s="21" t="str">
        <f>E15</f>
        <v>Obec Veselé</v>
      </c>
      <c r="G118" s="26"/>
      <c r="H118" s="26"/>
      <c r="I118" s="23" t="s">
        <v>25</v>
      </c>
      <c r="J118" s="24" t="str">
        <f>E21</f>
        <v>Ing. Štefan Dubec</v>
      </c>
      <c r="K118" s="26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5.15" customHeight="1">
      <c r="A119" s="26"/>
      <c r="B119" s="27"/>
      <c r="C119" s="23" t="s">
        <v>24</v>
      </c>
      <c r="D119" s="26"/>
      <c r="E119" s="26"/>
      <c r="F119" s="21" t="str">
        <f>IF(E18="","",E18)</f>
        <v xml:space="preserve"> </v>
      </c>
      <c r="G119" s="26"/>
      <c r="H119" s="26"/>
      <c r="I119" s="23" t="s">
        <v>28</v>
      </c>
      <c r="J119" s="24" t="str">
        <f>E24</f>
        <v xml:space="preserve"> </v>
      </c>
      <c r="K119" s="26"/>
      <c r="L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2" customFormat="1" ht="10.35" customHeight="1">
      <c r="A120" s="26"/>
      <c r="B120" s="27"/>
      <c r="C120" s="26"/>
      <c r="D120" s="26"/>
      <c r="E120" s="26"/>
      <c r="F120" s="26"/>
      <c r="G120" s="26"/>
      <c r="H120" s="26"/>
      <c r="I120" s="26"/>
      <c r="J120" s="26"/>
      <c r="K120" s="26"/>
      <c r="L120" s="39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5" s="11" customFormat="1" ht="29.25" customHeight="1">
      <c r="A121" s="121"/>
      <c r="B121" s="122"/>
      <c r="C121" s="123" t="s">
        <v>136</v>
      </c>
      <c r="D121" s="124" t="s">
        <v>55</v>
      </c>
      <c r="E121" s="124" t="s">
        <v>51</v>
      </c>
      <c r="F121" s="124" t="s">
        <v>52</v>
      </c>
      <c r="G121" s="124" t="s">
        <v>137</v>
      </c>
      <c r="H121" s="124" t="s">
        <v>138</v>
      </c>
      <c r="I121" s="124" t="s">
        <v>139</v>
      </c>
      <c r="J121" s="125" t="s">
        <v>124</v>
      </c>
      <c r="K121" s="126" t="s">
        <v>140</v>
      </c>
      <c r="L121" s="127"/>
      <c r="M121" s="59" t="s">
        <v>1</v>
      </c>
      <c r="N121" s="60" t="s">
        <v>34</v>
      </c>
      <c r="O121" s="60" t="s">
        <v>141</v>
      </c>
      <c r="P121" s="60" t="s">
        <v>142</v>
      </c>
      <c r="Q121" s="60" t="s">
        <v>143</v>
      </c>
      <c r="R121" s="60" t="s">
        <v>144</v>
      </c>
      <c r="S121" s="60" t="s">
        <v>145</v>
      </c>
      <c r="T121" s="61" t="s">
        <v>146</v>
      </c>
      <c r="U121" s="121"/>
      <c r="V121" s="121"/>
      <c r="W121" s="121"/>
      <c r="X121" s="121"/>
      <c r="Y121" s="121"/>
      <c r="Z121" s="121"/>
      <c r="AA121" s="121"/>
      <c r="AB121" s="121"/>
      <c r="AC121" s="121"/>
      <c r="AD121" s="121"/>
      <c r="AE121" s="121"/>
    </row>
    <row r="122" spans="1:65" s="2" customFormat="1" ht="22.8" customHeight="1">
      <c r="A122" s="26"/>
      <c r="B122" s="27"/>
      <c r="C122" s="66" t="s">
        <v>125</v>
      </c>
      <c r="D122" s="26"/>
      <c r="E122" s="26"/>
      <c r="F122" s="26"/>
      <c r="G122" s="26"/>
      <c r="H122" s="26"/>
      <c r="I122" s="26"/>
      <c r="J122" s="128">
        <f>BK122</f>
        <v>0</v>
      </c>
      <c r="K122" s="26"/>
      <c r="L122" s="27"/>
      <c r="M122" s="62"/>
      <c r="N122" s="53"/>
      <c r="O122" s="63"/>
      <c r="P122" s="129">
        <f>P123</f>
        <v>0</v>
      </c>
      <c r="Q122" s="63"/>
      <c r="R122" s="129">
        <f>R123</f>
        <v>0</v>
      </c>
      <c r="S122" s="63"/>
      <c r="T122" s="130">
        <f>T123</f>
        <v>0</v>
      </c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T122" s="14" t="s">
        <v>69</v>
      </c>
      <c r="AU122" s="14" t="s">
        <v>126</v>
      </c>
      <c r="BK122" s="131">
        <f>BK123</f>
        <v>0</v>
      </c>
    </row>
    <row r="123" spans="1:65" s="12" customFormat="1" ht="25.95" customHeight="1">
      <c r="B123" s="132"/>
      <c r="D123" s="133" t="s">
        <v>69</v>
      </c>
      <c r="E123" s="134" t="s">
        <v>147</v>
      </c>
      <c r="F123" s="134" t="s">
        <v>148</v>
      </c>
      <c r="J123" s="135">
        <f>BK123</f>
        <v>0</v>
      </c>
      <c r="L123" s="132"/>
      <c r="M123" s="136"/>
      <c r="N123" s="137"/>
      <c r="O123" s="137"/>
      <c r="P123" s="138">
        <f>P124+P135+P138+P142+P220</f>
        <v>0</v>
      </c>
      <c r="Q123" s="137"/>
      <c r="R123" s="138">
        <f>R124+R135+R138+R142+R220</f>
        <v>0</v>
      </c>
      <c r="S123" s="137"/>
      <c r="T123" s="139">
        <f>T124+T135+T138+T142+T220</f>
        <v>0</v>
      </c>
      <c r="AR123" s="133" t="s">
        <v>78</v>
      </c>
      <c r="AT123" s="140" t="s">
        <v>69</v>
      </c>
      <c r="AU123" s="140" t="s">
        <v>70</v>
      </c>
      <c r="AY123" s="133" t="s">
        <v>149</v>
      </c>
      <c r="BK123" s="141">
        <f>BK124+BK135+BK138+BK142+BK220</f>
        <v>0</v>
      </c>
    </row>
    <row r="124" spans="1:65" s="12" customFormat="1" ht="22.8" customHeight="1">
      <c r="B124" s="132"/>
      <c r="D124" s="133" t="s">
        <v>69</v>
      </c>
      <c r="E124" s="142" t="s">
        <v>78</v>
      </c>
      <c r="F124" s="142" t="s">
        <v>150</v>
      </c>
      <c r="J124" s="143">
        <f>BK124</f>
        <v>0</v>
      </c>
      <c r="L124" s="132"/>
      <c r="M124" s="136"/>
      <c r="N124" s="137"/>
      <c r="O124" s="137"/>
      <c r="P124" s="138">
        <f>SUM(P125:P134)</f>
        <v>0</v>
      </c>
      <c r="Q124" s="137"/>
      <c r="R124" s="138">
        <f>SUM(R125:R134)</f>
        <v>0</v>
      </c>
      <c r="S124" s="137"/>
      <c r="T124" s="139">
        <f>SUM(T125:T134)</f>
        <v>0</v>
      </c>
      <c r="AR124" s="133" t="s">
        <v>78</v>
      </c>
      <c r="AT124" s="140" t="s">
        <v>69</v>
      </c>
      <c r="AU124" s="140" t="s">
        <v>78</v>
      </c>
      <c r="AY124" s="133" t="s">
        <v>149</v>
      </c>
      <c r="BK124" s="141">
        <f>SUM(BK125:BK134)</f>
        <v>0</v>
      </c>
    </row>
    <row r="125" spans="1:65" s="2" customFormat="1" ht="24.15" customHeight="1">
      <c r="A125" s="26"/>
      <c r="B125" s="144"/>
      <c r="C125" s="145" t="s">
        <v>78</v>
      </c>
      <c r="D125" s="145" t="s">
        <v>151</v>
      </c>
      <c r="E125" s="146" t="s">
        <v>810</v>
      </c>
      <c r="F125" s="147" t="s">
        <v>811</v>
      </c>
      <c r="G125" s="148" t="s">
        <v>234</v>
      </c>
      <c r="H125" s="149">
        <v>101.86</v>
      </c>
      <c r="I125" s="150"/>
      <c r="J125" s="150">
        <f t="shared" ref="J125:J134" si="0">ROUND(I125*H125,2)</f>
        <v>0</v>
      </c>
      <c r="K125" s="151"/>
      <c r="L125" s="27"/>
      <c r="M125" s="152" t="s">
        <v>1</v>
      </c>
      <c r="N125" s="153" t="s">
        <v>36</v>
      </c>
      <c r="O125" s="154">
        <v>0</v>
      </c>
      <c r="P125" s="154">
        <f t="shared" ref="P125:P134" si="1">O125*H125</f>
        <v>0</v>
      </c>
      <c r="Q125" s="154">
        <v>0</v>
      </c>
      <c r="R125" s="154">
        <f t="shared" ref="R125:R134" si="2">Q125*H125</f>
        <v>0</v>
      </c>
      <c r="S125" s="154">
        <v>0</v>
      </c>
      <c r="T125" s="155">
        <f t="shared" ref="T125:T134" si="3">S125*H125</f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56" t="s">
        <v>155</v>
      </c>
      <c r="AT125" s="156" t="s">
        <v>151</v>
      </c>
      <c r="AU125" s="156" t="s">
        <v>156</v>
      </c>
      <c r="AY125" s="14" t="s">
        <v>149</v>
      </c>
      <c r="BE125" s="157">
        <f t="shared" ref="BE125:BE134" si="4">IF(N125="základná",J125,0)</f>
        <v>0</v>
      </c>
      <c r="BF125" s="157">
        <f t="shared" ref="BF125:BF134" si="5">IF(N125="znížená",J125,0)</f>
        <v>0</v>
      </c>
      <c r="BG125" s="157">
        <f t="shared" ref="BG125:BG134" si="6">IF(N125="zákl. prenesená",J125,0)</f>
        <v>0</v>
      </c>
      <c r="BH125" s="157">
        <f t="shared" ref="BH125:BH134" si="7">IF(N125="zníž. prenesená",J125,0)</f>
        <v>0</v>
      </c>
      <c r="BI125" s="157">
        <f t="shared" ref="BI125:BI134" si="8">IF(N125="nulová",J125,0)</f>
        <v>0</v>
      </c>
      <c r="BJ125" s="14" t="s">
        <v>156</v>
      </c>
      <c r="BK125" s="157">
        <f t="shared" ref="BK125:BK134" si="9">ROUND(I125*H125,2)</f>
        <v>0</v>
      </c>
      <c r="BL125" s="14" t="s">
        <v>155</v>
      </c>
      <c r="BM125" s="156" t="s">
        <v>156</v>
      </c>
    </row>
    <row r="126" spans="1:65" s="2" customFormat="1" ht="37.799999999999997" customHeight="1">
      <c r="A126" s="26"/>
      <c r="B126" s="144"/>
      <c r="C126" s="145" t="s">
        <v>156</v>
      </c>
      <c r="D126" s="145" t="s">
        <v>151</v>
      </c>
      <c r="E126" s="146" t="s">
        <v>812</v>
      </c>
      <c r="F126" s="147" t="s">
        <v>813</v>
      </c>
      <c r="G126" s="148" t="s">
        <v>234</v>
      </c>
      <c r="H126" s="149">
        <v>101.86</v>
      </c>
      <c r="I126" s="150"/>
      <c r="J126" s="150">
        <f t="shared" si="0"/>
        <v>0</v>
      </c>
      <c r="K126" s="151"/>
      <c r="L126" s="27"/>
      <c r="M126" s="152" t="s">
        <v>1</v>
      </c>
      <c r="N126" s="153" t="s">
        <v>36</v>
      </c>
      <c r="O126" s="154">
        <v>0</v>
      </c>
      <c r="P126" s="154">
        <f t="shared" si="1"/>
        <v>0</v>
      </c>
      <c r="Q126" s="154">
        <v>0</v>
      </c>
      <c r="R126" s="154">
        <f t="shared" si="2"/>
        <v>0</v>
      </c>
      <c r="S126" s="154">
        <v>0</v>
      </c>
      <c r="T126" s="155">
        <f t="shared" si="3"/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56" t="s">
        <v>155</v>
      </c>
      <c r="AT126" s="156" t="s">
        <v>151</v>
      </c>
      <c r="AU126" s="156" t="s">
        <v>156</v>
      </c>
      <c r="AY126" s="14" t="s">
        <v>149</v>
      </c>
      <c r="BE126" s="157">
        <f t="shared" si="4"/>
        <v>0</v>
      </c>
      <c r="BF126" s="157">
        <f t="shared" si="5"/>
        <v>0</v>
      </c>
      <c r="BG126" s="157">
        <f t="shared" si="6"/>
        <v>0</v>
      </c>
      <c r="BH126" s="157">
        <f t="shared" si="7"/>
        <v>0</v>
      </c>
      <c r="BI126" s="157">
        <f t="shared" si="8"/>
        <v>0</v>
      </c>
      <c r="BJ126" s="14" t="s">
        <v>156</v>
      </c>
      <c r="BK126" s="157">
        <f t="shared" si="9"/>
        <v>0</v>
      </c>
      <c r="BL126" s="14" t="s">
        <v>155</v>
      </c>
      <c r="BM126" s="156" t="s">
        <v>155</v>
      </c>
    </row>
    <row r="127" spans="1:65" s="2" customFormat="1" ht="24.15" customHeight="1">
      <c r="A127" s="26"/>
      <c r="B127" s="144"/>
      <c r="C127" s="145" t="s">
        <v>159</v>
      </c>
      <c r="D127" s="145" t="s">
        <v>151</v>
      </c>
      <c r="E127" s="146" t="s">
        <v>814</v>
      </c>
      <c r="F127" s="147" t="s">
        <v>815</v>
      </c>
      <c r="G127" s="148" t="s">
        <v>165</v>
      </c>
      <c r="H127" s="149">
        <v>200.96299999999999</v>
      </c>
      <c r="I127" s="150"/>
      <c r="J127" s="150">
        <f t="shared" si="0"/>
        <v>0</v>
      </c>
      <c r="K127" s="151"/>
      <c r="L127" s="27"/>
      <c r="M127" s="152" t="s">
        <v>1</v>
      </c>
      <c r="N127" s="153" t="s">
        <v>36</v>
      </c>
      <c r="O127" s="154">
        <v>0</v>
      </c>
      <c r="P127" s="154">
        <f t="shared" si="1"/>
        <v>0</v>
      </c>
      <c r="Q127" s="154">
        <v>0</v>
      </c>
      <c r="R127" s="154">
        <f t="shared" si="2"/>
        <v>0</v>
      </c>
      <c r="S127" s="154">
        <v>0</v>
      </c>
      <c r="T127" s="155">
        <f t="shared" si="3"/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56" t="s">
        <v>155</v>
      </c>
      <c r="AT127" s="156" t="s">
        <v>151</v>
      </c>
      <c r="AU127" s="156" t="s">
        <v>156</v>
      </c>
      <c r="AY127" s="14" t="s">
        <v>149</v>
      </c>
      <c r="BE127" s="157">
        <f t="shared" si="4"/>
        <v>0</v>
      </c>
      <c r="BF127" s="157">
        <f t="shared" si="5"/>
        <v>0</v>
      </c>
      <c r="BG127" s="157">
        <f t="shared" si="6"/>
        <v>0</v>
      </c>
      <c r="BH127" s="157">
        <f t="shared" si="7"/>
        <v>0</v>
      </c>
      <c r="BI127" s="157">
        <f t="shared" si="8"/>
        <v>0</v>
      </c>
      <c r="BJ127" s="14" t="s">
        <v>156</v>
      </c>
      <c r="BK127" s="157">
        <f t="shared" si="9"/>
        <v>0</v>
      </c>
      <c r="BL127" s="14" t="s">
        <v>155</v>
      </c>
      <c r="BM127" s="156" t="s">
        <v>162</v>
      </c>
    </row>
    <row r="128" spans="1:65" s="2" customFormat="1" ht="24.15" customHeight="1">
      <c r="A128" s="26"/>
      <c r="B128" s="144"/>
      <c r="C128" s="145" t="s">
        <v>155</v>
      </c>
      <c r="D128" s="145" t="s">
        <v>151</v>
      </c>
      <c r="E128" s="146" t="s">
        <v>816</v>
      </c>
      <c r="F128" s="147" t="s">
        <v>817</v>
      </c>
      <c r="G128" s="148" t="s">
        <v>165</v>
      </c>
      <c r="H128" s="149">
        <v>200.96299999999999</v>
      </c>
      <c r="I128" s="150"/>
      <c r="J128" s="150">
        <f t="shared" si="0"/>
        <v>0</v>
      </c>
      <c r="K128" s="151"/>
      <c r="L128" s="27"/>
      <c r="M128" s="152" t="s">
        <v>1</v>
      </c>
      <c r="N128" s="153" t="s">
        <v>36</v>
      </c>
      <c r="O128" s="154">
        <v>0</v>
      </c>
      <c r="P128" s="154">
        <f t="shared" si="1"/>
        <v>0</v>
      </c>
      <c r="Q128" s="154">
        <v>0</v>
      </c>
      <c r="R128" s="154">
        <f t="shared" si="2"/>
        <v>0</v>
      </c>
      <c r="S128" s="154">
        <v>0</v>
      </c>
      <c r="T128" s="155">
        <f t="shared" si="3"/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56" t="s">
        <v>155</v>
      </c>
      <c r="AT128" s="156" t="s">
        <v>151</v>
      </c>
      <c r="AU128" s="156" t="s">
        <v>156</v>
      </c>
      <c r="AY128" s="14" t="s">
        <v>149</v>
      </c>
      <c r="BE128" s="157">
        <f t="shared" si="4"/>
        <v>0</v>
      </c>
      <c r="BF128" s="157">
        <f t="shared" si="5"/>
        <v>0</v>
      </c>
      <c r="BG128" s="157">
        <f t="shared" si="6"/>
        <v>0</v>
      </c>
      <c r="BH128" s="157">
        <f t="shared" si="7"/>
        <v>0</v>
      </c>
      <c r="BI128" s="157">
        <f t="shared" si="8"/>
        <v>0</v>
      </c>
      <c r="BJ128" s="14" t="s">
        <v>156</v>
      </c>
      <c r="BK128" s="157">
        <f t="shared" si="9"/>
        <v>0</v>
      </c>
      <c r="BL128" s="14" t="s">
        <v>155</v>
      </c>
      <c r="BM128" s="156" t="s">
        <v>166</v>
      </c>
    </row>
    <row r="129" spans="1:65" s="2" customFormat="1" ht="37.799999999999997" customHeight="1">
      <c r="A129" s="26"/>
      <c r="B129" s="144"/>
      <c r="C129" s="145" t="s">
        <v>167</v>
      </c>
      <c r="D129" s="145" t="s">
        <v>151</v>
      </c>
      <c r="E129" s="146" t="s">
        <v>683</v>
      </c>
      <c r="F129" s="147" t="s">
        <v>684</v>
      </c>
      <c r="G129" s="148" t="s">
        <v>234</v>
      </c>
      <c r="H129" s="149">
        <v>62.81</v>
      </c>
      <c r="I129" s="150"/>
      <c r="J129" s="150">
        <f t="shared" si="0"/>
        <v>0</v>
      </c>
      <c r="K129" s="151"/>
      <c r="L129" s="27"/>
      <c r="M129" s="152" t="s">
        <v>1</v>
      </c>
      <c r="N129" s="153" t="s">
        <v>36</v>
      </c>
      <c r="O129" s="154">
        <v>0</v>
      </c>
      <c r="P129" s="154">
        <f t="shared" si="1"/>
        <v>0</v>
      </c>
      <c r="Q129" s="154">
        <v>0</v>
      </c>
      <c r="R129" s="154">
        <f t="shared" si="2"/>
        <v>0</v>
      </c>
      <c r="S129" s="154">
        <v>0</v>
      </c>
      <c r="T129" s="155">
        <f t="shared" si="3"/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6" t="s">
        <v>155</v>
      </c>
      <c r="AT129" s="156" t="s">
        <v>151</v>
      </c>
      <c r="AU129" s="156" t="s">
        <v>156</v>
      </c>
      <c r="AY129" s="14" t="s">
        <v>149</v>
      </c>
      <c r="BE129" s="157">
        <f t="shared" si="4"/>
        <v>0</v>
      </c>
      <c r="BF129" s="157">
        <f t="shared" si="5"/>
        <v>0</v>
      </c>
      <c r="BG129" s="157">
        <f t="shared" si="6"/>
        <v>0</v>
      </c>
      <c r="BH129" s="157">
        <f t="shared" si="7"/>
        <v>0</v>
      </c>
      <c r="BI129" s="157">
        <f t="shared" si="8"/>
        <v>0</v>
      </c>
      <c r="BJ129" s="14" t="s">
        <v>156</v>
      </c>
      <c r="BK129" s="157">
        <f t="shared" si="9"/>
        <v>0</v>
      </c>
      <c r="BL129" s="14" t="s">
        <v>155</v>
      </c>
      <c r="BM129" s="156" t="s">
        <v>171</v>
      </c>
    </row>
    <row r="130" spans="1:65" s="2" customFormat="1" ht="44.25" customHeight="1">
      <c r="A130" s="26"/>
      <c r="B130" s="144"/>
      <c r="C130" s="145" t="s">
        <v>162</v>
      </c>
      <c r="D130" s="145" t="s">
        <v>151</v>
      </c>
      <c r="E130" s="146" t="s">
        <v>685</v>
      </c>
      <c r="F130" s="147" t="s">
        <v>818</v>
      </c>
      <c r="G130" s="148" t="s">
        <v>234</v>
      </c>
      <c r="H130" s="149">
        <v>314.05</v>
      </c>
      <c r="I130" s="150"/>
      <c r="J130" s="150">
        <f t="shared" si="0"/>
        <v>0</v>
      </c>
      <c r="K130" s="151"/>
      <c r="L130" s="27"/>
      <c r="M130" s="152" t="s">
        <v>1</v>
      </c>
      <c r="N130" s="153" t="s">
        <v>36</v>
      </c>
      <c r="O130" s="154">
        <v>0</v>
      </c>
      <c r="P130" s="154">
        <f t="shared" si="1"/>
        <v>0</v>
      </c>
      <c r="Q130" s="154">
        <v>0</v>
      </c>
      <c r="R130" s="154">
        <f t="shared" si="2"/>
        <v>0</v>
      </c>
      <c r="S130" s="154">
        <v>0</v>
      </c>
      <c r="T130" s="155">
        <f t="shared" si="3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6" t="s">
        <v>155</v>
      </c>
      <c r="AT130" s="156" t="s">
        <v>151</v>
      </c>
      <c r="AU130" s="156" t="s">
        <v>156</v>
      </c>
      <c r="AY130" s="14" t="s">
        <v>149</v>
      </c>
      <c r="BE130" s="157">
        <f t="shared" si="4"/>
        <v>0</v>
      </c>
      <c r="BF130" s="157">
        <f t="shared" si="5"/>
        <v>0</v>
      </c>
      <c r="BG130" s="157">
        <f t="shared" si="6"/>
        <v>0</v>
      </c>
      <c r="BH130" s="157">
        <f t="shared" si="7"/>
        <v>0</v>
      </c>
      <c r="BI130" s="157">
        <f t="shared" si="8"/>
        <v>0</v>
      </c>
      <c r="BJ130" s="14" t="s">
        <v>156</v>
      </c>
      <c r="BK130" s="157">
        <f t="shared" si="9"/>
        <v>0</v>
      </c>
      <c r="BL130" s="14" t="s">
        <v>155</v>
      </c>
      <c r="BM130" s="156" t="s">
        <v>174</v>
      </c>
    </row>
    <row r="131" spans="1:65" s="2" customFormat="1" ht="24.15" customHeight="1">
      <c r="A131" s="26"/>
      <c r="B131" s="144"/>
      <c r="C131" s="145" t="s">
        <v>175</v>
      </c>
      <c r="D131" s="145" t="s">
        <v>151</v>
      </c>
      <c r="E131" s="146" t="s">
        <v>772</v>
      </c>
      <c r="F131" s="147" t="s">
        <v>773</v>
      </c>
      <c r="G131" s="148" t="s">
        <v>234</v>
      </c>
      <c r="H131" s="149">
        <v>62.81</v>
      </c>
      <c r="I131" s="150"/>
      <c r="J131" s="150">
        <f t="shared" si="0"/>
        <v>0</v>
      </c>
      <c r="K131" s="151"/>
      <c r="L131" s="27"/>
      <c r="M131" s="152" t="s">
        <v>1</v>
      </c>
      <c r="N131" s="153" t="s">
        <v>36</v>
      </c>
      <c r="O131" s="154">
        <v>0</v>
      </c>
      <c r="P131" s="154">
        <f t="shared" si="1"/>
        <v>0</v>
      </c>
      <c r="Q131" s="154">
        <v>0</v>
      </c>
      <c r="R131" s="154">
        <f t="shared" si="2"/>
        <v>0</v>
      </c>
      <c r="S131" s="154">
        <v>0</v>
      </c>
      <c r="T131" s="155">
        <f t="shared" si="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6" t="s">
        <v>155</v>
      </c>
      <c r="AT131" s="156" t="s">
        <v>151</v>
      </c>
      <c r="AU131" s="156" t="s">
        <v>156</v>
      </c>
      <c r="AY131" s="14" t="s">
        <v>149</v>
      </c>
      <c r="BE131" s="157">
        <f t="shared" si="4"/>
        <v>0</v>
      </c>
      <c r="BF131" s="157">
        <f t="shared" si="5"/>
        <v>0</v>
      </c>
      <c r="BG131" s="157">
        <f t="shared" si="6"/>
        <v>0</v>
      </c>
      <c r="BH131" s="157">
        <f t="shared" si="7"/>
        <v>0</v>
      </c>
      <c r="BI131" s="157">
        <f t="shared" si="8"/>
        <v>0</v>
      </c>
      <c r="BJ131" s="14" t="s">
        <v>156</v>
      </c>
      <c r="BK131" s="157">
        <f t="shared" si="9"/>
        <v>0</v>
      </c>
      <c r="BL131" s="14" t="s">
        <v>155</v>
      </c>
      <c r="BM131" s="156" t="s">
        <v>178</v>
      </c>
    </row>
    <row r="132" spans="1:65" s="2" customFormat="1" ht="24.15" customHeight="1">
      <c r="A132" s="26"/>
      <c r="B132" s="144"/>
      <c r="C132" s="145" t="s">
        <v>166</v>
      </c>
      <c r="D132" s="145" t="s">
        <v>151</v>
      </c>
      <c r="E132" s="146" t="s">
        <v>687</v>
      </c>
      <c r="F132" s="147" t="s">
        <v>688</v>
      </c>
      <c r="G132" s="148" t="s">
        <v>187</v>
      </c>
      <c r="H132" s="149">
        <v>113.05800000000001</v>
      </c>
      <c r="I132" s="150"/>
      <c r="J132" s="150">
        <f t="shared" si="0"/>
        <v>0</v>
      </c>
      <c r="K132" s="151"/>
      <c r="L132" s="27"/>
      <c r="M132" s="152" t="s">
        <v>1</v>
      </c>
      <c r="N132" s="153" t="s">
        <v>36</v>
      </c>
      <c r="O132" s="154">
        <v>0</v>
      </c>
      <c r="P132" s="154">
        <f t="shared" si="1"/>
        <v>0</v>
      </c>
      <c r="Q132" s="154">
        <v>0</v>
      </c>
      <c r="R132" s="154">
        <f t="shared" si="2"/>
        <v>0</v>
      </c>
      <c r="S132" s="154">
        <v>0</v>
      </c>
      <c r="T132" s="155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6" t="s">
        <v>155</v>
      </c>
      <c r="AT132" s="156" t="s">
        <v>151</v>
      </c>
      <c r="AU132" s="156" t="s">
        <v>156</v>
      </c>
      <c r="AY132" s="14" t="s">
        <v>149</v>
      </c>
      <c r="BE132" s="157">
        <f t="shared" si="4"/>
        <v>0</v>
      </c>
      <c r="BF132" s="157">
        <f t="shared" si="5"/>
        <v>0</v>
      </c>
      <c r="BG132" s="157">
        <f t="shared" si="6"/>
        <v>0</v>
      </c>
      <c r="BH132" s="157">
        <f t="shared" si="7"/>
        <v>0</v>
      </c>
      <c r="BI132" s="157">
        <f t="shared" si="8"/>
        <v>0</v>
      </c>
      <c r="BJ132" s="14" t="s">
        <v>156</v>
      </c>
      <c r="BK132" s="157">
        <f t="shared" si="9"/>
        <v>0</v>
      </c>
      <c r="BL132" s="14" t="s">
        <v>155</v>
      </c>
      <c r="BM132" s="156" t="s">
        <v>188</v>
      </c>
    </row>
    <row r="133" spans="1:65" s="2" customFormat="1" ht="33" customHeight="1">
      <c r="A133" s="26"/>
      <c r="B133" s="144"/>
      <c r="C133" s="145" t="s">
        <v>183</v>
      </c>
      <c r="D133" s="145" t="s">
        <v>151</v>
      </c>
      <c r="E133" s="146" t="s">
        <v>819</v>
      </c>
      <c r="F133" s="147" t="s">
        <v>820</v>
      </c>
      <c r="G133" s="148" t="s">
        <v>234</v>
      </c>
      <c r="H133" s="149">
        <v>39.049999999999997</v>
      </c>
      <c r="I133" s="150"/>
      <c r="J133" s="150">
        <f t="shared" si="0"/>
        <v>0</v>
      </c>
      <c r="K133" s="151"/>
      <c r="L133" s="27"/>
      <c r="M133" s="152" t="s">
        <v>1</v>
      </c>
      <c r="N133" s="153" t="s">
        <v>36</v>
      </c>
      <c r="O133" s="154">
        <v>0</v>
      </c>
      <c r="P133" s="154">
        <f t="shared" si="1"/>
        <v>0</v>
      </c>
      <c r="Q133" s="154">
        <v>0</v>
      </c>
      <c r="R133" s="154">
        <f t="shared" si="2"/>
        <v>0</v>
      </c>
      <c r="S133" s="154">
        <v>0</v>
      </c>
      <c r="T133" s="155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6" t="s">
        <v>155</v>
      </c>
      <c r="AT133" s="156" t="s">
        <v>151</v>
      </c>
      <c r="AU133" s="156" t="s">
        <v>156</v>
      </c>
      <c r="AY133" s="14" t="s">
        <v>149</v>
      </c>
      <c r="BE133" s="157">
        <f t="shared" si="4"/>
        <v>0</v>
      </c>
      <c r="BF133" s="157">
        <f t="shared" si="5"/>
        <v>0</v>
      </c>
      <c r="BG133" s="157">
        <f t="shared" si="6"/>
        <v>0</v>
      </c>
      <c r="BH133" s="157">
        <f t="shared" si="7"/>
        <v>0</v>
      </c>
      <c r="BI133" s="157">
        <f t="shared" si="8"/>
        <v>0</v>
      </c>
      <c r="BJ133" s="14" t="s">
        <v>156</v>
      </c>
      <c r="BK133" s="157">
        <f t="shared" si="9"/>
        <v>0</v>
      </c>
      <c r="BL133" s="14" t="s">
        <v>155</v>
      </c>
      <c r="BM133" s="156" t="s">
        <v>191</v>
      </c>
    </row>
    <row r="134" spans="1:65" s="2" customFormat="1" ht="24.15" customHeight="1">
      <c r="A134" s="26"/>
      <c r="B134" s="144"/>
      <c r="C134" s="145" t="s">
        <v>171</v>
      </c>
      <c r="D134" s="145" t="s">
        <v>151</v>
      </c>
      <c r="E134" s="146" t="s">
        <v>821</v>
      </c>
      <c r="F134" s="147" t="s">
        <v>822</v>
      </c>
      <c r="G134" s="148" t="s">
        <v>234</v>
      </c>
      <c r="H134" s="149">
        <v>47.04</v>
      </c>
      <c r="I134" s="150"/>
      <c r="J134" s="150">
        <f t="shared" si="0"/>
        <v>0</v>
      </c>
      <c r="K134" s="151"/>
      <c r="L134" s="27"/>
      <c r="M134" s="152" t="s">
        <v>1</v>
      </c>
      <c r="N134" s="153" t="s">
        <v>36</v>
      </c>
      <c r="O134" s="154">
        <v>0</v>
      </c>
      <c r="P134" s="154">
        <f t="shared" si="1"/>
        <v>0</v>
      </c>
      <c r="Q134" s="154">
        <v>0</v>
      </c>
      <c r="R134" s="154">
        <f t="shared" si="2"/>
        <v>0</v>
      </c>
      <c r="S134" s="154">
        <v>0</v>
      </c>
      <c r="T134" s="155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6" t="s">
        <v>155</v>
      </c>
      <c r="AT134" s="156" t="s">
        <v>151</v>
      </c>
      <c r="AU134" s="156" t="s">
        <v>156</v>
      </c>
      <c r="AY134" s="14" t="s">
        <v>149</v>
      </c>
      <c r="BE134" s="157">
        <f t="shared" si="4"/>
        <v>0</v>
      </c>
      <c r="BF134" s="157">
        <f t="shared" si="5"/>
        <v>0</v>
      </c>
      <c r="BG134" s="157">
        <f t="shared" si="6"/>
        <v>0</v>
      </c>
      <c r="BH134" s="157">
        <f t="shared" si="7"/>
        <v>0</v>
      </c>
      <c r="BI134" s="157">
        <f t="shared" si="8"/>
        <v>0</v>
      </c>
      <c r="BJ134" s="14" t="s">
        <v>156</v>
      </c>
      <c r="BK134" s="157">
        <f t="shared" si="9"/>
        <v>0</v>
      </c>
      <c r="BL134" s="14" t="s">
        <v>155</v>
      </c>
      <c r="BM134" s="156" t="s">
        <v>7</v>
      </c>
    </row>
    <row r="135" spans="1:65" s="12" customFormat="1" ht="22.8" customHeight="1">
      <c r="B135" s="132"/>
      <c r="D135" s="133" t="s">
        <v>69</v>
      </c>
      <c r="E135" s="142" t="s">
        <v>156</v>
      </c>
      <c r="F135" s="142" t="s">
        <v>179</v>
      </c>
      <c r="J135" s="143">
        <f>BK135</f>
        <v>0</v>
      </c>
      <c r="L135" s="132"/>
      <c r="M135" s="136"/>
      <c r="N135" s="137"/>
      <c r="O135" s="137"/>
      <c r="P135" s="138">
        <f>SUM(P136:P137)</f>
        <v>0</v>
      </c>
      <c r="Q135" s="137"/>
      <c r="R135" s="138">
        <f>SUM(R136:R137)</f>
        <v>0</v>
      </c>
      <c r="S135" s="137"/>
      <c r="T135" s="139">
        <f>SUM(T136:T137)</f>
        <v>0</v>
      </c>
      <c r="AR135" s="133" t="s">
        <v>78</v>
      </c>
      <c r="AT135" s="140" t="s">
        <v>69</v>
      </c>
      <c r="AU135" s="140" t="s">
        <v>78</v>
      </c>
      <c r="AY135" s="133" t="s">
        <v>149</v>
      </c>
      <c r="BK135" s="141">
        <f>SUM(BK136:BK137)</f>
        <v>0</v>
      </c>
    </row>
    <row r="136" spans="1:65" s="2" customFormat="1" ht="33" customHeight="1">
      <c r="A136" s="26"/>
      <c r="B136" s="144"/>
      <c r="C136" s="145" t="s">
        <v>192</v>
      </c>
      <c r="D136" s="145" t="s">
        <v>151</v>
      </c>
      <c r="E136" s="146" t="s">
        <v>691</v>
      </c>
      <c r="F136" s="147" t="s">
        <v>823</v>
      </c>
      <c r="G136" s="148" t="s">
        <v>165</v>
      </c>
      <c r="H136" s="149">
        <v>95.855999999999995</v>
      </c>
      <c r="I136" s="150"/>
      <c r="J136" s="150">
        <f>ROUND(I136*H136,2)</f>
        <v>0</v>
      </c>
      <c r="K136" s="151"/>
      <c r="L136" s="27"/>
      <c r="M136" s="152" t="s">
        <v>1</v>
      </c>
      <c r="N136" s="153" t="s">
        <v>36</v>
      </c>
      <c r="O136" s="154">
        <v>0</v>
      </c>
      <c r="P136" s="154">
        <f>O136*H136</f>
        <v>0</v>
      </c>
      <c r="Q136" s="154">
        <v>0</v>
      </c>
      <c r="R136" s="154">
        <f>Q136*H136</f>
        <v>0</v>
      </c>
      <c r="S136" s="154">
        <v>0</v>
      </c>
      <c r="T136" s="155">
        <f>S136*H136</f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6" t="s">
        <v>155</v>
      </c>
      <c r="AT136" s="156" t="s">
        <v>151</v>
      </c>
      <c r="AU136" s="156" t="s">
        <v>156</v>
      </c>
      <c r="AY136" s="14" t="s">
        <v>149</v>
      </c>
      <c r="BE136" s="157">
        <f>IF(N136="základná",J136,0)</f>
        <v>0</v>
      </c>
      <c r="BF136" s="157">
        <f>IF(N136="znížená",J136,0)</f>
        <v>0</v>
      </c>
      <c r="BG136" s="157">
        <f>IF(N136="zákl. prenesená",J136,0)</f>
        <v>0</v>
      </c>
      <c r="BH136" s="157">
        <f>IF(N136="zníž. prenesená",J136,0)</f>
        <v>0</v>
      </c>
      <c r="BI136" s="157">
        <f>IF(N136="nulová",J136,0)</f>
        <v>0</v>
      </c>
      <c r="BJ136" s="14" t="s">
        <v>156</v>
      </c>
      <c r="BK136" s="157">
        <f>ROUND(I136*H136,2)</f>
        <v>0</v>
      </c>
      <c r="BL136" s="14" t="s">
        <v>155</v>
      </c>
      <c r="BM136" s="156" t="s">
        <v>197</v>
      </c>
    </row>
    <row r="137" spans="1:65" s="2" customFormat="1" ht="16.5" customHeight="1">
      <c r="A137" s="26"/>
      <c r="B137" s="144"/>
      <c r="C137" s="145" t="s">
        <v>174</v>
      </c>
      <c r="D137" s="145" t="s">
        <v>151</v>
      </c>
      <c r="E137" s="146" t="s">
        <v>699</v>
      </c>
      <c r="F137" s="147" t="s">
        <v>700</v>
      </c>
      <c r="G137" s="148" t="s">
        <v>234</v>
      </c>
      <c r="H137" s="149">
        <v>1.69</v>
      </c>
      <c r="I137" s="150"/>
      <c r="J137" s="150">
        <f>ROUND(I137*H137,2)</f>
        <v>0</v>
      </c>
      <c r="K137" s="151"/>
      <c r="L137" s="27"/>
      <c r="M137" s="152" t="s">
        <v>1</v>
      </c>
      <c r="N137" s="153" t="s">
        <v>36</v>
      </c>
      <c r="O137" s="154">
        <v>0</v>
      </c>
      <c r="P137" s="154">
        <f>O137*H137</f>
        <v>0</v>
      </c>
      <c r="Q137" s="154">
        <v>0</v>
      </c>
      <c r="R137" s="154">
        <f>Q137*H137</f>
        <v>0</v>
      </c>
      <c r="S137" s="154">
        <v>0</v>
      </c>
      <c r="T137" s="155">
        <f>S137*H137</f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6" t="s">
        <v>155</v>
      </c>
      <c r="AT137" s="156" t="s">
        <v>151</v>
      </c>
      <c r="AU137" s="156" t="s">
        <v>156</v>
      </c>
      <c r="AY137" s="14" t="s">
        <v>149</v>
      </c>
      <c r="BE137" s="157">
        <f>IF(N137="základná",J137,0)</f>
        <v>0</v>
      </c>
      <c r="BF137" s="157">
        <f>IF(N137="znížená",J137,0)</f>
        <v>0</v>
      </c>
      <c r="BG137" s="157">
        <f>IF(N137="zákl. prenesená",J137,0)</f>
        <v>0</v>
      </c>
      <c r="BH137" s="157">
        <f>IF(N137="zníž. prenesená",J137,0)</f>
        <v>0</v>
      </c>
      <c r="BI137" s="157">
        <f>IF(N137="nulová",J137,0)</f>
        <v>0</v>
      </c>
      <c r="BJ137" s="14" t="s">
        <v>156</v>
      </c>
      <c r="BK137" s="157">
        <f>ROUND(I137*H137,2)</f>
        <v>0</v>
      </c>
      <c r="BL137" s="14" t="s">
        <v>155</v>
      </c>
      <c r="BM137" s="156" t="s">
        <v>210</v>
      </c>
    </row>
    <row r="138" spans="1:65" s="12" customFormat="1" ht="22.8" customHeight="1">
      <c r="B138" s="132"/>
      <c r="D138" s="133" t="s">
        <v>69</v>
      </c>
      <c r="E138" s="142" t="s">
        <v>155</v>
      </c>
      <c r="F138" s="142" t="s">
        <v>369</v>
      </c>
      <c r="J138" s="143">
        <f>BK138</f>
        <v>0</v>
      </c>
      <c r="L138" s="132"/>
      <c r="M138" s="136"/>
      <c r="N138" s="137"/>
      <c r="O138" s="137"/>
      <c r="P138" s="138">
        <f>SUM(P139:P141)</f>
        <v>0</v>
      </c>
      <c r="Q138" s="137"/>
      <c r="R138" s="138">
        <f>SUM(R139:R141)</f>
        <v>0</v>
      </c>
      <c r="S138" s="137"/>
      <c r="T138" s="139">
        <f>SUM(T139:T141)</f>
        <v>0</v>
      </c>
      <c r="AR138" s="133" t="s">
        <v>78</v>
      </c>
      <c r="AT138" s="140" t="s">
        <v>69</v>
      </c>
      <c r="AU138" s="140" t="s">
        <v>78</v>
      </c>
      <c r="AY138" s="133" t="s">
        <v>149</v>
      </c>
      <c r="BK138" s="141">
        <f>SUM(BK139:BK141)</f>
        <v>0</v>
      </c>
    </row>
    <row r="139" spans="1:65" s="2" customFormat="1" ht="33" customHeight="1">
      <c r="A139" s="26"/>
      <c r="B139" s="144"/>
      <c r="C139" s="145" t="s">
        <v>200</v>
      </c>
      <c r="D139" s="145" t="s">
        <v>151</v>
      </c>
      <c r="E139" s="146" t="s">
        <v>824</v>
      </c>
      <c r="F139" s="147" t="s">
        <v>825</v>
      </c>
      <c r="G139" s="148" t="s">
        <v>234</v>
      </c>
      <c r="H139" s="149">
        <v>9.5860000000000003</v>
      </c>
      <c r="I139" s="150"/>
      <c r="J139" s="150">
        <f>ROUND(I139*H139,2)</f>
        <v>0</v>
      </c>
      <c r="K139" s="151"/>
      <c r="L139" s="27"/>
      <c r="M139" s="152" t="s">
        <v>1</v>
      </c>
      <c r="N139" s="153" t="s">
        <v>36</v>
      </c>
      <c r="O139" s="154">
        <v>0</v>
      </c>
      <c r="P139" s="154">
        <f>O139*H139</f>
        <v>0</v>
      </c>
      <c r="Q139" s="154">
        <v>0</v>
      </c>
      <c r="R139" s="154">
        <f>Q139*H139</f>
        <v>0</v>
      </c>
      <c r="S139" s="154">
        <v>0</v>
      </c>
      <c r="T139" s="155">
        <f>S139*H139</f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6" t="s">
        <v>155</v>
      </c>
      <c r="AT139" s="156" t="s">
        <v>151</v>
      </c>
      <c r="AU139" s="156" t="s">
        <v>156</v>
      </c>
      <c r="AY139" s="14" t="s">
        <v>149</v>
      </c>
      <c r="BE139" s="157">
        <f>IF(N139="základná",J139,0)</f>
        <v>0</v>
      </c>
      <c r="BF139" s="157">
        <f>IF(N139="znížená",J139,0)</f>
        <v>0</v>
      </c>
      <c r="BG139" s="157">
        <f>IF(N139="zákl. prenesená",J139,0)</f>
        <v>0</v>
      </c>
      <c r="BH139" s="157">
        <f>IF(N139="zníž. prenesená",J139,0)</f>
        <v>0</v>
      </c>
      <c r="BI139" s="157">
        <f>IF(N139="nulová",J139,0)</f>
        <v>0</v>
      </c>
      <c r="BJ139" s="14" t="s">
        <v>156</v>
      </c>
      <c r="BK139" s="157">
        <f>ROUND(I139*H139,2)</f>
        <v>0</v>
      </c>
      <c r="BL139" s="14" t="s">
        <v>155</v>
      </c>
      <c r="BM139" s="156" t="s">
        <v>216</v>
      </c>
    </row>
    <row r="140" spans="1:65" s="2" customFormat="1" ht="24.15" customHeight="1">
      <c r="A140" s="26"/>
      <c r="B140" s="144"/>
      <c r="C140" s="145" t="s">
        <v>178</v>
      </c>
      <c r="D140" s="145" t="s">
        <v>151</v>
      </c>
      <c r="E140" s="146" t="s">
        <v>826</v>
      </c>
      <c r="F140" s="147" t="s">
        <v>827</v>
      </c>
      <c r="G140" s="148" t="s">
        <v>234</v>
      </c>
      <c r="H140" s="149">
        <v>4.2240000000000002</v>
      </c>
      <c r="I140" s="150"/>
      <c r="J140" s="150">
        <f>ROUND(I140*H140,2)</f>
        <v>0</v>
      </c>
      <c r="K140" s="151"/>
      <c r="L140" s="27"/>
      <c r="M140" s="152" t="s">
        <v>1</v>
      </c>
      <c r="N140" s="153" t="s">
        <v>36</v>
      </c>
      <c r="O140" s="154">
        <v>0</v>
      </c>
      <c r="P140" s="154">
        <f>O140*H140</f>
        <v>0</v>
      </c>
      <c r="Q140" s="154">
        <v>0</v>
      </c>
      <c r="R140" s="154">
        <f>Q140*H140</f>
        <v>0</v>
      </c>
      <c r="S140" s="154">
        <v>0</v>
      </c>
      <c r="T140" s="155">
        <f>S140*H140</f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6" t="s">
        <v>155</v>
      </c>
      <c r="AT140" s="156" t="s">
        <v>151</v>
      </c>
      <c r="AU140" s="156" t="s">
        <v>156</v>
      </c>
      <c r="AY140" s="14" t="s">
        <v>149</v>
      </c>
      <c r="BE140" s="157">
        <f>IF(N140="základná",J140,0)</f>
        <v>0</v>
      </c>
      <c r="BF140" s="157">
        <f>IF(N140="znížená",J140,0)</f>
        <v>0</v>
      </c>
      <c r="BG140" s="157">
        <f>IF(N140="zákl. prenesená",J140,0)</f>
        <v>0</v>
      </c>
      <c r="BH140" s="157">
        <f>IF(N140="zníž. prenesená",J140,0)</f>
        <v>0</v>
      </c>
      <c r="BI140" s="157">
        <f>IF(N140="nulová",J140,0)</f>
        <v>0</v>
      </c>
      <c r="BJ140" s="14" t="s">
        <v>156</v>
      </c>
      <c r="BK140" s="157">
        <f>ROUND(I140*H140,2)</f>
        <v>0</v>
      </c>
      <c r="BL140" s="14" t="s">
        <v>155</v>
      </c>
      <c r="BM140" s="156" t="s">
        <v>219</v>
      </c>
    </row>
    <row r="141" spans="1:65" s="2" customFormat="1" ht="33" customHeight="1">
      <c r="A141" s="26"/>
      <c r="B141" s="144"/>
      <c r="C141" s="145" t="s">
        <v>213</v>
      </c>
      <c r="D141" s="145" t="s">
        <v>151</v>
      </c>
      <c r="E141" s="146" t="s">
        <v>828</v>
      </c>
      <c r="F141" s="147" t="s">
        <v>829</v>
      </c>
      <c r="G141" s="148" t="s">
        <v>165</v>
      </c>
      <c r="H141" s="149">
        <v>21.12</v>
      </c>
      <c r="I141" s="150"/>
      <c r="J141" s="150">
        <f>ROUND(I141*H141,2)</f>
        <v>0</v>
      </c>
      <c r="K141" s="151"/>
      <c r="L141" s="27"/>
      <c r="M141" s="152" t="s">
        <v>1</v>
      </c>
      <c r="N141" s="153" t="s">
        <v>36</v>
      </c>
      <c r="O141" s="154">
        <v>0</v>
      </c>
      <c r="P141" s="154">
        <f>O141*H141</f>
        <v>0</v>
      </c>
      <c r="Q141" s="154">
        <v>0</v>
      </c>
      <c r="R141" s="154">
        <f>Q141*H141</f>
        <v>0</v>
      </c>
      <c r="S141" s="154">
        <v>0</v>
      </c>
      <c r="T141" s="155">
        <f>S141*H141</f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6" t="s">
        <v>155</v>
      </c>
      <c r="AT141" s="156" t="s">
        <v>151</v>
      </c>
      <c r="AU141" s="156" t="s">
        <v>156</v>
      </c>
      <c r="AY141" s="14" t="s">
        <v>149</v>
      </c>
      <c r="BE141" s="157">
        <f>IF(N141="základná",J141,0)</f>
        <v>0</v>
      </c>
      <c r="BF141" s="157">
        <f>IF(N141="znížená",J141,0)</f>
        <v>0</v>
      </c>
      <c r="BG141" s="157">
        <f>IF(N141="zákl. prenesená",J141,0)</f>
        <v>0</v>
      </c>
      <c r="BH141" s="157">
        <f>IF(N141="zníž. prenesená",J141,0)</f>
        <v>0</v>
      </c>
      <c r="BI141" s="157">
        <f>IF(N141="nulová",J141,0)</f>
        <v>0</v>
      </c>
      <c r="BJ141" s="14" t="s">
        <v>156</v>
      </c>
      <c r="BK141" s="157">
        <f>ROUND(I141*H141,2)</f>
        <v>0</v>
      </c>
      <c r="BL141" s="14" t="s">
        <v>155</v>
      </c>
      <c r="BM141" s="156" t="s">
        <v>372</v>
      </c>
    </row>
    <row r="142" spans="1:65" s="12" customFormat="1" ht="22.8" customHeight="1">
      <c r="B142" s="132"/>
      <c r="D142" s="133" t="s">
        <v>69</v>
      </c>
      <c r="E142" s="142" t="s">
        <v>166</v>
      </c>
      <c r="F142" s="142" t="s">
        <v>830</v>
      </c>
      <c r="J142" s="143">
        <f>BK142</f>
        <v>0</v>
      </c>
      <c r="L142" s="132"/>
      <c r="M142" s="136"/>
      <c r="N142" s="137"/>
      <c r="O142" s="137"/>
      <c r="P142" s="138">
        <f>SUM(P143:P219)</f>
        <v>0</v>
      </c>
      <c r="Q142" s="137"/>
      <c r="R142" s="138">
        <f>SUM(R143:R219)</f>
        <v>0</v>
      </c>
      <c r="S142" s="137"/>
      <c r="T142" s="139">
        <f>SUM(T143:T219)</f>
        <v>0</v>
      </c>
      <c r="AR142" s="133" t="s">
        <v>78</v>
      </c>
      <c r="AT142" s="140" t="s">
        <v>69</v>
      </c>
      <c r="AU142" s="140" t="s">
        <v>78</v>
      </c>
      <c r="AY142" s="133" t="s">
        <v>149</v>
      </c>
      <c r="BK142" s="141">
        <f>SUM(BK143:BK219)</f>
        <v>0</v>
      </c>
    </row>
    <row r="143" spans="1:65" s="2" customFormat="1" ht="37.799999999999997" customHeight="1">
      <c r="A143" s="26"/>
      <c r="B143" s="144"/>
      <c r="C143" s="145" t="s">
        <v>188</v>
      </c>
      <c r="D143" s="145" t="s">
        <v>151</v>
      </c>
      <c r="E143" s="146" t="s">
        <v>831</v>
      </c>
      <c r="F143" s="147" t="s">
        <v>832</v>
      </c>
      <c r="G143" s="148" t="s">
        <v>170</v>
      </c>
      <c r="H143" s="149">
        <v>2.4</v>
      </c>
      <c r="I143" s="150"/>
      <c r="J143" s="150">
        <f t="shared" ref="J143:J174" si="10">ROUND(I143*H143,2)</f>
        <v>0</v>
      </c>
      <c r="K143" s="151"/>
      <c r="L143" s="27"/>
      <c r="M143" s="152" t="s">
        <v>1</v>
      </c>
      <c r="N143" s="153" t="s">
        <v>36</v>
      </c>
      <c r="O143" s="154">
        <v>0</v>
      </c>
      <c r="P143" s="154">
        <f t="shared" ref="P143:P174" si="11">O143*H143</f>
        <v>0</v>
      </c>
      <c r="Q143" s="154">
        <v>0</v>
      </c>
      <c r="R143" s="154">
        <f t="shared" ref="R143:R174" si="12">Q143*H143</f>
        <v>0</v>
      </c>
      <c r="S143" s="154">
        <v>0</v>
      </c>
      <c r="T143" s="155">
        <f t="shared" ref="T143:T174" si="13">S143*H143</f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6" t="s">
        <v>155</v>
      </c>
      <c r="AT143" s="156" t="s">
        <v>151</v>
      </c>
      <c r="AU143" s="156" t="s">
        <v>156</v>
      </c>
      <c r="AY143" s="14" t="s">
        <v>149</v>
      </c>
      <c r="BE143" s="157">
        <f t="shared" ref="BE143:BE174" si="14">IF(N143="základná",J143,0)</f>
        <v>0</v>
      </c>
      <c r="BF143" s="157">
        <f t="shared" ref="BF143:BF174" si="15">IF(N143="znížená",J143,0)</f>
        <v>0</v>
      </c>
      <c r="BG143" s="157">
        <f t="shared" ref="BG143:BG174" si="16">IF(N143="zákl. prenesená",J143,0)</f>
        <v>0</v>
      </c>
      <c r="BH143" s="157">
        <f t="shared" ref="BH143:BH174" si="17">IF(N143="zníž. prenesená",J143,0)</f>
        <v>0</v>
      </c>
      <c r="BI143" s="157">
        <f t="shared" ref="BI143:BI174" si="18">IF(N143="nulová",J143,0)</f>
        <v>0</v>
      </c>
      <c r="BJ143" s="14" t="s">
        <v>156</v>
      </c>
      <c r="BK143" s="157">
        <f t="shared" ref="BK143:BK174" si="19">ROUND(I143*H143,2)</f>
        <v>0</v>
      </c>
      <c r="BL143" s="14" t="s">
        <v>155</v>
      </c>
      <c r="BM143" s="156" t="s">
        <v>375</v>
      </c>
    </row>
    <row r="144" spans="1:65" s="2" customFormat="1" ht="44.25" customHeight="1">
      <c r="A144" s="26"/>
      <c r="B144" s="144"/>
      <c r="C144" s="162" t="s">
        <v>277</v>
      </c>
      <c r="D144" s="162" t="s">
        <v>292</v>
      </c>
      <c r="E144" s="163" t="s">
        <v>833</v>
      </c>
      <c r="F144" s="164" t="s">
        <v>834</v>
      </c>
      <c r="G144" s="165" t="s">
        <v>170</v>
      </c>
      <c r="H144" s="166">
        <v>2.4</v>
      </c>
      <c r="I144" s="167"/>
      <c r="J144" s="167">
        <f t="shared" si="10"/>
        <v>0</v>
      </c>
      <c r="K144" s="168"/>
      <c r="L144" s="169"/>
      <c r="M144" s="170" t="s">
        <v>1</v>
      </c>
      <c r="N144" s="171" t="s">
        <v>36</v>
      </c>
      <c r="O144" s="154">
        <v>0</v>
      </c>
      <c r="P144" s="154">
        <f t="shared" si="11"/>
        <v>0</v>
      </c>
      <c r="Q144" s="154">
        <v>0</v>
      </c>
      <c r="R144" s="154">
        <f t="shared" si="12"/>
        <v>0</v>
      </c>
      <c r="S144" s="154">
        <v>0</v>
      </c>
      <c r="T144" s="155">
        <f t="shared" si="1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6" t="s">
        <v>166</v>
      </c>
      <c r="AT144" s="156" t="s">
        <v>292</v>
      </c>
      <c r="AU144" s="156" t="s">
        <v>156</v>
      </c>
      <c r="AY144" s="14" t="s">
        <v>149</v>
      </c>
      <c r="BE144" s="157">
        <f t="shared" si="14"/>
        <v>0</v>
      </c>
      <c r="BF144" s="157">
        <f t="shared" si="15"/>
        <v>0</v>
      </c>
      <c r="BG144" s="157">
        <f t="shared" si="16"/>
        <v>0</v>
      </c>
      <c r="BH144" s="157">
        <f t="shared" si="17"/>
        <v>0</v>
      </c>
      <c r="BI144" s="157">
        <f t="shared" si="18"/>
        <v>0</v>
      </c>
      <c r="BJ144" s="14" t="s">
        <v>156</v>
      </c>
      <c r="BK144" s="157">
        <f t="shared" si="19"/>
        <v>0</v>
      </c>
      <c r="BL144" s="14" t="s">
        <v>155</v>
      </c>
      <c r="BM144" s="156" t="s">
        <v>378</v>
      </c>
    </row>
    <row r="145" spans="1:65" s="2" customFormat="1" ht="37.799999999999997" customHeight="1">
      <c r="A145" s="26"/>
      <c r="B145" s="144"/>
      <c r="C145" s="145" t="s">
        <v>191</v>
      </c>
      <c r="D145" s="145" t="s">
        <v>151</v>
      </c>
      <c r="E145" s="146" t="s">
        <v>835</v>
      </c>
      <c r="F145" s="147" t="s">
        <v>836</v>
      </c>
      <c r="G145" s="148" t="s">
        <v>154</v>
      </c>
      <c r="H145" s="149">
        <v>2</v>
      </c>
      <c r="I145" s="150"/>
      <c r="J145" s="150">
        <f t="shared" si="10"/>
        <v>0</v>
      </c>
      <c r="K145" s="151"/>
      <c r="L145" s="27"/>
      <c r="M145" s="152" t="s">
        <v>1</v>
      </c>
      <c r="N145" s="153" t="s">
        <v>36</v>
      </c>
      <c r="O145" s="154">
        <v>0</v>
      </c>
      <c r="P145" s="154">
        <f t="shared" si="11"/>
        <v>0</v>
      </c>
      <c r="Q145" s="154">
        <v>0</v>
      </c>
      <c r="R145" s="154">
        <f t="shared" si="12"/>
        <v>0</v>
      </c>
      <c r="S145" s="154">
        <v>0</v>
      </c>
      <c r="T145" s="155">
        <f t="shared" si="1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6" t="s">
        <v>155</v>
      </c>
      <c r="AT145" s="156" t="s">
        <v>151</v>
      </c>
      <c r="AU145" s="156" t="s">
        <v>156</v>
      </c>
      <c r="AY145" s="14" t="s">
        <v>149</v>
      </c>
      <c r="BE145" s="157">
        <f t="shared" si="14"/>
        <v>0</v>
      </c>
      <c r="BF145" s="157">
        <f t="shared" si="15"/>
        <v>0</v>
      </c>
      <c r="BG145" s="157">
        <f t="shared" si="16"/>
        <v>0</v>
      </c>
      <c r="BH145" s="157">
        <f t="shared" si="17"/>
        <v>0</v>
      </c>
      <c r="BI145" s="157">
        <f t="shared" si="18"/>
        <v>0</v>
      </c>
      <c r="BJ145" s="14" t="s">
        <v>156</v>
      </c>
      <c r="BK145" s="157">
        <f t="shared" si="19"/>
        <v>0</v>
      </c>
      <c r="BL145" s="14" t="s">
        <v>155</v>
      </c>
      <c r="BM145" s="156" t="s">
        <v>382</v>
      </c>
    </row>
    <row r="146" spans="1:65" s="2" customFormat="1" ht="55.5" customHeight="1">
      <c r="A146" s="26"/>
      <c r="B146" s="144"/>
      <c r="C146" s="145" t="s">
        <v>284</v>
      </c>
      <c r="D146" s="145" t="s">
        <v>151</v>
      </c>
      <c r="E146" s="146" t="s">
        <v>837</v>
      </c>
      <c r="F146" s="147" t="s">
        <v>838</v>
      </c>
      <c r="G146" s="148" t="s">
        <v>154</v>
      </c>
      <c r="H146" s="149">
        <v>7</v>
      </c>
      <c r="I146" s="150"/>
      <c r="J146" s="150">
        <f t="shared" si="10"/>
        <v>0</v>
      </c>
      <c r="K146" s="151"/>
      <c r="L146" s="27"/>
      <c r="M146" s="152" t="s">
        <v>1</v>
      </c>
      <c r="N146" s="153" t="s">
        <v>36</v>
      </c>
      <c r="O146" s="154">
        <v>0</v>
      </c>
      <c r="P146" s="154">
        <f t="shared" si="11"/>
        <v>0</v>
      </c>
      <c r="Q146" s="154">
        <v>0</v>
      </c>
      <c r="R146" s="154">
        <f t="shared" si="12"/>
        <v>0</v>
      </c>
      <c r="S146" s="154">
        <v>0</v>
      </c>
      <c r="T146" s="155">
        <f t="shared" si="1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6" t="s">
        <v>155</v>
      </c>
      <c r="AT146" s="156" t="s">
        <v>151</v>
      </c>
      <c r="AU146" s="156" t="s">
        <v>156</v>
      </c>
      <c r="AY146" s="14" t="s">
        <v>149</v>
      </c>
      <c r="BE146" s="157">
        <f t="shared" si="14"/>
        <v>0</v>
      </c>
      <c r="BF146" s="157">
        <f t="shared" si="15"/>
        <v>0</v>
      </c>
      <c r="BG146" s="157">
        <f t="shared" si="16"/>
        <v>0</v>
      </c>
      <c r="BH146" s="157">
        <f t="shared" si="17"/>
        <v>0</v>
      </c>
      <c r="BI146" s="157">
        <f t="shared" si="18"/>
        <v>0</v>
      </c>
      <c r="BJ146" s="14" t="s">
        <v>156</v>
      </c>
      <c r="BK146" s="157">
        <f t="shared" si="19"/>
        <v>0</v>
      </c>
      <c r="BL146" s="14" t="s">
        <v>155</v>
      </c>
      <c r="BM146" s="156" t="s">
        <v>385</v>
      </c>
    </row>
    <row r="147" spans="1:65" s="2" customFormat="1" ht="16.5" customHeight="1">
      <c r="A147" s="26"/>
      <c r="B147" s="144"/>
      <c r="C147" s="162" t="s">
        <v>7</v>
      </c>
      <c r="D147" s="162" t="s">
        <v>292</v>
      </c>
      <c r="E147" s="163" t="s">
        <v>839</v>
      </c>
      <c r="F147" s="164" t="s">
        <v>840</v>
      </c>
      <c r="G147" s="165" t="s">
        <v>154</v>
      </c>
      <c r="H147" s="166">
        <v>2</v>
      </c>
      <c r="I147" s="167"/>
      <c r="J147" s="167">
        <f t="shared" si="10"/>
        <v>0</v>
      </c>
      <c r="K147" s="168"/>
      <c r="L147" s="169"/>
      <c r="M147" s="170" t="s">
        <v>1</v>
      </c>
      <c r="N147" s="171" t="s">
        <v>36</v>
      </c>
      <c r="O147" s="154">
        <v>0</v>
      </c>
      <c r="P147" s="154">
        <f t="shared" si="11"/>
        <v>0</v>
      </c>
      <c r="Q147" s="154">
        <v>0</v>
      </c>
      <c r="R147" s="154">
        <f t="shared" si="12"/>
        <v>0</v>
      </c>
      <c r="S147" s="154">
        <v>0</v>
      </c>
      <c r="T147" s="155">
        <f t="shared" si="1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6" t="s">
        <v>166</v>
      </c>
      <c r="AT147" s="156" t="s">
        <v>292</v>
      </c>
      <c r="AU147" s="156" t="s">
        <v>156</v>
      </c>
      <c r="AY147" s="14" t="s">
        <v>149</v>
      </c>
      <c r="BE147" s="157">
        <f t="shared" si="14"/>
        <v>0</v>
      </c>
      <c r="BF147" s="157">
        <f t="shared" si="15"/>
        <v>0</v>
      </c>
      <c r="BG147" s="157">
        <f t="shared" si="16"/>
        <v>0</v>
      </c>
      <c r="BH147" s="157">
        <f t="shared" si="17"/>
        <v>0</v>
      </c>
      <c r="BI147" s="157">
        <f t="shared" si="18"/>
        <v>0</v>
      </c>
      <c r="BJ147" s="14" t="s">
        <v>156</v>
      </c>
      <c r="BK147" s="157">
        <f t="shared" si="19"/>
        <v>0</v>
      </c>
      <c r="BL147" s="14" t="s">
        <v>155</v>
      </c>
      <c r="BM147" s="156" t="s">
        <v>388</v>
      </c>
    </row>
    <row r="148" spans="1:65" s="2" customFormat="1" ht="24.15" customHeight="1">
      <c r="A148" s="26"/>
      <c r="B148" s="144"/>
      <c r="C148" s="162" t="s">
        <v>296</v>
      </c>
      <c r="D148" s="162" t="s">
        <v>292</v>
      </c>
      <c r="E148" s="163" t="s">
        <v>841</v>
      </c>
      <c r="F148" s="164" t="s">
        <v>842</v>
      </c>
      <c r="G148" s="165" t="s">
        <v>154</v>
      </c>
      <c r="H148" s="166">
        <v>2</v>
      </c>
      <c r="I148" s="167"/>
      <c r="J148" s="167">
        <f t="shared" si="10"/>
        <v>0</v>
      </c>
      <c r="K148" s="168"/>
      <c r="L148" s="169"/>
      <c r="M148" s="170" t="s">
        <v>1</v>
      </c>
      <c r="N148" s="171" t="s">
        <v>36</v>
      </c>
      <c r="O148" s="154">
        <v>0</v>
      </c>
      <c r="P148" s="154">
        <f t="shared" si="11"/>
        <v>0</v>
      </c>
      <c r="Q148" s="154">
        <v>0</v>
      </c>
      <c r="R148" s="154">
        <f t="shared" si="12"/>
        <v>0</v>
      </c>
      <c r="S148" s="154">
        <v>0</v>
      </c>
      <c r="T148" s="155">
        <f t="shared" si="1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6" t="s">
        <v>166</v>
      </c>
      <c r="AT148" s="156" t="s">
        <v>292</v>
      </c>
      <c r="AU148" s="156" t="s">
        <v>156</v>
      </c>
      <c r="AY148" s="14" t="s">
        <v>149</v>
      </c>
      <c r="BE148" s="157">
        <f t="shared" si="14"/>
        <v>0</v>
      </c>
      <c r="BF148" s="157">
        <f t="shared" si="15"/>
        <v>0</v>
      </c>
      <c r="BG148" s="157">
        <f t="shared" si="16"/>
        <v>0</v>
      </c>
      <c r="BH148" s="157">
        <f t="shared" si="17"/>
        <v>0</v>
      </c>
      <c r="BI148" s="157">
        <f t="shared" si="18"/>
        <v>0</v>
      </c>
      <c r="BJ148" s="14" t="s">
        <v>156</v>
      </c>
      <c r="BK148" s="157">
        <f t="shared" si="19"/>
        <v>0</v>
      </c>
      <c r="BL148" s="14" t="s">
        <v>155</v>
      </c>
      <c r="BM148" s="156" t="s">
        <v>391</v>
      </c>
    </row>
    <row r="149" spans="1:65" s="2" customFormat="1" ht="33" customHeight="1">
      <c r="A149" s="26"/>
      <c r="B149" s="144"/>
      <c r="C149" s="162" t="s">
        <v>197</v>
      </c>
      <c r="D149" s="162" t="s">
        <v>292</v>
      </c>
      <c r="E149" s="163" t="s">
        <v>843</v>
      </c>
      <c r="F149" s="164" t="s">
        <v>844</v>
      </c>
      <c r="G149" s="165" t="s">
        <v>154</v>
      </c>
      <c r="H149" s="166">
        <v>2</v>
      </c>
      <c r="I149" s="167"/>
      <c r="J149" s="167">
        <f t="shared" si="10"/>
        <v>0</v>
      </c>
      <c r="K149" s="168"/>
      <c r="L149" s="169"/>
      <c r="M149" s="170" t="s">
        <v>1</v>
      </c>
      <c r="N149" s="171" t="s">
        <v>36</v>
      </c>
      <c r="O149" s="154">
        <v>0</v>
      </c>
      <c r="P149" s="154">
        <f t="shared" si="11"/>
        <v>0</v>
      </c>
      <c r="Q149" s="154">
        <v>0</v>
      </c>
      <c r="R149" s="154">
        <f t="shared" si="12"/>
        <v>0</v>
      </c>
      <c r="S149" s="154">
        <v>0</v>
      </c>
      <c r="T149" s="155">
        <f t="shared" si="1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6" t="s">
        <v>166</v>
      </c>
      <c r="AT149" s="156" t="s">
        <v>292</v>
      </c>
      <c r="AU149" s="156" t="s">
        <v>156</v>
      </c>
      <c r="AY149" s="14" t="s">
        <v>149</v>
      </c>
      <c r="BE149" s="157">
        <f t="shared" si="14"/>
        <v>0</v>
      </c>
      <c r="BF149" s="157">
        <f t="shared" si="15"/>
        <v>0</v>
      </c>
      <c r="BG149" s="157">
        <f t="shared" si="16"/>
        <v>0</v>
      </c>
      <c r="BH149" s="157">
        <f t="shared" si="17"/>
        <v>0</v>
      </c>
      <c r="BI149" s="157">
        <f t="shared" si="18"/>
        <v>0</v>
      </c>
      <c r="BJ149" s="14" t="s">
        <v>156</v>
      </c>
      <c r="BK149" s="157">
        <f t="shared" si="19"/>
        <v>0</v>
      </c>
      <c r="BL149" s="14" t="s">
        <v>155</v>
      </c>
      <c r="BM149" s="156" t="s">
        <v>394</v>
      </c>
    </row>
    <row r="150" spans="1:65" s="2" customFormat="1" ht="33" customHeight="1">
      <c r="A150" s="26"/>
      <c r="B150" s="144"/>
      <c r="C150" s="162" t="s">
        <v>324</v>
      </c>
      <c r="D150" s="162" t="s">
        <v>292</v>
      </c>
      <c r="E150" s="163" t="s">
        <v>845</v>
      </c>
      <c r="F150" s="164" t="s">
        <v>846</v>
      </c>
      <c r="G150" s="165" t="s">
        <v>154</v>
      </c>
      <c r="H150" s="166">
        <v>1</v>
      </c>
      <c r="I150" s="167"/>
      <c r="J150" s="167">
        <f t="shared" si="10"/>
        <v>0</v>
      </c>
      <c r="K150" s="168"/>
      <c r="L150" s="169"/>
      <c r="M150" s="170" t="s">
        <v>1</v>
      </c>
      <c r="N150" s="171" t="s">
        <v>36</v>
      </c>
      <c r="O150" s="154">
        <v>0</v>
      </c>
      <c r="P150" s="154">
        <f t="shared" si="11"/>
        <v>0</v>
      </c>
      <c r="Q150" s="154">
        <v>0</v>
      </c>
      <c r="R150" s="154">
        <f t="shared" si="12"/>
        <v>0</v>
      </c>
      <c r="S150" s="154">
        <v>0</v>
      </c>
      <c r="T150" s="155">
        <f t="shared" si="1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6" t="s">
        <v>166</v>
      </c>
      <c r="AT150" s="156" t="s">
        <v>292</v>
      </c>
      <c r="AU150" s="156" t="s">
        <v>156</v>
      </c>
      <c r="AY150" s="14" t="s">
        <v>149</v>
      </c>
      <c r="BE150" s="157">
        <f t="shared" si="14"/>
        <v>0</v>
      </c>
      <c r="BF150" s="157">
        <f t="shared" si="15"/>
        <v>0</v>
      </c>
      <c r="BG150" s="157">
        <f t="shared" si="16"/>
        <v>0</v>
      </c>
      <c r="BH150" s="157">
        <f t="shared" si="17"/>
        <v>0</v>
      </c>
      <c r="BI150" s="157">
        <f t="shared" si="18"/>
        <v>0</v>
      </c>
      <c r="BJ150" s="14" t="s">
        <v>156</v>
      </c>
      <c r="BK150" s="157">
        <f t="shared" si="19"/>
        <v>0</v>
      </c>
      <c r="BL150" s="14" t="s">
        <v>155</v>
      </c>
      <c r="BM150" s="156" t="s">
        <v>397</v>
      </c>
    </row>
    <row r="151" spans="1:65" s="2" customFormat="1" ht="33" customHeight="1">
      <c r="A151" s="26"/>
      <c r="B151" s="144"/>
      <c r="C151" s="145" t="s">
        <v>210</v>
      </c>
      <c r="D151" s="145" t="s">
        <v>151</v>
      </c>
      <c r="E151" s="146" t="s">
        <v>847</v>
      </c>
      <c r="F151" s="147" t="s">
        <v>848</v>
      </c>
      <c r="G151" s="148" t="s">
        <v>170</v>
      </c>
      <c r="H151" s="149">
        <v>13.68</v>
      </c>
      <c r="I151" s="150"/>
      <c r="J151" s="150">
        <f t="shared" si="10"/>
        <v>0</v>
      </c>
      <c r="K151" s="151"/>
      <c r="L151" s="27"/>
      <c r="M151" s="152" t="s">
        <v>1</v>
      </c>
      <c r="N151" s="153" t="s">
        <v>36</v>
      </c>
      <c r="O151" s="154">
        <v>0</v>
      </c>
      <c r="P151" s="154">
        <f t="shared" si="11"/>
        <v>0</v>
      </c>
      <c r="Q151" s="154">
        <v>0</v>
      </c>
      <c r="R151" s="154">
        <f t="shared" si="12"/>
        <v>0</v>
      </c>
      <c r="S151" s="154">
        <v>0</v>
      </c>
      <c r="T151" s="155">
        <f t="shared" si="1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6" t="s">
        <v>155</v>
      </c>
      <c r="AT151" s="156" t="s">
        <v>151</v>
      </c>
      <c r="AU151" s="156" t="s">
        <v>156</v>
      </c>
      <c r="AY151" s="14" t="s">
        <v>149</v>
      </c>
      <c r="BE151" s="157">
        <f t="shared" si="14"/>
        <v>0</v>
      </c>
      <c r="BF151" s="157">
        <f t="shared" si="15"/>
        <v>0</v>
      </c>
      <c r="BG151" s="157">
        <f t="shared" si="16"/>
        <v>0</v>
      </c>
      <c r="BH151" s="157">
        <f t="shared" si="17"/>
        <v>0</v>
      </c>
      <c r="BI151" s="157">
        <f t="shared" si="18"/>
        <v>0</v>
      </c>
      <c r="BJ151" s="14" t="s">
        <v>156</v>
      </c>
      <c r="BK151" s="157">
        <f t="shared" si="19"/>
        <v>0</v>
      </c>
      <c r="BL151" s="14" t="s">
        <v>155</v>
      </c>
      <c r="BM151" s="156" t="s">
        <v>401</v>
      </c>
    </row>
    <row r="152" spans="1:65" s="2" customFormat="1" ht="24.15" customHeight="1">
      <c r="A152" s="26"/>
      <c r="B152" s="144"/>
      <c r="C152" s="162" t="s">
        <v>398</v>
      </c>
      <c r="D152" s="162" t="s">
        <v>292</v>
      </c>
      <c r="E152" s="163" t="s">
        <v>849</v>
      </c>
      <c r="F152" s="164" t="s">
        <v>850</v>
      </c>
      <c r="G152" s="165" t="s">
        <v>170</v>
      </c>
      <c r="H152" s="166">
        <v>13.68</v>
      </c>
      <c r="I152" s="167"/>
      <c r="J152" s="167">
        <f t="shared" si="10"/>
        <v>0</v>
      </c>
      <c r="K152" s="168"/>
      <c r="L152" s="169"/>
      <c r="M152" s="170" t="s">
        <v>1</v>
      </c>
      <c r="N152" s="171" t="s">
        <v>36</v>
      </c>
      <c r="O152" s="154">
        <v>0</v>
      </c>
      <c r="P152" s="154">
        <f t="shared" si="11"/>
        <v>0</v>
      </c>
      <c r="Q152" s="154">
        <v>0</v>
      </c>
      <c r="R152" s="154">
        <f t="shared" si="12"/>
        <v>0</v>
      </c>
      <c r="S152" s="154">
        <v>0</v>
      </c>
      <c r="T152" s="155">
        <f t="shared" si="1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6" t="s">
        <v>166</v>
      </c>
      <c r="AT152" s="156" t="s">
        <v>292</v>
      </c>
      <c r="AU152" s="156" t="s">
        <v>156</v>
      </c>
      <c r="AY152" s="14" t="s">
        <v>149</v>
      </c>
      <c r="BE152" s="157">
        <f t="shared" si="14"/>
        <v>0</v>
      </c>
      <c r="BF152" s="157">
        <f t="shared" si="15"/>
        <v>0</v>
      </c>
      <c r="BG152" s="157">
        <f t="shared" si="16"/>
        <v>0</v>
      </c>
      <c r="BH152" s="157">
        <f t="shared" si="17"/>
        <v>0</v>
      </c>
      <c r="BI152" s="157">
        <f t="shared" si="18"/>
        <v>0</v>
      </c>
      <c r="BJ152" s="14" t="s">
        <v>156</v>
      </c>
      <c r="BK152" s="157">
        <f t="shared" si="19"/>
        <v>0</v>
      </c>
      <c r="BL152" s="14" t="s">
        <v>155</v>
      </c>
      <c r="BM152" s="156" t="s">
        <v>404</v>
      </c>
    </row>
    <row r="153" spans="1:65" s="2" customFormat="1" ht="24.15" customHeight="1">
      <c r="A153" s="26"/>
      <c r="B153" s="144"/>
      <c r="C153" s="162" t="s">
        <v>216</v>
      </c>
      <c r="D153" s="162" t="s">
        <v>292</v>
      </c>
      <c r="E153" s="163" t="s">
        <v>851</v>
      </c>
      <c r="F153" s="164" t="s">
        <v>852</v>
      </c>
      <c r="G153" s="165" t="s">
        <v>154</v>
      </c>
      <c r="H153" s="166">
        <v>1</v>
      </c>
      <c r="I153" s="167"/>
      <c r="J153" s="167">
        <f t="shared" si="10"/>
        <v>0</v>
      </c>
      <c r="K153" s="168"/>
      <c r="L153" s="169"/>
      <c r="M153" s="170" t="s">
        <v>1</v>
      </c>
      <c r="N153" s="171" t="s">
        <v>36</v>
      </c>
      <c r="O153" s="154">
        <v>0</v>
      </c>
      <c r="P153" s="154">
        <f t="shared" si="11"/>
        <v>0</v>
      </c>
      <c r="Q153" s="154">
        <v>0</v>
      </c>
      <c r="R153" s="154">
        <f t="shared" si="12"/>
        <v>0</v>
      </c>
      <c r="S153" s="154">
        <v>0</v>
      </c>
      <c r="T153" s="155">
        <f t="shared" si="1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6" t="s">
        <v>166</v>
      </c>
      <c r="AT153" s="156" t="s">
        <v>292</v>
      </c>
      <c r="AU153" s="156" t="s">
        <v>156</v>
      </c>
      <c r="AY153" s="14" t="s">
        <v>149</v>
      </c>
      <c r="BE153" s="157">
        <f t="shared" si="14"/>
        <v>0</v>
      </c>
      <c r="BF153" s="157">
        <f t="shared" si="15"/>
        <v>0</v>
      </c>
      <c r="BG153" s="157">
        <f t="shared" si="16"/>
        <v>0</v>
      </c>
      <c r="BH153" s="157">
        <f t="shared" si="17"/>
        <v>0</v>
      </c>
      <c r="BI153" s="157">
        <f t="shared" si="18"/>
        <v>0</v>
      </c>
      <c r="BJ153" s="14" t="s">
        <v>156</v>
      </c>
      <c r="BK153" s="157">
        <f t="shared" si="19"/>
        <v>0</v>
      </c>
      <c r="BL153" s="14" t="s">
        <v>155</v>
      </c>
      <c r="BM153" s="156" t="s">
        <v>408</v>
      </c>
    </row>
    <row r="154" spans="1:65" s="2" customFormat="1" ht="33" customHeight="1">
      <c r="A154" s="26"/>
      <c r="B154" s="144"/>
      <c r="C154" s="145" t="s">
        <v>405</v>
      </c>
      <c r="D154" s="145" t="s">
        <v>151</v>
      </c>
      <c r="E154" s="146" t="s">
        <v>853</v>
      </c>
      <c r="F154" s="147" t="s">
        <v>854</v>
      </c>
      <c r="G154" s="148" t="s">
        <v>170</v>
      </c>
      <c r="H154" s="149">
        <v>21.36</v>
      </c>
      <c r="I154" s="150"/>
      <c r="J154" s="150">
        <f t="shared" si="10"/>
        <v>0</v>
      </c>
      <c r="K154" s="151"/>
      <c r="L154" s="27"/>
      <c r="M154" s="152" t="s">
        <v>1</v>
      </c>
      <c r="N154" s="153" t="s">
        <v>36</v>
      </c>
      <c r="O154" s="154">
        <v>0</v>
      </c>
      <c r="P154" s="154">
        <f t="shared" si="11"/>
        <v>0</v>
      </c>
      <c r="Q154" s="154">
        <v>0</v>
      </c>
      <c r="R154" s="154">
        <f t="shared" si="12"/>
        <v>0</v>
      </c>
      <c r="S154" s="154">
        <v>0</v>
      </c>
      <c r="T154" s="155">
        <f t="shared" si="1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6" t="s">
        <v>155</v>
      </c>
      <c r="AT154" s="156" t="s">
        <v>151</v>
      </c>
      <c r="AU154" s="156" t="s">
        <v>156</v>
      </c>
      <c r="AY154" s="14" t="s">
        <v>149</v>
      </c>
      <c r="BE154" s="157">
        <f t="shared" si="14"/>
        <v>0</v>
      </c>
      <c r="BF154" s="157">
        <f t="shared" si="15"/>
        <v>0</v>
      </c>
      <c r="BG154" s="157">
        <f t="shared" si="16"/>
        <v>0</v>
      </c>
      <c r="BH154" s="157">
        <f t="shared" si="17"/>
        <v>0</v>
      </c>
      <c r="BI154" s="157">
        <f t="shared" si="18"/>
        <v>0</v>
      </c>
      <c r="BJ154" s="14" t="s">
        <v>156</v>
      </c>
      <c r="BK154" s="157">
        <f t="shared" si="19"/>
        <v>0</v>
      </c>
      <c r="BL154" s="14" t="s">
        <v>155</v>
      </c>
      <c r="BM154" s="156" t="s">
        <v>411</v>
      </c>
    </row>
    <row r="155" spans="1:65" s="2" customFormat="1" ht="24.15" customHeight="1">
      <c r="A155" s="26"/>
      <c r="B155" s="144"/>
      <c r="C155" s="162" t="s">
        <v>219</v>
      </c>
      <c r="D155" s="162" t="s">
        <v>292</v>
      </c>
      <c r="E155" s="163" t="s">
        <v>855</v>
      </c>
      <c r="F155" s="164" t="s">
        <v>856</v>
      </c>
      <c r="G155" s="165" t="s">
        <v>170</v>
      </c>
      <c r="H155" s="166">
        <v>21.36</v>
      </c>
      <c r="I155" s="167"/>
      <c r="J155" s="167">
        <f t="shared" si="10"/>
        <v>0</v>
      </c>
      <c r="K155" s="168"/>
      <c r="L155" s="169"/>
      <c r="M155" s="170" t="s">
        <v>1</v>
      </c>
      <c r="N155" s="171" t="s">
        <v>36</v>
      </c>
      <c r="O155" s="154">
        <v>0</v>
      </c>
      <c r="P155" s="154">
        <f t="shared" si="11"/>
        <v>0</v>
      </c>
      <c r="Q155" s="154">
        <v>0</v>
      </c>
      <c r="R155" s="154">
        <f t="shared" si="12"/>
        <v>0</v>
      </c>
      <c r="S155" s="154">
        <v>0</v>
      </c>
      <c r="T155" s="155">
        <f t="shared" si="13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6" t="s">
        <v>166</v>
      </c>
      <c r="AT155" s="156" t="s">
        <v>292</v>
      </c>
      <c r="AU155" s="156" t="s">
        <v>156</v>
      </c>
      <c r="AY155" s="14" t="s">
        <v>149</v>
      </c>
      <c r="BE155" s="157">
        <f t="shared" si="14"/>
        <v>0</v>
      </c>
      <c r="BF155" s="157">
        <f t="shared" si="15"/>
        <v>0</v>
      </c>
      <c r="BG155" s="157">
        <f t="shared" si="16"/>
        <v>0</v>
      </c>
      <c r="BH155" s="157">
        <f t="shared" si="17"/>
        <v>0</v>
      </c>
      <c r="BI155" s="157">
        <f t="shared" si="18"/>
        <v>0</v>
      </c>
      <c r="BJ155" s="14" t="s">
        <v>156</v>
      </c>
      <c r="BK155" s="157">
        <f t="shared" si="19"/>
        <v>0</v>
      </c>
      <c r="BL155" s="14" t="s">
        <v>155</v>
      </c>
      <c r="BM155" s="156" t="s">
        <v>415</v>
      </c>
    </row>
    <row r="156" spans="1:65" s="2" customFormat="1" ht="24.15" customHeight="1">
      <c r="A156" s="26"/>
      <c r="B156" s="144"/>
      <c r="C156" s="162" t="s">
        <v>412</v>
      </c>
      <c r="D156" s="162" t="s">
        <v>292</v>
      </c>
      <c r="E156" s="163" t="s">
        <v>857</v>
      </c>
      <c r="F156" s="164" t="s">
        <v>858</v>
      </c>
      <c r="G156" s="165" t="s">
        <v>154</v>
      </c>
      <c r="H156" s="166">
        <v>1</v>
      </c>
      <c r="I156" s="167"/>
      <c r="J156" s="167">
        <f t="shared" si="10"/>
        <v>0</v>
      </c>
      <c r="K156" s="168"/>
      <c r="L156" s="169"/>
      <c r="M156" s="170" t="s">
        <v>1</v>
      </c>
      <c r="N156" s="171" t="s">
        <v>36</v>
      </c>
      <c r="O156" s="154">
        <v>0</v>
      </c>
      <c r="P156" s="154">
        <f t="shared" si="11"/>
        <v>0</v>
      </c>
      <c r="Q156" s="154">
        <v>0</v>
      </c>
      <c r="R156" s="154">
        <f t="shared" si="12"/>
        <v>0</v>
      </c>
      <c r="S156" s="154">
        <v>0</v>
      </c>
      <c r="T156" s="155">
        <f t="shared" si="13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6" t="s">
        <v>166</v>
      </c>
      <c r="AT156" s="156" t="s">
        <v>292</v>
      </c>
      <c r="AU156" s="156" t="s">
        <v>156</v>
      </c>
      <c r="AY156" s="14" t="s">
        <v>149</v>
      </c>
      <c r="BE156" s="157">
        <f t="shared" si="14"/>
        <v>0</v>
      </c>
      <c r="BF156" s="157">
        <f t="shared" si="15"/>
        <v>0</v>
      </c>
      <c r="BG156" s="157">
        <f t="shared" si="16"/>
        <v>0</v>
      </c>
      <c r="BH156" s="157">
        <f t="shared" si="17"/>
        <v>0</v>
      </c>
      <c r="BI156" s="157">
        <f t="shared" si="18"/>
        <v>0</v>
      </c>
      <c r="BJ156" s="14" t="s">
        <v>156</v>
      </c>
      <c r="BK156" s="157">
        <f t="shared" si="19"/>
        <v>0</v>
      </c>
      <c r="BL156" s="14" t="s">
        <v>155</v>
      </c>
      <c r="BM156" s="156" t="s">
        <v>418</v>
      </c>
    </row>
    <row r="157" spans="1:65" s="2" customFormat="1" ht="33" customHeight="1">
      <c r="A157" s="26"/>
      <c r="B157" s="144"/>
      <c r="C157" s="145" t="s">
        <v>372</v>
      </c>
      <c r="D157" s="145" t="s">
        <v>151</v>
      </c>
      <c r="E157" s="146" t="s">
        <v>859</v>
      </c>
      <c r="F157" s="147" t="s">
        <v>860</v>
      </c>
      <c r="G157" s="148" t="s">
        <v>170</v>
      </c>
      <c r="H157" s="149">
        <v>3.3</v>
      </c>
      <c r="I157" s="150"/>
      <c r="J157" s="150">
        <f t="shared" si="10"/>
        <v>0</v>
      </c>
      <c r="K157" s="151"/>
      <c r="L157" s="27"/>
      <c r="M157" s="152" t="s">
        <v>1</v>
      </c>
      <c r="N157" s="153" t="s">
        <v>36</v>
      </c>
      <c r="O157" s="154">
        <v>0</v>
      </c>
      <c r="P157" s="154">
        <f t="shared" si="11"/>
        <v>0</v>
      </c>
      <c r="Q157" s="154">
        <v>0</v>
      </c>
      <c r="R157" s="154">
        <f t="shared" si="12"/>
        <v>0</v>
      </c>
      <c r="S157" s="154">
        <v>0</v>
      </c>
      <c r="T157" s="155">
        <f t="shared" si="1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6" t="s">
        <v>155</v>
      </c>
      <c r="AT157" s="156" t="s">
        <v>151</v>
      </c>
      <c r="AU157" s="156" t="s">
        <v>156</v>
      </c>
      <c r="AY157" s="14" t="s">
        <v>149</v>
      </c>
      <c r="BE157" s="157">
        <f t="shared" si="14"/>
        <v>0</v>
      </c>
      <c r="BF157" s="157">
        <f t="shared" si="15"/>
        <v>0</v>
      </c>
      <c r="BG157" s="157">
        <f t="shared" si="16"/>
        <v>0</v>
      </c>
      <c r="BH157" s="157">
        <f t="shared" si="17"/>
        <v>0</v>
      </c>
      <c r="BI157" s="157">
        <f t="shared" si="18"/>
        <v>0</v>
      </c>
      <c r="BJ157" s="14" t="s">
        <v>156</v>
      </c>
      <c r="BK157" s="157">
        <f t="shared" si="19"/>
        <v>0</v>
      </c>
      <c r="BL157" s="14" t="s">
        <v>155</v>
      </c>
      <c r="BM157" s="156" t="s">
        <v>422</v>
      </c>
    </row>
    <row r="158" spans="1:65" s="2" customFormat="1" ht="21.75" customHeight="1">
      <c r="A158" s="26"/>
      <c r="B158" s="144"/>
      <c r="C158" s="162" t="s">
        <v>419</v>
      </c>
      <c r="D158" s="162" t="s">
        <v>292</v>
      </c>
      <c r="E158" s="163" t="s">
        <v>861</v>
      </c>
      <c r="F158" s="164" t="s">
        <v>862</v>
      </c>
      <c r="G158" s="165" t="s">
        <v>170</v>
      </c>
      <c r="H158" s="166">
        <v>3.3</v>
      </c>
      <c r="I158" s="167"/>
      <c r="J158" s="167">
        <f t="shared" si="10"/>
        <v>0</v>
      </c>
      <c r="K158" s="168"/>
      <c r="L158" s="169"/>
      <c r="M158" s="170" t="s">
        <v>1</v>
      </c>
      <c r="N158" s="171" t="s">
        <v>36</v>
      </c>
      <c r="O158" s="154">
        <v>0</v>
      </c>
      <c r="P158" s="154">
        <f t="shared" si="11"/>
        <v>0</v>
      </c>
      <c r="Q158" s="154">
        <v>0</v>
      </c>
      <c r="R158" s="154">
        <f t="shared" si="12"/>
        <v>0</v>
      </c>
      <c r="S158" s="154">
        <v>0</v>
      </c>
      <c r="T158" s="155">
        <f t="shared" si="1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56" t="s">
        <v>166</v>
      </c>
      <c r="AT158" s="156" t="s">
        <v>292</v>
      </c>
      <c r="AU158" s="156" t="s">
        <v>156</v>
      </c>
      <c r="AY158" s="14" t="s">
        <v>149</v>
      </c>
      <c r="BE158" s="157">
        <f t="shared" si="14"/>
        <v>0</v>
      </c>
      <c r="BF158" s="157">
        <f t="shared" si="15"/>
        <v>0</v>
      </c>
      <c r="BG158" s="157">
        <f t="shared" si="16"/>
        <v>0</v>
      </c>
      <c r="BH158" s="157">
        <f t="shared" si="17"/>
        <v>0</v>
      </c>
      <c r="BI158" s="157">
        <f t="shared" si="18"/>
        <v>0</v>
      </c>
      <c r="BJ158" s="14" t="s">
        <v>156</v>
      </c>
      <c r="BK158" s="157">
        <f t="shared" si="19"/>
        <v>0</v>
      </c>
      <c r="BL158" s="14" t="s">
        <v>155</v>
      </c>
      <c r="BM158" s="156" t="s">
        <v>425</v>
      </c>
    </row>
    <row r="159" spans="1:65" s="2" customFormat="1" ht="24.15" customHeight="1">
      <c r="A159" s="26"/>
      <c r="B159" s="144"/>
      <c r="C159" s="162" t="s">
        <v>375</v>
      </c>
      <c r="D159" s="162" t="s">
        <v>292</v>
      </c>
      <c r="E159" s="163" t="s">
        <v>863</v>
      </c>
      <c r="F159" s="164" t="s">
        <v>864</v>
      </c>
      <c r="G159" s="165" t="s">
        <v>154</v>
      </c>
      <c r="H159" s="166">
        <v>1</v>
      </c>
      <c r="I159" s="167"/>
      <c r="J159" s="167">
        <f t="shared" si="10"/>
        <v>0</v>
      </c>
      <c r="K159" s="168"/>
      <c r="L159" s="169"/>
      <c r="M159" s="170" t="s">
        <v>1</v>
      </c>
      <c r="N159" s="171" t="s">
        <v>36</v>
      </c>
      <c r="O159" s="154">
        <v>0</v>
      </c>
      <c r="P159" s="154">
        <f t="shared" si="11"/>
        <v>0</v>
      </c>
      <c r="Q159" s="154">
        <v>0</v>
      </c>
      <c r="R159" s="154">
        <f t="shared" si="12"/>
        <v>0</v>
      </c>
      <c r="S159" s="154">
        <v>0</v>
      </c>
      <c r="T159" s="155">
        <f t="shared" si="13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56" t="s">
        <v>166</v>
      </c>
      <c r="AT159" s="156" t="s">
        <v>292</v>
      </c>
      <c r="AU159" s="156" t="s">
        <v>156</v>
      </c>
      <c r="AY159" s="14" t="s">
        <v>149</v>
      </c>
      <c r="BE159" s="157">
        <f t="shared" si="14"/>
        <v>0</v>
      </c>
      <c r="BF159" s="157">
        <f t="shared" si="15"/>
        <v>0</v>
      </c>
      <c r="BG159" s="157">
        <f t="shared" si="16"/>
        <v>0</v>
      </c>
      <c r="BH159" s="157">
        <f t="shared" si="17"/>
        <v>0</v>
      </c>
      <c r="BI159" s="157">
        <f t="shared" si="18"/>
        <v>0</v>
      </c>
      <c r="BJ159" s="14" t="s">
        <v>156</v>
      </c>
      <c r="BK159" s="157">
        <f t="shared" si="19"/>
        <v>0</v>
      </c>
      <c r="BL159" s="14" t="s">
        <v>155</v>
      </c>
      <c r="BM159" s="156" t="s">
        <v>299</v>
      </c>
    </row>
    <row r="160" spans="1:65" s="2" customFormat="1" ht="24.15" customHeight="1">
      <c r="A160" s="26"/>
      <c r="B160" s="144"/>
      <c r="C160" s="145" t="s">
        <v>426</v>
      </c>
      <c r="D160" s="145" t="s">
        <v>151</v>
      </c>
      <c r="E160" s="146" t="s">
        <v>865</v>
      </c>
      <c r="F160" s="147" t="s">
        <v>866</v>
      </c>
      <c r="G160" s="148" t="s">
        <v>170</v>
      </c>
      <c r="H160" s="149">
        <v>15.54</v>
      </c>
      <c r="I160" s="150"/>
      <c r="J160" s="150">
        <f t="shared" si="10"/>
        <v>0</v>
      </c>
      <c r="K160" s="151"/>
      <c r="L160" s="27"/>
      <c r="M160" s="152" t="s">
        <v>1</v>
      </c>
      <c r="N160" s="153" t="s">
        <v>36</v>
      </c>
      <c r="O160" s="154">
        <v>0</v>
      </c>
      <c r="P160" s="154">
        <f t="shared" si="11"/>
        <v>0</v>
      </c>
      <c r="Q160" s="154">
        <v>0</v>
      </c>
      <c r="R160" s="154">
        <f t="shared" si="12"/>
        <v>0</v>
      </c>
      <c r="S160" s="154">
        <v>0</v>
      </c>
      <c r="T160" s="155">
        <f t="shared" si="13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56" t="s">
        <v>155</v>
      </c>
      <c r="AT160" s="156" t="s">
        <v>151</v>
      </c>
      <c r="AU160" s="156" t="s">
        <v>156</v>
      </c>
      <c r="AY160" s="14" t="s">
        <v>149</v>
      </c>
      <c r="BE160" s="157">
        <f t="shared" si="14"/>
        <v>0</v>
      </c>
      <c r="BF160" s="157">
        <f t="shared" si="15"/>
        <v>0</v>
      </c>
      <c r="BG160" s="157">
        <f t="shared" si="16"/>
        <v>0</v>
      </c>
      <c r="BH160" s="157">
        <f t="shared" si="17"/>
        <v>0</v>
      </c>
      <c r="BI160" s="157">
        <f t="shared" si="18"/>
        <v>0</v>
      </c>
      <c r="BJ160" s="14" t="s">
        <v>156</v>
      </c>
      <c r="BK160" s="157">
        <f t="shared" si="19"/>
        <v>0</v>
      </c>
      <c r="BL160" s="14" t="s">
        <v>155</v>
      </c>
      <c r="BM160" s="156" t="s">
        <v>431</v>
      </c>
    </row>
    <row r="161" spans="1:65" s="2" customFormat="1" ht="33" customHeight="1">
      <c r="A161" s="26"/>
      <c r="B161" s="144"/>
      <c r="C161" s="162" t="s">
        <v>378</v>
      </c>
      <c r="D161" s="162" t="s">
        <v>292</v>
      </c>
      <c r="E161" s="163" t="s">
        <v>867</v>
      </c>
      <c r="F161" s="164" t="s">
        <v>868</v>
      </c>
      <c r="G161" s="165" t="s">
        <v>154</v>
      </c>
      <c r="H161" s="166">
        <v>15.54</v>
      </c>
      <c r="I161" s="167"/>
      <c r="J161" s="167">
        <f t="shared" si="10"/>
        <v>0</v>
      </c>
      <c r="K161" s="168"/>
      <c r="L161" s="169"/>
      <c r="M161" s="170" t="s">
        <v>1</v>
      </c>
      <c r="N161" s="171" t="s">
        <v>36</v>
      </c>
      <c r="O161" s="154">
        <v>0</v>
      </c>
      <c r="P161" s="154">
        <f t="shared" si="11"/>
        <v>0</v>
      </c>
      <c r="Q161" s="154">
        <v>0</v>
      </c>
      <c r="R161" s="154">
        <f t="shared" si="12"/>
        <v>0</v>
      </c>
      <c r="S161" s="154">
        <v>0</v>
      </c>
      <c r="T161" s="155">
        <f t="shared" si="13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56" t="s">
        <v>166</v>
      </c>
      <c r="AT161" s="156" t="s">
        <v>292</v>
      </c>
      <c r="AU161" s="156" t="s">
        <v>156</v>
      </c>
      <c r="AY161" s="14" t="s">
        <v>149</v>
      </c>
      <c r="BE161" s="157">
        <f t="shared" si="14"/>
        <v>0</v>
      </c>
      <c r="BF161" s="157">
        <f t="shared" si="15"/>
        <v>0</v>
      </c>
      <c r="BG161" s="157">
        <f t="shared" si="16"/>
        <v>0</v>
      </c>
      <c r="BH161" s="157">
        <f t="shared" si="17"/>
        <v>0</v>
      </c>
      <c r="BI161" s="157">
        <f t="shared" si="18"/>
        <v>0</v>
      </c>
      <c r="BJ161" s="14" t="s">
        <v>156</v>
      </c>
      <c r="BK161" s="157">
        <f t="shared" si="19"/>
        <v>0</v>
      </c>
      <c r="BL161" s="14" t="s">
        <v>155</v>
      </c>
      <c r="BM161" s="156" t="s">
        <v>435</v>
      </c>
    </row>
    <row r="162" spans="1:65" s="2" customFormat="1" ht="33" customHeight="1">
      <c r="A162" s="26"/>
      <c r="B162" s="144"/>
      <c r="C162" s="145" t="s">
        <v>432</v>
      </c>
      <c r="D162" s="145" t="s">
        <v>151</v>
      </c>
      <c r="E162" s="146" t="s">
        <v>869</v>
      </c>
      <c r="F162" s="147" t="s">
        <v>870</v>
      </c>
      <c r="G162" s="148" t="s">
        <v>170</v>
      </c>
      <c r="H162" s="149">
        <v>38.880000000000003</v>
      </c>
      <c r="I162" s="150"/>
      <c r="J162" s="150">
        <f t="shared" si="10"/>
        <v>0</v>
      </c>
      <c r="K162" s="151"/>
      <c r="L162" s="27"/>
      <c r="M162" s="152" t="s">
        <v>1</v>
      </c>
      <c r="N162" s="153" t="s">
        <v>36</v>
      </c>
      <c r="O162" s="154">
        <v>0</v>
      </c>
      <c r="P162" s="154">
        <f t="shared" si="11"/>
        <v>0</v>
      </c>
      <c r="Q162" s="154">
        <v>0</v>
      </c>
      <c r="R162" s="154">
        <f t="shared" si="12"/>
        <v>0</v>
      </c>
      <c r="S162" s="154">
        <v>0</v>
      </c>
      <c r="T162" s="155">
        <f t="shared" si="13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56" t="s">
        <v>155</v>
      </c>
      <c r="AT162" s="156" t="s">
        <v>151</v>
      </c>
      <c r="AU162" s="156" t="s">
        <v>156</v>
      </c>
      <c r="AY162" s="14" t="s">
        <v>149</v>
      </c>
      <c r="BE162" s="157">
        <f t="shared" si="14"/>
        <v>0</v>
      </c>
      <c r="BF162" s="157">
        <f t="shared" si="15"/>
        <v>0</v>
      </c>
      <c r="BG162" s="157">
        <f t="shared" si="16"/>
        <v>0</v>
      </c>
      <c r="BH162" s="157">
        <f t="shared" si="17"/>
        <v>0</v>
      </c>
      <c r="BI162" s="157">
        <f t="shared" si="18"/>
        <v>0</v>
      </c>
      <c r="BJ162" s="14" t="s">
        <v>156</v>
      </c>
      <c r="BK162" s="157">
        <f t="shared" si="19"/>
        <v>0</v>
      </c>
      <c r="BL162" s="14" t="s">
        <v>155</v>
      </c>
      <c r="BM162" s="156" t="s">
        <v>438</v>
      </c>
    </row>
    <row r="163" spans="1:65" s="2" customFormat="1" ht="24.15" customHeight="1">
      <c r="A163" s="26"/>
      <c r="B163" s="144"/>
      <c r="C163" s="162" t="s">
        <v>382</v>
      </c>
      <c r="D163" s="162" t="s">
        <v>292</v>
      </c>
      <c r="E163" s="163" t="s">
        <v>871</v>
      </c>
      <c r="F163" s="164" t="s">
        <v>872</v>
      </c>
      <c r="G163" s="165" t="s">
        <v>170</v>
      </c>
      <c r="H163" s="166">
        <v>38.880000000000003</v>
      </c>
      <c r="I163" s="167"/>
      <c r="J163" s="167">
        <f t="shared" si="10"/>
        <v>0</v>
      </c>
      <c r="K163" s="168"/>
      <c r="L163" s="169"/>
      <c r="M163" s="170" t="s">
        <v>1</v>
      </c>
      <c r="N163" s="171" t="s">
        <v>36</v>
      </c>
      <c r="O163" s="154">
        <v>0</v>
      </c>
      <c r="P163" s="154">
        <f t="shared" si="11"/>
        <v>0</v>
      </c>
      <c r="Q163" s="154">
        <v>0</v>
      </c>
      <c r="R163" s="154">
        <f t="shared" si="12"/>
        <v>0</v>
      </c>
      <c r="S163" s="154">
        <v>0</v>
      </c>
      <c r="T163" s="155">
        <f t="shared" si="13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56" t="s">
        <v>166</v>
      </c>
      <c r="AT163" s="156" t="s">
        <v>292</v>
      </c>
      <c r="AU163" s="156" t="s">
        <v>156</v>
      </c>
      <c r="AY163" s="14" t="s">
        <v>149</v>
      </c>
      <c r="BE163" s="157">
        <f t="shared" si="14"/>
        <v>0</v>
      </c>
      <c r="BF163" s="157">
        <f t="shared" si="15"/>
        <v>0</v>
      </c>
      <c r="BG163" s="157">
        <f t="shared" si="16"/>
        <v>0</v>
      </c>
      <c r="BH163" s="157">
        <f t="shared" si="17"/>
        <v>0</v>
      </c>
      <c r="BI163" s="157">
        <f t="shared" si="18"/>
        <v>0</v>
      </c>
      <c r="BJ163" s="14" t="s">
        <v>156</v>
      </c>
      <c r="BK163" s="157">
        <f t="shared" si="19"/>
        <v>0</v>
      </c>
      <c r="BL163" s="14" t="s">
        <v>155</v>
      </c>
      <c r="BM163" s="156" t="s">
        <v>442</v>
      </c>
    </row>
    <row r="164" spans="1:65" s="2" customFormat="1" ht="24.15" customHeight="1">
      <c r="A164" s="26"/>
      <c r="B164" s="144"/>
      <c r="C164" s="162" t="s">
        <v>439</v>
      </c>
      <c r="D164" s="162" t="s">
        <v>292</v>
      </c>
      <c r="E164" s="163" t="s">
        <v>873</v>
      </c>
      <c r="F164" s="164" t="s">
        <v>874</v>
      </c>
      <c r="G164" s="165" t="s">
        <v>154</v>
      </c>
      <c r="H164" s="166">
        <v>2</v>
      </c>
      <c r="I164" s="167"/>
      <c r="J164" s="167">
        <f t="shared" si="10"/>
        <v>0</v>
      </c>
      <c r="K164" s="168"/>
      <c r="L164" s="169"/>
      <c r="M164" s="170" t="s">
        <v>1</v>
      </c>
      <c r="N164" s="171" t="s">
        <v>36</v>
      </c>
      <c r="O164" s="154">
        <v>0</v>
      </c>
      <c r="P164" s="154">
        <f t="shared" si="11"/>
        <v>0</v>
      </c>
      <c r="Q164" s="154">
        <v>0</v>
      </c>
      <c r="R164" s="154">
        <f t="shared" si="12"/>
        <v>0</v>
      </c>
      <c r="S164" s="154">
        <v>0</v>
      </c>
      <c r="T164" s="155">
        <f t="shared" si="13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56" t="s">
        <v>166</v>
      </c>
      <c r="AT164" s="156" t="s">
        <v>292</v>
      </c>
      <c r="AU164" s="156" t="s">
        <v>156</v>
      </c>
      <c r="AY164" s="14" t="s">
        <v>149</v>
      </c>
      <c r="BE164" s="157">
        <f t="shared" si="14"/>
        <v>0</v>
      </c>
      <c r="BF164" s="157">
        <f t="shared" si="15"/>
        <v>0</v>
      </c>
      <c r="BG164" s="157">
        <f t="shared" si="16"/>
        <v>0</v>
      </c>
      <c r="BH164" s="157">
        <f t="shared" si="17"/>
        <v>0</v>
      </c>
      <c r="BI164" s="157">
        <f t="shared" si="18"/>
        <v>0</v>
      </c>
      <c r="BJ164" s="14" t="s">
        <v>156</v>
      </c>
      <c r="BK164" s="157">
        <f t="shared" si="19"/>
        <v>0</v>
      </c>
      <c r="BL164" s="14" t="s">
        <v>155</v>
      </c>
      <c r="BM164" s="156" t="s">
        <v>445</v>
      </c>
    </row>
    <row r="165" spans="1:65" s="2" customFormat="1" ht="33" customHeight="1">
      <c r="A165" s="26"/>
      <c r="B165" s="144"/>
      <c r="C165" s="145" t="s">
        <v>385</v>
      </c>
      <c r="D165" s="145" t="s">
        <v>151</v>
      </c>
      <c r="E165" s="146" t="s">
        <v>875</v>
      </c>
      <c r="F165" s="147" t="s">
        <v>876</v>
      </c>
      <c r="G165" s="148" t="s">
        <v>170</v>
      </c>
      <c r="H165" s="149">
        <v>22.08</v>
      </c>
      <c r="I165" s="150"/>
      <c r="J165" s="150">
        <f t="shared" si="10"/>
        <v>0</v>
      </c>
      <c r="K165" s="151"/>
      <c r="L165" s="27"/>
      <c r="M165" s="152" t="s">
        <v>1</v>
      </c>
      <c r="N165" s="153" t="s">
        <v>36</v>
      </c>
      <c r="O165" s="154">
        <v>0</v>
      </c>
      <c r="P165" s="154">
        <f t="shared" si="11"/>
        <v>0</v>
      </c>
      <c r="Q165" s="154">
        <v>0</v>
      </c>
      <c r="R165" s="154">
        <f t="shared" si="12"/>
        <v>0</v>
      </c>
      <c r="S165" s="154">
        <v>0</v>
      </c>
      <c r="T165" s="155">
        <f t="shared" si="13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56" t="s">
        <v>155</v>
      </c>
      <c r="AT165" s="156" t="s">
        <v>151</v>
      </c>
      <c r="AU165" s="156" t="s">
        <v>156</v>
      </c>
      <c r="AY165" s="14" t="s">
        <v>149</v>
      </c>
      <c r="BE165" s="157">
        <f t="shared" si="14"/>
        <v>0</v>
      </c>
      <c r="BF165" s="157">
        <f t="shared" si="15"/>
        <v>0</v>
      </c>
      <c r="BG165" s="157">
        <f t="shared" si="16"/>
        <v>0</v>
      </c>
      <c r="BH165" s="157">
        <f t="shared" si="17"/>
        <v>0</v>
      </c>
      <c r="BI165" s="157">
        <f t="shared" si="18"/>
        <v>0</v>
      </c>
      <c r="BJ165" s="14" t="s">
        <v>156</v>
      </c>
      <c r="BK165" s="157">
        <f t="shared" si="19"/>
        <v>0</v>
      </c>
      <c r="BL165" s="14" t="s">
        <v>155</v>
      </c>
      <c r="BM165" s="156" t="s">
        <v>449</v>
      </c>
    </row>
    <row r="166" spans="1:65" s="2" customFormat="1" ht="24.15" customHeight="1">
      <c r="A166" s="26"/>
      <c r="B166" s="144"/>
      <c r="C166" s="162" t="s">
        <v>446</v>
      </c>
      <c r="D166" s="162" t="s">
        <v>292</v>
      </c>
      <c r="E166" s="163" t="s">
        <v>877</v>
      </c>
      <c r="F166" s="164" t="s">
        <v>878</v>
      </c>
      <c r="G166" s="165" t="s">
        <v>170</v>
      </c>
      <c r="H166" s="166">
        <v>22.08</v>
      </c>
      <c r="I166" s="167"/>
      <c r="J166" s="167">
        <f t="shared" si="10"/>
        <v>0</v>
      </c>
      <c r="K166" s="168"/>
      <c r="L166" s="169"/>
      <c r="M166" s="170" t="s">
        <v>1</v>
      </c>
      <c r="N166" s="171" t="s">
        <v>36</v>
      </c>
      <c r="O166" s="154">
        <v>0</v>
      </c>
      <c r="P166" s="154">
        <f t="shared" si="11"/>
        <v>0</v>
      </c>
      <c r="Q166" s="154">
        <v>0</v>
      </c>
      <c r="R166" s="154">
        <f t="shared" si="12"/>
        <v>0</v>
      </c>
      <c r="S166" s="154">
        <v>0</v>
      </c>
      <c r="T166" s="155">
        <f t="shared" si="13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56" t="s">
        <v>166</v>
      </c>
      <c r="AT166" s="156" t="s">
        <v>292</v>
      </c>
      <c r="AU166" s="156" t="s">
        <v>156</v>
      </c>
      <c r="AY166" s="14" t="s">
        <v>149</v>
      </c>
      <c r="BE166" s="157">
        <f t="shared" si="14"/>
        <v>0</v>
      </c>
      <c r="BF166" s="157">
        <f t="shared" si="15"/>
        <v>0</v>
      </c>
      <c r="BG166" s="157">
        <f t="shared" si="16"/>
        <v>0</v>
      </c>
      <c r="BH166" s="157">
        <f t="shared" si="17"/>
        <v>0</v>
      </c>
      <c r="BI166" s="157">
        <f t="shared" si="18"/>
        <v>0</v>
      </c>
      <c r="BJ166" s="14" t="s">
        <v>156</v>
      </c>
      <c r="BK166" s="157">
        <f t="shared" si="19"/>
        <v>0</v>
      </c>
      <c r="BL166" s="14" t="s">
        <v>155</v>
      </c>
      <c r="BM166" s="156" t="s">
        <v>452</v>
      </c>
    </row>
    <row r="167" spans="1:65" s="2" customFormat="1" ht="24.15" customHeight="1">
      <c r="A167" s="26"/>
      <c r="B167" s="144"/>
      <c r="C167" s="162" t="s">
        <v>388</v>
      </c>
      <c r="D167" s="162" t="s">
        <v>292</v>
      </c>
      <c r="E167" s="163" t="s">
        <v>879</v>
      </c>
      <c r="F167" s="164" t="s">
        <v>880</v>
      </c>
      <c r="G167" s="165" t="s">
        <v>154</v>
      </c>
      <c r="H167" s="166">
        <v>1</v>
      </c>
      <c r="I167" s="167"/>
      <c r="J167" s="167">
        <f t="shared" si="10"/>
        <v>0</v>
      </c>
      <c r="K167" s="168"/>
      <c r="L167" s="169"/>
      <c r="M167" s="170" t="s">
        <v>1</v>
      </c>
      <c r="N167" s="171" t="s">
        <v>36</v>
      </c>
      <c r="O167" s="154">
        <v>0</v>
      </c>
      <c r="P167" s="154">
        <f t="shared" si="11"/>
        <v>0</v>
      </c>
      <c r="Q167" s="154">
        <v>0</v>
      </c>
      <c r="R167" s="154">
        <f t="shared" si="12"/>
        <v>0</v>
      </c>
      <c r="S167" s="154">
        <v>0</v>
      </c>
      <c r="T167" s="155">
        <f t="shared" si="13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56" t="s">
        <v>166</v>
      </c>
      <c r="AT167" s="156" t="s">
        <v>292</v>
      </c>
      <c r="AU167" s="156" t="s">
        <v>156</v>
      </c>
      <c r="AY167" s="14" t="s">
        <v>149</v>
      </c>
      <c r="BE167" s="157">
        <f t="shared" si="14"/>
        <v>0</v>
      </c>
      <c r="BF167" s="157">
        <f t="shared" si="15"/>
        <v>0</v>
      </c>
      <c r="BG167" s="157">
        <f t="shared" si="16"/>
        <v>0</v>
      </c>
      <c r="BH167" s="157">
        <f t="shared" si="17"/>
        <v>0</v>
      </c>
      <c r="BI167" s="157">
        <f t="shared" si="18"/>
        <v>0</v>
      </c>
      <c r="BJ167" s="14" t="s">
        <v>156</v>
      </c>
      <c r="BK167" s="157">
        <f t="shared" si="19"/>
        <v>0</v>
      </c>
      <c r="BL167" s="14" t="s">
        <v>155</v>
      </c>
      <c r="BM167" s="156" t="s">
        <v>456</v>
      </c>
    </row>
    <row r="168" spans="1:65" s="2" customFormat="1" ht="24.15" customHeight="1">
      <c r="A168" s="26"/>
      <c r="B168" s="144"/>
      <c r="C168" s="145" t="s">
        <v>453</v>
      </c>
      <c r="D168" s="145" t="s">
        <v>151</v>
      </c>
      <c r="E168" s="146" t="s">
        <v>881</v>
      </c>
      <c r="F168" s="147" t="s">
        <v>882</v>
      </c>
      <c r="G168" s="148" t="s">
        <v>170</v>
      </c>
      <c r="H168" s="149">
        <v>21.78</v>
      </c>
      <c r="I168" s="150"/>
      <c r="J168" s="150">
        <f t="shared" si="10"/>
        <v>0</v>
      </c>
      <c r="K168" s="151"/>
      <c r="L168" s="27"/>
      <c r="M168" s="152" t="s">
        <v>1</v>
      </c>
      <c r="N168" s="153" t="s">
        <v>36</v>
      </c>
      <c r="O168" s="154">
        <v>0</v>
      </c>
      <c r="P168" s="154">
        <f t="shared" si="11"/>
        <v>0</v>
      </c>
      <c r="Q168" s="154">
        <v>0</v>
      </c>
      <c r="R168" s="154">
        <f t="shared" si="12"/>
        <v>0</v>
      </c>
      <c r="S168" s="154">
        <v>0</v>
      </c>
      <c r="T168" s="155">
        <f t="shared" si="13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56" t="s">
        <v>155</v>
      </c>
      <c r="AT168" s="156" t="s">
        <v>151</v>
      </c>
      <c r="AU168" s="156" t="s">
        <v>156</v>
      </c>
      <c r="AY168" s="14" t="s">
        <v>149</v>
      </c>
      <c r="BE168" s="157">
        <f t="shared" si="14"/>
        <v>0</v>
      </c>
      <c r="BF168" s="157">
        <f t="shared" si="15"/>
        <v>0</v>
      </c>
      <c r="BG168" s="157">
        <f t="shared" si="16"/>
        <v>0</v>
      </c>
      <c r="BH168" s="157">
        <f t="shared" si="17"/>
        <v>0</v>
      </c>
      <c r="BI168" s="157">
        <f t="shared" si="18"/>
        <v>0</v>
      </c>
      <c r="BJ168" s="14" t="s">
        <v>156</v>
      </c>
      <c r="BK168" s="157">
        <f t="shared" si="19"/>
        <v>0</v>
      </c>
      <c r="BL168" s="14" t="s">
        <v>155</v>
      </c>
      <c r="BM168" s="156" t="s">
        <v>459</v>
      </c>
    </row>
    <row r="169" spans="1:65" s="2" customFormat="1" ht="33" customHeight="1">
      <c r="A169" s="26"/>
      <c r="B169" s="144"/>
      <c r="C169" s="162" t="s">
        <v>391</v>
      </c>
      <c r="D169" s="162" t="s">
        <v>292</v>
      </c>
      <c r="E169" s="163" t="s">
        <v>883</v>
      </c>
      <c r="F169" s="164" t="s">
        <v>884</v>
      </c>
      <c r="G169" s="165" t="s">
        <v>154</v>
      </c>
      <c r="H169" s="166">
        <v>21.78</v>
      </c>
      <c r="I169" s="167"/>
      <c r="J169" s="167">
        <f t="shared" si="10"/>
        <v>0</v>
      </c>
      <c r="K169" s="168"/>
      <c r="L169" s="169"/>
      <c r="M169" s="170" t="s">
        <v>1</v>
      </c>
      <c r="N169" s="171" t="s">
        <v>36</v>
      </c>
      <c r="O169" s="154">
        <v>0</v>
      </c>
      <c r="P169" s="154">
        <f t="shared" si="11"/>
        <v>0</v>
      </c>
      <c r="Q169" s="154">
        <v>0</v>
      </c>
      <c r="R169" s="154">
        <f t="shared" si="12"/>
        <v>0</v>
      </c>
      <c r="S169" s="154">
        <v>0</v>
      </c>
      <c r="T169" s="155">
        <f t="shared" si="13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56" t="s">
        <v>166</v>
      </c>
      <c r="AT169" s="156" t="s">
        <v>292</v>
      </c>
      <c r="AU169" s="156" t="s">
        <v>156</v>
      </c>
      <c r="AY169" s="14" t="s">
        <v>149</v>
      </c>
      <c r="BE169" s="157">
        <f t="shared" si="14"/>
        <v>0</v>
      </c>
      <c r="BF169" s="157">
        <f t="shared" si="15"/>
        <v>0</v>
      </c>
      <c r="BG169" s="157">
        <f t="shared" si="16"/>
        <v>0</v>
      </c>
      <c r="BH169" s="157">
        <f t="shared" si="17"/>
        <v>0</v>
      </c>
      <c r="BI169" s="157">
        <f t="shared" si="18"/>
        <v>0</v>
      </c>
      <c r="BJ169" s="14" t="s">
        <v>156</v>
      </c>
      <c r="BK169" s="157">
        <f t="shared" si="19"/>
        <v>0</v>
      </c>
      <c r="BL169" s="14" t="s">
        <v>155</v>
      </c>
      <c r="BM169" s="156" t="s">
        <v>463</v>
      </c>
    </row>
    <row r="170" spans="1:65" s="2" customFormat="1" ht="24.15" customHeight="1">
      <c r="A170" s="26"/>
      <c r="B170" s="144"/>
      <c r="C170" s="145" t="s">
        <v>460</v>
      </c>
      <c r="D170" s="145" t="s">
        <v>151</v>
      </c>
      <c r="E170" s="146" t="s">
        <v>885</v>
      </c>
      <c r="F170" s="147" t="s">
        <v>886</v>
      </c>
      <c r="G170" s="148" t="s">
        <v>154</v>
      </c>
      <c r="H170" s="149">
        <v>3</v>
      </c>
      <c r="I170" s="150"/>
      <c r="J170" s="150">
        <f t="shared" si="10"/>
        <v>0</v>
      </c>
      <c r="K170" s="151"/>
      <c r="L170" s="27"/>
      <c r="M170" s="152" t="s">
        <v>1</v>
      </c>
      <c r="N170" s="153" t="s">
        <v>36</v>
      </c>
      <c r="O170" s="154">
        <v>0</v>
      </c>
      <c r="P170" s="154">
        <f t="shared" si="11"/>
        <v>0</v>
      </c>
      <c r="Q170" s="154">
        <v>0</v>
      </c>
      <c r="R170" s="154">
        <f t="shared" si="12"/>
        <v>0</v>
      </c>
      <c r="S170" s="154">
        <v>0</v>
      </c>
      <c r="T170" s="155">
        <f t="shared" si="13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56" t="s">
        <v>155</v>
      </c>
      <c r="AT170" s="156" t="s">
        <v>151</v>
      </c>
      <c r="AU170" s="156" t="s">
        <v>156</v>
      </c>
      <c r="AY170" s="14" t="s">
        <v>149</v>
      </c>
      <c r="BE170" s="157">
        <f t="shared" si="14"/>
        <v>0</v>
      </c>
      <c r="BF170" s="157">
        <f t="shared" si="15"/>
        <v>0</v>
      </c>
      <c r="BG170" s="157">
        <f t="shared" si="16"/>
        <v>0</v>
      </c>
      <c r="BH170" s="157">
        <f t="shared" si="17"/>
        <v>0</v>
      </c>
      <c r="BI170" s="157">
        <f t="shared" si="18"/>
        <v>0</v>
      </c>
      <c r="BJ170" s="14" t="s">
        <v>156</v>
      </c>
      <c r="BK170" s="157">
        <f t="shared" si="19"/>
        <v>0</v>
      </c>
      <c r="BL170" s="14" t="s">
        <v>155</v>
      </c>
      <c r="BM170" s="156" t="s">
        <v>466</v>
      </c>
    </row>
    <row r="171" spans="1:65" s="2" customFormat="1" ht="24.15" customHeight="1">
      <c r="A171" s="26"/>
      <c r="B171" s="144"/>
      <c r="C171" s="162" t="s">
        <v>394</v>
      </c>
      <c r="D171" s="162" t="s">
        <v>292</v>
      </c>
      <c r="E171" s="163" t="s">
        <v>887</v>
      </c>
      <c r="F171" s="164" t="s">
        <v>888</v>
      </c>
      <c r="G171" s="165" t="s">
        <v>154</v>
      </c>
      <c r="H171" s="166">
        <v>2</v>
      </c>
      <c r="I171" s="167"/>
      <c r="J171" s="167">
        <f t="shared" si="10"/>
        <v>0</v>
      </c>
      <c r="K171" s="168"/>
      <c r="L171" s="169"/>
      <c r="M171" s="170" t="s">
        <v>1</v>
      </c>
      <c r="N171" s="171" t="s">
        <v>36</v>
      </c>
      <c r="O171" s="154">
        <v>0</v>
      </c>
      <c r="P171" s="154">
        <f t="shared" si="11"/>
        <v>0</v>
      </c>
      <c r="Q171" s="154">
        <v>0</v>
      </c>
      <c r="R171" s="154">
        <f t="shared" si="12"/>
        <v>0</v>
      </c>
      <c r="S171" s="154">
        <v>0</v>
      </c>
      <c r="T171" s="155">
        <f t="shared" si="13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56" t="s">
        <v>166</v>
      </c>
      <c r="AT171" s="156" t="s">
        <v>292</v>
      </c>
      <c r="AU171" s="156" t="s">
        <v>156</v>
      </c>
      <c r="AY171" s="14" t="s">
        <v>149</v>
      </c>
      <c r="BE171" s="157">
        <f t="shared" si="14"/>
        <v>0</v>
      </c>
      <c r="BF171" s="157">
        <f t="shared" si="15"/>
        <v>0</v>
      </c>
      <c r="BG171" s="157">
        <f t="shared" si="16"/>
        <v>0</v>
      </c>
      <c r="BH171" s="157">
        <f t="shared" si="17"/>
        <v>0</v>
      </c>
      <c r="BI171" s="157">
        <f t="shared" si="18"/>
        <v>0</v>
      </c>
      <c r="BJ171" s="14" t="s">
        <v>156</v>
      </c>
      <c r="BK171" s="157">
        <f t="shared" si="19"/>
        <v>0</v>
      </c>
      <c r="BL171" s="14" t="s">
        <v>155</v>
      </c>
      <c r="BM171" s="156" t="s">
        <v>470</v>
      </c>
    </row>
    <row r="172" spans="1:65" s="2" customFormat="1" ht="24.15" customHeight="1">
      <c r="A172" s="26"/>
      <c r="B172" s="144"/>
      <c r="C172" s="162" t="s">
        <v>467</v>
      </c>
      <c r="D172" s="162" t="s">
        <v>292</v>
      </c>
      <c r="E172" s="163" t="s">
        <v>889</v>
      </c>
      <c r="F172" s="164" t="s">
        <v>890</v>
      </c>
      <c r="G172" s="165" t="s">
        <v>154</v>
      </c>
      <c r="H172" s="166">
        <v>1</v>
      </c>
      <c r="I172" s="167"/>
      <c r="J172" s="167">
        <f t="shared" si="10"/>
        <v>0</v>
      </c>
      <c r="K172" s="168"/>
      <c r="L172" s="169"/>
      <c r="M172" s="170" t="s">
        <v>1</v>
      </c>
      <c r="N172" s="171" t="s">
        <v>36</v>
      </c>
      <c r="O172" s="154">
        <v>0</v>
      </c>
      <c r="P172" s="154">
        <f t="shared" si="11"/>
        <v>0</v>
      </c>
      <c r="Q172" s="154">
        <v>0</v>
      </c>
      <c r="R172" s="154">
        <f t="shared" si="12"/>
        <v>0</v>
      </c>
      <c r="S172" s="154">
        <v>0</v>
      </c>
      <c r="T172" s="155">
        <f t="shared" si="13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56" t="s">
        <v>166</v>
      </c>
      <c r="AT172" s="156" t="s">
        <v>292</v>
      </c>
      <c r="AU172" s="156" t="s">
        <v>156</v>
      </c>
      <c r="AY172" s="14" t="s">
        <v>149</v>
      </c>
      <c r="BE172" s="157">
        <f t="shared" si="14"/>
        <v>0</v>
      </c>
      <c r="BF172" s="157">
        <f t="shared" si="15"/>
        <v>0</v>
      </c>
      <c r="BG172" s="157">
        <f t="shared" si="16"/>
        <v>0</v>
      </c>
      <c r="BH172" s="157">
        <f t="shared" si="17"/>
        <v>0</v>
      </c>
      <c r="BI172" s="157">
        <f t="shared" si="18"/>
        <v>0</v>
      </c>
      <c r="BJ172" s="14" t="s">
        <v>156</v>
      </c>
      <c r="BK172" s="157">
        <f t="shared" si="19"/>
        <v>0</v>
      </c>
      <c r="BL172" s="14" t="s">
        <v>155</v>
      </c>
      <c r="BM172" s="156" t="s">
        <v>473</v>
      </c>
    </row>
    <row r="173" spans="1:65" s="2" customFormat="1" ht="24.15" customHeight="1">
      <c r="A173" s="26"/>
      <c r="B173" s="144"/>
      <c r="C173" s="145" t="s">
        <v>397</v>
      </c>
      <c r="D173" s="145" t="s">
        <v>151</v>
      </c>
      <c r="E173" s="146" t="s">
        <v>891</v>
      </c>
      <c r="F173" s="147" t="s">
        <v>892</v>
      </c>
      <c r="G173" s="148" t="s">
        <v>154</v>
      </c>
      <c r="H173" s="149">
        <v>7</v>
      </c>
      <c r="I173" s="150"/>
      <c r="J173" s="150">
        <f t="shared" si="10"/>
        <v>0</v>
      </c>
      <c r="K173" s="151"/>
      <c r="L173" s="27"/>
      <c r="M173" s="152" t="s">
        <v>1</v>
      </c>
      <c r="N173" s="153" t="s">
        <v>36</v>
      </c>
      <c r="O173" s="154">
        <v>0</v>
      </c>
      <c r="P173" s="154">
        <f t="shared" si="11"/>
        <v>0</v>
      </c>
      <c r="Q173" s="154">
        <v>0</v>
      </c>
      <c r="R173" s="154">
        <f t="shared" si="12"/>
        <v>0</v>
      </c>
      <c r="S173" s="154">
        <v>0</v>
      </c>
      <c r="T173" s="155">
        <f t="shared" si="13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56" t="s">
        <v>155</v>
      </c>
      <c r="AT173" s="156" t="s">
        <v>151</v>
      </c>
      <c r="AU173" s="156" t="s">
        <v>156</v>
      </c>
      <c r="AY173" s="14" t="s">
        <v>149</v>
      </c>
      <c r="BE173" s="157">
        <f t="shared" si="14"/>
        <v>0</v>
      </c>
      <c r="BF173" s="157">
        <f t="shared" si="15"/>
        <v>0</v>
      </c>
      <c r="BG173" s="157">
        <f t="shared" si="16"/>
        <v>0</v>
      </c>
      <c r="BH173" s="157">
        <f t="shared" si="17"/>
        <v>0</v>
      </c>
      <c r="BI173" s="157">
        <f t="shared" si="18"/>
        <v>0</v>
      </c>
      <c r="BJ173" s="14" t="s">
        <v>156</v>
      </c>
      <c r="BK173" s="157">
        <f t="shared" si="19"/>
        <v>0</v>
      </c>
      <c r="BL173" s="14" t="s">
        <v>155</v>
      </c>
      <c r="BM173" s="156" t="s">
        <v>478</v>
      </c>
    </row>
    <row r="174" spans="1:65" s="2" customFormat="1" ht="24.15" customHeight="1">
      <c r="A174" s="26"/>
      <c r="B174" s="144"/>
      <c r="C174" s="162" t="s">
        <v>474</v>
      </c>
      <c r="D174" s="162" t="s">
        <v>292</v>
      </c>
      <c r="E174" s="163" t="s">
        <v>893</v>
      </c>
      <c r="F174" s="164" t="s">
        <v>894</v>
      </c>
      <c r="G174" s="165" t="s">
        <v>154</v>
      </c>
      <c r="H174" s="166">
        <v>1</v>
      </c>
      <c r="I174" s="167"/>
      <c r="J174" s="167">
        <f t="shared" si="10"/>
        <v>0</v>
      </c>
      <c r="K174" s="168"/>
      <c r="L174" s="169"/>
      <c r="M174" s="170" t="s">
        <v>1</v>
      </c>
      <c r="N174" s="171" t="s">
        <v>36</v>
      </c>
      <c r="O174" s="154">
        <v>0</v>
      </c>
      <c r="P174" s="154">
        <f t="shared" si="11"/>
        <v>0</v>
      </c>
      <c r="Q174" s="154">
        <v>0</v>
      </c>
      <c r="R174" s="154">
        <f t="shared" si="12"/>
        <v>0</v>
      </c>
      <c r="S174" s="154">
        <v>0</v>
      </c>
      <c r="T174" s="155">
        <f t="shared" si="13"/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56" t="s">
        <v>166</v>
      </c>
      <c r="AT174" s="156" t="s">
        <v>292</v>
      </c>
      <c r="AU174" s="156" t="s">
        <v>156</v>
      </c>
      <c r="AY174" s="14" t="s">
        <v>149</v>
      </c>
      <c r="BE174" s="157">
        <f t="shared" si="14"/>
        <v>0</v>
      </c>
      <c r="BF174" s="157">
        <f t="shared" si="15"/>
        <v>0</v>
      </c>
      <c r="BG174" s="157">
        <f t="shared" si="16"/>
        <v>0</v>
      </c>
      <c r="BH174" s="157">
        <f t="shared" si="17"/>
        <v>0</v>
      </c>
      <c r="BI174" s="157">
        <f t="shared" si="18"/>
        <v>0</v>
      </c>
      <c r="BJ174" s="14" t="s">
        <v>156</v>
      </c>
      <c r="BK174" s="157">
        <f t="shared" si="19"/>
        <v>0</v>
      </c>
      <c r="BL174" s="14" t="s">
        <v>155</v>
      </c>
      <c r="BM174" s="156" t="s">
        <v>481</v>
      </c>
    </row>
    <row r="175" spans="1:65" s="2" customFormat="1" ht="24.15" customHeight="1">
      <c r="A175" s="26"/>
      <c r="B175" s="144"/>
      <c r="C175" s="162" t="s">
        <v>401</v>
      </c>
      <c r="D175" s="162" t="s">
        <v>292</v>
      </c>
      <c r="E175" s="163" t="s">
        <v>895</v>
      </c>
      <c r="F175" s="164" t="s">
        <v>896</v>
      </c>
      <c r="G175" s="165" t="s">
        <v>154</v>
      </c>
      <c r="H175" s="166">
        <v>2</v>
      </c>
      <c r="I175" s="167"/>
      <c r="J175" s="167">
        <f t="shared" ref="J175:J206" si="20">ROUND(I175*H175,2)</f>
        <v>0</v>
      </c>
      <c r="K175" s="168"/>
      <c r="L175" s="169"/>
      <c r="M175" s="170" t="s">
        <v>1</v>
      </c>
      <c r="N175" s="171" t="s">
        <v>36</v>
      </c>
      <c r="O175" s="154">
        <v>0</v>
      </c>
      <c r="P175" s="154">
        <f t="shared" ref="P175:P206" si="21">O175*H175</f>
        <v>0</v>
      </c>
      <c r="Q175" s="154">
        <v>0</v>
      </c>
      <c r="R175" s="154">
        <f t="shared" ref="R175:R206" si="22">Q175*H175</f>
        <v>0</v>
      </c>
      <c r="S175" s="154">
        <v>0</v>
      </c>
      <c r="T175" s="155">
        <f t="shared" ref="T175:T206" si="23">S175*H175</f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56" t="s">
        <v>166</v>
      </c>
      <c r="AT175" s="156" t="s">
        <v>292</v>
      </c>
      <c r="AU175" s="156" t="s">
        <v>156</v>
      </c>
      <c r="AY175" s="14" t="s">
        <v>149</v>
      </c>
      <c r="BE175" s="157">
        <f t="shared" ref="BE175:BE206" si="24">IF(N175="základná",J175,0)</f>
        <v>0</v>
      </c>
      <c r="BF175" s="157">
        <f t="shared" ref="BF175:BF206" si="25">IF(N175="znížená",J175,0)</f>
        <v>0</v>
      </c>
      <c r="BG175" s="157">
        <f t="shared" ref="BG175:BG206" si="26">IF(N175="zákl. prenesená",J175,0)</f>
        <v>0</v>
      </c>
      <c r="BH175" s="157">
        <f t="shared" ref="BH175:BH206" si="27">IF(N175="zníž. prenesená",J175,0)</f>
        <v>0</v>
      </c>
      <c r="BI175" s="157">
        <f t="shared" ref="BI175:BI206" si="28">IF(N175="nulová",J175,0)</f>
        <v>0</v>
      </c>
      <c r="BJ175" s="14" t="s">
        <v>156</v>
      </c>
      <c r="BK175" s="157">
        <f t="shared" ref="BK175:BK206" si="29">ROUND(I175*H175,2)</f>
        <v>0</v>
      </c>
      <c r="BL175" s="14" t="s">
        <v>155</v>
      </c>
      <c r="BM175" s="156" t="s">
        <v>485</v>
      </c>
    </row>
    <row r="176" spans="1:65" s="2" customFormat="1" ht="24.15" customHeight="1">
      <c r="A176" s="26"/>
      <c r="B176" s="144"/>
      <c r="C176" s="162" t="s">
        <v>482</v>
      </c>
      <c r="D176" s="162" t="s">
        <v>292</v>
      </c>
      <c r="E176" s="163" t="s">
        <v>897</v>
      </c>
      <c r="F176" s="164" t="s">
        <v>898</v>
      </c>
      <c r="G176" s="165" t="s">
        <v>154</v>
      </c>
      <c r="H176" s="166">
        <v>4</v>
      </c>
      <c r="I176" s="167"/>
      <c r="J176" s="167">
        <f t="shared" si="20"/>
        <v>0</v>
      </c>
      <c r="K176" s="168"/>
      <c r="L176" s="169"/>
      <c r="M176" s="170" t="s">
        <v>1</v>
      </c>
      <c r="N176" s="171" t="s">
        <v>36</v>
      </c>
      <c r="O176" s="154">
        <v>0</v>
      </c>
      <c r="P176" s="154">
        <f t="shared" si="21"/>
        <v>0</v>
      </c>
      <c r="Q176" s="154">
        <v>0</v>
      </c>
      <c r="R176" s="154">
        <f t="shared" si="22"/>
        <v>0</v>
      </c>
      <c r="S176" s="154">
        <v>0</v>
      </c>
      <c r="T176" s="155">
        <f t="shared" si="23"/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56" t="s">
        <v>166</v>
      </c>
      <c r="AT176" s="156" t="s">
        <v>292</v>
      </c>
      <c r="AU176" s="156" t="s">
        <v>156</v>
      </c>
      <c r="AY176" s="14" t="s">
        <v>149</v>
      </c>
      <c r="BE176" s="157">
        <f t="shared" si="24"/>
        <v>0</v>
      </c>
      <c r="BF176" s="157">
        <f t="shared" si="25"/>
        <v>0</v>
      </c>
      <c r="BG176" s="157">
        <f t="shared" si="26"/>
        <v>0</v>
      </c>
      <c r="BH176" s="157">
        <f t="shared" si="27"/>
        <v>0</v>
      </c>
      <c r="BI176" s="157">
        <f t="shared" si="28"/>
        <v>0</v>
      </c>
      <c r="BJ176" s="14" t="s">
        <v>156</v>
      </c>
      <c r="BK176" s="157">
        <f t="shared" si="29"/>
        <v>0</v>
      </c>
      <c r="BL176" s="14" t="s">
        <v>155</v>
      </c>
      <c r="BM176" s="156" t="s">
        <v>488</v>
      </c>
    </row>
    <row r="177" spans="1:65" s="2" customFormat="1" ht="24.15" customHeight="1">
      <c r="A177" s="26"/>
      <c r="B177" s="144"/>
      <c r="C177" s="145" t="s">
        <v>404</v>
      </c>
      <c r="D177" s="145" t="s">
        <v>151</v>
      </c>
      <c r="E177" s="146" t="s">
        <v>899</v>
      </c>
      <c r="F177" s="147" t="s">
        <v>900</v>
      </c>
      <c r="G177" s="148" t="s">
        <v>154</v>
      </c>
      <c r="H177" s="149">
        <v>6</v>
      </c>
      <c r="I177" s="150"/>
      <c r="J177" s="150">
        <f t="shared" si="20"/>
        <v>0</v>
      </c>
      <c r="K177" s="151"/>
      <c r="L177" s="27"/>
      <c r="M177" s="152" t="s">
        <v>1</v>
      </c>
      <c r="N177" s="153" t="s">
        <v>36</v>
      </c>
      <c r="O177" s="154">
        <v>0</v>
      </c>
      <c r="P177" s="154">
        <f t="shared" si="21"/>
        <v>0</v>
      </c>
      <c r="Q177" s="154">
        <v>0</v>
      </c>
      <c r="R177" s="154">
        <f t="shared" si="22"/>
        <v>0</v>
      </c>
      <c r="S177" s="154">
        <v>0</v>
      </c>
      <c r="T177" s="155">
        <f t="shared" si="23"/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56" t="s">
        <v>155</v>
      </c>
      <c r="AT177" s="156" t="s">
        <v>151</v>
      </c>
      <c r="AU177" s="156" t="s">
        <v>156</v>
      </c>
      <c r="AY177" s="14" t="s">
        <v>149</v>
      </c>
      <c r="BE177" s="157">
        <f t="shared" si="24"/>
        <v>0</v>
      </c>
      <c r="BF177" s="157">
        <f t="shared" si="25"/>
        <v>0</v>
      </c>
      <c r="BG177" s="157">
        <f t="shared" si="26"/>
        <v>0</v>
      </c>
      <c r="BH177" s="157">
        <f t="shared" si="27"/>
        <v>0</v>
      </c>
      <c r="BI177" s="157">
        <f t="shared" si="28"/>
        <v>0</v>
      </c>
      <c r="BJ177" s="14" t="s">
        <v>156</v>
      </c>
      <c r="BK177" s="157">
        <f t="shared" si="29"/>
        <v>0</v>
      </c>
      <c r="BL177" s="14" t="s">
        <v>155</v>
      </c>
      <c r="BM177" s="156" t="s">
        <v>492</v>
      </c>
    </row>
    <row r="178" spans="1:65" s="2" customFormat="1" ht="24.15" customHeight="1">
      <c r="A178" s="26"/>
      <c r="B178" s="144"/>
      <c r="C178" s="162" t="s">
        <v>489</v>
      </c>
      <c r="D178" s="162" t="s">
        <v>292</v>
      </c>
      <c r="E178" s="163" t="s">
        <v>901</v>
      </c>
      <c r="F178" s="164" t="s">
        <v>902</v>
      </c>
      <c r="G178" s="165" t="s">
        <v>154</v>
      </c>
      <c r="H178" s="166">
        <v>4</v>
      </c>
      <c r="I178" s="167"/>
      <c r="J178" s="167">
        <f t="shared" si="20"/>
        <v>0</v>
      </c>
      <c r="K178" s="168"/>
      <c r="L178" s="169"/>
      <c r="M178" s="170" t="s">
        <v>1</v>
      </c>
      <c r="N178" s="171" t="s">
        <v>36</v>
      </c>
      <c r="O178" s="154">
        <v>0</v>
      </c>
      <c r="P178" s="154">
        <f t="shared" si="21"/>
        <v>0</v>
      </c>
      <c r="Q178" s="154">
        <v>0</v>
      </c>
      <c r="R178" s="154">
        <f t="shared" si="22"/>
        <v>0</v>
      </c>
      <c r="S178" s="154">
        <v>0</v>
      </c>
      <c r="T178" s="155">
        <f t="shared" si="23"/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56" t="s">
        <v>166</v>
      </c>
      <c r="AT178" s="156" t="s">
        <v>292</v>
      </c>
      <c r="AU178" s="156" t="s">
        <v>156</v>
      </c>
      <c r="AY178" s="14" t="s">
        <v>149</v>
      </c>
      <c r="BE178" s="157">
        <f t="shared" si="24"/>
        <v>0</v>
      </c>
      <c r="BF178" s="157">
        <f t="shared" si="25"/>
        <v>0</v>
      </c>
      <c r="BG178" s="157">
        <f t="shared" si="26"/>
        <v>0</v>
      </c>
      <c r="BH178" s="157">
        <f t="shared" si="27"/>
        <v>0</v>
      </c>
      <c r="BI178" s="157">
        <f t="shared" si="28"/>
        <v>0</v>
      </c>
      <c r="BJ178" s="14" t="s">
        <v>156</v>
      </c>
      <c r="BK178" s="157">
        <f t="shared" si="29"/>
        <v>0</v>
      </c>
      <c r="BL178" s="14" t="s">
        <v>155</v>
      </c>
      <c r="BM178" s="156" t="s">
        <v>495</v>
      </c>
    </row>
    <row r="179" spans="1:65" s="2" customFormat="1" ht="24.15" customHeight="1">
      <c r="A179" s="26"/>
      <c r="B179" s="144"/>
      <c r="C179" s="162" t="s">
        <v>408</v>
      </c>
      <c r="D179" s="162" t="s">
        <v>292</v>
      </c>
      <c r="E179" s="163" t="s">
        <v>903</v>
      </c>
      <c r="F179" s="164" t="s">
        <v>904</v>
      </c>
      <c r="G179" s="165" t="s">
        <v>154</v>
      </c>
      <c r="H179" s="166">
        <v>2</v>
      </c>
      <c r="I179" s="167"/>
      <c r="J179" s="167">
        <f t="shared" si="20"/>
        <v>0</v>
      </c>
      <c r="K179" s="168"/>
      <c r="L179" s="169"/>
      <c r="M179" s="170" t="s">
        <v>1</v>
      </c>
      <c r="N179" s="171" t="s">
        <v>36</v>
      </c>
      <c r="O179" s="154">
        <v>0</v>
      </c>
      <c r="P179" s="154">
        <f t="shared" si="21"/>
        <v>0</v>
      </c>
      <c r="Q179" s="154">
        <v>0</v>
      </c>
      <c r="R179" s="154">
        <f t="shared" si="22"/>
        <v>0</v>
      </c>
      <c r="S179" s="154">
        <v>0</v>
      </c>
      <c r="T179" s="155">
        <f t="shared" si="23"/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56" t="s">
        <v>166</v>
      </c>
      <c r="AT179" s="156" t="s">
        <v>292</v>
      </c>
      <c r="AU179" s="156" t="s">
        <v>156</v>
      </c>
      <c r="AY179" s="14" t="s">
        <v>149</v>
      </c>
      <c r="BE179" s="157">
        <f t="shared" si="24"/>
        <v>0</v>
      </c>
      <c r="BF179" s="157">
        <f t="shared" si="25"/>
        <v>0</v>
      </c>
      <c r="BG179" s="157">
        <f t="shared" si="26"/>
        <v>0</v>
      </c>
      <c r="BH179" s="157">
        <f t="shared" si="27"/>
        <v>0</v>
      </c>
      <c r="BI179" s="157">
        <f t="shared" si="28"/>
        <v>0</v>
      </c>
      <c r="BJ179" s="14" t="s">
        <v>156</v>
      </c>
      <c r="BK179" s="157">
        <f t="shared" si="29"/>
        <v>0</v>
      </c>
      <c r="BL179" s="14" t="s">
        <v>155</v>
      </c>
      <c r="BM179" s="156" t="s">
        <v>499</v>
      </c>
    </row>
    <row r="180" spans="1:65" s="2" customFormat="1" ht="16.5" customHeight="1">
      <c r="A180" s="26"/>
      <c r="B180" s="144"/>
      <c r="C180" s="145" t="s">
        <v>496</v>
      </c>
      <c r="D180" s="145" t="s">
        <v>151</v>
      </c>
      <c r="E180" s="146" t="s">
        <v>905</v>
      </c>
      <c r="F180" s="147" t="s">
        <v>906</v>
      </c>
      <c r="G180" s="148" t="s">
        <v>154</v>
      </c>
      <c r="H180" s="149">
        <v>4</v>
      </c>
      <c r="I180" s="150"/>
      <c r="J180" s="150">
        <f t="shared" si="20"/>
        <v>0</v>
      </c>
      <c r="K180" s="151"/>
      <c r="L180" s="27"/>
      <c r="M180" s="152" t="s">
        <v>1</v>
      </c>
      <c r="N180" s="153" t="s">
        <v>36</v>
      </c>
      <c r="O180" s="154">
        <v>0</v>
      </c>
      <c r="P180" s="154">
        <f t="shared" si="21"/>
        <v>0</v>
      </c>
      <c r="Q180" s="154">
        <v>0</v>
      </c>
      <c r="R180" s="154">
        <f t="shared" si="22"/>
        <v>0</v>
      </c>
      <c r="S180" s="154">
        <v>0</v>
      </c>
      <c r="T180" s="155">
        <f t="shared" si="23"/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56" t="s">
        <v>155</v>
      </c>
      <c r="AT180" s="156" t="s">
        <v>151</v>
      </c>
      <c r="AU180" s="156" t="s">
        <v>156</v>
      </c>
      <c r="AY180" s="14" t="s">
        <v>149</v>
      </c>
      <c r="BE180" s="157">
        <f t="shared" si="24"/>
        <v>0</v>
      </c>
      <c r="BF180" s="157">
        <f t="shared" si="25"/>
        <v>0</v>
      </c>
      <c r="BG180" s="157">
        <f t="shared" si="26"/>
        <v>0</v>
      </c>
      <c r="BH180" s="157">
        <f t="shared" si="27"/>
        <v>0</v>
      </c>
      <c r="BI180" s="157">
        <f t="shared" si="28"/>
        <v>0</v>
      </c>
      <c r="BJ180" s="14" t="s">
        <v>156</v>
      </c>
      <c r="BK180" s="157">
        <f t="shared" si="29"/>
        <v>0</v>
      </c>
      <c r="BL180" s="14" t="s">
        <v>155</v>
      </c>
      <c r="BM180" s="156" t="s">
        <v>502</v>
      </c>
    </row>
    <row r="181" spans="1:65" s="2" customFormat="1" ht="24.15" customHeight="1">
      <c r="A181" s="26"/>
      <c r="B181" s="144"/>
      <c r="C181" s="162" t="s">
        <v>411</v>
      </c>
      <c r="D181" s="162" t="s">
        <v>292</v>
      </c>
      <c r="E181" s="163" t="s">
        <v>907</v>
      </c>
      <c r="F181" s="164" t="s">
        <v>908</v>
      </c>
      <c r="G181" s="165" t="s">
        <v>154</v>
      </c>
      <c r="H181" s="166">
        <v>2</v>
      </c>
      <c r="I181" s="167"/>
      <c r="J181" s="167">
        <f t="shared" si="20"/>
        <v>0</v>
      </c>
      <c r="K181" s="168"/>
      <c r="L181" s="169"/>
      <c r="M181" s="170" t="s">
        <v>1</v>
      </c>
      <c r="N181" s="171" t="s">
        <v>36</v>
      </c>
      <c r="O181" s="154">
        <v>0</v>
      </c>
      <c r="P181" s="154">
        <f t="shared" si="21"/>
        <v>0</v>
      </c>
      <c r="Q181" s="154">
        <v>0</v>
      </c>
      <c r="R181" s="154">
        <f t="shared" si="22"/>
        <v>0</v>
      </c>
      <c r="S181" s="154">
        <v>0</v>
      </c>
      <c r="T181" s="155">
        <f t="shared" si="23"/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56" t="s">
        <v>166</v>
      </c>
      <c r="AT181" s="156" t="s">
        <v>292</v>
      </c>
      <c r="AU181" s="156" t="s">
        <v>156</v>
      </c>
      <c r="AY181" s="14" t="s">
        <v>149</v>
      </c>
      <c r="BE181" s="157">
        <f t="shared" si="24"/>
        <v>0</v>
      </c>
      <c r="BF181" s="157">
        <f t="shared" si="25"/>
        <v>0</v>
      </c>
      <c r="BG181" s="157">
        <f t="shared" si="26"/>
        <v>0</v>
      </c>
      <c r="BH181" s="157">
        <f t="shared" si="27"/>
        <v>0</v>
      </c>
      <c r="BI181" s="157">
        <f t="shared" si="28"/>
        <v>0</v>
      </c>
      <c r="BJ181" s="14" t="s">
        <v>156</v>
      </c>
      <c r="BK181" s="157">
        <f t="shared" si="29"/>
        <v>0</v>
      </c>
      <c r="BL181" s="14" t="s">
        <v>155</v>
      </c>
      <c r="BM181" s="156" t="s">
        <v>504</v>
      </c>
    </row>
    <row r="182" spans="1:65" s="2" customFormat="1" ht="24.15" customHeight="1">
      <c r="A182" s="26"/>
      <c r="B182" s="144"/>
      <c r="C182" s="162" t="s">
        <v>503</v>
      </c>
      <c r="D182" s="162" t="s">
        <v>292</v>
      </c>
      <c r="E182" s="163" t="s">
        <v>909</v>
      </c>
      <c r="F182" s="164" t="s">
        <v>910</v>
      </c>
      <c r="G182" s="165" t="s">
        <v>154</v>
      </c>
      <c r="H182" s="166">
        <v>2</v>
      </c>
      <c r="I182" s="167"/>
      <c r="J182" s="167">
        <f t="shared" si="20"/>
        <v>0</v>
      </c>
      <c r="K182" s="168"/>
      <c r="L182" s="169"/>
      <c r="M182" s="170" t="s">
        <v>1</v>
      </c>
      <c r="N182" s="171" t="s">
        <v>36</v>
      </c>
      <c r="O182" s="154">
        <v>0</v>
      </c>
      <c r="P182" s="154">
        <f t="shared" si="21"/>
        <v>0</v>
      </c>
      <c r="Q182" s="154">
        <v>0</v>
      </c>
      <c r="R182" s="154">
        <f t="shared" si="22"/>
        <v>0</v>
      </c>
      <c r="S182" s="154">
        <v>0</v>
      </c>
      <c r="T182" s="155">
        <f t="shared" si="23"/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56" t="s">
        <v>166</v>
      </c>
      <c r="AT182" s="156" t="s">
        <v>292</v>
      </c>
      <c r="AU182" s="156" t="s">
        <v>156</v>
      </c>
      <c r="AY182" s="14" t="s">
        <v>149</v>
      </c>
      <c r="BE182" s="157">
        <f t="shared" si="24"/>
        <v>0</v>
      </c>
      <c r="BF182" s="157">
        <f t="shared" si="25"/>
        <v>0</v>
      </c>
      <c r="BG182" s="157">
        <f t="shared" si="26"/>
        <v>0</v>
      </c>
      <c r="BH182" s="157">
        <f t="shared" si="27"/>
        <v>0</v>
      </c>
      <c r="BI182" s="157">
        <f t="shared" si="28"/>
        <v>0</v>
      </c>
      <c r="BJ182" s="14" t="s">
        <v>156</v>
      </c>
      <c r="BK182" s="157">
        <f t="shared" si="29"/>
        <v>0</v>
      </c>
      <c r="BL182" s="14" t="s">
        <v>155</v>
      </c>
      <c r="BM182" s="156" t="s">
        <v>507</v>
      </c>
    </row>
    <row r="183" spans="1:65" s="2" customFormat="1" ht="16.5" customHeight="1">
      <c r="A183" s="26"/>
      <c r="B183" s="144"/>
      <c r="C183" s="145" t="s">
        <v>415</v>
      </c>
      <c r="D183" s="145" t="s">
        <v>151</v>
      </c>
      <c r="E183" s="146" t="s">
        <v>911</v>
      </c>
      <c r="F183" s="147" t="s">
        <v>912</v>
      </c>
      <c r="G183" s="148" t="s">
        <v>154</v>
      </c>
      <c r="H183" s="149">
        <v>2</v>
      </c>
      <c r="I183" s="150"/>
      <c r="J183" s="150">
        <f t="shared" si="20"/>
        <v>0</v>
      </c>
      <c r="K183" s="151"/>
      <c r="L183" s="27"/>
      <c r="M183" s="152" t="s">
        <v>1</v>
      </c>
      <c r="N183" s="153" t="s">
        <v>36</v>
      </c>
      <c r="O183" s="154">
        <v>0</v>
      </c>
      <c r="P183" s="154">
        <f t="shared" si="21"/>
        <v>0</v>
      </c>
      <c r="Q183" s="154">
        <v>0</v>
      </c>
      <c r="R183" s="154">
        <f t="shared" si="22"/>
        <v>0</v>
      </c>
      <c r="S183" s="154">
        <v>0</v>
      </c>
      <c r="T183" s="155">
        <f t="shared" si="23"/>
        <v>0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56" t="s">
        <v>155</v>
      </c>
      <c r="AT183" s="156" t="s">
        <v>151</v>
      </c>
      <c r="AU183" s="156" t="s">
        <v>156</v>
      </c>
      <c r="AY183" s="14" t="s">
        <v>149</v>
      </c>
      <c r="BE183" s="157">
        <f t="shared" si="24"/>
        <v>0</v>
      </c>
      <c r="BF183" s="157">
        <f t="shared" si="25"/>
        <v>0</v>
      </c>
      <c r="BG183" s="157">
        <f t="shared" si="26"/>
        <v>0</v>
      </c>
      <c r="BH183" s="157">
        <f t="shared" si="27"/>
        <v>0</v>
      </c>
      <c r="BI183" s="157">
        <f t="shared" si="28"/>
        <v>0</v>
      </c>
      <c r="BJ183" s="14" t="s">
        <v>156</v>
      </c>
      <c r="BK183" s="157">
        <f t="shared" si="29"/>
        <v>0</v>
      </c>
      <c r="BL183" s="14" t="s">
        <v>155</v>
      </c>
      <c r="BM183" s="156" t="s">
        <v>513</v>
      </c>
    </row>
    <row r="184" spans="1:65" s="2" customFormat="1" ht="24.15" customHeight="1">
      <c r="A184" s="26"/>
      <c r="B184" s="144"/>
      <c r="C184" s="162" t="s">
        <v>510</v>
      </c>
      <c r="D184" s="162" t="s">
        <v>292</v>
      </c>
      <c r="E184" s="163" t="s">
        <v>913</v>
      </c>
      <c r="F184" s="164" t="s">
        <v>914</v>
      </c>
      <c r="G184" s="165" t="s">
        <v>154</v>
      </c>
      <c r="H184" s="166">
        <v>2</v>
      </c>
      <c r="I184" s="167"/>
      <c r="J184" s="167">
        <f t="shared" si="20"/>
        <v>0</v>
      </c>
      <c r="K184" s="168"/>
      <c r="L184" s="169"/>
      <c r="M184" s="170" t="s">
        <v>1</v>
      </c>
      <c r="N184" s="171" t="s">
        <v>36</v>
      </c>
      <c r="O184" s="154">
        <v>0</v>
      </c>
      <c r="P184" s="154">
        <f t="shared" si="21"/>
        <v>0</v>
      </c>
      <c r="Q184" s="154">
        <v>0</v>
      </c>
      <c r="R184" s="154">
        <f t="shared" si="22"/>
        <v>0</v>
      </c>
      <c r="S184" s="154">
        <v>0</v>
      </c>
      <c r="T184" s="155">
        <f t="shared" si="23"/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56" t="s">
        <v>166</v>
      </c>
      <c r="AT184" s="156" t="s">
        <v>292</v>
      </c>
      <c r="AU184" s="156" t="s">
        <v>156</v>
      </c>
      <c r="AY184" s="14" t="s">
        <v>149</v>
      </c>
      <c r="BE184" s="157">
        <f t="shared" si="24"/>
        <v>0</v>
      </c>
      <c r="BF184" s="157">
        <f t="shared" si="25"/>
        <v>0</v>
      </c>
      <c r="BG184" s="157">
        <f t="shared" si="26"/>
        <v>0</v>
      </c>
      <c r="BH184" s="157">
        <f t="shared" si="27"/>
        <v>0</v>
      </c>
      <c r="BI184" s="157">
        <f t="shared" si="28"/>
        <v>0</v>
      </c>
      <c r="BJ184" s="14" t="s">
        <v>156</v>
      </c>
      <c r="BK184" s="157">
        <f t="shared" si="29"/>
        <v>0</v>
      </c>
      <c r="BL184" s="14" t="s">
        <v>155</v>
      </c>
      <c r="BM184" s="156" t="s">
        <v>516</v>
      </c>
    </row>
    <row r="185" spans="1:65" s="2" customFormat="1" ht="16.5" customHeight="1">
      <c r="A185" s="26"/>
      <c r="B185" s="144"/>
      <c r="C185" s="145" t="s">
        <v>418</v>
      </c>
      <c r="D185" s="145" t="s">
        <v>151</v>
      </c>
      <c r="E185" s="146" t="s">
        <v>915</v>
      </c>
      <c r="F185" s="147" t="s">
        <v>916</v>
      </c>
      <c r="G185" s="148" t="s">
        <v>154</v>
      </c>
      <c r="H185" s="149">
        <v>1</v>
      </c>
      <c r="I185" s="150"/>
      <c r="J185" s="150">
        <f t="shared" si="20"/>
        <v>0</v>
      </c>
      <c r="K185" s="151"/>
      <c r="L185" s="27"/>
      <c r="M185" s="152" t="s">
        <v>1</v>
      </c>
      <c r="N185" s="153" t="s">
        <v>36</v>
      </c>
      <c r="O185" s="154">
        <v>0</v>
      </c>
      <c r="P185" s="154">
        <f t="shared" si="21"/>
        <v>0</v>
      </c>
      <c r="Q185" s="154">
        <v>0</v>
      </c>
      <c r="R185" s="154">
        <f t="shared" si="22"/>
        <v>0</v>
      </c>
      <c r="S185" s="154">
        <v>0</v>
      </c>
      <c r="T185" s="155">
        <f t="shared" si="23"/>
        <v>0</v>
      </c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56" t="s">
        <v>155</v>
      </c>
      <c r="AT185" s="156" t="s">
        <v>151</v>
      </c>
      <c r="AU185" s="156" t="s">
        <v>156</v>
      </c>
      <c r="AY185" s="14" t="s">
        <v>149</v>
      </c>
      <c r="BE185" s="157">
        <f t="shared" si="24"/>
        <v>0</v>
      </c>
      <c r="BF185" s="157">
        <f t="shared" si="25"/>
        <v>0</v>
      </c>
      <c r="BG185" s="157">
        <f t="shared" si="26"/>
        <v>0</v>
      </c>
      <c r="BH185" s="157">
        <f t="shared" si="27"/>
        <v>0</v>
      </c>
      <c r="BI185" s="157">
        <f t="shared" si="28"/>
        <v>0</v>
      </c>
      <c r="BJ185" s="14" t="s">
        <v>156</v>
      </c>
      <c r="BK185" s="157">
        <f t="shared" si="29"/>
        <v>0</v>
      </c>
      <c r="BL185" s="14" t="s">
        <v>155</v>
      </c>
      <c r="BM185" s="156" t="s">
        <v>520</v>
      </c>
    </row>
    <row r="186" spans="1:65" s="2" customFormat="1" ht="24.15" customHeight="1">
      <c r="A186" s="26"/>
      <c r="B186" s="144"/>
      <c r="C186" s="162" t="s">
        <v>517</v>
      </c>
      <c r="D186" s="162" t="s">
        <v>292</v>
      </c>
      <c r="E186" s="163" t="s">
        <v>917</v>
      </c>
      <c r="F186" s="164" t="s">
        <v>918</v>
      </c>
      <c r="G186" s="165" t="s">
        <v>154</v>
      </c>
      <c r="H186" s="166">
        <v>1</v>
      </c>
      <c r="I186" s="167"/>
      <c r="J186" s="167">
        <f t="shared" si="20"/>
        <v>0</v>
      </c>
      <c r="K186" s="168"/>
      <c r="L186" s="169"/>
      <c r="M186" s="170" t="s">
        <v>1</v>
      </c>
      <c r="N186" s="171" t="s">
        <v>36</v>
      </c>
      <c r="O186" s="154">
        <v>0</v>
      </c>
      <c r="P186" s="154">
        <f t="shared" si="21"/>
        <v>0</v>
      </c>
      <c r="Q186" s="154">
        <v>0</v>
      </c>
      <c r="R186" s="154">
        <f t="shared" si="22"/>
        <v>0</v>
      </c>
      <c r="S186" s="154">
        <v>0</v>
      </c>
      <c r="T186" s="155">
        <f t="shared" si="23"/>
        <v>0</v>
      </c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56" t="s">
        <v>166</v>
      </c>
      <c r="AT186" s="156" t="s">
        <v>292</v>
      </c>
      <c r="AU186" s="156" t="s">
        <v>156</v>
      </c>
      <c r="AY186" s="14" t="s">
        <v>149</v>
      </c>
      <c r="BE186" s="157">
        <f t="shared" si="24"/>
        <v>0</v>
      </c>
      <c r="BF186" s="157">
        <f t="shared" si="25"/>
        <v>0</v>
      </c>
      <c r="BG186" s="157">
        <f t="shared" si="26"/>
        <v>0</v>
      </c>
      <c r="BH186" s="157">
        <f t="shared" si="27"/>
        <v>0</v>
      </c>
      <c r="BI186" s="157">
        <f t="shared" si="28"/>
        <v>0</v>
      </c>
      <c r="BJ186" s="14" t="s">
        <v>156</v>
      </c>
      <c r="BK186" s="157">
        <f t="shared" si="29"/>
        <v>0</v>
      </c>
      <c r="BL186" s="14" t="s">
        <v>155</v>
      </c>
      <c r="BM186" s="156" t="s">
        <v>525</v>
      </c>
    </row>
    <row r="187" spans="1:65" s="2" customFormat="1" ht="24.15" customHeight="1">
      <c r="A187" s="26"/>
      <c r="B187" s="144"/>
      <c r="C187" s="162" t="s">
        <v>422</v>
      </c>
      <c r="D187" s="162" t="s">
        <v>292</v>
      </c>
      <c r="E187" s="163" t="s">
        <v>919</v>
      </c>
      <c r="F187" s="164" t="s">
        <v>920</v>
      </c>
      <c r="G187" s="165" t="s">
        <v>154</v>
      </c>
      <c r="H187" s="166">
        <v>1</v>
      </c>
      <c r="I187" s="167"/>
      <c r="J187" s="167">
        <f t="shared" si="20"/>
        <v>0</v>
      </c>
      <c r="K187" s="168"/>
      <c r="L187" s="169"/>
      <c r="M187" s="170" t="s">
        <v>1</v>
      </c>
      <c r="N187" s="171" t="s">
        <v>36</v>
      </c>
      <c r="O187" s="154">
        <v>0</v>
      </c>
      <c r="P187" s="154">
        <f t="shared" si="21"/>
        <v>0</v>
      </c>
      <c r="Q187" s="154">
        <v>0</v>
      </c>
      <c r="R187" s="154">
        <f t="shared" si="22"/>
        <v>0</v>
      </c>
      <c r="S187" s="154">
        <v>0</v>
      </c>
      <c r="T187" s="155">
        <f t="shared" si="23"/>
        <v>0</v>
      </c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56" t="s">
        <v>166</v>
      </c>
      <c r="AT187" s="156" t="s">
        <v>292</v>
      </c>
      <c r="AU187" s="156" t="s">
        <v>156</v>
      </c>
      <c r="AY187" s="14" t="s">
        <v>149</v>
      </c>
      <c r="BE187" s="157">
        <f t="shared" si="24"/>
        <v>0</v>
      </c>
      <c r="BF187" s="157">
        <f t="shared" si="25"/>
        <v>0</v>
      </c>
      <c r="BG187" s="157">
        <f t="shared" si="26"/>
        <v>0</v>
      </c>
      <c r="BH187" s="157">
        <f t="shared" si="27"/>
        <v>0</v>
      </c>
      <c r="BI187" s="157">
        <f t="shared" si="28"/>
        <v>0</v>
      </c>
      <c r="BJ187" s="14" t="s">
        <v>156</v>
      </c>
      <c r="BK187" s="157">
        <f t="shared" si="29"/>
        <v>0</v>
      </c>
      <c r="BL187" s="14" t="s">
        <v>155</v>
      </c>
      <c r="BM187" s="156" t="s">
        <v>921</v>
      </c>
    </row>
    <row r="188" spans="1:65" s="2" customFormat="1" ht="24.15" customHeight="1">
      <c r="A188" s="26"/>
      <c r="B188" s="144"/>
      <c r="C188" s="145" t="s">
        <v>526</v>
      </c>
      <c r="D188" s="145" t="s">
        <v>151</v>
      </c>
      <c r="E188" s="146" t="s">
        <v>922</v>
      </c>
      <c r="F188" s="147" t="s">
        <v>923</v>
      </c>
      <c r="G188" s="148" t="s">
        <v>154</v>
      </c>
      <c r="H188" s="149">
        <v>14</v>
      </c>
      <c r="I188" s="150"/>
      <c r="J188" s="150">
        <f t="shared" si="20"/>
        <v>0</v>
      </c>
      <c r="K188" s="151"/>
      <c r="L188" s="27"/>
      <c r="M188" s="152" t="s">
        <v>1</v>
      </c>
      <c r="N188" s="153" t="s">
        <v>36</v>
      </c>
      <c r="O188" s="154">
        <v>0</v>
      </c>
      <c r="P188" s="154">
        <f t="shared" si="21"/>
        <v>0</v>
      </c>
      <c r="Q188" s="154">
        <v>0</v>
      </c>
      <c r="R188" s="154">
        <f t="shared" si="22"/>
        <v>0</v>
      </c>
      <c r="S188" s="154">
        <v>0</v>
      </c>
      <c r="T188" s="155">
        <f t="shared" si="23"/>
        <v>0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56" t="s">
        <v>155</v>
      </c>
      <c r="AT188" s="156" t="s">
        <v>151</v>
      </c>
      <c r="AU188" s="156" t="s">
        <v>156</v>
      </c>
      <c r="AY188" s="14" t="s">
        <v>149</v>
      </c>
      <c r="BE188" s="157">
        <f t="shared" si="24"/>
        <v>0</v>
      </c>
      <c r="BF188" s="157">
        <f t="shared" si="25"/>
        <v>0</v>
      </c>
      <c r="BG188" s="157">
        <f t="shared" si="26"/>
        <v>0</v>
      </c>
      <c r="BH188" s="157">
        <f t="shared" si="27"/>
        <v>0</v>
      </c>
      <c r="BI188" s="157">
        <f t="shared" si="28"/>
        <v>0</v>
      </c>
      <c r="BJ188" s="14" t="s">
        <v>156</v>
      </c>
      <c r="BK188" s="157">
        <f t="shared" si="29"/>
        <v>0</v>
      </c>
      <c r="BL188" s="14" t="s">
        <v>155</v>
      </c>
      <c r="BM188" s="156" t="s">
        <v>924</v>
      </c>
    </row>
    <row r="189" spans="1:65" s="2" customFormat="1" ht="24.15" customHeight="1">
      <c r="A189" s="26"/>
      <c r="B189" s="144"/>
      <c r="C189" s="162" t="s">
        <v>425</v>
      </c>
      <c r="D189" s="162" t="s">
        <v>292</v>
      </c>
      <c r="E189" s="163" t="s">
        <v>925</v>
      </c>
      <c r="F189" s="164" t="s">
        <v>926</v>
      </c>
      <c r="G189" s="165" t="s">
        <v>154</v>
      </c>
      <c r="H189" s="166">
        <v>6</v>
      </c>
      <c r="I189" s="167"/>
      <c r="J189" s="167">
        <f t="shared" si="20"/>
        <v>0</v>
      </c>
      <c r="K189" s="168"/>
      <c r="L189" s="169"/>
      <c r="M189" s="170" t="s">
        <v>1</v>
      </c>
      <c r="N189" s="171" t="s">
        <v>36</v>
      </c>
      <c r="O189" s="154">
        <v>0</v>
      </c>
      <c r="P189" s="154">
        <f t="shared" si="21"/>
        <v>0</v>
      </c>
      <c r="Q189" s="154">
        <v>0</v>
      </c>
      <c r="R189" s="154">
        <f t="shared" si="22"/>
        <v>0</v>
      </c>
      <c r="S189" s="154">
        <v>0</v>
      </c>
      <c r="T189" s="155">
        <f t="shared" si="23"/>
        <v>0</v>
      </c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56" t="s">
        <v>166</v>
      </c>
      <c r="AT189" s="156" t="s">
        <v>292</v>
      </c>
      <c r="AU189" s="156" t="s">
        <v>156</v>
      </c>
      <c r="AY189" s="14" t="s">
        <v>149</v>
      </c>
      <c r="BE189" s="157">
        <f t="shared" si="24"/>
        <v>0</v>
      </c>
      <c r="BF189" s="157">
        <f t="shared" si="25"/>
        <v>0</v>
      </c>
      <c r="BG189" s="157">
        <f t="shared" si="26"/>
        <v>0</v>
      </c>
      <c r="BH189" s="157">
        <f t="shared" si="27"/>
        <v>0</v>
      </c>
      <c r="BI189" s="157">
        <f t="shared" si="28"/>
        <v>0</v>
      </c>
      <c r="BJ189" s="14" t="s">
        <v>156</v>
      </c>
      <c r="BK189" s="157">
        <f t="shared" si="29"/>
        <v>0</v>
      </c>
      <c r="BL189" s="14" t="s">
        <v>155</v>
      </c>
      <c r="BM189" s="156" t="s">
        <v>532</v>
      </c>
    </row>
    <row r="190" spans="1:65" s="2" customFormat="1" ht="24.15" customHeight="1">
      <c r="A190" s="26"/>
      <c r="B190" s="144"/>
      <c r="C190" s="162" t="s">
        <v>535</v>
      </c>
      <c r="D190" s="162" t="s">
        <v>292</v>
      </c>
      <c r="E190" s="163" t="s">
        <v>927</v>
      </c>
      <c r="F190" s="164" t="s">
        <v>928</v>
      </c>
      <c r="G190" s="165" t="s">
        <v>154</v>
      </c>
      <c r="H190" s="166">
        <v>4</v>
      </c>
      <c r="I190" s="167"/>
      <c r="J190" s="167">
        <f t="shared" si="20"/>
        <v>0</v>
      </c>
      <c r="K190" s="168"/>
      <c r="L190" s="169"/>
      <c r="M190" s="170" t="s">
        <v>1</v>
      </c>
      <c r="N190" s="171" t="s">
        <v>36</v>
      </c>
      <c r="O190" s="154">
        <v>0</v>
      </c>
      <c r="P190" s="154">
        <f t="shared" si="21"/>
        <v>0</v>
      </c>
      <c r="Q190" s="154">
        <v>0</v>
      </c>
      <c r="R190" s="154">
        <f t="shared" si="22"/>
        <v>0</v>
      </c>
      <c r="S190" s="154">
        <v>0</v>
      </c>
      <c r="T190" s="155">
        <f t="shared" si="23"/>
        <v>0</v>
      </c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R190" s="156" t="s">
        <v>166</v>
      </c>
      <c r="AT190" s="156" t="s">
        <v>292</v>
      </c>
      <c r="AU190" s="156" t="s">
        <v>156</v>
      </c>
      <c r="AY190" s="14" t="s">
        <v>149</v>
      </c>
      <c r="BE190" s="157">
        <f t="shared" si="24"/>
        <v>0</v>
      </c>
      <c r="BF190" s="157">
        <f t="shared" si="25"/>
        <v>0</v>
      </c>
      <c r="BG190" s="157">
        <f t="shared" si="26"/>
        <v>0</v>
      </c>
      <c r="BH190" s="157">
        <f t="shared" si="27"/>
        <v>0</v>
      </c>
      <c r="BI190" s="157">
        <f t="shared" si="28"/>
        <v>0</v>
      </c>
      <c r="BJ190" s="14" t="s">
        <v>156</v>
      </c>
      <c r="BK190" s="157">
        <f t="shared" si="29"/>
        <v>0</v>
      </c>
      <c r="BL190" s="14" t="s">
        <v>155</v>
      </c>
      <c r="BM190" s="156" t="s">
        <v>538</v>
      </c>
    </row>
    <row r="191" spans="1:65" s="2" customFormat="1" ht="24.15" customHeight="1">
      <c r="A191" s="26"/>
      <c r="B191" s="144"/>
      <c r="C191" s="162" t="s">
        <v>299</v>
      </c>
      <c r="D191" s="162" t="s">
        <v>292</v>
      </c>
      <c r="E191" s="163" t="s">
        <v>929</v>
      </c>
      <c r="F191" s="164" t="s">
        <v>930</v>
      </c>
      <c r="G191" s="165" t="s">
        <v>154</v>
      </c>
      <c r="H191" s="166">
        <v>4</v>
      </c>
      <c r="I191" s="167"/>
      <c r="J191" s="167">
        <f t="shared" si="20"/>
        <v>0</v>
      </c>
      <c r="K191" s="168"/>
      <c r="L191" s="169"/>
      <c r="M191" s="170" t="s">
        <v>1</v>
      </c>
      <c r="N191" s="171" t="s">
        <v>36</v>
      </c>
      <c r="O191" s="154">
        <v>0</v>
      </c>
      <c r="P191" s="154">
        <f t="shared" si="21"/>
        <v>0</v>
      </c>
      <c r="Q191" s="154">
        <v>0</v>
      </c>
      <c r="R191" s="154">
        <f t="shared" si="22"/>
        <v>0</v>
      </c>
      <c r="S191" s="154">
        <v>0</v>
      </c>
      <c r="T191" s="155">
        <f t="shared" si="23"/>
        <v>0</v>
      </c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R191" s="156" t="s">
        <v>166</v>
      </c>
      <c r="AT191" s="156" t="s">
        <v>292</v>
      </c>
      <c r="AU191" s="156" t="s">
        <v>156</v>
      </c>
      <c r="AY191" s="14" t="s">
        <v>149</v>
      </c>
      <c r="BE191" s="157">
        <f t="shared" si="24"/>
        <v>0</v>
      </c>
      <c r="BF191" s="157">
        <f t="shared" si="25"/>
        <v>0</v>
      </c>
      <c r="BG191" s="157">
        <f t="shared" si="26"/>
        <v>0</v>
      </c>
      <c r="BH191" s="157">
        <f t="shared" si="27"/>
        <v>0</v>
      </c>
      <c r="BI191" s="157">
        <f t="shared" si="28"/>
        <v>0</v>
      </c>
      <c r="BJ191" s="14" t="s">
        <v>156</v>
      </c>
      <c r="BK191" s="157">
        <f t="shared" si="29"/>
        <v>0</v>
      </c>
      <c r="BL191" s="14" t="s">
        <v>155</v>
      </c>
      <c r="BM191" s="156" t="s">
        <v>541</v>
      </c>
    </row>
    <row r="192" spans="1:65" s="2" customFormat="1" ht="24.15" customHeight="1">
      <c r="A192" s="26"/>
      <c r="B192" s="144"/>
      <c r="C192" s="145" t="s">
        <v>544</v>
      </c>
      <c r="D192" s="145" t="s">
        <v>151</v>
      </c>
      <c r="E192" s="146" t="s">
        <v>931</v>
      </c>
      <c r="F192" s="147" t="s">
        <v>932</v>
      </c>
      <c r="G192" s="148" t="s">
        <v>154</v>
      </c>
      <c r="H192" s="149">
        <v>12</v>
      </c>
      <c r="I192" s="150"/>
      <c r="J192" s="150">
        <f t="shared" si="20"/>
        <v>0</v>
      </c>
      <c r="K192" s="151"/>
      <c r="L192" s="27"/>
      <c r="M192" s="152" t="s">
        <v>1</v>
      </c>
      <c r="N192" s="153" t="s">
        <v>36</v>
      </c>
      <c r="O192" s="154">
        <v>0</v>
      </c>
      <c r="P192" s="154">
        <f t="shared" si="21"/>
        <v>0</v>
      </c>
      <c r="Q192" s="154">
        <v>0</v>
      </c>
      <c r="R192" s="154">
        <f t="shared" si="22"/>
        <v>0</v>
      </c>
      <c r="S192" s="154">
        <v>0</v>
      </c>
      <c r="T192" s="155">
        <f t="shared" si="23"/>
        <v>0</v>
      </c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R192" s="156" t="s">
        <v>155</v>
      </c>
      <c r="AT192" s="156" t="s">
        <v>151</v>
      </c>
      <c r="AU192" s="156" t="s">
        <v>156</v>
      </c>
      <c r="AY192" s="14" t="s">
        <v>149</v>
      </c>
      <c r="BE192" s="157">
        <f t="shared" si="24"/>
        <v>0</v>
      </c>
      <c r="BF192" s="157">
        <f t="shared" si="25"/>
        <v>0</v>
      </c>
      <c r="BG192" s="157">
        <f t="shared" si="26"/>
        <v>0</v>
      </c>
      <c r="BH192" s="157">
        <f t="shared" si="27"/>
        <v>0</v>
      </c>
      <c r="BI192" s="157">
        <f t="shared" si="28"/>
        <v>0</v>
      </c>
      <c r="BJ192" s="14" t="s">
        <v>156</v>
      </c>
      <c r="BK192" s="157">
        <f t="shared" si="29"/>
        <v>0</v>
      </c>
      <c r="BL192" s="14" t="s">
        <v>155</v>
      </c>
      <c r="BM192" s="156" t="s">
        <v>933</v>
      </c>
    </row>
    <row r="193" spans="1:65" s="2" customFormat="1" ht="24.15" customHeight="1">
      <c r="A193" s="26"/>
      <c r="B193" s="144"/>
      <c r="C193" s="162" t="s">
        <v>431</v>
      </c>
      <c r="D193" s="162" t="s">
        <v>292</v>
      </c>
      <c r="E193" s="163" t="s">
        <v>934</v>
      </c>
      <c r="F193" s="164" t="s">
        <v>935</v>
      </c>
      <c r="G193" s="165" t="s">
        <v>154</v>
      </c>
      <c r="H193" s="166">
        <v>3</v>
      </c>
      <c r="I193" s="167"/>
      <c r="J193" s="167">
        <f t="shared" si="20"/>
        <v>0</v>
      </c>
      <c r="K193" s="168"/>
      <c r="L193" s="169"/>
      <c r="M193" s="170" t="s">
        <v>1</v>
      </c>
      <c r="N193" s="171" t="s">
        <v>36</v>
      </c>
      <c r="O193" s="154">
        <v>0</v>
      </c>
      <c r="P193" s="154">
        <f t="shared" si="21"/>
        <v>0</v>
      </c>
      <c r="Q193" s="154">
        <v>0</v>
      </c>
      <c r="R193" s="154">
        <f t="shared" si="22"/>
        <v>0</v>
      </c>
      <c r="S193" s="154">
        <v>0</v>
      </c>
      <c r="T193" s="155">
        <f t="shared" si="23"/>
        <v>0</v>
      </c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R193" s="156" t="s">
        <v>166</v>
      </c>
      <c r="AT193" s="156" t="s">
        <v>292</v>
      </c>
      <c r="AU193" s="156" t="s">
        <v>156</v>
      </c>
      <c r="AY193" s="14" t="s">
        <v>149</v>
      </c>
      <c r="BE193" s="157">
        <f t="shared" si="24"/>
        <v>0</v>
      </c>
      <c r="BF193" s="157">
        <f t="shared" si="25"/>
        <v>0</v>
      </c>
      <c r="BG193" s="157">
        <f t="shared" si="26"/>
        <v>0</v>
      </c>
      <c r="BH193" s="157">
        <f t="shared" si="27"/>
        <v>0</v>
      </c>
      <c r="BI193" s="157">
        <f t="shared" si="28"/>
        <v>0</v>
      </c>
      <c r="BJ193" s="14" t="s">
        <v>156</v>
      </c>
      <c r="BK193" s="157">
        <f t="shared" si="29"/>
        <v>0</v>
      </c>
      <c r="BL193" s="14" t="s">
        <v>155</v>
      </c>
      <c r="BM193" s="156" t="s">
        <v>561</v>
      </c>
    </row>
    <row r="194" spans="1:65" s="2" customFormat="1" ht="24.15" customHeight="1">
      <c r="A194" s="26"/>
      <c r="B194" s="144"/>
      <c r="C194" s="162" t="s">
        <v>551</v>
      </c>
      <c r="D194" s="162" t="s">
        <v>292</v>
      </c>
      <c r="E194" s="163" t="s">
        <v>936</v>
      </c>
      <c r="F194" s="164" t="s">
        <v>937</v>
      </c>
      <c r="G194" s="165" t="s">
        <v>154</v>
      </c>
      <c r="H194" s="166">
        <v>4</v>
      </c>
      <c r="I194" s="167"/>
      <c r="J194" s="167">
        <f t="shared" si="20"/>
        <v>0</v>
      </c>
      <c r="K194" s="168"/>
      <c r="L194" s="169"/>
      <c r="M194" s="170" t="s">
        <v>1</v>
      </c>
      <c r="N194" s="171" t="s">
        <v>36</v>
      </c>
      <c r="O194" s="154">
        <v>0</v>
      </c>
      <c r="P194" s="154">
        <f t="shared" si="21"/>
        <v>0</v>
      </c>
      <c r="Q194" s="154">
        <v>0</v>
      </c>
      <c r="R194" s="154">
        <f t="shared" si="22"/>
        <v>0</v>
      </c>
      <c r="S194" s="154">
        <v>0</v>
      </c>
      <c r="T194" s="155">
        <f t="shared" si="23"/>
        <v>0</v>
      </c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R194" s="156" t="s">
        <v>166</v>
      </c>
      <c r="AT194" s="156" t="s">
        <v>292</v>
      </c>
      <c r="AU194" s="156" t="s">
        <v>156</v>
      </c>
      <c r="AY194" s="14" t="s">
        <v>149</v>
      </c>
      <c r="BE194" s="157">
        <f t="shared" si="24"/>
        <v>0</v>
      </c>
      <c r="BF194" s="157">
        <f t="shared" si="25"/>
        <v>0</v>
      </c>
      <c r="BG194" s="157">
        <f t="shared" si="26"/>
        <v>0</v>
      </c>
      <c r="BH194" s="157">
        <f t="shared" si="27"/>
        <v>0</v>
      </c>
      <c r="BI194" s="157">
        <f t="shared" si="28"/>
        <v>0</v>
      </c>
      <c r="BJ194" s="14" t="s">
        <v>156</v>
      </c>
      <c r="BK194" s="157">
        <f t="shared" si="29"/>
        <v>0</v>
      </c>
      <c r="BL194" s="14" t="s">
        <v>155</v>
      </c>
      <c r="BM194" s="156" t="s">
        <v>564</v>
      </c>
    </row>
    <row r="195" spans="1:65" s="2" customFormat="1" ht="24.15" customHeight="1">
      <c r="A195" s="26"/>
      <c r="B195" s="144"/>
      <c r="C195" s="162" t="s">
        <v>435</v>
      </c>
      <c r="D195" s="162" t="s">
        <v>292</v>
      </c>
      <c r="E195" s="163" t="s">
        <v>938</v>
      </c>
      <c r="F195" s="164" t="s">
        <v>939</v>
      </c>
      <c r="G195" s="165" t="s">
        <v>154</v>
      </c>
      <c r="H195" s="166">
        <v>4</v>
      </c>
      <c r="I195" s="167"/>
      <c r="J195" s="167">
        <f t="shared" si="20"/>
        <v>0</v>
      </c>
      <c r="K195" s="168"/>
      <c r="L195" s="169"/>
      <c r="M195" s="170" t="s">
        <v>1</v>
      </c>
      <c r="N195" s="171" t="s">
        <v>36</v>
      </c>
      <c r="O195" s="154">
        <v>0</v>
      </c>
      <c r="P195" s="154">
        <f t="shared" si="21"/>
        <v>0</v>
      </c>
      <c r="Q195" s="154">
        <v>0</v>
      </c>
      <c r="R195" s="154">
        <f t="shared" si="22"/>
        <v>0</v>
      </c>
      <c r="S195" s="154">
        <v>0</v>
      </c>
      <c r="T195" s="155">
        <f t="shared" si="23"/>
        <v>0</v>
      </c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R195" s="156" t="s">
        <v>166</v>
      </c>
      <c r="AT195" s="156" t="s">
        <v>292</v>
      </c>
      <c r="AU195" s="156" t="s">
        <v>156</v>
      </c>
      <c r="AY195" s="14" t="s">
        <v>149</v>
      </c>
      <c r="BE195" s="157">
        <f t="shared" si="24"/>
        <v>0</v>
      </c>
      <c r="BF195" s="157">
        <f t="shared" si="25"/>
        <v>0</v>
      </c>
      <c r="BG195" s="157">
        <f t="shared" si="26"/>
        <v>0</v>
      </c>
      <c r="BH195" s="157">
        <f t="shared" si="27"/>
        <v>0</v>
      </c>
      <c r="BI195" s="157">
        <f t="shared" si="28"/>
        <v>0</v>
      </c>
      <c r="BJ195" s="14" t="s">
        <v>156</v>
      </c>
      <c r="BK195" s="157">
        <f t="shared" si="29"/>
        <v>0</v>
      </c>
      <c r="BL195" s="14" t="s">
        <v>155</v>
      </c>
      <c r="BM195" s="156" t="s">
        <v>568</v>
      </c>
    </row>
    <row r="196" spans="1:65" s="2" customFormat="1" ht="24.15" customHeight="1">
      <c r="A196" s="26"/>
      <c r="B196" s="144"/>
      <c r="C196" s="162" t="s">
        <v>558</v>
      </c>
      <c r="D196" s="162" t="s">
        <v>292</v>
      </c>
      <c r="E196" s="163" t="s">
        <v>940</v>
      </c>
      <c r="F196" s="164" t="s">
        <v>941</v>
      </c>
      <c r="G196" s="165" t="s">
        <v>154</v>
      </c>
      <c r="H196" s="166">
        <v>1</v>
      </c>
      <c r="I196" s="167"/>
      <c r="J196" s="167">
        <f t="shared" si="20"/>
        <v>0</v>
      </c>
      <c r="K196" s="168"/>
      <c r="L196" s="169"/>
      <c r="M196" s="170" t="s">
        <v>1</v>
      </c>
      <c r="N196" s="171" t="s">
        <v>36</v>
      </c>
      <c r="O196" s="154">
        <v>0</v>
      </c>
      <c r="P196" s="154">
        <f t="shared" si="21"/>
        <v>0</v>
      </c>
      <c r="Q196" s="154">
        <v>0</v>
      </c>
      <c r="R196" s="154">
        <f t="shared" si="22"/>
        <v>0</v>
      </c>
      <c r="S196" s="154">
        <v>0</v>
      </c>
      <c r="T196" s="155">
        <f t="shared" si="23"/>
        <v>0</v>
      </c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R196" s="156" t="s">
        <v>166</v>
      </c>
      <c r="AT196" s="156" t="s">
        <v>292</v>
      </c>
      <c r="AU196" s="156" t="s">
        <v>156</v>
      </c>
      <c r="AY196" s="14" t="s">
        <v>149</v>
      </c>
      <c r="BE196" s="157">
        <f t="shared" si="24"/>
        <v>0</v>
      </c>
      <c r="BF196" s="157">
        <f t="shared" si="25"/>
        <v>0</v>
      </c>
      <c r="BG196" s="157">
        <f t="shared" si="26"/>
        <v>0</v>
      </c>
      <c r="BH196" s="157">
        <f t="shared" si="27"/>
        <v>0</v>
      </c>
      <c r="BI196" s="157">
        <f t="shared" si="28"/>
        <v>0</v>
      </c>
      <c r="BJ196" s="14" t="s">
        <v>156</v>
      </c>
      <c r="BK196" s="157">
        <f t="shared" si="29"/>
        <v>0</v>
      </c>
      <c r="BL196" s="14" t="s">
        <v>155</v>
      </c>
      <c r="BM196" s="156" t="s">
        <v>942</v>
      </c>
    </row>
    <row r="197" spans="1:65" s="2" customFormat="1" ht="16.5" customHeight="1">
      <c r="A197" s="26"/>
      <c r="B197" s="144"/>
      <c r="C197" s="145" t="s">
        <v>438</v>
      </c>
      <c r="D197" s="145" t="s">
        <v>151</v>
      </c>
      <c r="E197" s="146" t="s">
        <v>943</v>
      </c>
      <c r="F197" s="147" t="s">
        <v>944</v>
      </c>
      <c r="G197" s="148" t="s">
        <v>154</v>
      </c>
      <c r="H197" s="149">
        <v>8</v>
      </c>
      <c r="I197" s="150"/>
      <c r="J197" s="150">
        <f t="shared" si="20"/>
        <v>0</v>
      </c>
      <c r="K197" s="151"/>
      <c r="L197" s="27"/>
      <c r="M197" s="152" t="s">
        <v>1</v>
      </c>
      <c r="N197" s="153" t="s">
        <v>36</v>
      </c>
      <c r="O197" s="154">
        <v>0</v>
      </c>
      <c r="P197" s="154">
        <f t="shared" si="21"/>
        <v>0</v>
      </c>
      <c r="Q197" s="154">
        <v>0</v>
      </c>
      <c r="R197" s="154">
        <f t="shared" si="22"/>
        <v>0</v>
      </c>
      <c r="S197" s="154">
        <v>0</v>
      </c>
      <c r="T197" s="155">
        <f t="shared" si="23"/>
        <v>0</v>
      </c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R197" s="156" t="s">
        <v>155</v>
      </c>
      <c r="AT197" s="156" t="s">
        <v>151</v>
      </c>
      <c r="AU197" s="156" t="s">
        <v>156</v>
      </c>
      <c r="AY197" s="14" t="s">
        <v>149</v>
      </c>
      <c r="BE197" s="157">
        <f t="shared" si="24"/>
        <v>0</v>
      </c>
      <c r="BF197" s="157">
        <f t="shared" si="25"/>
        <v>0</v>
      </c>
      <c r="BG197" s="157">
        <f t="shared" si="26"/>
        <v>0</v>
      </c>
      <c r="BH197" s="157">
        <f t="shared" si="27"/>
        <v>0</v>
      </c>
      <c r="BI197" s="157">
        <f t="shared" si="28"/>
        <v>0</v>
      </c>
      <c r="BJ197" s="14" t="s">
        <v>156</v>
      </c>
      <c r="BK197" s="157">
        <f t="shared" si="29"/>
        <v>0</v>
      </c>
      <c r="BL197" s="14" t="s">
        <v>155</v>
      </c>
      <c r="BM197" s="156" t="s">
        <v>945</v>
      </c>
    </row>
    <row r="198" spans="1:65" s="2" customFormat="1" ht="24.15" customHeight="1">
      <c r="A198" s="26"/>
      <c r="B198" s="144"/>
      <c r="C198" s="162" t="s">
        <v>565</v>
      </c>
      <c r="D198" s="162" t="s">
        <v>292</v>
      </c>
      <c r="E198" s="163" t="s">
        <v>946</v>
      </c>
      <c r="F198" s="164" t="s">
        <v>947</v>
      </c>
      <c r="G198" s="165" t="s">
        <v>154</v>
      </c>
      <c r="H198" s="166">
        <v>5</v>
      </c>
      <c r="I198" s="167"/>
      <c r="J198" s="167">
        <f t="shared" si="20"/>
        <v>0</v>
      </c>
      <c r="K198" s="168"/>
      <c r="L198" s="169"/>
      <c r="M198" s="170" t="s">
        <v>1</v>
      </c>
      <c r="N198" s="171" t="s">
        <v>36</v>
      </c>
      <c r="O198" s="154">
        <v>0</v>
      </c>
      <c r="P198" s="154">
        <f t="shared" si="21"/>
        <v>0</v>
      </c>
      <c r="Q198" s="154">
        <v>0</v>
      </c>
      <c r="R198" s="154">
        <f t="shared" si="22"/>
        <v>0</v>
      </c>
      <c r="S198" s="154">
        <v>0</v>
      </c>
      <c r="T198" s="155">
        <f t="shared" si="23"/>
        <v>0</v>
      </c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R198" s="156" t="s">
        <v>166</v>
      </c>
      <c r="AT198" s="156" t="s">
        <v>292</v>
      </c>
      <c r="AU198" s="156" t="s">
        <v>156</v>
      </c>
      <c r="AY198" s="14" t="s">
        <v>149</v>
      </c>
      <c r="BE198" s="157">
        <f t="shared" si="24"/>
        <v>0</v>
      </c>
      <c r="BF198" s="157">
        <f t="shared" si="25"/>
        <v>0</v>
      </c>
      <c r="BG198" s="157">
        <f t="shared" si="26"/>
        <v>0</v>
      </c>
      <c r="BH198" s="157">
        <f t="shared" si="27"/>
        <v>0</v>
      </c>
      <c r="BI198" s="157">
        <f t="shared" si="28"/>
        <v>0</v>
      </c>
      <c r="BJ198" s="14" t="s">
        <v>156</v>
      </c>
      <c r="BK198" s="157">
        <f t="shared" si="29"/>
        <v>0</v>
      </c>
      <c r="BL198" s="14" t="s">
        <v>155</v>
      </c>
      <c r="BM198" s="156" t="s">
        <v>948</v>
      </c>
    </row>
    <row r="199" spans="1:65" s="2" customFormat="1" ht="24.15" customHeight="1">
      <c r="A199" s="26"/>
      <c r="B199" s="144"/>
      <c r="C199" s="162" t="s">
        <v>442</v>
      </c>
      <c r="D199" s="162" t="s">
        <v>292</v>
      </c>
      <c r="E199" s="163" t="s">
        <v>949</v>
      </c>
      <c r="F199" s="164" t="s">
        <v>950</v>
      </c>
      <c r="G199" s="165" t="s">
        <v>154</v>
      </c>
      <c r="H199" s="166">
        <v>3</v>
      </c>
      <c r="I199" s="167"/>
      <c r="J199" s="167">
        <f t="shared" si="20"/>
        <v>0</v>
      </c>
      <c r="K199" s="168"/>
      <c r="L199" s="169"/>
      <c r="M199" s="170" t="s">
        <v>1</v>
      </c>
      <c r="N199" s="171" t="s">
        <v>36</v>
      </c>
      <c r="O199" s="154">
        <v>0</v>
      </c>
      <c r="P199" s="154">
        <f t="shared" si="21"/>
        <v>0</v>
      </c>
      <c r="Q199" s="154">
        <v>0</v>
      </c>
      <c r="R199" s="154">
        <f t="shared" si="22"/>
        <v>0</v>
      </c>
      <c r="S199" s="154">
        <v>0</v>
      </c>
      <c r="T199" s="155">
        <f t="shared" si="23"/>
        <v>0</v>
      </c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R199" s="156" t="s">
        <v>166</v>
      </c>
      <c r="AT199" s="156" t="s">
        <v>292</v>
      </c>
      <c r="AU199" s="156" t="s">
        <v>156</v>
      </c>
      <c r="AY199" s="14" t="s">
        <v>149</v>
      </c>
      <c r="BE199" s="157">
        <f t="shared" si="24"/>
        <v>0</v>
      </c>
      <c r="BF199" s="157">
        <f t="shared" si="25"/>
        <v>0</v>
      </c>
      <c r="BG199" s="157">
        <f t="shared" si="26"/>
        <v>0</v>
      </c>
      <c r="BH199" s="157">
        <f t="shared" si="27"/>
        <v>0</v>
      </c>
      <c r="BI199" s="157">
        <f t="shared" si="28"/>
        <v>0</v>
      </c>
      <c r="BJ199" s="14" t="s">
        <v>156</v>
      </c>
      <c r="BK199" s="157">
        <f t="shared" si="29"/>
        <v>0</v>
      </c>
      <c r="BL199" s="14" t="s">
        <v>155</v>
      </c>
      <c r="BM199" s="156" t="s">
        <v>951</v>
      </c>
    </row>
    <row r="200" spans="1:65" s="2" customFormat="1" ht="16.5" customHeight="1">
      <c r="A200" s="26"/>
      <c r="B200" s="144"/>
      <c r="C200" s="145" t="s">
        <v>572</v>
      </c>
      <c r="D200" s="145" t="s">
        <v>151</v>
      </c>
      <c r="E200" s="146" t="s">
        <v>952</v>
      </c>
      <c r="F200" s="147" t="s">
        <v>953</v>
      </c>
      <c r="G200" s="148" t="s">
        <v>154</v>
      </c>
      <c r="H200" s="149">
        <v>1</v>
      </c>
      <c r="I200" s="150"/>
      <c r="J200" s="150">
        <f t="shared" si="20"/>
        <v>0</v>
      </c>
      <c r="K200" s="151"/>
      <c r="L200" s="27"/>
      <c r="M200" s="152" t="s">
        <v>1</v>
      </c>
      <c r="N200" s="153" t="s">
        <v>36</v>
      </c>
      <c r="O200" s="154">
        <v>0</v>
      </c>
      <c r="P200" s="154">
        <f t="shared" si="21"/>
        <v>0</v>
      </c>
      <c r="Q200" s="154">
        <v>0</v>
      </c>
      <c r="R200" s="154">
        <f t="shared" si="22"/>
        <v>0</v>
      </c>
      <c r="S200" s="154">
        <v>0</v>
      </c>
      <c r="T200" s="155">
        <f t="shared" si="23"/>
        <v>0</v>
      </c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R200" s="156" t="s">
        <v>155</v>
      </c>
      <c r="AT200" s="156" t="s">
        <v>151</v>
      </c>
      <c r="AU200" s="156" t="s">
        <v>156</v>
      </c>
      <c r="AY200" s="14" t="s">
        <v>149</v>
      </c>
      <c r="BE200" s="157">
        <f t="shared" si="24"/>
        <v>0</v>
      </c>
      <c r="BF200" s="157">
        <f t="shared" si="25"/>
        <v>0</v>
      </c>
      <c r="BG200" s="157">
        <f t="shared" si="26"/>
        <v>0</v>
      </c>
      <c r="BH200" s="157">
        <f t="shared" si="27"/>
        <v>0</v>
      </c>
      <c r="BI200" s="157">
        <f t="shared" si="28"/>
        <v>0</v>
      </c>
      <c r="BJ200" s="14" t="s">
        <v>156</v>
      </c>
      <c r="BK200" s="157">
        <f t="shared" si="29"/>
        <v>0</v>
      </c>
      <c r="BL200" s="14" t="s">
        <v>155</v>
      </c>
      <c r="BM200" s="156" t="s">
        <v>954</v>
      </c>
    </row>
    <row r="201" spans="1:65" s="2" customFormat="1" ht="24.15" customHeight="1">
      <c r="A201" s="26"/>
      <c r="B201" s="144"/>
      <c r="C201" s="162" t="s">
        <v>445</v>
      </c>
      <c r="D201" s="162" t="s">
        <v>292</v>
      </c>
      <c r="E201" s="163" t="s">
        <v>955</v>
      </c>
      <c r="F201" s="164" t="s">
        <v>956</v>
      </c>
      <c r="G201" s="165" t="s">
        <v>154</v>
      </c>
      <c r="H201" s="166">
        <v>1</v>
      </c>
      <c r="I201" s="167"/>
      <c r="J201" s="167">
        <f t="shared" si="20"/>
        <v>0</v>
      </c>
      <c r="K201" s="168"/>
      <c r="L201" s="169"/>
      <c r="M201" s="170" t="s">
        <v>1</v>
      </c>
      <c r="N201" s="171" t="s">
        <v>36</v>
      </c>
      <c r="O201" s="154">
        <v>0</v>
      </c>
      <c r="P201" s="154">
        <f t="shared" si="21"/>
        <v>0</v>
      </c>
      <c r="Q201" s="154">
        <v>0</v>
      </c>
      <c r="R201" s="154">
        <f t="shared" si="22"/>
        <v>0</v>
      </c>
      <c r="S201" s="154">
        <v>0</v>
      </c>
      <c r="T201" s="155">
        <f t="shared" si="23"/>
        <v>0</v>
      </c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R201" s="156" t="s">
        <v>166</v>
      </c>
      <c r="AT201" s="156" t="s">
        <v>292</v>
      </c>
      <c r="AU201" s="156" t="s">
        <v>156</v>
      </c>
      <c r="AY201" s="14" t="s">
        <v>149</v>
      </c>
      <c r="BE201" s="157">
        <f t="shared" si="24"/>
        <v>0</v>
      </c>
      <c r="BF201" s="157">
        <f t="shared" si="25"/>
        <v>0</v>
      </c>
      <c r="BG201" s="157">
        <f t="shared" si="26"/>
        <v>0</v>
      </c>
      <c r="BH201" s="157">
        <f t="shared" si="27"/>
        <v>0</v>
      </c>
      <c r="BI201" s="157">
        <f t="shared" si="28"/>
        <v>0</v>
      </c>
      <c r="BJ201" s="14" t="s">
        <v>156</v>
      </c>
      <c r="BK201" s="157">
        <f t="shared" si="29"/>
        <v>0</v>
      </c>
      <c r="BL201" s="14" t="s">
        <v>155</v>
      </c>
      <c r="BM201" s="156" t="s">
        <v>585</v>
      </c>
    </row>
    <row r="202" spans="1:65" s="2" customFormat="1" ht="21.75" customHeight="1">
      <c r="A202" s="26"/>
      <c r="B202" s="144"/>
      <c r="C202" s="145" t="s">
        <v>579</v>
      </c>
      <c r="D202" s="145" t="s">
        <v>151</v>
      </c>
      <c r="E202" s="146" t="s">
        <v>957</v>
      </c>
      <c r="F202" s="147" t="s">
        <v>958</v>
      </c>
      <c r="G202" s="148" t="s">
        <v>154</v>
      </c>
      <c r="H202" s="149">
        <v>6</v>
      </c>
      <c r="I202" s="150"/>
      <c r="J202" s="150">
        <f t="shared" si="20"/>
        <v>0</v>
      </c>
      <c r="K202" s="151"/>
      <c r="L202" s="27"/>
      <c r="M202" s="152" t="s">
        <v>1</v>
      </c>
      <c r="N202" s="153" t="s">
        <v>36</v>
      </c>
      <c r="O202" s="154">
        <v>0</v>
      </c>
      <c r="P202" s="154">
        <f t="shared" si="21"/>
        <v>0</v>
      </c>
      <c r="Q202" s="154">
        <v>0</v>
      </c>
      <c r="R202" s="154">
        <f t="shared" si="22"/>
        <v>0</v>
      </c>
      <c r="S202" s="154">
        <v>0</v>
      </c>
      <c r="T202" s="155">
        <f t="shared" si="23"/>
        <v>0</v>
      </c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R202" s="156" t="s">
        <v>155</v>
      </c>
      <c r="AT202" s="156" t="s">
        <v>151</v>
      </c>
      <c r="AU202" s="156" t="s">
        <v>156</v>
      </c>
      <c r="AY202" s="14" t="s">
        <v>149</v>
      </c>
      <c r="BE202" s="157">
        <f t="shared" si="24"/>
        <v>0</v>
      </c>
      <c r="BF202" s="157">
        <f t="shared" si="25"/>
        <v>0</v>
      </c>
      <c r="BG202" s="157">
        <f t="shared" si="26"/>
        <v>0</v>
      </c>
      <c r="BH202" s="157">
        <f t="shared" si="27"/>
        <v>0</v>
      </c>
      <c r="BI202" s="157">
        <f t="shared" si="28"/>
        <v>0</v>
      </c>
      <c r="BJ202" s="14" t="s">
        <v>156</v>
      </c>
      <c r="BK202" s="157">
        <f t="shared" si="29"/>
        <v>0</v>
      </c>
      <c r="BL202" s="14" t="s">
        <v>155</v>
      </c>
      <c r="BM202" s="156" t="s">
        <v>588</v>
      </c>
    </row>
    <row r="203" spans="1:65" s="2" customFormat="1" ht="16.5" customHeight="1">
      <c r="A203" s="26"/>
      <c r="B203" s="144"/>
      <c r="C203" s="162" t="s">
        <v>449</v>
      </c>
      <c r="D203" s="162" t="s">
        <v>292</v>
      </c>
      <c r="E203" s="163" t="s">
        <v>959</v>
      </c>
      <c r="F203" s="164" t="s">
        <v>960</v>
      </c>
      <c r="G203" s="165" t="s">
        <v>154</v>
      </c>
      <c r="H203" s="166">
        <v>1</v>
      </c>
      <c r="I203" s="167"/>
      <c r="J203" s="167">
        <f t="shared" si="20"/>
        <v>0</v>
      </c>
      <c r="K203" s="168"/>
      <c r="L203" s="169"/>
      <c r="M203" s="170" t="s">
        <v>1</v>
      </c>
      <c r="N203" s="171" t="s">
        <v>36</v>
      </c>
      <c r="O203" s="154">
        <v>0</v>
      </c>
      <c r="P203" s="154">
        <f t="shared" si="21"/>
        <v>0</v>
      </c>
      <c r="Q203" s="154">
        <v>0</v>
      </c>
      <c r="R203" s="154">
        <f t="shared" si="22"/>
        <v>0</v>
      </c>
      <c r="S203" s="154">
        <v>0</v>
      </c>
      <c r="T203" s="155">
        <f t="shared" si="23"/>
        <v>0</v>
      </c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R203" s="156" t="s">
        <v>166</v>
      </c>
      <c r="AT203" s="156" t="s">
        <v>292</v>
      </c>
      <c r="AU203" s="156" t="s">
        <v>156</v>
      </c>
      <c r="AY203" s="14" t="s">
        <v>149</v>
      </c>
      <c r="BE203" s="157">
        <f t="shared" si="24"/>
        <v>0</v>
      </c>
      <c r="BF203" s="157">
        <f t="shared" si="25"/>
        <v>0</v>
      </c>
      <c r="BG203" s="157">
        <f t="shared" si="26"/>
        <v>0</v>
      </c>
      <c r="BH203" s="157">
        <f t="shared" si="27"/>
        <v>0</v>
      </c>
      <c r="BI203" s="157">
        <f t="shared" si="28"/>
        <v>0</v>
      </c>
      <c r="BJ203" s="14" t="s">
        <v>156</v>
      </c>
      <c r="BK203" s="157">
        <f t="shared" si="29"/>
        <v>0</v>
      </c>
      <c r="BL203" s="14" t="s">
        <v>155</v>
      </c>
      <c r="BM203" s="156" t="s">
        <v>593</v>
      </c>
    </row>
    <row r="204" spans="1:65" s="2" customFormat="1" ht="16.5" customHeight="1">
      <c r="A204" s="26"/>
      <c r="B204" s="144"/>
      <c r="C204" s="162" t="s">
        <v>586</v>
      </c>
      <c r="D204" s="162" t="s">
        <v>292</v>
      </c>
      <c r="E204" s="163" t="s">
        <v>961</v>
      </c>
      <c r="F204" s="164" t="s">
        <v>962</v>
      </c>
      <c r="G204" s="165" t="s">
        <v>154</v>
      </c>
      <c r="H204" s="166">
        <v>1</v>
      </c>
      <c r="I204" s="167"/>
      <c r="J204" s="167">
        <f t="shared" si="20"/>
        <v>0</v>
      </c>
      <c r="K204" s="168"/>
      <c r="L204" s="169"/>
      <c r="M204" s="170" t="s">
        <v>1</v>
      </c>
      <c r="N204" s="171" t="s">
        <v>36</v>
      </c>
      <c r="O204" s="154">
        <v>0</v>
      </c>
      <c r="P204" s="154">
        <f t="shared" si="21"/>
        <v>0</v>
      </c>
      <c r="Q204" s="154">
        <v>0</v>
      </c>
      <c r="R204" s="154">
        <f t="shared" si="22"/>
        <v>0</v>
      </c>
      <c r="S204" s="154">
        <v>0</v>
      </c>
      <c r="T204" s="155">
        <f t="shared" si="23"/>
        <v>0</v>
      </c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R204" s="156" t="s">
        <v>166</v>
      </c>
      <c r="AT204" s="156" t="s">
        <v>292</v>
      </c>
      <c r="AU204" s="156" t="s">
        <v>156</v>
      </c>
      <c r="AY204" s="14" t="s">
        <v>149</v>
      </c>
      <c r="BE204" s="157">
        <f t="shared" si="24"/>
        <v>0</v>
      </c>
      <c r="BF204" s="157">
        <f t="shared" si="25"/>
        <v>0</v>
      </c>
      <c r="BG204" s="157">
        <f t="shared" si="26"/>
        <v>0</v>
      </c>
      <c r="BH204" s="157">
        <f t="shared" si="27"/>
        <v>0</v>
      </c>
      <c r="BI204" s="157">
        <f t="shared" si="28"/>
        <v>0</v>
      </c>
      <c r="BJ204" s="14" t="s">
        <v>156</v>
      </c>
      <c r="BK204" s="157">
        <f t="shared" si="29"/>
        <v>0</v>
      </c>
      <c r="BL204" s="14" t="s">
        <v>155</v>
      </c>
      <c r="BM204" s="156" t="s">
        <v>597</v>
      </c>
    </row>
    <row r="205" spans="1:65" s="2" customFormat="1" ht="37.799999999999997" customHeight="1">
      <c r="A205" s="26"/>
      <c r="B205" s="144"/>
      <c r="C205" s="162" t="s">
        <v>452</v>
      </c>
      <c r="D205" s="162" t="s">
        <v>292</v>
      </c>
      <c r="E205" s="163" t="s">
        <v>963</v>
      </c>
      <c r="F205" s="164" t="s">
        <v>964</v>
      </c>
      <c r="G205" s="165" t="s">
        <v>154</v>
      </c>
      <c r="H205" s="166">
        <v>1</v>
      </c>
      <c r="I205" s="167"/>
      <c r="J205" s="167">
        <f t="shared" si="20"/>
        <v>0</v>
      </c>
      <c r="K205" s="168"/>
      <c r="L205" s="169"/>
      <c r="M205" s="170" t="s">
        <v>1</v>
      </c>
      <c r="N205" s="171" t="s">
        <v>36</v>
      </c>
      <c r="O205" s="154">
        <v>0</v>
      </c>
      <c r="P205" s="154">
        <f t="shared" si="21"/>
        <v>0</v>
      </c>
      <c r="Q205" s="154">
        <v>0</v>
      </c>
      <c r="R205" s="154">
        <f t="shared" si="22"/>
        <v>0</v>
      </c>
      <c r="S205" s="154">
        <v>0</v>
      </c>
      <c r="T205" s="155">
        <f t="shared" si="23"/>
        <v>0</v>
      </c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R205" s="156" t="s">
        <v>166</v>
      </c>
      <c r="AT205" s="156" t="s">
        <v>292</v>
      </c>
      <c r="AU205" s="156" t="s">
        <v>156</v>
      </c>
      <c r="AY205" s="14" t="s">
        <v>149</v>
      </c>
      <c r="BE205" s="157">
        <f t="shared" si="24"/>
        <v>0</v>
      </c>
      <c r="BF205" s="157">
        <f t="shared" si="25"/>
        <v>0</v>
      </c>
      <c r="BG205" s="157">
        <f t="shared" si="26"/>
        <v>0</v>
      </c>
      <c r="BH205" s="157">
        <f t="shared" si="27"/>
        <v>0</v>
      </c>
      <c r="BI205" s="157">
        <f t="shared" si="28"/>
        <v>0</v>
      </c>
      <c r="BJ205" s="14" t="s">
        <v>156</v>
      </c>
      <c r="BK205" s="157">
        <f t="shared" si="29"/>
        <v>0</v>
      </c>
      <c r="BL205" s="14" t="s">
        <v>155</v>
      </c>
      <c r="BM205" s="156" t="s">
        <v>600</v>
      </c>
    </row>
    <row r="206" spans="1:65" s="2" customFormat="1" ht="21.75" customHeight="1">
      <c r="A206" s="26"/>
      <c r="B206" s="144"/>
      <c r="C206" s="162" t="s">
        <v>594</v>
      </c>
      <c r="D206" s="162" t="s">
        <v>292</v>
      </c>
      <c r="E206" s="163" t="s">
        <v>965</v>
      </c>
      <c r="F206" s="164" t="s">
        <v>966</v>
      </c>
      <c r="G206" s="165" t="s">
        <v>154</v>
      </c>
      <c r="H206" s="166">
        <v>1</v>
      </c>
      <c r="I206" s="167"/>
      <c r="J206" s="167">
        <f t="shared" si="20"/>
        <v>0</v>
      </c>
      <c r="K206" s="168"/>
      <c r="L206" s="169"/>
      <c r="M206" s="170" t="s">
        <v>1</v>
      </c>
      <c r="N206" s="171" t="s">
        <v>36</v>
      </c>
      <c r="O206" s="154">
        <v>0</v>
      </c>
      <c r="P206" s="154">
        <f t="shared" si="21"/>
        <v>0</v>
      </c>
      <c r="Q206" s="154">
        <v>0</v>
      </c>
      <c r="R206" s="154">
        <f t="shared" si="22"/>
        <v>0</v>
      </c>
      <c r="S206" s="154">
        <v>0</v>
      </c>
      <c r="T206" s="155">
        <f t="shared" si="23"/>
        <v>0</v>
      </c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R206" s="156" t="s">
        <v>166</v>
      </c>
      <c r="AT206" s="156" t="s">
        <v>292</v>
      </c>
      <c r="AU206" s="156" t="s">
        <v>156</v>
      </c>
      <c r="AY206" s="14" t="s">
        <v>149</v>
      </c>
      <c r="BE206" s="157">
        <f t="shared" si="24"/>
        <v>0</v>
      </c>
      <c r="BF206" s="157">
        <f t="shared" si="25"/>
        <v>0</v>
      </c>
      <c r="BG206" s="157">
        <f t="shared" si="26"/>
        <v>0</v>
      </c>
      <c r="BH206" s="157">
        <f t="shared" si="27"/>
        <v>0</v>
      </c>
      <c r="BI206" s="157">
        <f t="shared" si="28"/>
        <v>0</v>
      </c>
      <c r="BJ206" s="14" t="s">
        <v>156</v>
      </c>
      <c r="BK206" s="157">
        <f t="shared" si="29"/>
        <v>0</v>
      </c>
      <c r="BL206" s="14" t="s">
        <v>155</v>
      </c>
      <c r="BM206" s="156" t="s">
        <v>606</v>
      </c>
    </row>
    <row r="207" spans="1:65" s="2" customFormat="1" ht="16.5" customHeight="1">
      <c r="A207" s="26"/>
      <c r="B207" s="144"/>
      <c r="C207" s="162" t="s">
        <v>456</v>
      </c>
      <c r="D207" s="162" t="s">
        <v>292</v>
      </c>
      <c r="E207" s="163" t="s">
        <v>967</v>
      </c>
      <c r="F207" s="164" t="s">
        <v>968</v>
      </c>
      <c r="G207" s="165" t="s">
        <v>154</v>
      </c>
      <c r="H207" s="166">
        <v>1</v>
      </c>
      <c r="I207" s="167"/>
      <c r="J207" s="167">
        <f t="shared" ref="J207:J219" si="30">ROUND(I207*H207,2)</f>
        <v>0</v>
      </c>
      <c r="K207" s="168"/>
      <c r="L207" s="169"/>
      <c r="M207" s="170" t="s">
        <v>1</v>
      </c>
      <c r="N207" s="171" t="s">
        <v>36</v>
      </c>
      <c r="O207" s="154">
        <v>0</v>
      </c>
      <c r="P207" s="154">
        <f t="shared" ref="P207:P219" si="31">O207*H207</f>
        <v>0</v>
      </c>
      <c r="Q207" s="154">
        <v>0</v>
      </c>
      <c r="R207" s="154">
        <f t="shared" ref="R207:R219" si="32">Q207*H207</f>
        <v>0</v>
      </c>
      <c r="S207" s="154">
        <v>0</v>
      </c>
      <c r="T207" s="155">
        <f t="shared" ref="T207:T219" si="33">S207*H207</f>
        <v>0</v>
      </c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R207" s="156" t="s">
        <v>166</v>
      </c>
      <c r="AT207" s="156" t="s">
        <v>292</v>
      </c>
      <c r="AU207" s="156" t="s">
        <v>156</v>
      </c>
      <c r="AY207" s="14" t="s">
        <v>149</v>
      </c>
      <c r="BE207" s="157">
        <f t="shared" ref="BE207:BE219" si="34">IF(N207="základná",J207,0)</f>
        <v>0</v>
      </c>
      <c r="BF207" s="157">
        <f t="shared" ref="BF207:BF219" si="35">IF(N207="znížená",J207,0)</f>
        <v>0</v>
      </c>
      <c r="BG207" s="157">
        <f t="shared" ref="BG207:BG219" si="36">IF(N207="zákl. prenesená",J207,0)</f>
        <v>0</v>
      </c>
      <c r="BH207" s="157">
        <f t="shared" ref="BH207:BH219" si="37">IF(N207="zníž. prenesená",J207,0)</f>
        <v>0</v>
      </c>
      <c r="BI207" s="157">
        <f t="shared" ref="BI207:BI219" si="38">IF(N207="nulová",J207,0)</f>
        <v>0</v>
      </c>
      <c r="BJ207" s="14" t="s">
        <v>156</v>
      </c>
      <c r="BK207" s="157">
        <f t="shared" ref="BK207:BK219" si="39">ROUND(I207*H207,2)</f>
        <v>0</v>
      </c>
      <c r="BL207" s="14" t="s">
        <v>155</v>
      </c>
      <c r="BM207" s="156" t="s">
        <v>609</v>
      </c>
    </row>
    <row r="208" spans="1:65" s="2" customFormat="1" ht="16.5" customHeight="1">
      <c r="A208" s="26"/>
      <c r="B208" s="144"/>
      <c r="C208" s="162" t="s">
        <v>603</v>
      </c>
      <c r="D208" s="162" t="s">
        <v>292</v>
      </c>
      <c r="E208" s="163" t="s">
        <v>969</v>
      </c>
      <c r="F208" s="164" t="s">
        <v>970</v>
      </c>
      <c r="G208" s="165" t="s">
        <v>154</v>
      </c>
      <c r="H208" s="166">
        <v>1</v>
      </c>
      <c r="I208" s="167"/>
      <c r="J208" s="167">
        <f t="shared" si="30"/>
        <v>0</v>
      </c>
      <c r="K208" s="168"/>
      <c r="L208" s="169"/>
      <c r="M208" s="170" t="s">
        <v>1</v>
      </c>
      <c r="N208" s="171" t="s">
        <v>36</v>
      </c>
      <c r="O208" s="154">
        <v>0</v>
      </c>
      <c r="P208" s="154">
        <f t="shared" si="31"/>
        <v>0</v>
      </c>
      <c r="Q208" s="154">
        <v>0</v>
      </c>
      <c r="R208" s="154">
        <f t="shared" si="32"/>
        <v>0</v>
      </c>
      <c r="S208" s="154">
        <v>0</v>
      </c>
      <c r="T208" s="155">
        <f t="shared" si="33"/>
        <v>0</v>
      </c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R208" s="156" t="s">
        <v>166</v>
      </c>
      <c r="AT208" s="156" t="s">
        <v>292</v>
      </c>
      <c r="AU208" s="156" t="s">
        <v>156</v>
      </c>
      <c r="AY208" s="14" t="s">
        <v>149</v>
      </c>
      <c r="BE208" s="157">
        <f t="shared" si="34"/>
        <v>0</v>
      </c>
      <c r="BF208" s="157">
        <f t="shared" si="35"/>
        <v>0</v>
      </c>
      <c r="BG208" s="157">
        <f t="shared" si="36"/>
        <v>0</v>
      </c>
      <c r="BH208" s="157">
        <f t="shared" si="37"/>
        <v>0</v>
      </c>
      <c r="BI208" s="157">
        <f t="shared" si="38"/>
        <v>0</v>
      </c>
      <c r="BJ208" s="14" t="s">
        <v>156</v>
      </c>
      <c r="BK208" s="157">
        <f t="shared" si="39"/>
        <v>0</v>
      </c>
      <c r="BL208" s="14" t="s">
        <v>155</v>
      </c>
      <c r="BM208" s="156" t="s">
        <v>613</v>
      </c>
    </row>
    <row r="209" spans="1:65" s="2" customFormat="1" ht="24.15" customHeight="1">
      <c r="A209" s="26"/>
      <c r="B209" s="144"/>
      <c r="C209" s="145" t="s">
        <v>459</v>
      </c>
      <c r="D209" s="145" t="s">
        <v>151</v>
      </c>
      <c r="E209" s="146" t="s">
        <v>971</v>
      </c>
      <c r="F209" s="147" t="s">
        <v>972</v>
      </c>
      <c r="G209" s="148" t="s">
        <v>170</v>
      </c>
      <c r="H209" s="149">
        <v>35.04</v>
      </c>
      <c r="I209" s="150"/>
      <c r="J209" s="150">
        <f t="shared" si="30"/>
        <v>0</v>
      </c>
      <c r="K209" s="151"/>
      <c r="L209" s="27"/>
      <c r="M209" s="152" t="s">
        <v>1</v>
      </c>
      <c r="N209" s="153" t="s">
        <v>36</v>
      </c>
      <c r="O209" s="154">
        <v>0</v>
      </c>
      <c r="P209" s="154">
        <f t="shared" si="31"/>
        <v>0</v>
      </c>
      <c r="Q209" s="154">
        <v>0</v>
      </c>
      <c r="R209" s="154">
        <f t="shared" si="32"/>
        <v>0</v>
      </c>
      <c r="S209" s="154">
        <v>0</v>
      </c>
      <c r="T209" s="155">
        <f t="shared" si="33"/>
        <v>0</v>
      </c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R209" s="156" t="s">
        <v>155</v>
      </c>
      <c r="AT209" s="156" t="s">
        <v>151</v>
      </c>
      <c r="AU209" s="156" t="s">
        <v>156</v>
      </c>
      <c r="AY209" s="14" t="s">
        <v>149</v>
      </c>
      <c r="BE209" s="157">
        <f t="shared" si="34"/>
        <v>0</v>
      </c>
      <c r="BF209" s="157">
        <f t="shared" si="35"/>
        <v>0</v>
      </c>
      <c r="BG209" s="157">
        <f t="shared" si="36"/>
        <v>0</v>
      </c>
      <c r="BH209" s="157">
        <f t="shared" si="37"/>
        <v>0</v>
      </c>
      <c r="BI209" s="157">
        <f t="shared" si="38"/>
        <v>0</v>
      </c>
      <c r="BJ209" s="14" t="s">
        <v>156</v>
      </c>
      <c r="BK209" s="157">
        <f t="shared" si="39"/>
        <v>0</v>
      </c>
      <c r="BL209" s="14" t="s">
        <v>155</v>
      </c>
      <c r="BM209" s="156" t="s">
        <v>618</v>
      </c>
    </row>
    <row r="210" spans="1:65" s="2" customFormat="1" ht="24.15" customHeight="1">
      <c r="A210" s="26"/>
      <c r="B210" s="144"/>
      <c r="C210" s="145" t="s">
        <v>610</v>
      </c>
      <c r="D210" s="145" t="s">
        <v>151</v>
      </c>
      <c r="E210" s="146" t="s">
        <v>973</v>
      </c>
      <c r="F210" s="147" t="s">
        <v>974</v>
      </c>
      <c r="G210" s="148" t="s">
        <v>170</v>
      </c>
      <c r="H210" s="149">
        <v>35.04</v>
      </c>
      <c r="I210" s="150"/>
      <c r="J210" s="150">
        <f t="shared" si="30"/>
        <v>0</v>
      </c>
      <c r="K210" s="151"/>
      <c r="L210" s="27"/>
      <c r="M210" s="152" t="s">
        <v>1</v>
      </c>
      <c r="N210" s="153" t="s">
        <v>36</v>
      </c>
      <c r="O210" s="154">
        <v>0</v>
      </c>
      <c r="P210" s="154">
        <f t="shared" si="31"/>
        <v>0</v>
      </c>
      <c r="Q210" s="154">
        <v>0</v>
      </c>
      <c r="R210" s="154">
        <f t="shared" si="32"/>
        <v>0</v>
      </c>
      <c r="S210" s="154">
        <v>0</v>
      </c>
      <c r="T210" s="155">
        <f t="shared" si="33"/>
        <v>0</v>
      </c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R210" s="156" t="s">
        <v>155</v>
      </c>
      <c r="AT210" s="156" t="s">
        <v>151</v>
      </c>
      <c r="AU210" s="156" t="s">
        <v>156</v>
      </c>
      <c r="AY210" s="14" t="s">
        <v>149</v>
      </c>
      <c r="BE210" s="157">
        <f t="shared" si="34"/>
        <v>0</v>
      </c>
      <c r="BF210" s="157">
        <f t="shared" si="35"/>
        <v>0</v>
      </c>
      <c r="BG210" s="157">
        <f t="shared" si="36"/>
        <v>0</v>
      </c>
      <c r="BH210" s="157">
        <f t="shared" si="37"/>
        <v>0</v>
      </c>
      <c r="BI210" s="157">
        <f t="shared" si="38"/>
        <v>0</v>
      </c>
      <c r="BJ210" s="14" t="s">
        <v>156</v>
      </c>
      <c r="BK210" s="157">
        <f t="shared" si="39"/>
        <v>0</v>
      </c>
      <c r="BL210" s="14" t="s">
        <v>155</v>
      </c>
      <c r="BM210" s="156" t="s">
        <v>622</v>
      </c>
    </row>
    <row r="211" spans="1:65" s="2" customFormat="1" ht="24.15" customHeight="1">
      <c r="A211" s="26"/>
      <c r="B211" s="144"/>
      <c r="C211" s="145" t="s">
        <v>463</v>
      </c>
      <c r="D211" s="145" t="s">
        <v>151</v>
      </c>
      <c r="E211" s="146" t="s">
        <v>975</v>
      </c>
      <c r="F211" s="147" t="s">
        <v>976</v>
      </c>
      <c r="G211" s="148" t="s">
        <v>170</v>
      </c>
      <c r="H211" s="149">
        <v>3.3</v>
      </c>
      <c r="I211" s="150"/>
      <c r="J211" s="150">
        <f t="shared" si="30"/>
        <v>0</v>
      </c>
      <c r="K211" s="151"/>
      <c r="L211" s="27"/>
      <c r="M211" s="152" t="s">
        <v>1</v>
      </c>
      <c r="N211" s="153" t="s">
        <v>36</v>
      </c>
      <c r="O211" s="154">
        <v>0</v>
      </c>
      <c r="P211" s="154">
        <f t="shared" si="31"/>
        <v>0</v>
      </c>
      <c r="Q211" s="154">
        <v>0</v>
      </c>
      <c r="R211" s="154">
        <f t="shared" si="32"/>
        <v>0</v>
      </c>
      <c r="S211" s="154">
        <v>0</v>
      </c>
      <c r="T211" s="155">
        <f t="shared" si="33"/>
        <v>0</v>
      </c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R211" s="156" t="s">
        <v>155</v>
      </c>
      <c r="AT211" s="156" t="s">
        <v>151</v>
      </c>
      <c r="AU211" s="156" t="s">
        <v>156</v>
      </c>
      <c r="AY211" s="14" t="s">
        <v>149</v>
      </c>
      <c r="BE211" s="157">
        <f t="shared" si="34"/>
        <v>0</v>
      </c>
      <c r="BF211" s="157">
        <f t="shared" si="35"/>
        <v>0</v>
      </c>
      <c r="BG211" s="157">
        <f t="shared" si="36"/>
        <v>0</v>
      </c>
      <c r="BH211" s="157">
        <f t="shared" si="37"/>
        <v>0</v>
      </c>
      <c r="BI211" s="157">
        <f t="shared" si="38"/>
        <v>0</v>
      </c>
      <c r="BJ211" s="14" t="s">
        <v>156</v>
      </c>
      <c r="BK211" s="157">
        <f t="shared" si="39"/>
        <v>0</v>
      </c>
      <c r="BL211" s="14" t="s">
        <v>155</v>
      </c>
      <c r="BM211" s="156" t="s">
        <v>625</v>
      </c>
    </row>
    <row r="212" spans="1:65" s="2" customFormat="1" ht="24.15" customHeight="1">
      <c r="A212" s="26"/>
      <c r="B212" s="144"/>
      <c r="C212" s="145" t="s">
        <v>619</v>
      </c>
      <c r="D212" s="145" t="s">
        <v>151</v>
      </c>
      <c r="E212" s="146" t="s">
        <v>977</v>
      </c>
      <c r="F212" s="147" t="s">
        <v>978</v>
      </c>
      <c r="G212" s="148" t="s">
        <v>170</v>
      </c>
      <c r="H212" s="149">
        <v>63.36</v>
      </c>
      <c r="I212" s="150"/>
      <c r="J212" s="150">
        <f t="shared" si="30"/>
        <v>0</v>
      </c>
      <c r="K212" s="151"/>
      <c r="L212" s="27"/>
      <c r="M212" s="152" t="s">
        <v>1</v>
      </c>
      <c r="N212" s="153" t="s">
        <v>36</v>
      </c>
      <c r="O212" s="154">
        <v>0</v>
      </c>
      <c r="P212" s="154">
        <f t="shared" si="31"/>
        <v>0</v>
      </c>
      <c r="Q212" s="154">
        <v>0</v>
      </c>
      <c r="R212" s="154">
        <f t="shared" si="32"/>
        <v>0</v>
      </c>
      <c r="S212" s="154">
        <v>0</v>
      </c>
      <c r="T212" s="155">
        <f t="shared" si="33"/>
        <v>0</v>
      </c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R212" s="156" t="s">
        <v>155</v>
      </c>
      <c r="AT212" s="156" t="s">
        <v>151</v>
      </c>
      <c r="AU212" s="156" t="s">
        <v>156</v>
      </c>
      <c r="AY212" s="14" t="s">
        <v>149</v>
      </c>
      <c r="BE212" s="157">
        <f t="shared" si="34"/>
        <v>0</v>
      </c>
      <c r="BF212" s="157">
        <f t="shared" si="35"/>
        <v>0</v>
      </c>
      <c r="BG212" s="157">
        <f t="shared" si="36"/>
        <v>0</v>
      </c>
      <c r="BH212" s="157">
        <f t="shared" si="37"/>
        <v>0</v>
      </c>
      <c r="BI212" s="157">
        <f t="shared" si="38"/>
        <v>0</v>
      </c>
      <c r="BJ212" s="14" t="s">
        <v>156</v>
      </c>
      <c r="BK212" s="157">
        <f t="shared" si="39"/>
        <v>0</v>
      </c>
      <c r="BL212" s="14" t="s">
        <v>155</v>
      </c>
      <c r="BM212" s="156" t="s">
        <v>979</v>
      </c>
    </row>
    <row r="213" spans="1:65" s="2" customFormat="1" ht="24.15" customHeight="1">
      <c r="A213" s="26"/>
      <c r="B213" s="144"/>
      <c r="C213" s="145" t="s">
        <v>466</v>
      </c>
      <c r="D213" s="145" t="s">
        <v>151</v>
      </c>
      <c r="E213" s="146" t="s">
        <v>980</v>
      </c>
      <c r="F213" s="147" t="s">
        <v>981</v>
      </c>
      <c r="G213" s="148" t="s">
        <v>170</v>
      </c>
      <c r="H213" s="149">
        <v>2.4</v>
      </c>
      <c r="I213" s="150"/>
      <c r="J213" s="150">
        <f t="shared" si="30"/>
        <v>0</v>
      </c>
      <c r="K213" s="151"/>
      <c r="L213" s="27"/>
      <c r="M213" s="152" t="s">
        <v>1</v>
      </c>
      <c r="N213" s="153" t="s">
        <v>36</v>
      </c>
      <c r="O213" s="154">
        <v>0</v>
      </c>
      <c r="P213" s="154">
        <f t="shared" si="31"/>
        <v>0</v>
      </c>
      <c r="Q213" s="154">
        <v>0</v>
      </c>
      <c r="R213" s="154">
        <f t="shared" si="32"/>
        <v>0</v>
      </c>
      <c r="S213" s="154">
        <v>0</v>
      </c>
      <c r="T213" s="155">
        <f t="shared" si="33"/>
        <v>0</v>
      </c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R213" s="156" t="s">
        <v>155</v>
      </c>
      <c r="AT213" s="156" t="s">
        <v>151</v>
      </c>
      <c r="AU213" s="156" t="s">
        <v>156</v>
      </c>
      <c r="AY213" s="14" t="s">
        <v>149</v>
      </c>
      <c r="BE213" s="157">
        <f t="shared" si="34"/>
        <v>0</v>
      </c>
      <c r="BF213" s="157">
        <f t="shared" si="35"/>
        <v>0</v>
      </c>
      <c r="BG213" s="157">
        <f t="shared" si="36"/>
        <v>0</v>
      </c>
      <c r="BH213" s="157">
        <f t="shared" si="37"/>
        <v>0</v>
      </c>
      <c r="BI213" s="157">
        <f t="shared" si="38"/>
        <v>0</v>
      </c>
      <c r="BJ213" s="14" t="s">
        <v>156</v>
      </c>
      <c r="BK213" s="157">
        <f t="shared" si="39"/>
        <v>0</v>
      </c>
      <c r="BL213" s="14" t="s">
        <v>155</v>
      </c>
      <c r="BM213" s="156" t="s">
        <v>982</v>
      </c>
    </row>
    <row r="214" spans="1:65" s="2" customFormat="1" ht="24.15" customHeight="1">
      <c r="A214" s="26"/>
      <c r="B214" s="144"/>
      <c r="C214" s="145" t="s">
        <v>629</v>
      </c>
      <c r="D214" s="145" t="s">
        <v>151</v>
      </c>
      <c r="E214" s="146" t="s">
        <v>983</v>
      </c>
      <c r="F214" s="147" t="s">
        <v>984</v>
      </c>
      <c r="G214" s="148" t="s">
        <v>154</v>
      </c>
      <c r="H214" s="149">
        <v>6</v>
      </c>
      <c r="I214" s="150"/>
      <c r="J214" s="150">
        <f t="shared" si="30"/>
        <v>0</v>
      </c>
      <c r="K214" s="151"/>
      <c r="L214" s="27"/>
      <c r="M214" s="152" t="s">
        <v>1</v>
      </c>
      <c r="N214" s="153" t="s">
        <v>36</v>
      </c>
      <c r="O214" s="154">
        <v>0</v>
      </c>
      <c r="P214" s="154">
        <f t="shared" si="31"/>
        <v>0</v>
      </c>
      <c r="Q214" s="154">
        <v>0</v>
      </c>
      <c r="R214" s="154">
        <f t="shared" si="32"/>
        <v>0</v>
      </c>
      <c r="S214" s="154">
        <v>0</v>
      </c>
      <c r="T214" s="155">
        <f t="shared" si="33"/>
        <v>0</v>
      </c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R214" s="156" t="s">
        <v>155</v>
      </c>
      <c r="AT214" s="156" t="s">
        <v>151</v>
      </c>
      <c r="AU214" s="156" t="s">
        <v>156</v>
      </c>
      <c r="AY214" s="14" t="s">
        <v>149</v>
      </c>
      <c r="BE214" s="157">
        <f t="shared" si="34"/>
        <v>0</v>
      </c>
      <c r="BF214" s="157">
        <f t="shared" si="35"/>
        <v>0</v>
      </c>
      <c r="BG214" s="157">
        <f t="shared" si="36"/>
        <v>0</v>
      </c>
      <c r="BH214" s="157">
        <f t="shared" si="37"/>
        <v>0</v>
      </c>
      <c r="BI214" s="157">
        <f t="shared" si="38"/>
        <v>0</v>
      </c>
      <c r="BJ214" s="14" t="s">
        <v>156</v>
      </c>
      <c r="BK214" s="157">
        <f t="shared" si="39"/>
        <v>0</v>
      </c>
      <c r="BL214" s="14" t="s">
        <v>155</v>
      </c>
      <c r="BM214" s="156" t="s">
        <v>985</v>
      </c>
    </row>
    <row r="215" spans="1:65" s="2" customFormat="1" ht="33" customHeight="1">
      <c r="A215" s="26"/>
      <c r="B215" s="144"/>
      <c r="C215" s="145" t="s">
        <v>470</v>
      </c>
      <c r="D215" s="145" t="s">
        <v>151</v>
      </c>
      <c r="E215" s="146" t="s">
        <v>986</v>
      </c>
      <c r="F215" s="147" t="s">
        <v>987</v>
      </c>
      <c r="G215" s="148" t="s">
        <v>154</v>
      </c>
      <c r="H215" s="149">
        <v>8</v>
      </c>
      <c r="I215" s="150"/>
      <c r="J215" s="150">
        <f t="shared" si="30"/>
        <v>0</v>
      </c>
      <c r="K215" s="151"/>
      <c r="L215" s="27"/>
      <c r="M215" s="152" t="s">
        <v>1</v>
      </c>
      <c r="N215" s="153" t="s">
        <v>36</v>
      </c>
      <c r="O215" s="154">
        <v>0</v>
      </c>
      <c r="P215" s="154">
        <f t="shared" si="31"/>
        <v>0</v>
      </c>
      <c r="Q215" s="154">
        <v>0</v>
      </c>
      <c r="R215" s="154">
        <f t="shared" si="32"/>
        <v>0</v>
      </c>
      <c r="S215" s="154">
        <v>0</v>
      </c>
      <c r="T215" s="155">
        <f t="shared" si="33"/>
        <v>0</v>
      </c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R215" s="156" t="s">
        <v>155</v>
      </c>
      <c r="AT215" s="156" t="s">
        <v>151</v>
      </c>
      <c r="AU215" s="156" t="s">
        <v>156</v>
      </c>
      <c r="AY215" s="14" t="s">
        <v>149</v>
      </c>
      <c r="BE215" s="157">
        <f t="shared" si="34"/>
        <v>0</v>
      </c>
      <c r="BF215" s="157">
        <f t="shared" si="35"/>
        <v>0</v>
      </c>
      <c r="BG215" s="157">
        <f t="shared" si="36"/>
        <v>0</v>
      </c>
      <c r="BH215" s="157">
        <f t="shared" si="37"/>
        <v>0</v>
      </c>
      <c r="BI215" s="157">
        <f t="shared" si="38"/>
        <v>0</v>
      </c>
      <c r="BJ215" s="14" t="s">
        <v>156</v>
      </c>
      <c r="BK215" s="157">
        <f t="shared" si="39"/>
        <v>0</v>
      </c>
      <c r="BL215" s="14" t="s">
        <v>155</v>
      </c>
      <c r="BM215" s="156" t="s">
        <v>988</v>
      </c>
    </row>
    <row r="216" spans="1:65" s="2" customFormat="1" ht="16.5" customHeight="1">
      <c r="A216" s="26"/>
      <c r="B216" s="144"/>
      <c r="C216" s="145" t="s">
        <v>989</v>
      </c>
      <c r="D216" s="145" t="s">
        <v>151</v>
      </c>
      <c r="E216" s="146" t="s">
        <v>990</v>
      </c>
      <c r="F216" s="147" t="s">
        <v>991</v>
      </c>
      <c r="G216" s="148" t="s">
        <v>170</v>
      </c>
      <c r="H216" s="149">
        <v>76.319999999999993</v>
      </c>
      <c r="I216" s="150"/>
      <c r="J216" s="150">
        <f t="shared" si="30"/>
        <v>0</v>
      </c>
      <c r="K216" s="151"/>
      <c r="L216" s="27"/>
      <c r="M216" s="152" t="s">
        <v>1</v>
      </c>
      <c r="N216" s="153" t="s">
        <v>36</v>
      </c>
      <c r="O216" s="154">
        <v>0</v>
      </c>
      <c r="P216" s="154">
        <f t="shared" si="31"/>
        <v>0</v>
      </c>
      <c r="Q216" s="154">
        <v>0</v>
      </c>
      <c r="R216" s="154">
        <f t="shared" si="32"/>
        <v>0</v>
      </c>
      <c r="S216" s="154">
        <v>0</v>
      </c>
      <c r="T216" s="155">
        <f t="shared" si="33"/>
        <v>0</v>
      </c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R216" s="156" t="s">
        <v>155</v>
      </c>
      <c r="AT216" s="156" t="s">
        <v>151</v>
      </c>
      <c r="AU216" s="156" t="s">
        <v>156</v>
      </c>
      <c r="AY216" s="14" t="s">
        <v>149</v>
      </c>
      <c r="BE216" s="157">
        <f t="shared" si="34"/>
        <v>0</v>
      </c>
      <c r="BF216" s="157">
        <f t="shared" si="35"/>
        <v>0</v>
      </c>
      <c r="BG216" s="157">
        <f t="shared" si="36"/>
        <v>0</v>
      </c>
      <c r="BH216" s="157">
        <f t="shared" si="37"/>
        <v>0</v>
      </c>
      <c r="BI216" s="157">
        <f t="shared" si="38"/>
        <v>0</v>
      </c>
      <c r="BJ216" s="14" t="s">
        <v>156</v>
      </c>
      <c r="BK216" s="157">
        <f t="shared" si="39"/>
        <v>0</v>
      </c>
      <c r="BL216" s="14" t="s">
        <v>155</v>
      </c>
      <c r="BM216" s="156" t="s">
        <v>992</v>
      </c>
    </row>
    <row r="217" spans="1:65" s="2" customFormat="1" ht="21.75" customHeight="1">
      <c r="A217" s="26"/>
      <c r="B217" s="144"/>
      <c r="C217" s="145" t="s">
        <v>473</v>
      </c>
      <c r="D217" s="145" t="s">
        <v>151</v>
      </c>
      <c r="E217" s="146" t="s">
        <v>993</v>
      </c>
      <c r="F217" s="147" t="s">
        <v>994</v>
      </c>
      <c r="G217" s="148" t="s">
        <v>170</v>
      </c>
      <c r="H217" s="149">
        <v>22.08</v>
      </c>
      <c r="I217" s="150"/>
      <c r="J217" s="150">
        <f t="shared" si="30"/>
        <v>0</v>
      </c>
      <c r="K217" s="151"/>
      <c r="L217" s="27"/>
      <c r="M217" s="152" t="s">
        <v>1</v>
      </c>
      <c r="N217" s="153" t="s">
        <v>36</v>
      </c>
      <c r="O217" s="154">
        <v>0</v>
      </c>
      <c r="P217" s="154">
        <f t="shared" si="31"/>
        <v>0</v>
      </c>
      <c r="Q217" s="154">
        <v>0</v>
      </c>
      <c r="R217" s="154">
        <f t="shared" si="32"/>
        <v>0</v>
      </c>
      <c r="S217" s="154">
        <v>0</v>
      </c>
      <c r="T217" s="155">
        <f t="shared" si="33"/>
        <v>0</v>
      </c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R217" s="156" t="s">
        <v>155</v>
      </c>
      <c r="AT217" s="156" t="s">
        <v>151</v>
      </c>
      <c r="AU217" s="156" t="s">
        <v>156</v>
      </c>
      <c r="AY217" s="14" t="s">
        <v>149</v>
      </c>
      <c r="BE217" s="157">
        <f t="shared" si="34"/>
        <v>0</v>
      </c>
      <c r="BF217" s="157">
        <f t="shared" si="35"/>
        <v>0</v>
      </c>
      <c r="BG217" s="157">
        <f t="shared" si="36"/>
        <v>0</v>
      </c>
      <c r="BH217" s="157">
        <f t="shared" si="37"/>
        <v>0</v>
      </c>
      <c r="BI217" s="157">
        <f t="shared" si="38"/>
        <v>0</v>
      </c>
      <c r="BJ217" s="14" t="s">
        <v>156</v>
      </c>
      <c r="BK217" s="157">
        <f t="shared" si="39"/>
        <v>0</v>
      </c>
      <c r="BL217" s="14" t="s">
        <v>155</v>
      </c>
      <c r="BM217" s="156" t="s">
        <v>995</v>
      </c>
    </row>
    <row r="218" spans="1:65" s="2" customFormat="1" ht="24.15" customHeight="1">
      <c r="A218" s="26"/>
      <c r="B218" s="144"/>
      <c r="C218" s="145" t="s">
        <v>996</v>
      </c>
      <c r="D218" s="145" t="s">
        <v>151</v>
      </c>
      <c r="E218" s="146" t="s">
        <v>997</v>
      </c>
      <c r="F218" s="147" t="s">
        <v>998</v>
      </c>
      <c r="G218" s="148" t="s">
        <v>170</v>
      </c>
      <c r="H218" s="149">
        <v>35.04</v>
      </c>
      <c r="I218" s="150"/>
      <c r="J218" s="150">
        <f t="shared" si="30"/>
        <v>0</v>
      </c>
      <c r="K218" s="151"/>
      <c r="L218" s="27"/>
      <c r="M218" s="152" t="s">
        <v>1</v>
      </c>
      <c r="N218" s="153" t="s">
        <v>36</v>
      </c>
      <c r="O218" s="154">
        <v>0</v>
      </c>
      <c r="P218" s="154">
        <f t="shared" si="31"/>
        <v>0</v>
      </c>
      <c r="Q218" s="154">
        <v>0</v>
      </c>
      <c r="R218" s="154">
        <f t="shared" si="32"/>
        <v>0</v>
      </c>
      <c r="S218" s="154">
        <v>0</v>
      </c>
      <c r="T218" s="155">
        <f t="shared" si="33"/>
        <v>0</v>
      </c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R218" s="156" t="s">
        <v>155</v>
      </c>
      <c r="AT218" s="156" t="s">
        <v>151</v>
      </c>
      <c r="AU218" s="156" t="s">
        <v>156</v>
      </c>
      <c r="AY218" s="14" t="s">
        <v>149</v>
      </c>
      <c r="BE218" s="157">
        <f t="shared" si="34"/>
        <v>0</v>
      </c>
      <c r="BF218" s="157">
        <f t="shared" si="35"/>
        <v>0</v>
      </c>
      <c r="BG218" s="157">
        <f t="shared" si="36"/>
        <v>0</v>
      </c>
      <c r="BH218" s="157">
        <f t="shared" si="37"/>
        <v>0</v>
      </c>
      <c r="BI218" s="157">
        <f t="shared" si="38"/>
        <v>0</v>
      </c>
      <c r="BJ218" s="14" t="s">
        <v>156</v>
      </c>
      <c r="BK218" s="157">
        <f t="shared" si="39"/>
        <v>0</v>
      </c>
      <c r="BL218" s="14" t="s">
        <v>155</v>
      </c>
      <c r="BM218" s="156" t="s">
        <v>999</v>
      </c>
    </row>
    <row r="219" spans="1:65" s="2" customFormat="1" ht="24.15" customHeight="1">
      <c r="A219" s="26"/>
      <c r="B219" s="144"/>
      <c r="C219" s="145" t="s">
        <v>478</v>
      </c>
      <c r="D219" s="145" t="s">
        <v>151</v>
      </c>
      <c r="E219" s="146" t="s">
        <v>1000</v>
      </c>
      <c r="F219" s="147" t="s">
        <v>1001</v>
      </c>
      <c r="G219" s="148" t="s">
        <v>170</v>
      </c>
      <c r="H219" s="149">
        <v>104.04</v>
      </c>
      <c r="I219" s="150"/>
      <c r="J219" s="150">
        <f t="shared" si="30"/>
        <v>0</v>
      </c>
      <c r="K219" s="151"/>
      <c r="L219" s="27"/>
      <c r="M219" s="152" t="s">
        <v>1</v>
      </c>
      <c r="N219" s="153" t="s">
        <v>36</v>
      </c>
      <c r="O219" s="154">
        <v>0</v>
      </c>
      <c r="P219" s="154">
        <f t="shared" si="31"/>
        <v>0</v>
      </c>
      <c r="Q219" s="154">
        <v>0</v>
      </c>
      <c r="R219" s="154">
        <f t="shared" si="32"/>
        <v>0</v>
      </c>
      <c r="S219" s="154">
        <v>0</v>
      </c>
      <c r="T219" s="155">
        <f t="shared" si="33"/>
        <v>0</v>
      </c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R219" s="156" t="s">
        <v>155</v>
      </c>
      <c r="AT219" s="156" t="s">
        <v>151</v>
      </c>
      <c r="AU219" s="156" t="s">
        <v>156</v>
      </c>
      <c r="AY219" s="14" t="s">
        <v>149</v>
      </c>
      <c r="BE219" s="157">
        <f t="shared" si="34"/>
        <v>0</v>
      </c>
      <c r="BF219" s="157">
        <f t="shared" si="35"/>
        <v>0</v>
      </c>
      <c r="BG219" s="157">
        <f t="shared" si="36"/>
        <v>0</v>
      </c>
      <c r="BH219" s="157">
        <f t="shared" si="37"/>
        <v>0</v>
      </c>
      <c r="BI219" s="157">
        <f t="shared" si="38"/>
        <v>0</v>
      </c>
      <c r="BJ219" s="14" t="s">
        <v>156</v>
      </c>
      <c r="BK219" s="157">
        <f t="shared" si="39"/>
        <v>0</v>
      </c>
      <c r="BL219" s="14" t="s">
        <v>155</v>
      </c>
      <c r="BM219" s="156" t="s">
        <v>1002</v>
      </c>
    </row>
    <row r="220" spans="1:65" s="12" customFormat="1" ht="22.8" customHeight="1">
      <c r="B220" s="132"/>
      <c r="D220" s="133" t="s">
        <v>69</v>
      </c>
      <c r="E220" s="142" t="s">
        <v>198</v>
      </c>
      <c r="F220" s="142" t="s">
        <v>199</v>
      </c>
      <c r="J220" s="143">
        <f>BK220</f>
        <v>0</v>
      </c>
      <c r="L220" s="132"/>
      <c r="M220" s="136"/>
      <c r="N220" s="137"/>
      <c r="O220" s="137"/>
      <c r="P220" s="138">
        <f>P221</f>
        <v>0</v>
      </c>
      <c r="Q220" s="137"/>
      <c r="R220" s="138">
        <f>R221</f>
        <v>0</v>
      </c>
      <c r="S220" s="137"/>
      <c r="T220" s="139">
        <f>T221</f>
        <v>0</v>
      </c>
      <c r="AR220" s="133" t="s">
        <v>78</v>
      </c>
      <c r="AT220" s="140" t="s">
        <v>69</v>
      </c>
      <c r="AU220" s="140" t="s">
        <v>78</v>
      </c>
      <c r="AY220" s="133" t="s">
        <v>149</v>
      </c>
      <c r="BK220" s="141">
        <f>BK221</f>
        <v>0</v>
      </c>
    </row>
    <row r="221" spans="1:65" s="2" customFormat="1" ht="33" customHeight="1">
      <c r="A221" s="26"/>
      <c r="B221" s="144"/>
      <c r="C221" s="145" t="s">
        <v>1003</v>
      </c>
      <c r="D221" s="145" t="s">
        <v>151</v>
      </c>
      <c r="E221" s="146" t="s">
        <v>1004</v>
      </c>
      <c r="F221" s="147" t="s">
        <v>1005</v>
      </c>
      <c r="G221" s="148" t="s">
        <v>187</v>
      </c>
      <c r="H221" s="149">
        <v>35.427</v>
      </c>
      <c r="I221" s="150"/>
      <c r="J221" s="150">
        <f>ROUND(I221*H221,2)</f>
        <v>0</v>
      </c>
      <c r="K221" s="151"/>
      <c r="L221" s="27"/>
      <c r="M221" s="158" t="s">
        <v>1</v>
      </c>
      <c r="N221" s="159" t="s">
        <v>36</v>
      </c>
      <c r="O221" s="160">
        <v>0</v>
      </c>
      <c r="P221" s="160">
        <f>O221*H221</f>
        <v>0</v>
      </c>
      <c r="Q221" s="160">
        <v>0</v>
      </c>
      <c r="R221" s="160">
        <f>Q221*H221</f>
        <v>0</v>
      </c>
      <c r="S221" s="160">
        <v>0</v>
      </c>
      <c r="T221" s="161">
        <f>S221*H221</f>
        <v>0</v>
      </c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R221" s="156" t="s">
        <v>155</v>
      </c>
      <c r="AT221" s="156" t="s">
        <v>151</v>
      </c>
      <c r="AU221" s="156" t="s">
        <v>156</v>
      </c>
      <c r="AY221" s="14" t="s">
        <v>149</v>
      </c>
      <c r="BE221" s="157">
        <f>IF(N221="základná",J221,0)</f>
        <v>0</v>
      </c>
      <c r="BF221" s="157">
        <f>IF(N221="znížená",J221,0)</f>
        <v>0</v>
      </c>
      <c r="BG221" s="157">
        <f>IF(N221="zákl. prenesená",J221,0)</f>
        <v>0</v>
      </c>
      <c r="BH221" s="157">
        <f>IF(N221="zníž. prenesená",J221,0)</f>
        <v>0</v>
      </c>
      <c r="BI221" s="157">
        <f>IF(N221="nulová",J221,0)</f>
        <v>0</v>
      </c>
      <c r="BJ221" s="14" t="s">
        <v>156</v>
      </c>
      <c r="BK221" s="157">
        <f>ROUND(I221*H221,2)</f>
        <v>0</v>
      </c>
      <c r="BL221" s="14" t="s">
        <v>155</v>
      </c>
      <c r="BM221" s="156" t="s">
        <v>1006</v>
      </c>
    </row>
    <row r="222" spans="1:65" s="2" customFormat="1" ht="6.9" customHeight="1">
      <c r="A222" s="26"/>
      <c r="B222" s="44"/>
      <c r="C222" s="45"/>
      <c r="D222" s="45"/>
      <c r="E222" s="45"/>
      <c r="F222" s="45"/>
      <c r="G222" s="45"/>
      <c r="H222" s="45"/>
      <c r="I222" s="45"/>
      <c r="J222" s="45"/>
      <c r="K222" s="45"/>
      <c r="L222" s="27"/>
      <c r="M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</row>
  </sheetData>
  <autoFilter ref="C121:K221" xr:uid="{00000000-0009-0000-0000-000009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BM151"/>
  <sheetViews>
    <sheetView showGridLines="0" topLeftCell="A106" workbookViewId="0">
      <selection activeCell="I125" sqref="I125:I150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>
      <c r="A1" s="90"/>
    </row>
    <row r="2" spans="1:46" s="1" customFormat="1" ht="36.9" customHeight="1">
      <c r="L2" s="180" t="s">
        <v>5</v>
      </c>
      <c r="M2" s="181"/>
      <c r="N2" s="181"/>
      <c r="O2" s="181"/>
      <c r="P2" s="181"/>
      <c r="Q2" s="181"/>
      <c r="R2" s="181"/>
      <c r="S2" s="181"/>
      <c r="T2" s="181"/>
      <c r="U2" s="181"/>
      <c r="V2" s="181"/>
      <c r="AT2" s="14" t="s">
        <v>106</v>
      </c>
    </row>
    <row r="3" spans="1:46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70</v>
      </c>
    </row>
    <row r="4" spans="1:46" s="1" customFormat="1" ht="24.9" customHeight="1">
      <c r="B4" s="17"/>
      <c r="D4" s="18" t="s">
        <v>119</v>
      </c>
      <c r="L4" s="17"/>
      <c r="M4" s="91" t="s">
        <v>9</v>
      </c>
      <c r="AT4" s="14" t="s">
        <v>3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39.75" customHeight="1">
      <c r="B7" s="17"/>
      <c r="E7" s="211" t="str">
        <f>'Rekapitulácia stavby'!K6</f>
        <v>BOROVCE, RAKOVICE, VESELÉ, DUBOVANY - Dobudovanie verejnej kanalizácie, Veselé - rekonštrukcia a dostavba obecnej ČOV</v>
      </c>
      <c r="F7" s="212"/>
      <c r="G7" s="212"/>
      <c r="H7" s="212"/>
      <c r="L7" s="17"/>
    </row>
    <row r="8" spans="1:46" s="2" customFormat="1" ht="12" customHeight="1">
      <c r="A8" s="26"/>
      <c r="B8" s="27"/>
      <c r="C8" s="26"/>
      <c r="D8" s="23" t="s">
        <v>120</v>
      </c>
      <c r="E8" s="26"/>
      <c r="F8" s="26"/>
      <c r="G8" s="26"/>
      <c r="H8" s="26"/>
      <c r="I8" s="26"/>
      <c r="J8" s="26"/>
      <c r="K8" s="26"/>
      <c r="L8" s="39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205" t="s">
        <v>1007</v>
      </c>
      <c r="F9" s="210"/>
      <c r="G9" s="210"/>
      <c r="H9" s="210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15</v>
      </c>
      <c r="E11" s="26"/>
      <c r="F11" s="21" t="s">
        <v>1</v>
      </c>
      <c r="G11" s="26"/>
      <c r="H11" s="26"/>
      <c r="I11" s="23" t="s">
        <v>16</v>
      </c>
      <c r="J11" s="21" t="s">
        <v>1</v>
      </c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17</v>
      </c>
      <c r="E12" s="26"/>
      <c r="F12" s="21" t="s">
        <v>18</v>
      </c>
      <c r="G12" s="26"/>
      <c r="H12" s="26"/>
      <c r="I12" s="23" t="s">
        <v>19</v>
      </c>
      <c r="J12" s="52"/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8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20</v>
      </c>
      <c r="E14" s="26"/>
      <c r="F14" s="26"/>
      <c r="G14" s="26"/>
      <c r="H14" s="26"/>
      <c r="I14" s="23" t="s">
        <v>21</v>
      </c>
      <c r="J14" s="21" t="s">
        <v>1</v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">
        <v>22</v>
      </c>
      <c r="F15" s="26"/>
      <c r="G15" s="26"/>
      <c r="H15" s="26"/>
      <c r="I15" s="23" t="s">
        <v>23</v>
      </c>
      <c r="J15" s="21" t="s">
        <v>1</v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21</v>
      </c>
      <c r="J17" s="21" t="str">
        <f>'Rekapitulácia stavby'!AN13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97" t="str">
        <f>'Rekapitulácia stavby'!E14</f>
        <v xml:space="preserve"> </v>
      </c>
      <c r="F18" s="197"/>
      <c r="G18" s="197"/>
      <c r="H18" s="197"/>
      <c r="I18" s="23" t="s">
        <v>23</v>
      </c>
      <c r="J18" s="21" t="str">
        <f>'Rekapitulácia stavby'!AN14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25</v>
      </c>
      <c r="E20" s="26"/>
      <c r="F20" s="26"/>
      <c r="G20" s="26"/>
      <c r="H20" s="26"/>
      <c r="I20" s="23" t="s">
        <v>21</v>
      </c>
      <c r="J20" s="21" t="s">
        <v>1</v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">
        <v>26</v>
      </c>
      <c r="F21" s="26"/>
      <c r="G21" s="26"/>
      <c r="H21" s="26"/>
      <c r="I21" s="23" t="s">
        <v>23</v>
      </c>
      <c r="J21" s="21" t="s">
        <v>1</v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28</v>
      </c>
      <c r="E23" s="26"/>
      <c r="F23" s="26"/>
      <c r="G23" s="26"/>
      <c r="H23" s="26"/>
      <c r="I23" s="23" t="s">
        <v>21</v>
      </c>
      <c r="J23" s="21" t="str">
        <f>IF('Rekapitulácia stavby'!AN19="","",'Rekapitulácia stavby'!AN19)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23</v>
      </c>
      <c r="J24" s="21" t="str">
        <f>IF('Rekapitulácia stavby'!AN20="","",'Rekapitulácia stavby'!AN20)</f>
        <v/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29</v>
      </c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92"/>
      <c r="B27" s="93"/>
      <c r="C27" s="92"/>
      <c r="D27" s="92"/>
      <c r="E27" s="199" t="s">
        <v>1</v>
      </c>
      <c r="F27" s="199"/>
      <c r="G27" s="199"/>
      <c r="H27" s="199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" customHeight="1">
      <c r="A29" s="26"/>
      <c r="B29" s="27"/>
      <c r="C29" s="26"/>
      <c r="D29" s="63"/>
      <c r="E29" s="63"/>
      <c r="F29" s="63"/>
      <c r="G29" s="63"/>
      <c r="H29" s="63"/>
      <c r="I29" s="63"/>
      <c r="J29" s="63"/>
      <c r="K29" s="63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5" t="s">
        <v>30</v>
      </c>
      <c r="E30" s="26"/>
      <c r="F30" s="26"/>
      <c r="G30" s="26"/>
      <c r="H30" s="26"/>
      <c r="I30" s="26"/>
      <c r="J30" s="68">
        <f>ROUND(J122, 2)</f>
        <v>0</v>
      </c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" customHeight="1">
      <c r="A32" s="26"/>
      <c r="B32" s="27"/>
      <c r="C32" s="26"/>
      <c r="D32" s="26"/>
      <c r="E32" s="26"/>
      <c r="F32" s="30" t="s">
        <v>32</v>
      </c>
      <c r="G32" s="26"/>
      <c r="H32" s="26"/>
      <c r="I32" s="30" t="s">
        <v>31</v>
      </c>
      <c r="J32" s="30" t="s">
        <v>33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" customHeight="1">
      <c r="A33" s="26"/>
      <c r="B33" s="27"/>
      <c r="C33" s="26"/>
      <c r="D33" s="96" t="s">
        <v>34</v>
      </c>
      <c r="E33" s="32" t="s">
        <v>35</v>
      </c>
      <c r="F33" s="97">
        <f>ROUND((SUM(BE122:BE150)),  2)</f>
        <v>0</v>
      </c>
      <c r="G33" s="98"/>
      <c r="H33" s="98"/>
      <c r="I33" s="99">
        <v>0.2</v>
      </c>
      <c r="J33" s="97">
        <f>ROUND(((SUM(BE122:BE150))*I33),  2)</f>
        <v>0</v>
      </c>
      <c r="K33" s="26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" customHeight="1">
      <c r="A34" s="26"/>
      <c r="B34" s="27"/>
      <c r="C34" s="26"/>
      <c r="D34" s="26"/>
      <c r="E34" s="32" t="s">
        <v>36</v>
      </c>
      <c r="F34" s="100">
        <f>ROUND((SUM(BF122:BF150)),  2)</f>
        <v>0</v>
      </c>
      <c r="G34" s="26"/>
      <c r="H34" s="26"/>
      <c r="I34" s="101">
        <v>0.2</v>
      </c>
      <c r="J34" s="100">
        <f>ROUND(((SUM(BF122:BF150))*I34),  2)</f>
        <v>0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" hidden="1" customHeight="1">
      <c r="A35" s="26"/>
      <c r="B35" s="27"/>
      <c r="C35" s="26"/>
      <c r="D35" s="26"/>
      <c r="E35" s="23" t="s">
        <v>37</v>
      </c>
      <c r="F35" s="100">
        <f>ROUND((SUM(BG122:BG150)),  2)</f>
        <v>0</v>
      </c>
      <c r="G35" s="26"/>
      <c r="H35" s="26"/>
      <c r="I35" s="101">
        <v>0.2</v>
      </c>
      <c r="J35" s="100">
        <f>0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" hidden="1" customHeight="1">
      <c r="A36" s="26"/>
      <c r="B36" s="27"/>
      <c r="C36" s="26"/>
      <c r="D36" s="26"/>
      <c r="E36" s="23" t="s">
        <v>38</v>
      </c>
      <c r="F36" s="100">
        <f>ROUND((SUM(BH122:BH150)),  2)</f>
        <v>0</v>
      </c>
      <c r="G36" s="26"/>
      <c r="H36" s="26"/>
      <c r="I36" s="101">
        <v>0.2</v>
      </c>
      <c r="J36" s="100">
        <f>0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" hidden="1" customHeight="1">
      <c r="A37" s="26"/>
      <c r="B37" s="27"/>
      <c r="C37" s="26"/>
      <c r="D37" s="26"/>
      <c r="E37" s="32" t="s">
        <v>39</v>
      </c>
      <c r="F37" s="97">
        <f>ROUND((SUM(BI122:BI150)),  2)</f>
        <v>0</v>
      </c>
      <c r="G37" s="98"/>
      <c r="H37" s="98"/>
      <c r="I37" s="99">
        <v>0</v>
      </c>
      <c r="J37" s="97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102"/>
      <c r="D39" s="103" t="s">
        <v>40</v>
      </c>
      <c r="E39" s="57"/>
      <c r="F39" s="57"/>
      <c r="G39" s="104" t="s">
        <v>41</v>
      </c>
      <c r="H39" s="105" t="s">
        <v>42</v>
      </c>
      <c r="I39" s="57"/>
      <c r="J39" s="106">
        <f>SUM(J30:J37)</f>
        <v>0</v>
      </c>
      <c r="K39" s="107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" customHeight="1">
      <c r="B41" s="17"/>
      <c r="L41" s="17"/>
    </row>
    <row r="42" spans="1:31" s="1" customFormat="1" ht="14.4" customHeight="1">
      <c r="B42" s="17"/>
      <c r="L42" s="17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39"/>
      <c r="D50" s="40" t="s">
        <v>43</v>
      </c>
      <c r="E50" s="41"/>
      <c r="F50" s="41"/>
      <c r="G50" s="40" t="s">
        <v>44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.2">
      <c r="A61" s="26"/>
      <c r="B61" s="27"/>
      <c r="C61" s="26"/>
      <c r="D61" s="42" t="s">
        <v>45</v>
      </c>
      <c r="E61" s="29"/>
      <c r="F61" s="108" t="s">
        <v>46</v>
      </c>
      <c r="G61" s="42" t="s">
        <v>45</v>
      </c>
      <c r="H61" s="29"/>
      <c r="I61" s="29"/>
      <c r="J61" s="109" t="s">
        <v>46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.2">
      <c r="A65" s="26"/>
      <c r="B65" s="27"/>
      <c r="C65" s="26"/>
      <c r="D65" s="40" t="s">
        <v>47</v>
      </c>
      <c r="E65" s="43"/>
      <c r="F65" s="43"/>
      <c r="G65" s="40" t="s">
        <v>48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.2">
      <c r="A76" s="26"/>
      <c r="B76" s="27"/>
      <c r="C76" s="26"/>
      <c r="D76" s="42" t="s">
        <v>45</v>
      </c>
      <c r="E76" s="29"/>
      <c r="F76" s="108" t="s">
        <v>46</v>
      </c>
      <c r="G76" s="42" t="s">
        <v>45</v>
      </c>
      <c r="H76" s="29"/>
      <c r="I76" s="29"/>
      <c r="J76" s="109" t="s">
        <v>46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" customHeight="1">
      <c r="A82" s="26"/>
      <c r="B82" s="27"/>
      <c r="C82" s="18" t="s">
        <v>122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39.75" customHeight="1">
      <c r="A85" s="26"/>
      <c r="B85" s="27"/>
      <c r="C85" s="26"/>
      <c r="D85" s="26"/>
      <c r="E85" s="211" t="str">
        <f>E7</f>
        <v>BOROVCE, RAKOVICE, VESELÉ, DUBOVANY - Dobudovanie verejnej kanalizácie, Veselé - rekonštrukcia a dostavba obecnej ČOV</v>
      </c>
      <c r="F85" s="212"/>
      <c r="G85" s="212"/>
      <c r="H85" s="212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120</v>
      </c>
      <c r="D86" s="26"/>
      <c r="E86" s="26"/>
      <c r="F86" s="26"/>
      <c r="G86" s="26"/>
      <c r="H86" s="26"/>
      <c r="I86" s="26"/>
      <c r="J86" s="26"/>
      <c r="K86" s="26"/>
      <c r="L86" s="39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205" t="str">
        <f>E9</f>
        <v>SO 10.10 - Spevnené plochy</v>
      </c>
      <c r="F87" s="210"/>
      <c r="G87" s="210"/>
      <c r="H87" s="210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17</v>
      </c>
      <c r="D89" s="26"/>
      <c r="E89" s="26"/>
      <c r="F89" s="21" t="str">
        <f>F12</f>
        <v xml:space="preserve"> </v>
      </c>
      <c r="G89" s="26"/>
      <c r="H89" s="26"/>
      <c r="I89" s="23" t="s">
        <v>19</v>
      </c>
      <c r="J89" s="52" t="str">
        <f>IF(J12="","",J12)</f>
        <v/>
      </c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15" customHeight="1">
      <c r="A91" s="26"/>
      <c r="B91" s="27"/>
      <c r="C91" s="23" t="s">
        <v>20</v>
      </c>
      <c r="D91" s="26"/>
      <c r="E91" s="26"/>
      <c r="F91" s="21" t="str">
        <f>E15</f>
        <v>Obec Veselé</v>
      </c>
      <c r="G91" s="26"/>
      <c r="H91" s="26"/>
      <c r="I91" s="23" t="s">
        <v>25</v>
      </c>
      <c r="J91" s="24" t="str">
        <f>E21</f>
        <v>Ing. Štefan Dubec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15" customHeight="1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28</v>
      </c>
      <c r="J92" s="24" t="str">
        <f>E24</f>
        <v xml:space="preserve"> </v>
      </c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10" t="s">
        <v>123</v>
      </c>
      <c r="D94" s="102"/>
      <c r="E94" s="102"/>
      <c r="F94" s="102"/>
      <c r="G94" s="102"/>
      <c r="H94" s="102"/>
      <c r="I94" s="102"/>
      <c r="J94" s="111" t="s">
        <v>124</v>
      </c>
      <c r="K94" s="102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8" customHeight="1">
      <c r="A96" s="26"/>
      <c r="B96" s="27"/>
      <c r="C96" s="112" t="s">
        <v>125</v>
      </c>
      <c r="D96" s="26"/>
      <c r="E96" s="26"/>
      <c r="F96" s="26"/>
      <c r="G96" s="26"/>
      <c r="H96" s="26"/>
      <c r="I96" s="26"/>
      <c r="J96" s="68">
        <f>J122</f>
        <v>0</v>
      </c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126</v>
      </c>
    </row>
    <row r="97" spans="1:31" s="9" customFormat="1" ht="24.9" customHeight="1">
      <c r="B97" s="113"/>
      <c r="D97" s="114" t="s">
        <v>127</v>
      </c>
      <c r="E97" s="115"/>
      <c r="F97" s="115"/>
      <c r="G97" s="115"/>
      <c r="H97" s="115"/>
      <c r="I97" s="115"/>
      <c r="J97" s="116">
        <f>J123</f>
        <v>0</v>
      </c>
      <c r="L97" s="113"/>
    </row>
    <row r="98" spans="1:31" s="10" customFormat="1" ht="19.95" customHeight="1">
      <c r="B98" s="117"/>
      <c r="D98" s="118" t="s">
        <v>128</v>
      </c>
      <c r="E98" s="119"/>
      <c r="F98" s="119"/>
      <c r="G98" s="119"/>
      <c r="H98" s="119"/>
      <c r="I98" s="119"/>
      <c r="J98" s="120">
        <f>J124</f>
        <v>0</v>
      </c>
      <c r="L98" s="117"/>
    </row>
    <row r="99" spans="1:31" s="10" customFormat="1" ht="19.95" customHeight="1">
      <c r="B99" s="117"/>
      <c r="D99" s="118" t="s">
        <v>129</v>
      </c>
      <c r="E99" s="119"/>
      <c r="F99" s="119"/>
      <c r="G99" s="119"/>
      <c r="H99" s="119"/>
      <c r="I99" s="119"/>
      <c r="J99" s="120">
        <f>J136</f>
        <v>0</v>
      </c>
      <c r="L99" s="117"/>
    </row>
    <row r="100" spans="1:31" s="10" customFormat="1" ht="19.95" customHeight="1">
      <c r="B100" s="117"/>
      <c r="D100" s="118" t="s">
        <v>677</v>
      </c>
      <c r="E100" s="119"/>
      <c r="F100" s="119"/>
      <c r="G100" s="119"/>
      <c r="H100" s="119"/>
      <c r="I100" s="119"/>
      <c r="J100" s="120">
        <f>J140</f>
        <v>0</v>
      </c>
      <c r="L100" s="117"/>
    </row>
    <row r="101" spans="1:31" s="10" customFormat="1" ht="19.95" customHeight="1">
      <c r="B101" s="117"/>
      <c r="D101" s="118" t="s">
        <v>130</v>
      </c>
      <c r="E101" s="119"/>
      <c r="F101" s="119"/>
      <c r="G101" s="119"/>
      <c r="H101" s="119"/>
      <c r="I101" s="119"/>
      <c r="J101" s="120">
        <f>J144</f>
        <v>0</v>
      </c>
      <c r="L101" s="117"/>
    </row>
    <row r="102" spans="1:31" s="10" customFormat="1" ht="19.95" customHeight="1">
      <c r="B102" s="117"/>
      <c r="D102" s="118" t="s">
        <v>131</v>
      </c>
      <c r="E102" s="119"/>
      <c r="F102" s="119"/>
      <c r="G102" s="119"/>
      <c r="H102" s="119"/>
      <c r="I102" s="119"/>
      <c r="J102" s="120">
        <f>J149</f>
        <v>0</v>
      </c>
      <c r="L102" s="117"/>
    </row>
    <row r="103" spans="1:31" s="2" customFormat="1" ht="21.75" customHeight="1">
      <c r="A103" s="26"/>
      <c r="B103" s="27"/>
      <c r="C103" s="26"/>
      <c r="D103" s="26"/>
      <c r="E103" s="26"/>
      <c r="F103" s="26"/>
      <c r="G103" s="26"/>
      <c r="H103" s="26"/>
      <c r="I103" s="26"/>
      <c r="J103" s="26"/>
      <c r="K103" s="26"/>
      <c r="L103" s="39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</row>
    <row r="104" spans="1:31" s="2" customFormat="1" ht="6.9" customHeight="1">
      <c r="A104" s="26"/>
      <c r="B104" s="44"/>
      <c r="C104" s="45"/>
      <c r="D104" s="45"/>
      <c r="E104" s="45"/>
      <c r="F104" s="45"/>
      <c r="G104" s="45"/>
      <c r="H104" s="45"/>
      <c r="I104" s="45"/>
      <c r="J104" s="45"/>
      <c r="K104" s="45"/>
      <c r="L104" s="39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8" spans="1:31" s="2" customFormat="1" ht="6.9" customHeight="1">
      <c r="A108" s="26"/>
      <c r="B108" s="46"/>
      <c r="C108" s="47"/>
      <c r="D108" s="47"/>
      <c r="E108" s="47"/>
      <c r="F108" s="47"/>
      <c r="G108" s="47"/>
      <c r="H108" s="47"/>
      <c r="I108" s="47"/>
      <c r="J108" s="47"/>
      <c r="K108" s="47"/>
      <c r="L108" s="39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24.9" customHeight="1">
      <c r="A109" s="26"/>
      <c r="B109" s="27"/>
      <c r="C109" s="18" t="s">
        <v>135</v>
      </c>
      <c r="D109" s="26"/>
      <c r="E109" s="26"/>
      <c r="F109" s="26"/>
      <c r="G109" s="26"/>
      <c r="H109" s="26"/>
      <c r="I109" s="26"/>
      <c r="J109" s="26"/>
      <c r="K109" s="26"/>
      <c r="L109" s="39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6.9" customHeight="1">
      <c r="A110" s="26"/>
      <c r="B110" s="27"/>
      <c r="C110" s="26"/>
      <c r="D110" s="26"/>
      <c r="E110" s="26"/>
      <c r="F110" s="26"/>
      <c r="G110" s="26"/>
      <c r="H110" s="26"/>
      <c r="I110" s="26"/>
      <c r="J110" s="26"/>
      <c r="K110" s="26"/>
      <c r="L110" s="39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12" customHeight="1">
      <c r="A111" s="26"/>
      <c r="B111" s="27"/>
      <c r="C111" s="23" t="s">
        <v>13</v>
      </c>
      <c r="D111" s="26"/>
      <c r="E111" s="26"/>
      <c r="F111" s="26"/>
      <c r="G111" s="26"/>
      <c r="H111" s="26"/>
      <c r="I111" s="26"/>
      <c r="J111" s="26"/>
      <c r="K111" s="26"/>
      <c r="L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39.75" customHeight="1">
      <c r="A112" s="26"/>
      <c r="B112" s="27"/>
      <c r="C112" s="26"/>
      <c r="D112" s="26"/>
      <c r="E112" s="211" t="str">
        <f>E7</f>
        <v>BOROVCE, RAKOVICE, VESELÉ, DUBOVANY - Dobudovanie verejnej kanalizácie, Veselé - rekonštrukcia a dostavba obecnej ČOV</v>
      </c>
      <c r="F112" s="212"/>
      <c r="G112" s="212"/>
      <c r="H112" s="212"/>
      <c r="I112" s="26"/>
      <c r="J112" s="26"/>
      <c r="K112" s="26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2" customHeight="1">
      <c r="A113" s="26"/>
      <c r="B113" s="27"/>
      <c r="C113" s="23" t="s">
        <v>120</v>
      </c>
      <c r="D113" s="26"/>
      <c r="E113" s="26"/>
      <c r="F113" s="26"/>
      <c r="G113" s="26"/>
      <c r="H113" s="26"/>
      <c r="I113" s="26"/>
      <c r="J113" s="26"/>
      <c r="K113" s="26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6.5" customHeight="1">
      <c r="A114" s="26"/>
      <c r="B114" s="27"/>
      <c r="C114" s="26"/>
      <c r="D114" s="26"/>
      <c r="E114" s="205" t="str">
        <f>E9</f>
        <v>SO 10.10 - Spevnené plochy</v>
      </c>
      <c r="F114" s="210"/>
      <c r="G114" s="210"/>
      <c r="H114" s="210"/>
      <c r="I114" s="26"/>
      <c r="J114" s="26"/>
      <c r="K114" s="26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6.9" customHeight="1">
      <c r="A115" s="26"/>
      <c r="B115" s="27"/>
      <c r="C115" s="26"/>
      <c r="D115" s="26"/>
      <c r="E115" s="26"/>
      <c r="F115" s="26"/>
      <c r="G115" s="26"/>
      <c r="H115" s="26"/>
      <c r="I115" s="26"/>
      <c r="J115" s="26"/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2" customHeight="1">
      <c r="A116" s="26"/>
      <c r="B116" s="27"/>
      <c r="C116" s="23" t="s">
        <v>17</v>
      </c>
      <c r="D116" s="26"/>
      <c r="E116" s="26"/>
      <c r="F116" s="21" t="str">
        <f>F12</f>
        <v xml:space="preserve"> </v>
      </c>
      <c r="G116" s="26"/>
      <c r="H116" s="26"/>
      <c r="I116" s="23" t="s">
        <v>19</v>
      </c>
      <c r="J116" s="52" t="str">
        <f>IF(J12="","",J12)</f>
        <v/>
      </c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6.9" customHeight="1">
      <c r="A117" s="26"/>
      <c r="B117" s="27"/>
      <c r="C117" s="26"/>
      <c r="D117" s="26"/>
      <c r="E117" s="26"/>
      <c r="F117" s="26"/>
      <c r="G117" s="26"/>
      <c r="H117" s="26"/>
      <c r="I117" s="26"/>
      <c r="J117" s="26"/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15.15" customHeight="1">
      <c r="A118" s="26"/>
      <c r="B118" s="27"/>
      <c r="C118" s="23" t="s">
        <v>20</v>
      </c>
      <c r="D118" s="26"/>
      <c r="E118" s="26"/>
      <c r="F118" s="21" t="str">
        <f>E15</f>
        <v>Obec Veselé</v>
      </c>
      <c r="G118" s="26"/>
      <c r="H118" s="26"/>
      <c r="I118" s="23" t="s">
        <v>25</v>
      </c>
      <c r="J118" s="24" t="str">
        <f>E21</f>
        <v>Ing. Štefan Dubec</v>
      </c>
      <c r="K118" s="26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5.15" customHeight="1">
      <c r="A119" s="26"/>
      <c r="B119" s="27"/>
      <c r="C119" s="23" t="s">
        <v>24</v>
      </c>
      <c r="D119" s="26"/>
      <c r="E119" s="26"/>
      <c r="F119" s="21" t="str">
        <f>IF(E18="","",E18)</f>
        <v xml:space="preserve"> </v>
      </c>
      <c r="G119" s="26"/>
      <c r="H119" s="26"/>
      <c r="I119" s="23" t="s">
        <v>28</v>
      </c>
      <c r="J119" s="24" t="str">
        <f>E24</f>
        <v xml:space="preserve"> </v>
      </c>
      <c r="K119" s="26"/>
      <c r="L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2" customFormat="1" ht="10.35" customHeight="1">
      <c r="A120" s="26"/>
      <c r="B120" s="27"/>
      <c r="C120" s="26"/>
      <c r="D120" s="26"/>
      <c r="E120" s="26"/>
      <c r="F120" s="26"/>
      <c r="G120" s="26"/>
      <c r="H120" s="26"/>
      <c r="I120" s="26"/>
      <c r="J120" s="26"/>
      <c r="K120" s="26"/>
      <c r="L120" s="39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5" s="11" customFormat="1" ht="29.25" customHeight="1">
      <c r="A121" s="121"/>
      <c r="B121" s="122"/>
      <c r="C121" s="123" t="s">
        <v>136</v>
      </c>
      <c r="D121" s="124" t="s">
        <v>55</v>
      </c>
      <c r="E121" s="124" t="s">
        <v>51</v>
      </c>
      <c r="F121" s="124" t="s">
        <v>52</v>
      </c>
      <c r="G121" s="124" t="s">
        <v>137</v>
      </c>
      <c r="H121" s="124" t="s">
        <v>138</v>
      </c>
      <c r="I121" s="124" t="s">
        <v>139</v>
      </c>
      <c r="J121" s="125" t="s">
        <v>124</v>
      </c>
      <c r="K121" s="126" t="s">
        <v>140</v>
      </c>
      <c r="L121" s="127"/>
      <c r="M121" s="59" t="s">
        <v>1</v>
      </c>
      <c r="N121" s="60" t="s">
        <v>34</v>
      </c>
      <c r="O121" s="60" t="s">
        <v>141</v>
      </c>
      <c r="P121" s="60" t="s">
        <v>142</v>
      </c>
      <c r="Q121" s="60" t="s">
        <v>143</v>
      </c>
      <c r="R121" s="60" t="s">
        <v>144</v>
      </c>
      <c r="S121" s="60" t="s">
        <v>145</v>
      </c>
      <c r="T121" s="61" t="s">
        <v>146</v>
      </c>
      <c r="U121" s="121"/>
      <c r="V121" s="121"/>
      <c r="W121" s="121"/>
      <c r="X121" s="121"/>
      <c r="Y121" s="121"/>
      <c r="Z121" s="121"/>
      <c r="AA121" s="121"/>
      <c r="AB121" s="121"/>
      <c r="AC121" s="121"/>
      <c r="AD121" s="121"/>
      <c r="AE121" s="121"/>
    </row>
    <row r="122" spans="1:65" s="2" customFormat="1" ht="22.8" customHeight="1">
      <c r="A122" s="26"/>
      <c r="B122" s="27"/>
      <c r="C122" s="66" t="s">
        <v>125</v>
      </c>
      <c r="D122" s="26"/>
      <c r="E122" s="26"/>
      <c r="F122" s="26"/>
      <c r="G122" s="26"/>
      <c r="H122" s="26"/>
      <c r="I122" s="26"/>
      <c r="J122" s="128">
        <f>BK122</f>
        <v>0</v>
      </c>
      <c r="K122" s="26"/>
      <c r="L122" s="27"/>
      <c r="M122" s="62"/>
      <c r="N122" s="53"/>
      <c r="O122" s="63"/>
      <c r="P122" s="129">
        <f>P123</f>
        <v>0</v>
      </c>
      <c r="Q122" s="63"/>
      <c r="R122" s="129">
        <f>R123</f>
        <v>0</v>
      </c>
      <c r="S122" s="63"/>
      <c r="T122" s="130">
        <f>T123</f>
        <v>0</v>
      </c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T122" s="14" t="s">
        <v>69</v>
      </c>
      <c r="AU122" s="14" t="s">
        <v>126</v>
      </c>
      <c r="BK122" s="131">
        <f>BK123</f>
        <v>0</v>
      </c>
    </row>
    <row r="123" spans="1:65" s="12" customFormat="1" ht="25.95" customHeight="1">
      <c r="B123" s="132"/>
      <c r="D123" s="133" t="s">
        <v>69</v>
      </c>
      <c r="E123" s="134" t="s">
        <v>147</v>
      </c>
      <c r="F123" s="134" t="s">
        <v>148</v>
      </c>
      <c r="J123" s="135">
        <f>BK123</f>
        <v>0</v>
      </c>
      <c r="L123" s="132"/>
      <c r="M123" s="136"/>
      <c r="N123" s="137"/>
      <c r="O123" s="137"/>
      <c r="P123" s="138">
        <f>P124+P136+P140+P144+P149</f>
        <v>0</v>
      </c>
      <c r="Q123" s="137"/>
      <c r="R123" s="138">
        <f>R124+R136+R140+R144+R149</f>
        <v>0</v>
      </c>
      <c r="S123" s="137"/>
      <c r="T123" s="139">
        <f>T124+T136+T140+T144+T149</f>
        <v>0</v>
      </c>
      <c r="AR123" s="133" t="s">
        <v>78</v>
      </c>
      <c r="AT123" s="140" t="s">
        <v>69</v>
      </c>
      <c r="AU123" s="140" t="s">
        <v>70</v>
      </c>
      <c r="AY123" s="133" t="s">
        <v>149</v>
      </c>
      <c r="BK123" s="141">
        <f>BK124+BK136+BK140+BK144+BK149</f>
        <v>0</v>
      </c>
    </row>
    <row r="124" spans="1:65" s="12" customFormat="1" ht="22.8" customHeight="1">
      <c r="B124" s="132"/>
      <c r="D124" s="133" t="s">
        <v>69</v>
      </c>
      <c r="E124" s="142" t="s">
        <v>78</v>
      </c>
      <c r="F124" s="142" t="s">
        <v>150</v>
      </c>
      <c r="J124" s="143">
        <f>BK124</f>
        <v>0</v>
      </c>
      <c r="L124" s="132"/>
      <c r="M124" s="136"/>
      <c r="N124" s="137"/>
      <c r="O124" s="137"/>
      <c r="P124" s="138">
        <f>SUM(P125:P135)</f>
        <v>0</v>
      </c>
      <c r="Q124" s="137"/>
      <c r="R124" s="138">
        <f>SUM(R125:R135)</f>
        <v>0</v>
      </c>
      <c r="S124" s="137"/>
      <c r="T124" s="139">
        <f>SUM(T125:T135)</f>
        <v>0</v>
      </c>
      <c r="AR124" s="133" t="s">
        <v>78</v>
      </c>
      <c r="AT124" s="140" t="s">
        <v>69</v>
      </c>
      <c r="AU124" s="140" t="s">
        <v>78</v>
      </c>
      <c r="AY124" s="133" t="s">
        <v>149</v>
      </c>
      <c r="BK124" s="141">
        <f>SUM(BK125:BK135)</f>
        <v>0</v>
      </c>
    </row>
    <row r="125" spans="1:65" s="2" customFormat="1" ht="33" customHeight="1">
      <c r="A125" s="26"/>
      <c r="B125" s="144"/>
      <c r="C125" s="145" t="s">
        <v>78</v>
      </c>
      <c r="D125" s="145" t="s">
        <v>151</v>
      </c>
      <c r="E125" s="146" t="s">
        <v>1008</v>
      </c>
      <c r="F125" s="147" t="s">
        <v>1009</v>
      </c>
      <c r="G125" s="148" t="s">
        <v>234</v>
      </c>
      <c r="H125" s="149">
        <v>48.9</v>
      </c>
      <c r="I125" s="150"/>
      <c r="J125" s="150">
        <f t="shared" ref="J125:J135" si="0">ROUND(I125*H125,2)</f>
        <v>0</v>
      </c>
      <c r="K125" s="151"/>
      <c r="L125" s="27"/>
      <c r="M125" s="152" t="s">
        <v>1</v>
      </c>
      <c r="N125" s="153" t="s">
        <v>36</v>
      </c>
      <c r="O125" s="154">
        <v>0</v>
      </c>
      <c r="P125" s="154">
        <f t="shared" ref="P125:P135" si="1">O125*H125</f>
        <v>0</v>
      </c>
      <c r="Q125" s="154">
        <v>0</v>
      </c>
      <c r="R125" s="154">
        <f t="shared" ref="R125:R135" si="2">Q125*H125</f>
        <v>0</v>
      </c>
      <c r="S125" s="154">
        <v>0</v>
      </c>
      <c r="T125" s="155">
        <f t="shared" ref="T125:T135" si="3">S125*H125</f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56" t="s">
        <v>155</v>
      </c>
      <c r="AT125" s="156" t="s">
        <v>151</v>
      </c>
      <c r="AU125" s="156" t="s">
        <v>156</v>
      </c>
      <c r="AY125" s="14" t="s">
        <v>149</v>
      </c>
      <c r="BE125" s="157">
        <f t="shared" ref="BE125:BE135" si="4">IF(N125="základná",J125,0)</f>
        <v>0</v>
      </c>
      <c r="BF125" s="157">
        <f t="shared" ref="BF125:BF135" si="5">IF(N125="znížená",J125,0)</f>
        <v>0</v>
      </c>
      <c r="BG125" s="157">
        <f t="shared" ref="BG125:BG135" si="6">IF(N125="zákl. prenesená",J125,0)</f>
        <v>0</v>
      </c>
      <c r="BH125" s="157">
        <f t="shared" ref="BH125:BH135" si="7">IF(N125="zníž. prenesená",J125,0)</f>
        <v>0</v>
      </c>
      <c r="BI125" s="157">
        <f t="shared" ref="BI125:BI135" si="8">IF(N125="nulová",J125,0)</f>
        <v>0</v>
      </c>
      <c r="BJ125" s="14" t="s">
        <v>156</v>
      </c>
      <c r="BK125" s="157">
        <f t="shared" ref="BK125:BK135" si="9">ROUND(I125*H125,2)</f>
        <v>0</v>
      </c>
      <c r="BL125" s="14" t="s">
        <v>155</v>
      </c>
      <c r="BM125" s="156" t="s">
        <v>156</v>
      </c>
    </row>
    <row r="126" spans="1:65" s="2" customFormat="1" ht="24.15" customHeight="1">
      <c r="A126" s="26"/>
      <c r="B126" s="144"/>
      <c r="C126" s="145" t="s">
        <v>156</v>
      </c>
      <c r="D126" s="145" t="s">
        <v>151</v>
      </c>
      <c r="E126" s="146" t="s">
        <v>1010</v>
      </c>
      <c r="F126" s="147" t="s">
        <v>1011</v>
      </c>
      <c r="G126" s="148" t="s">
        <v>234</v>
      </c>
      <c r="H126" s="149">
        <v>48.9</v>
      </c>
      <c r="I126" s="150"/>
      <c r="J126" s="150">
        <f t="shared" si="0"/>
        <v>0</v>
      </c>
      <c r="K126" s="151"/>
      <c r="L126" s="27"/>
      <c r="M126" s="152" t="s">
        <v>1</v>
      </c>
      <c r="N126" s="153" t="s">
        <v>36</v>
      </c>
      <c r="O126" s="154">
        <v>0</v>
      </c>
      <c r="P126" s="154">
        <f t="shared" si="1"/>
        <v>0</v>
      </c>
      <c r="Q126" s="154">
        <v>0</v>
      </c>
      <c r="R126" s="154">
        <f t="shared" si="2"/>
        <v>0</v>
      </c>
      <c r="S126" s="154">
        <v>0</v>
      </c>
      <c r="T126" s="155">
        <f t="shared" si="3"/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56" t="s">
        <v>155</v>
      </c>
      <c r="AT126" s="156" t="s">
        <v>151</v>
      </c>
      <c r="AU126" s="156" t="s">
        <v>156</v>
      </c>
      <c r="AY126" s="14" t="s">
        <v>149</v>
      </c>
      <c r="BE126" s="157">
        <f t="shared" si="4"/>
        <v>0</v>
      </c>
      <c r="BF126" s="157">
        <f t="shared" si="5"/>
        <v>0</v>
      </c>
      <c r="BG126" s="157">
        <f t="shared" si="6"/>
        <v>0</v>
      </c>
      <c r="BH126" s="157">
        <f t="shared" si="7"/>
        <v>0</v>
      </c>
      <c r="BI126" s="157">
        <f t="shared" si="8"/>
        <v>0</v>
      </c>
      <c r="BJ126" s="14" t="s">
        <v>156</v>
      </c>
      <c r="BK126" s="157">
        <f t="shared" si="9"/>
        <v>0</v>
      </c>
      <c r="BL126" s="14" t="s">
        <v>155</v>
      </c>
      <c r="BM126" s="156" t="s">
        <v>155</v>
      </c>
    </row>
    <row r="127" spans="1:65" s="2" customFormat="1" ht="24.15" customHeight="1">
      <c r="A127" s="26"/>
      <c r="B127" s="144"/>
      <c r="C127" s="145" t="s">
        <v>159</v>
      </c>
      <c r="D127" s="145" t="s">
        <v>151</v>
      </c>
      <c r="E127" s="146" t="s">
        <v>1012</v>
      </c>
      <c r="F127" s="147" t="s">
        <v>1013</v>
      </c>
      <c r="G127" s="148" t="s">
        <v>234</v>
      </c>
      <c r="H127" s="149">
        <v>14.67</v>
      </c>
      <c r="I127" s="150"/>
      <c r="J127" s="150">
        <f t="shared" si="0"/>
        <v>0</v>
      </c>
      <c r="K127" s="151"/>
      <c r="L127" s="27"/>
      <c r="M127" s="152" t="s">
        <v>1</v>
      </c>
      <c r="N127" s="153" t="s">
        <v>36</v>
      </c>
      <c r="O127" s="154">
        <v>0</v>
      </c>
      <c r="P127" s="154">
        <f t="shared" si="1"/>
        <v>0</v>
      </c>
      <c r="Q127" s="154">
        <v>0</v>
      </c>
      <c r="R127" s="154">
        <f t="shared" si="2"/>
        <v>0</v>
      </c>
      <c r="S127" s="154">
        <v>0</v>
      </c>
      <c r="T127" s="155">
        <f t="shared" si="3"/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56" t="s">
        <v>155</v>
      </c>
      <c r="AT127" s="156" t="s">
        <v>151</v>
      </c>
      <c r="AU127" s="156" t="s">
        <v>156</v>
      </c>
      <c r="AY127" s="14" t="s">
        <v>149</v>
      </c>
      <c r="BE127" s="157">
        <f t="shared" si="4"/>
        <v>0</v>
      </c>
      <c r="BF127" s="157">
        <f t="shared" si="5"/>
        <v>0</v>
      </c>
      <c r="BG127" s="157">
        <f t="shared" si="6"/>
        <v>0</v>
      </c>
      <c r="BH127" s="157">
        <f t="shared" si="7"/>
        <v>0</v>
      </c>
      <c r="BI127" s="157">
        <f t="shared" si="8"/>
        <v>0</v>
      </c>
      <c r="BJ127" s="14" t="s">
        <v>156</v>
      </c>
      <c r="BK127" s="157">
        <f t="shared" si="9"/>
        <v>0</v>
      </c>
      <c r="BL127" s="14" t="s">
        <v>155</v>
      </c>
      <c r="BM127" s="156" t="s">
        <v>162</v>
      </c>
    </row>
    <row r="128" spans="1:65" s="2" customFormat="1" ht="21.75" customHeight="1">
      <c r="A128" s="26"/>
      <c r="B128" s="144"/>
      <c r="C128" s="145" t="s">
        <v>155</v>
      </c>
      <c r="D128" s="145" t="s">
        <v>151</v>
      </c>
      <c r="E128" s="146" t="s">
        <v>1014</v>
      </c>
      <c r="F128" s="147" t="s">
        <v>1015</v>
      </c>
      <c r="G128" s="148" t="s">
        <v>234</v>
      </c>
      <c r="H128" s="149">
        <v>5.76</v>
      </c>
      <c r="I128" s="150"/>
      <c r="J128" s="150">
        <f t="shared" si="0"/>
        <v>0</v>
      </c>
      <c r="K128" s="151"/>
      <c r="L128" s="27"/>
      <c r="M128" s="152" t="s">
        <v>1</v>
      </c>
      <c r="N128" s="153" t="s">
        <v>36</v>
      </c>
      <c r="O128" s="154">
        <v>0</v>
      </c>
      <c r="P128" s="154">
        <f t="shared" si="1"/>
        <v>0</v>
      </c>
      <c r="Q128" s="154">
        <v>0</v>
      </c>
      <c r="R128" s="154">
        <f t="shared" si="2"/>
        <v>0</v>
      </c>
      <c r="S128" s="154">
        <v>0</v>
      </c>
      <c r="T128" s="155">
        <f t="shared" si="3"/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56" t="s">
        <v>155</v>
      </c>
      <c r="AT128" s="156" t="s">
        <v>151</v>
      </c>
      <c r="AU128" s="156" t="s">
        <v>156</v>
      </c>
      <c r="AY128" s="14" t="s">
        <v>149</v>
      </c>
      <c r="BE128" s="157">
        <f t="shared" si="4"/>
        <v>0</v>
      </c>
      <c r="BF128" s="157">
        <f t="shared" si="5"/>
        <v>0</v>
      </c>
      <c r="BG128" s="157">
        <f t="shared" si="6"/>
        <v>0</v>
      </c>
      <c r="BH128" s="157">
        <f t="shared" si="7"/>
        <v>0</v>
      </c>
      <c r="BI128" s="157">
        <f t="shared" si="8"/>
        <v>0</v>
      </c>
      <c r="BJ128" s="14" t="s">
        <v>156</v>
      </c>
      <c r="BK128" s="157">
        <f t="shared" si="9"/>
        <v>0</v>
      </c>
      <c r="BL128" s="14" t="s">
        <v>155</v>
      </c>
      <c r="BM128" s="156" t="s">
        <v>166</v>
      </c>
    </row>
    <row r="129" spans="1:65" s="2" customFormat="1" ht="37.799999999999997" customHeight="1">
      <c r="A129" s="26"/>
      <c r="B129" s="144"/>
      <c r="C129" s="145" t="s">
        <v>167</v>
      </c>
      <c r="D129" s="145" t="s">
        <v>151</v>
      </c>
      <c r="E129" s="146" t="s">
        <v>1016</v>
      </c>
      <c r="F129" s="147" t="s">
        <v>1017</v>
      </c>
      <c r="G129" s="148" t="s">
        <v>234</v>
      </c>
      <c r="H129" s="149">
        <v>48.9</v>
      </c>
      <c r="I129" s="150"/>
      <c r="J129" s="150">
        <f t="shared" si="0"/>
        <v>0</v>
      </c>
      <c r="K129" s="151"/>
      <c r="L129" s="27"/>
      <c r="M129" s="152" t="s">
        <v>1</v>
      </c>
      <c r="N129" s="153" t="s">
        <v>36</v>
      </c>
      <c r="O129" s="154">
        <v>0</v>
      </c>
      <c r="P129" s="154">
        <f t="shared" si="1"/>
        <v>0</v>
      </c>
      <c r="Q129" s="154">
        <v>0</v>
      </c>
      <c r="R129" s="154">
        <f t="shared" si="2"/>
        <v>0</v>
      </c>
      <c r="S129" s="154">
        <v>0</v>
      </c>
      <c r="T129" s="155">
        <f t="shared" si="3"/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6" t="s">
        <v>155</v>
      </c>
      <c r="AT129" s="156" t="s">
        <v>151</v>
      </c>
      <c r="AU129" s="156" t="s">
        <v>156</v>
      </c>
      <c r="AY129" s="14" t="s">
        <v>149</v>
      </c>
      <c r="BE129" s="157">
        <f t="shared" si="4"/>
        <v>0</v>
      </c>
      <c r="BF129" s="157">
        <f t="shared" si="5"/>
        <v>0</v>
      </c>
      <c r="BG129" s="157">
        <f t="shared" si="6"/>
        <v>0</v>
      </c>
      <c r="BH129" s="157">
        <f t="shared" si="7"/>
        <v>0</v>
      </c>
      <c r="BI129" s="157">
        <f t="shared" si="8"/>
        <v>0</v>
      </c>
      <c r="BJ129" s="14" t="s">
        <v>156</v>
      </c>
      <c r="BK129" s="157">
        <f t="shared" si="9"/>
        <v>0</v>
      </c>
      <c r="BL129" s="14" t="s">
        <v>155</v>
      </c>
      <c r="BM129" s="156" t="s">
        <v>171</v>
      </c>
    </row>
    <row r="130" spans="1:65" s="2" customFormat="1" ht="37.799999999999997" customHeight="1">
      <c r="A130" s="26"/>
      <c r="B130" s="144"/>
      <c r="C130" s="145" t="s">
        <v>162</v>
      </c>
      <c r="D130" s="145" t="s">
        <v>151</v>
      </c>
      <c r="E130" s="146" t="s">
        <v>683</v>
      </c>
      <c r="F130" s="147" t="s">
        <v>684</v>
      </c>
      <c r="G130" s="148" t="s">
        <v>234</v>
      </c>
      <c r="H130" s="149">
        <v>54.66</v>
      </c>
      <c r="I130" s="150"/>
      <c r="J130" s="150">
        <f t="shared" si="0"/>
        <v>0</v>
      </c>
      <c r="K130" s="151"/>
      <c r="L130" s="27"/>
      <c r="M130" s="152" t="s">
        <v>1</v>
      </c>
      <c r="N130" s="153" t="s">
        <v>36</v>
      </c>
      <c r="O130" s="154">
        <v>0</v>
      </c>
      <c r="P130" s="154">
        <f t="shared" si="1"/>
        <v>0</v>
      </c>
      <c r="Q130" s="154">
        <v>0</v>
      </c>
      <c r="R130" s="154">
        <f t="shared" si="2"/>
        <v>0</v>
      </c>
      <c r="S130" s="154">
        <v>0</v>
      </c>
      <c r="T130" s="155">
        <f t="shared" si="3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6" t="s">
        <v>155</v>
      </c>
      <c r="AT130" s="156" t="s">
        <v>151</v>
      </c>
      <c r="AU130" s="156" t="s">
        <v>156</v>
      </c>
      <c r="AY130" s="14" t="s">
        <v>149</v>
      </c>
      <c r="BE130" s="157">
        <f t="shared" si="4"/>
        <v>0</v>
      </c>
      <c r="BF130" s="157">
        <f t="shared" si="5"/>
        <v>0</v>
      </c>
      <c r="BG130" s="157">
        <f t="shared" si="6"/>
        <v>0</v>
      </c>
      <c r="BH130" s="157">
        <f t="shared" si="7"/>
        <v>0</v>
      </c>
      <c r="BI130" s="157">
        <f t="shared" si="8"/>
        <v>0</v>
      </c>
      <c r="BJ130" s="14" t="s">
        <v>156</v>
      </c>
      <c r="BK130" s="157">
        <f t="shared" si="9"/>
        <v>0</v>
      </c>
      <c r="BL130" s="14" t="s">
        <v>155</v>
      </c>
      <c r="BM130" s="156" t="s">
        <v>174</v>
      </c>
    </row>
    <row r="131" spans="1:65" s="2" customFormat="1" ht="44.25" customHeight="1">
      <c r="A131" s="26"/>
      <c r="B131" s="144"/>
      <c r="C131" s="145" t="s">
        <v>175</v>
      </c>
      <c r="D131" s="145" t="s">
        <v>151</v>
      </c>
      <c r="E131" s="146" t="s">
        <v>685</v>
      </c>
      <c r="F131" s="147" t="s">
        <v>818</v>
      </c>
      <c r="G131" s="148" t="s">
        <v>234</v>
      </c>
      <c r="H131" s="149">
        <v>382.62</v>
      </c>
      <c r="I131" s="150"/>
      <c r="J131" s="150">
        <f t="shared" si="0"/>
        <v>0</v>
      </c>
      <c r="K131" s="151"/>
      <c r="L131" s="27"/>
      <c r="M131" s="152" t="s">
        <v>1</v>
      </c>
      <c r="N131" s="153" t="s">
        <v>36</v>
      </c>
      <c r="O131" s="154">
        <v>0</v>
      </c>
      <c r="P131" s="154">
        <f t="shared" si="1"/>
        <v>0</v>
      </c>
      <c r="Q131" s="154">
        <v>0</v>
      </c>
      <c r="R131" s="154">
        <f t="shared" si="2"/>
        <v>0</v>
      </c>
      <c r="S131" s="154">
        <v>0</v>
      </c>
      <c r="T131" s="155">
        <f t="shared" si="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6" t="s">
        <v>155</v>
      </c>
      <c r="AT131" s="156" t="s">
        <v>151</v>
      </c>
      <c r="AU131" s="156" t="s">
        <v>156</v>
      </c>
      <c r="AY131" s="14" t="s">
        <v>149</v>
      </c>
      <c r="BE131" s="157">
        <f t="shared" si="4"/>
        <v>0</v>
      </c>
      <c r="BF131" s="157">
        <f t="shared" si="5"/>
        <v>0</v>
      </c>
      <c r="BG131" s="157">
        <f t="shared" si="6"/>
        <v>0</v>
      </c>
      <c r="BH131" s="157">
        <f t="shared" si="7"/>
        <v>0</v>
      </c>
      <c r="BI131" s="157">
        <f t="shared" si="8"/>
        <v>0</v>
      </c>
      <c r="BJ131" s="14" t="s">
        <v>156</v>
      </c>
      <c r="BK131" s="157">
        <f t="shared" si="9"/>
        <v>0</v>
      </c>
      <c r="BL131" s="14" t="s">
        <v>155</v>
      </c>
      <c r="BM131" s="156" t="s">
        <v>178</v>
      </c>
    </row>
    <row r="132" spans="1:65" s="2" customFormat="1" ht="16.5" customHeight="1">
      <c r="A132" s="26"/>
      <c r="B132" s="144"/>
      <c r="C132" s="145" t="s">
        <v>166</v>
      </c>
      <c r="D132" s="145" t="s">
        <v>151</v>
      </c>
      <c r="E132" s="146" t="s">
        <v>1018</v>
      </c>
      <c r="F132" s="147" t="s">
        <v>1019</v>
      </c>
      <c r="G132" s="148" t="s">
        <v>234</v>
      </c>
      <c r="H132" s="149">
        <v>48.9</v>
      </c>
      <c r="I132" s="150"/>
      <c r="J132" s="150">
        <f t="shared" si="0"/>
        <v>0</v>
      </c>
      <c r="K132" s="151"/>
      <c r="L132" s="27"/>
      <c r="M132" s="152" t="s">
        <v>1</v>
      </c>
      <c r="N132" s="153" t="s">
        <v>36</v>
      </c>
      <c r="O132" s="154">
        <v>0</v>
      </c>
      <c r="P132" s="154">
        <f t="shared" si="1"/>
        <v>0</v>
      </c>
      <c r="Q132" s="154">
        <v>0</v>
      </c>
      <c r="R132" s="154">
        <f t="shared" si="2"/>
        <v>0</v>
      </c>
      <c r="S132" s="154">
        <v>0</v>
      </c>
      <c r="T132" s="155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6" t="s">
        <v>155</v>
      </c>
      <c r="AT132" s="156" t="s">
        <v>151</v>
      </c>
      <c r="AU132" s="156" t="s">
        <v>156</v>
      </c>
      <c r="AY132" s="14" t="s">
        <v>149</v>
      </c>
      <c r="BE132" s="157">
        <f t="shared" si="4"/>
        <v>0</v>
      </c>
      <c r="BF132" s="157">
        <f t="shared" si="5"/>
        <v>0</v>
      </c>
      <c r="BG132" s="157">
        <f t="shared" si="6"/>
        <v>0</v>
      </c>
      <c r="BH132" s="157">
        <f t="shared" si="7"/>
        <v>0</v>
      </c>
      <c r="BI132" s="157">
        <f t="shared" si="8"/>
        <v>0</v>
      </c>
      <c r="BJ132" s="14" t="s">
        <v>156</v>
      </c>
      <c r="BK132" s="157">
        <f t="shared" si="9"/>
        <v>0</v>
      </c>
      <c r="BL132" s="14" t="s">
        <v>155</v>
      </c>
      <c r="BM132" s="156" t="s">
        <v>188</v>
      </c>
    </row>
    <row r="133" spans="1:65" s="2" customFormat="1" ht="24.15" customHeight="1">
      <c r="A133" s="26"/>
      <c r="B133" s="144"/>
      <c r="C133" s="145" t="s">
        <v>183</v>
      </c>
      <c r="D133" s="145" t="s">
        <v>151</v>
      </c>
      <c r="E133" s="146" t="s">
        <v>687</v>
      </c>
      <c r="F133" s="147" t="s">
        <v>688</v>
      </c>
      <c r="G133" s="148" t="s">
        <v>187</v>
      </c>
      <c r="H133" s="149">
        <v>92.921999999999997</v>
      </c>
      <c r="I133" s="150"/>
      <c r="J133" s="150">
        <f t="shared" si="0"/>
        <v>0</v>
      </c>
      <c r="K133" s="151"/>
      <c r="L133" s="27"/>
      <c r="M133" s="152" t="s">
        <v>1</v>
      </c>
      <c r="N133" s="153" t="s">
        <v>36</v>
      </c>
      <c r="O133" s="154">
        <v>0</v>
      </c>
      <c r="P133" s="154">
        <f t="shared" si="1"/>
        <v>0</v>
      </c>
      <c r="Q133" s="154">
        <v>0</v>
      </c>
      <c r="R133" s="154">
        <f t="shared" si="2"/>
        <v>0</v>
      </c>
      <c r="S133" s="154">
        <v>0</v>
      </c>
      <c r="T133" s="155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6" t="s">
        <v>155</v>
      </c>
      <c r="AT133" s="156" t="s">
        <v>151</v>
      </c>
      <c r="AU133" s="156" t="s">
        <v>156</v>
      </c>
      <c r="AY133" s="14" t="s">
        <v>149</v>
      </c>
      <c r="BE133" s="157">
        <f t="shared" si="4"/>
        <v>0</v>
      </c>
      <c r="BF133" s="157">
        <f t="shared" si="5"/>
        <v>0</v>
      </c>
      <c r="BG133" s="157">
        <f t="shared" si="6"/>
        <v>0</v>
      </c>
      <c r="BH133" s="157">
        <f t="shared" si="7"/>
        <v>0</v>
      </c>
      <c r="BI133" s="157">
        <f t="shared" si="8"/>
        <v>0</v>
      </c>
      <c r="BJ133" s="14" t="s">
        <v>156</v>
      </c>
      <c r="BK133" s="157">
        <f t="shared" si="9"/>
        <v>0</v>
      </c>
      <c r="BL133" s="14" t="s">
        <v>155</v>
      </c>
      <c r="BM133" s="156" t="s">
        <v>191</v>
      </c>
    </row>
    <row r="134" spans="1:65" s="2" customFormat="1" ht="24.15" customHeight="1">
      <c r="A134" s="26"/>
      <c r="B134" s="144"/>
      <c r="C134" s="145" t="s">
        <v>171</v>
      </c>
      <c r="D134" s="145" t="s">
        <v>151</v>
      </c>
      <c r="E134" s="146" t="s">
        <v>689</v>
      </c>
      <c r="F134" s="147" t="s">
        <v>1020</v>
      </c>
      <c r="G134" s="148" t="s">
        <v>234</v>
      </c>
      <c r="H134" s="149">
        <v>5.76</v>
      </c>
      <c r="I134" s="150"/>
      <c r="J134" s="150">
        <f t="shared" si="0"/>
        <v>0</v>
      </c>
      <c r="K134" s="151"/>
      <c r="L134" s="27"/>
      <c r="M134" s="152" t="s">
        <v>1</v>
      </c>
      <c r="N134" s="153" t="s">
        <v>36</v>
      </c>
      <c r="O134" s="154">
        <v>0</v>
      </c>
      <c r="P134" s="154">
        <f t="shared" si="1"/>
        <v>0</v>
      </c>
      <c r="Q134" s="154">
        <v>0</v>
      </c>
      <c r="R134" s="154">
        <f t="shared" si="2"/>
        <v>0</v>
      </c>
      <c r="S134" s="154">
        <v>0</v>
      </c>
      <c r="T134" s="155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6" t="s">
        <v>155</v>
      </c>
      <c r="AT134" s="156" t="s">
        <v>151</v>
      </c>
      <c r="AU134" s="156" t="s">
        <v>156</v>
      </c>
      <c r="AY134" s="14" t="s">
        <v>149</v>
      </c>
      <c r="BE134" s="157">
        <f t="shared" si="4"/>
        <v>0</v>
      </c>
      <c r="BF134" s="157">
        <f t="shared" si="5"/>
        <v>0</v>
      </c>
      <c r="BG134" s="157">
        <f t="shared" si="6"/>
        <v>0</v>
      </c>
      <c r="BH134" s="157">
        <f t="shared" si="7"/>
        <v>0</v>
      </c>
      <c r="BI134" s="157">
        <f t="shared" si="8"/>
        <v>0</v>
      </c>
      <c r="BJ134" s="14" t="s">
        <v>156</v>
      </c>
      <c r="BK134" s="157">
        <f t="shared" si="9"/>
        <v>0</v>
      </c>
      <c r="BL134" s="14" t="s">
        <v>155</v>
      </c>
      <c r="BM134" s="156" t="s">
        <v>7</v>
      </c>
    </row>
    <row r="135" spans="1:65" s="2" customFormat="1" ht="16.5" customHeight="1">
      <c r="A135" s="26"/>
      <c r="B135" s="144"/>
      <c r="C135" s="162" t="s">
        <v>192</v>
      </c>
      <c r="D135" s="162" t="s">
        <v>292</v>
      </c>
      <c r="E135" s="163" t="s">
        <v>1021</v>
      </c>
      <c r="F135" s="164" t="s">
        <v>1022</v>
      </c>
      <c r="G135" s="165" t="s">
        <v>187</v>
      </c>
      <c r="H135" s="166">
        <v>5.76</v>
      </c>
      <c r="I135" s="167"/>
      <c r="J135" s="167">
        <f t="shared" si="0"/>
        <v>0</v>
      </c>
      <c r="K135" s="168"/>
      <c r="L135" s="169"/>
      <c r="M135" s="170" t="s">
        <v>1</v>
      </c>
      <c r="N135" s="171" t="s">
        <v>36</v>
      </c>
      <c r="O135" s="154">
        <v>0</v>
      </c>
      <c r="P135" s="154">
        <f t="shared" si="1"/>
        <v>0</v>
      </c>
      <c r="Q135" s="154">
        <v>0</v>
      </c>
      <c r="R135" s="154">
        <f t="shared" si="2"/>
        <v>0</v>
      </c>
      <c r="S135" s="154">
        <v>0</v>
      </c>
      <c r="T135" s="155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6" t="s">
        <v>166</v>
      </c>
      <c r="AT135" s="156" t="s">
        <v>292</v>
      </c>
      <c r="AU135" s="156" t="s">
        <v>156</v>
      </c>
      <c r="AY135" s="14" t="s">
        <v>149</v>
      </c>
      <c r="BE135" s="157">
        <f t="shared" si="4"/>
        <v>0</v>
      </c>
      <c r="BF135" s="157">
        <f t="shared" si="5"/>
        <v>0</v>
      </c>
      <c r="BG135" s="157">
        <f t="shared" si="6"/>
        <v>0</v>
      </c>
      <c r="BH135" s="157">
        <f t="shared" si="7"/>
        <v>0</v>
      </c>
      <c r="BI135" s="157">
        <f t="shared" si="8"/>
        <v>0</v>
      </c>
      <c r="BJ135" s="14" t="s">
        <v>156</v>
      </c>
      <c r="BK135" s="157">
        <f t="shared" si="9"/>
        <v>0</v>
      </c>
      <c r="BL135" s="14" t="s">
        <v>155</v>
      </c>
      <c r="BM135" s="156" t="s">
        <v>197</v>
      </c>
    </row>
    <row r="136" spans="1:65" s="12" customFormat="1" ht="22.8" customHeight="1">
      <c r="B136" s="132"/>
      <c r="D136" s="133" t="s">
        <v>69</v>
      </c>
      <c r="E136" s="142" t="s">
        <v>156</v>
      </c>
      <c r="F136" s="142" t="s">
        <v>179</v>
      </c>
      <c r="J136" s="143">
        <f>BK136</f>
        <v>0</v>
      </c>
      <c r="L136" s="132"/>
      <c r="M136" s="136"/>
      <c r="N136" s="137"/>
      <c r="O136" s="137"/>
      <c r="P136" s="138">
        <f>SUM(P137:P139)</f>
        <v>0</v>
      </c>
      <c r="Q136" s="137"/>
      <c r="R136" s="138">
        <f>SUM(R137:R139)</f>
        <v>0</v>
      </c>
      <c r="S136" s="137"/>
      <c r="T136" s="139">
        <f>SUM(T137:T139)</f>
        <v>0</v>
      </c>
      <c r="AR136" s="133" t="s">
        <v>78</v>
      </c>
      <c r="AT136" s="140" t="s">
        <v>69</v>
      </c>
      <c r="AU136" s="140" t="s">
        <v>78</v>
      </c>
      <c r="AY136" s="133" t="s">
        <v>149</v>
      </c>
      <c r="BK136" s="141">
        <f>SUM(BK137:BK139)</f>
        <v>0</v>
      </c>
    </row>
    <row r="137" spans="1:65" s="2" customFormat="1" ht="33" customHeight="1">
      <c r="A137" s="26"/>
      <c r="B137" s="144"/>
      <c r="C137" s="145" t="s">
        <v>174</v>
      </c>
      <c r="D137" s="145" t="s">
        <v>151</v>
      </c>
      <c r="E137" s="146" t="s">
        <v>691</v>
      </c>
      <c r="F137" s="147" t="s">
        <v>823</v>
      </c>
      <c r="G137" s="148" t="s">
        <v>165</v>
      </c>
      <c r="H137" s="149">
        <v>300</v>
      </c>
      <c r="I137" s="150"/>
      <c r="J137" s="150">
        <f>ROUND(I137*H137,2)</f>
        <v>0</v>
      </c>
      <c r="K137" s="151"/>
      <c r="L137" s="27"/>
      <c r="M137" s="152" t="s">
        <v>1</v>
      </c>
      <c r="N137" s="153" t="s">
        <v>36</v>
      </c>
      <c r="O137" s="154">
        <v>0</v>
      </c>
      <c r="P137" s="154">
        <f>O137*H137</f>
        <v>0</v>
      </c>
      <c r="Q137" s="154">
        <v>0</v>
      </c>
      <c r="R137" s="154">
        <f>Q137*H137</f>
        <v>0</v>
      </c>
      <c r="S137" s="154">
        <v>0</v>
      </c>
      <c r="T137" s="155">
        <f>S137*H137</f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6" t="s">
        <v>155</v>
      </c>
      <c r="AT137" s="156" t="s">
        <v>151</v>
      </c>
      <c r="AU137" s="156" t="s">
        <v>156</v>
      </c>
      <c r="AY137" s="14" t="s">
        <v>149</v>
      </c>
      <c r="BE137" s="157">
        <f>IF(N137="základná",J137,0)</f>
        <v>0</v>
      </c>
      <c r="BF137" s="157">
        <f>IF(N137="znížená",J137,0)</f>
        <v>0</v>
      </c>
      <c r="BG137" s="157">
        <f>IF(N137="zákl. prenesená",J137,0)</f>
        <v>0</v>
      </c>
      <c r="BH137" s="157">
        <f>IF(N137="zníž. prenesená",J137,0)</f>
        <v>0</v>
      </c>
      <c r="BI137" s="157">
        <f>IF(N137="nulová",J137,0)</f>
        <v>0</v>
      </c>
      <c r="BJ137" s="14" t="s">
        <v>156</v>
      </c>
      <c r="BK137" s="157">
        <f>ROUND(I137*H137,2)</f>
        <v>0</v>
      </c>
      <c r="BL137" s="14" t="s">
        <v>155</v>
      </c>
      <c r="BM137" s="156" t="s">
        <v>210</v>
      </c>
    </row>
    <row r="138" spans="1:65" s="2" customFormat="1" ht="33" customHeight="1">
      <c r="A138" s="26"/>
      <c r="B138" s="144"/>
      <c r="C138" s="145" t="s">
        <v>200</v>
      </c>
      <c r="D138" s="145" t="s">
        <v>151</v>
      </c>
      <c r="E138" s="146" t="s">
        <v>1023</v>
      </c>
      <c r="F138" s="147" t="s">
        <v>1024</v>
      </c>
      <c r="G138" s="148" t="s">
        <v>165</v>
      </c>
      <c r="H138" s="149">
        <v>300</v>
      </c>
      <c r="I138" s="150"/>
      <c r="J138" s="150">
        <f>ROUND(I138*H138,2)</f>
        <v>0</v>
      </c>
      <c r="K138" s="151"/>
      <c r="L138" s="27"/>
      <c r="M138" s="152" t="s">
        <v>1</v>
      </c>
      <c r="N138" s="153" t="s">
        <v>36</v>
      </c>
      <c r="O138" s="154">
        <v>0</v>
      </c>
      <c r="P138" s="154">
        <f>O138*H138</f>
        <v>0</v>
      </c>
      <c r="Q138" s="154">
        <v>0</v>
      </c>
      <c r="R138" s="154">
        <f>Q138*H138</f>
        <v>0</v>
      </c>
      <c r="S138" s="154">
        <v>0</v>
      </c>
      <c r="T138" s="155">
        <f>S138*H138</f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6" t="s">
        <v>155</v>
      </c>
      <c r="AT138" s="156" t="s">
        <v>151</v>
      </c>
      <c r="AU138" s="156" t="s">
        <v>156</v>
      </c>
      <c r="AY138" s="14" t="s">
        <v>149</v>
      </c>
      <c r="BE138" s="157">
        <f>IF(N138="základná",J138,0)</f>
        <v>0</v>
      </c>
      <c r="BF138" s="157">
        <f>IF(N138="znížená",J138,0)</f>
        <v>0</v>
      </c>
      <c r="BG138" s="157">
        <f>IF(N138="zákl. prenesená",J138,0)</f>
        <v>0</v>
      </c>
      <c r="BH138" s="157">
        <f>IF(N138="zníž. prenesená",J138,0)</f>
        <v>0</v>
      </c>
      <c r="BI138" s="157">
        <f>IF(N138="nulová",J138,0)</f>
        <v>0</v>
      </c>
      <c r="BJ138" s="14" t="s">
        <v>156</v>
      </c>
      <c r="BK138" s="157">
        <f>ROUND(I138*H138,2)</f>
        <v>0</v>
      </c>
      <c r="BL138" s="14" t="s">
        <v>155</v>
      </c>
      <c r="BM138" s="156" t="s">
        <v>216</v>
      </c>
    </row>
    <row r="139" spans="1:65" s="2" customFormat="1" ht="21.75" customHeight="1">
      <c r="A139" s="26"/>
      <c r="B139" s="144"/>
      <c r="C139" s="162" t="s">
        <v>178</v>
      </c>
      <c r="D139" s="162" t="s">
        <v>292</v>
      </c>
      <c r="E139" s="163" t="s">
        <v>1025</v>
      </c>
      <c r="F139" s="164" t="s">
        <v>1026</v>
      </c>
      <c r="G139" s="165" t="s">
        <v>165</v>
      </c>
      <c r="H139" s="166">
        <v>306</v>
      </c>
      <c r="I139" s="167"/>
      <c r="J139" s="167">
        <f>ROUND(I139*H139,2)</f>
        <v>0</v>
      </c>
      <c r="K139" s="168"/>
      <c r="L139" s="169"/>
      <c r="M139" s="170" t="s">
        <v>1</v>
      </c>
      <c r="N139" s="171" t="s">
        <v>36</v>
      </c>
      <c r="O139" s="154">
        <v>0</v>
      </c>
      <c r="P139" s="154">
        <f>O139*H139</f>
        <v>0</v>
      </c>
      <c r="Q139" s="154">
        <v>0</v>
      </c>
      <c r="R139" s="154">
        <f>Q139*H139</f>
        <v>0</v>
      </c>
      <c r="S139" s="154">
        <v>0</v>
      </c>
      <c r="T139" s="155">
        <f>S139*H139</f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6" t="s">
        <v>166</v>
      </c>
      <c r="AT139" s="156" t="s">
        <v>292</v>
      </c>
      <c r="AU139" s="156" t="s">
        <v>156</v>
      </c>
      <c r="AY139" s="14" t="s">
        <v>149</v>
      </c>
      <c r="BE139" s="157">
        <f>IF(N139="základná",J139,0)</f>
        <v>0</v>
      </c>
      <c r="BF139" s="157">
        <f>IF(N139="znížená",J139,0)</f>
        <v>0</v>
      </c>
      <c r="BG139" s="157">
        <f>IF(N139="zákl. prenesená",J139,0)</f>
        <v>0</v>
      </c>
      <c r="BH139" s="157">
        <f>IF(N139="zníž. prenesená",J139,0)</f>
        <v>0</v>
      </c>
      <c r="BI139" s="157">
        <f>IF(N139="nulová",J139,0)</f>
        <v>0</v>
      </c>
      <c r="BJ139" s="14" t="s">
        <v>156</v>
      </c>
      <c r="BK139" s="157">
        <f>ROUND(I139*H139,2)</f>
        <v>0</v>
      </c>
      <c r="BL139" s="14" t="s">
        <v>155</v>
      </c>
      <c r="BM139" s="156" t="s">
        <v>219</v>
      </c>
    </row>
    <row r="140" spans="1:65" s="12" customFormat="1" ht="22.8" customHeight="1">
      <c r="B140" s="132"/>
      <c r="D140" s="133" t="s">
        <v>69</v>
      </c>
      <c r="E140" s="142" t="s">
        <v>167</v>
      </c>
      <c r="F140" s="142" t="s">
        <v>721</v>
      </c>
      <c r="J140" s="143">
        <f>BK140</f>
        <v>0</v>
      </c>
      <c r="L140" s="132"/>
      <c r="M140" s="136"/>
      <c r="N140" s="137"/>
      <c r="O140" s="137"/>
      <c r="P140" s="138">
        <f>SUM(P141:P143)</f>
        <v>0</v>
      </c>
      <c r="Q140" s="137"/>
      <c r="R140" s="138">
        <f>SUM(R141:R143)</f>
        <v>0</v>
      </c>
      <c r="S140" s="137"/>
      <c r="T140" s="139">
        <f>SUM(T141:T143)</f>
        <v>0</v>
      </c>
      <c r="AR140" s="133" t="s">
        <v>78</v>
      </c>
      <c r="AT140" s="140" t="s">
        <v>69</v>
      </c>
      <c r="AU140" s="140" t="s">
        <v>78</v>
      </c>
      <c r="AY140" s="133" t="s">
        <v>149</v>
      </c>
      <c r="BK140" s="141">
        <f>SUM(BK141:BK143)</f>
        <v>0</v>
      </c>
    </row>
    <row r="141" spans="1:65" s="2" customFormat="1" ht="33" customHeight="1">
      <c r="A141" s="26"/>
      <c r="B141" s="144"/>
      <c r="C141" s="145" t="s">
        <v>213</v>
      </c>
      <c r="D141" s="145" t="s">
        <v>151</v>
      </c>
      <c r="E141" s="146" t="s">
        <v>1027</v>
      </c>
      <c r="F141" s="147" t="s">
        <v>1028</v>
      </c>
      <c r="G141" s="148" t="s">
        <v>165</v>
      </c>
      <c r="H141" s="149">
        <v>330</v>
      </c>
      <c r="I141" s="150"/>
      <c r="J141" s="150">
        <f>ROUND(I141*H141,2)</f>
        <v>0</v>
      </c>
      <c r="K141" s="151"/>
      <c r="L141" s="27"/>
      <c r="M141" s="152" t="s">
        <v>1</v>
      </c>
      <c r="N141" s="153" t="s">
        <v>36</v>
      </c>
      <c r="O141" s="154">
        <v>0</v>
      </c>
      <c r="P141" s="154">
        <f>O141*H141</f>
        <v>0</v>
      </c>
      <c r="Q141" s="154">
        <v>0</v>
      </c>
      <c r="R141" s="154">
        <f>Q141*H141</f>
        <v>0</v>
      </c>
      <c r="S141" s="154">
        <v>0</v>
      </c>
      <c r="T141" s="155">
        <f>S141*H141</f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6" t="s">
        <v>155</v>
      </c>
      <c r="AT141" s="156" t="s">
        <v>151</v>
      </c>
      <c r="AU141" s="156" t="s">
        <v>156</v>
      </c>
      <c r="AY141" s="14" t="s">
        <v>149</v>
      </c>
      <c r="BE141" s="157">
        <f>IF(N141="základná",J141,0)</f>
        <v>0</v>
      </c>
      <c r="BF141" s="157">
        <f>IF(N141="znížená",J141,0)</f>
        <v>0</v>
      </c>
      <c r="BG141" s="157">
        <f>IF(N141="zákl. prenesená",J141,0)</f>
        <v>0</v>
      </c>
      <c r="BH141" s="157">
        <f>IF(N141="zníž. prenesená",J141,0)</f>
        <v>0</v>
      </c>
      <c r="BI141" s="157">
        <f>IF(N141="nulová",J141,0)</f>
        <v>0</v>
      </c>
      <c r="BJ141" s="14" t="s">
        <v>156</v>
      </c>
      <c r="BK141" s="157">
        <f>ROUND(I141*H141,2)</f>
        <v>0</v>
      </c>
      <c r="BL141" s="14" t="s">
        <v>155</v>
      </c>
      <c r="BM141" s="156" t="s">
        <v>372</v>
      </c>
    </row>
    <row r="142" spans="1:65" s="2" customFormat="1" ht="33" customHeight="1">
      <c r="A142" s="26"/>
      <c r="B142" s="144"/>
      <c r="C142" s="145" t="s">
        <v>188</v>
      </c>
      <c r="D142" s="145" t="s">
        <v>151</v>
      </c>
      <c r="E142" s="146" t="s">
        <v>1029</v>
      </c>
      <c r="F142" s="147" t="s">
        <v>1030</v>
      </c>
      <c r="G142" s="148" t="s">
        <v>165</v>
      </c>
      <c r="H142" s="149">
        <v>300</v>
      </c>
      <c r="I142" s="150"/>
      <c r="J142" s="150">
        <f>ROUND(I142*H142,2)</f>
        <v>0</v>
      </c>
      <c r="K142" s="151"/>
      <c r="L142" s="27"/>
      <c r="M142" s="152" t="s">
        <v>1</v>
      </c>
      <c r="N142" s="153" t="s">
        <v>36</v>
      </c>
      <c r="O142" s="154">
        <v>0</v>
      </c>
      <c r="P142" s="154">
        <f>O142*H142</f>
        <v>0</v>
      </c>
      <c r="Q142" s="154">
        <v>0</v>
      </c>
      <c r="R142" s="154">
        <f>Q142*H142</f>
        <v>0</v>
      </c>
      <c r="S142" s="154">
        <v>0</v>
      </c>
      <c r="T142" s="155">
        <f>S142*H142</f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6" t="s">
        <v>155</v>
      </c>
      <c r="AT142" s="156" t="s">
        <v>151</v>
      </c>
      <c r="AU142" s="156" t="s">
        <v>156</v>
      </c>
      <c r="AY142" s="14" t="s">
        <v>149</v>
      </c>
      <c r="BE142" s="157">
        <f>IF(N142="základná",J142,0)</f>
        <v>0</v>
      </c>
      <c r="BF142" s="157">
        <f>IF(N142="znížená",J142,0)</f>
        <v>0</v>
      </c>
      <c r="BG142" s="157">
        <f>IF(N142="zákl. prenesená",J142,0)</f>
        <v>0</v>
      </c>
      <c r="BH142" s="157">
        <f>IF(N142="zníž. prenesená",J142,0)</f>
        <v>0</v>
      </c>
      <c r="BI142" s="157">
        <f>IF(N142="nulová",J142,0)</f>
        <v>0</v>
      </c>
      <c r="BJ142" s="14" t="s">
        <v>156</v>
      </c>
      <c r="BK142" s="157">
        <f>ROUND(I142*H142,2)</f>
        <v>0</v>
      </c>
      <c r="BL142" s="14" t="s">
        <v>155</v>
      </c>
      <c r="BM142" s="156" t="s">
        <v>375</v>
      </c>
    </row>
    <row r="143" spans="1:65" s="2" customFormat="1" ht="24.15" customHeight="1">
      <c r="A143" s="26"/>
      <c r="B143" s="144"/>
      <c r="C143" s="145" t="s">
        <v>277</v>
      </c>
      <c r="D143" s="145" t="s">
        <v>151</v>
      </c>
      <c r="E143" s="146" t="s">
        <v>1031</v>
      </c>
      <c r="F143" s="147" t="s">
        <v>1032</v>
      </c>
      <c r="G143" s="148" t="s">
        <v>165</v>
      </c>
      <c r="H143" s="149">
        <v>300</v>
      </c>
      <c r="I143" s="150"/>
      <c r="J143" s="150">
        <f>ROUND(I143*H143,2)</f>
        <v>0</v>
      </c>
      <c r="K143" s="151"/>
      <c r="L143" s="27"/>
      <c r="M143" s="152" t="s">
        <v>1</v>
      </c>
      <c r="N143" s="153" t="s">
        <v>36</v>
      </c>
      <c r="O143" s="154">
        <v>0</v>
      </c>
      <c r="P143" s="154">
        <f>O143*H143</f>
        <v>0</v>
      </c>
      <c r="Q143" s="154">
        <v>0</v>
      </c>
      <c r="R143" s="154">
        <f>Q143*H143</f>
        <v>0</v>
      </c>
      <c r="S143" s="154">
        <v>0</v>
      </c>
      <c r="T143" s="155">
        <f>S143*H143</f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6" t="s">
        <v>155</v>
      </c>
      <c r="AT143" s="156" t="s">
        <v>151</v>
      </c>
      <c r="AU143" s="156" t="s">
        <v>156</v>
      </c>
      <c r="AY143" s="14" t="s">
        <v>149</v>
      </c>
      <c r="BE143" s="157">
        <f>IF(N143="základná",J143,0)</f>
        <v>0</v>
      </c>
      <c r="BF143" s="157">
        <f>IF(N143="znížená",J143,0)</f>
        <v>0</v>
      </c>
      <c r="BG143" s="157">
        <f>IF(N143="zákl. prenesená",J143,0)</f>
        <v>0</v>
      </c>
      <c r="BH143" s="157">
        <f>IF(N143="zníž. prenesená",J143,0)</f>
        <v>0</v>
      </c>
      <c r="BI143" s="157">
        <f>IF(N143="nulová",J143,0)</f>
        <v>0</v>
      </c>
      <c r="BJ143" s="14" t="s">
        <v>156</v>
      </c>
      <c r="BK143" s="157">
        <f>ROUND(I143*H143,2)</f>
        <v>0</v>
      </c>
      <c r="BL143" s="14" t="s">
        <v>155</v>
      </c>
      <c r="BM143" s="156" t="s">
        <v>378</v>
      </c>
    </row>
    <row r="144" spans="1:65" s="12" customFormat="1" ht="22.8" customHeight="1">
      <c r="B144" s="132"/>
      <c r="D144" s="133" t="s">
        <v>69</v>
      </c>
      <c r="E144" s="142" t="s">
        <v>183</v>
      </c>
      <c r="F144" s="142" t="s">
        <v>184</v>
      </c>
      <c r="J144" s="143">
        <f>BK144</f>
        <v>0</v>
      </c>
      <c r="L144" s="132"/>
      <c r="M144" s="136"/>
      <c r="N144" s="137"/>
      <c r="O144" s="137"/>
      <c r="P144" s="138">
        <f>SUM(P145:P148)</f>
        <v>0</v>
      </c>
      <c r="Q144" s="137"/>
      <c r="R144" s="138">
        <f>SUM(R145:R148)</f>
        <v>0</v>
      </c>
      <c r="S144" s="137"/>
      <c r="T144" s="139">
        <f>SUM(T145:T148)</f>
        <v>0</v>
      </c>
      <c r="AR144" s="133" t="s">
        <v>78</v>
      </c>
      <c r="AT144" s="140" t="s">
        <v>69</v>
      </c>
      <c r="AU144" s="140" t="s">
        <v>78</v>
      </c>
      <c r="AY144" s="133" t="s">
        <v>149</v>
      </c>
      <c r="BK144" s="141">
        <f>SUM(BK145:BK148)</f>
        <v>0</v>
      </c>
    </row>
    <row r="145" spans="1:65" s="2" customFormat="1" ht="33" customHeight="1">
      <c r="A145" s="26"/>
      <c r="B145" s="144"/>
      <c r="C145" s="145" t="s">
        <v>191</v>
      </c>
      <c r="D145" s="145" t="s">
        <v>151</v>
      </c>
      <c r="E145" s="146" t="s">
        <v>1033</v>
      </c>
      <c r="F145" s="147" t="s">
        <v>1034</v>
      </c>
      <c r="G145" s="148" t="s">
        <v>170</v>
      </c>
      <c r="H145" s="149">
        <v>37</v>
      </c>
      <c r="I145" s="150"/>
      <c r="J145" s="150">
        <f>ROUND(I145*H145,2)</f>
        <v>0</v>
      </c>
      <c r="K145" s="151"/>
      <c r="L145" s="27"/>
      <c r="M145" s="152" t="s">
        <v>1</v>
      </c>
      <c r="N145" s="153" t="s">
        <v>36</v>
      </c>
      <c r="O145" s="154">
        <v>0</v>
      </c>
      <c r="P145" s="154">
        <f>O145*H145</f>
        <v>0</v>
      </c>
      <c r="Q145" s="154">
        <v>0</v>
      </c>
      <c r="R145" s="154">
        <f>Q145*H145</f>
        <v>0</v>
      </c>
      <c r="S145" s="154">
        <v>0</v>
      </c>
      <c r="T145" s="155">
        <f>S145*H145</f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6" t="s">
        <v>155</v>
      </c>
      <c r="AT145" s="156" t="s">
        <v>151</v>
      </c>
      <c r="AU145" s="156" t="s">
        <v>156</v>
      </c>
      <c r="AY145" s="14" t="s">
        <v>149</v>
      </c>
      <c r="BE145" s="157">
        <f>IF(N145="základná",J145,0)</f>
        <v>0</v>
      </c>
      <c r="BF145" s="157">
        <f>IF(N145="znížená",J145,0)</f>
        <v>0</v>
      </c>
      <c r="BG145" s="157">
        <f>IF(N145="zákl. prenesená",J145,0)</f>
        <v>0</v>
      </c>
      <c r="BH145" s="157">
        <f>IF(N145="zníž. prenesená",J145,0)</f>
        <v>0</v>
      </c>
      <c r="BI145" s="157">
        <f>IF(N145="nulová",J145,0)</f>
        <v>0</v>
      </c>
      <c r="BJ145" s="14" t="s">
        <v>156</v>
      </c>
      <c r="BK145" s="157">
        <f>ROUND(I145*H145,2)</f>
        <v>0</v>
      </c>
      <c r="BL145" s="14" t="s">
        <v>155</v>
      </c>
      <c r="BM145" s="156" t="s">
        <v>382</v>
      </c>
    </row>
    <row r="146" spans="1:65" s="2" customFormat="1" ht="16.5" customHeight="1">
      <c r="A146" s="26"/>
      <c r="B146" s="144"/>
      <c r="C146" s="162" t="s">
        <v>284</v>
      </c>
      <c r="D146" s="162" t="s">
        <v>292</v>
      </c>
      <c r="E146" s="163" t="s">
        <v>1035</v>
      </c>
      <c r="F146" s="164" t="s">
        <v>1036</v>
      </c>
      <c r="G146" s="165" t="s">
        <v>154</v>
      </c>
      <c r="H146" s="166">
        <v>37.369999999999997</v>
      </c>
      <c r="I146" s="167"/>
      <c r="J146" s="167">
        <f>ROUND(I146*H146,2)</f>
        <v>0</v>
      </c>
      <c r="K146" s="168"/>
      <c r="L146" s="169"/>
      <c r="M146" s="170" t="s">
        <v>1</v>
      </c>
      <c r="N146" s="171" t="s">
        <v>36</v>
      </c>
      <c r="O146" s="154">
        <v>0</v>
      </c>
      <c r="P146" s="154">
        <f>O146*H146</f>
        <v>0</v>
      </c>
      <c r="Q146" s="154">
        <v>0</v>
      </c>
      <c r="R146" s="154">
        <f>Q146*H146</f>
        <v>0</v>
      </c>
      <c r="S146" s="154">
        <v>0</v>
      </c>
      <c r="T146" s="155">
        <f>S146*H146</f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6" t="s">
        <v>166</v>
      </c>
      <c r="AT146" s="156" t="s">
        <v>292</v>
      </c>
      <c r="AU146" s="156" t="s">
        <v>156</v>
      </c>
      <c r="AY146" s="14" t="s">
        <v>149</v>
      </c>
      <c r="BE146" s="157">
        <f>IF(N146="základná",J146,0)</f>
        <v>0</v>
      </c>
      <c r="BF146" s="157">
        <f>IF(N146="znížená",J146,0)</f>
        <v>0</v>
      </c>
      <c r="BG146" s="157">
        <f>IF(N146="zákl. prenesená",J146,0)</f>
        <v>0</v>
      </c>
      <c r="BH146" s="157">
        <f>IF(N146="zníž. prenesená",J146,0)</f>
        <v>0</v>
      </c>
      <c r="BI146" s="157">
        <f>IF(N146="nulová",J146,0)</f>
        <v>0</v>
      </c>
      <c r="BJ146" s="14" t="s">
        <v>156</v>
      </c>
      <c r="BK146" s="157">
        <f>ROUND(I146*H146,2)</f>
        <v>0</v>
      </c>
      <c r="BL146" s="14" t="s">
        <v>155</v>
      </c>
      <c r="BM146" s="156" t="s">
        <v>385</v>
      </c>
    </row>
    <row r="147" spans="1:65" s="2" customFormat="1" ht="24.15" customHeight="1">
      <c r="A147" s="26"/>
      <c r="B147" s="144"/>
      <c r="C147" s="145" t="s">
        <v>7</v>
      </c>
      <c r="D147" s="145" t="s">
        <v>151</v>
      </c>
      <c r="E147" s="146" t="s">
        <v>1037</v>
      </c>
      <c r="F147" s="147" t="s">
        <v>1038</v>
      </c>
      <c r="G147" s="148" t="s">
        <v>234</v>
      </c>
      <c r="H147" s="149">
        <v>2.96</v>
      </c>
      <c r="I147" s="150"/>
      <c r="J147" s="150">
        <f>ROUND(I147*H147,2)</f>
        <v>0</v>
      </c>
      <c r="K147" s="151"/>
      <c r="L147" s="27"/>
      <c r="M147" s="152" t="s">
        <v>1</v>
      </c>
      <c r="N147" s="153" t="s">
        <v>36</v>
      </c>
      <c r="O147" s="154">
        <v>0</v>
      </c>
      <c r="P147" s="154">
        <f>O147*H147</f>
        <v>0</v>
      </c>
      <c r="Q147" s="154">
        <v>0</v>
      </c>
      <c r="R147" s="154">
        <f>Q147*H147</f>
        <v>0</v>
      </c>
      <c r="S147" s="154">
        <v>0</v>
      </c>
      <c r="T147" s="155">
        <f>S147*H147</f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6" t="s">
        <v>155</v>
      </c>
      <c r="AT147" s="156" t="s">
        <v>151</v>
      </c>
      <c r="AU147" s="156" t="s">
        <v>156</v>
      </c>
      <c r="AY147" s="14" t="s">
        <v>149</v>
      </c>
      <c r="BE147" s="157">
        <f>IF(N147="základná",J147,0)</f>
        <v>0</v>
      </c>
      <c r="BF147" s="157">
        <f>IF(N147="znížená",J147,0)</f>
        <v>0</v>
      </c>
      <c r="BG147" s="157">
        <f>IF(N147="zákl. prenesená",J147,0)</f>
        <v>0</v>
      </c>
      <c r="BH147" s="157">
        <f>IF(N147="zníž. prenesená",J147,0)</f>
        <v>0</v>
      </c>
      <c r="BI147" s="157">
        <f>IF(N147="nulová",J147,0)</f>
        <v>0</v>
      </c>
      <c r="BJ147" s="14" t="s">
        <v>156</v>
      </c>
      <c r="BK147" s="157">
        <f>ROUND(I147*H147,2)</f>
        <v>0</v>
      </c>
      <c r="BL147" s="14" t="s">
        <v>155</v>
      </c>
      <c r="BM147" s="156" t="s">
        <v>388</v>
      </c>
    </row>
    <row r="148" spans="1:65" s="2" customFormat="1" ht="24.15" customHeight="1">
      <c r="A148" s="26"/>
      <c r="B148" s="144"/>
      <c r="C148" s="145" t="s">
        <v>296</v>
      </c>
      <c r="D148" s="145" t="s">
        <v>151</v>
      </c>
      <c r="E148" s="146" t="s">
        <v>726</v>
      </c>
      <c r="F148" s="147" t="s">
        <v>727</v>
      </c>
      <c r="G148" s="148" t="s">
        <v>170</v>
      </c>
      <c r="H148" s="149">
        <v>125</v>
      </c>
      <c r="I148" s="150"/>
      <c r="J148" s="150">
        <f>ROUND(I148*H148,2)</f>
        <v>0</v>
      </c>
      <c r="K148" s="151"/>
      <c r="L148" s="27"/>
      <c r="M148" s="152" t="s">
        <v>1</v>
      </c>
      <c r="N148" s="153" t="s">
        <v>36</v>
      </c>
      <c r="O148" s="154">
        <v>0</v>
      </c>
      <c r="P148" s="154">
        <f>O148*H148</f>
        <v>0</v>
      </c>
      <c r="Q148" s="154">
        <v>0</v>
      </c>
      <c r="R148" s="154">
        <f>Q148*H148</f>
        <v>0</v>
      </c>
      <c r="S148" s="154">
        <v>0</v>
      </c>
      <c r="T148" s="155">
        <f>S148*H148</f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6" t="s">
        <v>155</v>
      </c>
      <c r="AT148" s="156" t="s">
        <v>151</v>
      </c>
      <c r="AU148" s="156" t="s">
        <v>156</v>
      </c>
      <c r="AY148" s="14" t="s">
        <v>149</v>
      </c>
      <c r="BE148" s="157">
        <f>IF(N148="základná",J148,0)</f>
        <v>0</v>
      </c>
      <c r="BF148" s="157">
        <f>IF(N148="znížená",J148,0)</f>
        <v>0</v>
      </c>
      <c r="BG148" s="157">
        <f>IF(N148="zákl. prenesená",J148,0)</f>
        <v>0</v>
      </c>
      <c r="BH148" s="157">
        <f>IF(N148="zníž. prenesená",J148,0)</f>
        <v>0</v>
      </c>
      <c r="BI148" s="157">
        <f>IF(N148="nulová",J148,0)</f>
        <v>0</v>
      </c>
      <c r="BJ148" s="14" t="s">
        <v>156</v>
      </c>
      <c r="BK148" s="157">
        <f>ROUND(I148*H148,2)</f>
        <v>0</v>
      </c>
      <c r="BL148" s="14" t="s">
        <v>155</v>
      </c>
      <c r="BM148" s="156" t="s">
        <v>391</v>
      </c>
    </row>
    <row r="149" spans="1:65" s="12" customFormat="1" ht="22.8" customHeight="1">
      <c r="B149" s="132"/>
      <c r="D149" s="133" t="s">
        <v>69</v>
      </c>
      <c r="E149" s="142" t="s">
        <v>198</v>
      </c>
      <c r="F149" s="142" t="s">
        <v>199</v>
      </c>
      <c r="J149" s="143">
        <f>BK149</f>
        <v>0</v>
      </c>
      <c r="L149" s="132"/>
      <c r="M149" s="136"/>
      <c r="N149" s="137"/>
      <c r="O149" s="137"/>
      <c r="P149" s="138">
        <f>P150</f>
        <v>0</v>
      </c>
      <c r="Q149" s="137"/>
      <c r="R149" s="138">
        <f>R150</f>
        <v>0</v>
      </c>
      <c r="S149" s="137"/>
      <c r="T149" s="139">
        <f>T150</f>
        <v>0</v>
      </c>
      <c r="AR149" s="133" t="s">
        <v>78</v>
      </c>
      <c r="AT149" s="140" t="s">
        <v>69</v>
      </c>
      <c r="AU149" s="140" t="s">
        <v>78</v>
      </c>
      <c r="AY149" s="133" t="s">
        <v>149</v>
      </c>
      <c r="BK149" s="141">
        <f>BK150</f>
        <v>0</v>
      </c>
    </row>
    <row r="150" spans="1:65" s="2" customFormat="1" ht="33" customHeight="1">
      <c r="A150" s="26"/>
      <c r="B150" s="144"/>
      <c r="C150" s="145" t="s">
        <v>197</v>
      </c>
      <c r="D150" s="145" t="s">
        <v>151</v>
      </c>
      <c r="E150" s="146" t="s">
        <v>1039</v>
      </c>
      <c r="F150" s="147" t="s">
        <v>1040</v>
      </c>
      <c r="G150" s="148" t="s">
        <v>187</v>
      </c>
      <c r="H150" s="149">
        <v>370.89</v>
      </c>
      <c r="I150" s="150"/>
      <c r="J150" s="150">
        <f>ROUND(I150*H150,2)</f>
        <v>0</v>
      </c>
      <c r="K150" s="151"/>
      <c r="L150" s="27"/>
      <c r="M150" s="158" t="s">
        <v>1</v>
      </c>
      <c r="N150" s="159" t="s">
        <v>36</v>
      </c>
      <c r="O150" s="160">
        <v>0</v>
      </c>
      <c r="P150" s="160">
        <f>O150*H150</f>
        <v>0</v>
      </c>
      <c r="Q150" s="160">
        <v>0</v>
      </c>
      <c r="R150" s="160">
        <f>Q150*H150</f>
        <v>0</v>
      </c>
      <c r="S150" s="160">
        <v>0</v>
      </c>
      <c r="T150" s="161">
        <f>S150*H150</f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6" t="s">
        <v>155</v>
      </c>
      <c r="AT150" s="156" t="s">
        <v>151</v>
      </c>
      <c r="AU150" s="156" t="s">
        <v>156</v>
      </c>
      <c r="AY150" s="14" t="s">
        <v>149</v>
      </c>
      <c r="BE150" s="157">
        <f>IF(N150="základná",J150,0)</f>
        <v>0</v>
      </c>
      <c r="BF150" s="157">
        <f>IF(N150="znížená",J150,0)</f>
        <v>0</v>
      </c>
      <c r="BG150" s="157">
        <f>IF(N150="zákl. prenesená",J150,0)</f>
        <v>0</v>
      </c>
      <c r="BH150" s="157">
        <f>IF(N150="zníž. prenesená",J150,0)</f>
        <v>0</v>
      </c>
      <c r="BI150" s="157">
        <f>IF(N150="nulová",J150,0)</f>
        <v>0</v>
      </c>
      <c r="BJ150" s="14" t="s">
        <v>156</v>
      </c>
      <c r="BK150" s="157">
        <f>ROUND(I150*H150,2)</f>
        <v>0</v>
      </c>
      <c r="BL150" s="14" t="s">
        <v>155</v>
      </c>
      <c r="BM150" s="156" t="s">
        <v>394</v>
      </c>
    </row>
    <row r="151" spans="1:65" s="2" customFormat="1" ht="6.9" customHeight="1">
      <c r="A151" s="26"/>
      <c r="B151" s="44"/>
      <c r="C151" s="45"/>
      <c r="D151" s="45"/>
      <c r="E151" s="45"/>
      <c r="F151" s="45"/>
      <c r="G151" s="45"/>
      <c r="H151" s="45"/>
      <c r="I151" s="45"/>
      <c r="J151" s="45"/>
      <c r="K151" s="45"/>
      <c r="L151" s="27"/>
      <c r="M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</row>
  </sheetData>
  <autoFilter ref="C121:K150" xr:uid="{00000000-0009-0000-0000-00000A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BM131"/>
  <sheetViews>
    <sheetView showGridLines="0" topLeftCell="A100" workbookViewId="0">
      <selection activeCell="I122" sqref="I122:I130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>
      <c r="A1" s="90"/>
    </row>
    <row r="2" spans="1:46" s="1" customFormat="1" ht="36.9" customHeight="1">
      <c r="L2" s="180" t="s">
        <v>5</v>
      </c>
      <c r="M2" s="181"/>
      <c r="N2" s="181"/>
      <c r="O2" s="181"/>
      <c r="P2" s="181"/>
      <c r="Q2" s="181"/>
      <c r="R2" s="181"/>
      <c r="S2" s="181"/>
      <c r="T2" s="181"/>
      <c r="U2" s="181"/>
      <c r="V2" s="181"/>
      <c r="AT2" s="14" t="s">
        <v>109</v>
      </c>
    </row>
    <row r="3" spans="1:46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70</v>
      </c>
    </row>
    <row r="4" spans="1:46" s="1" customFormat="1" ht="24.9" customHeight="1">
      <c r="B4" s="17"/>
      <c r="D4" s="18" t="s">
        <v>119</v>
      </c>
      <c r="L4" s="17"/>
      <c r="M4" s="91" t="s">
        <v>9</v>
      </c>
      <c r="AT4" s="14" t="s">
        <v>3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39.75" customHeight="1">
      <c r="B7" s="17"/>
      <c r="E7" s="211" t="str">
        <f>'Rekapitulácia stavby'!K6</f>
        <v>BOROVCE, RAKOVICE, VESELÉ, DUBOVANY - Dobudovanie verejnej kanalizácie, Veselé - rekonštrukcia a dostavba obecnej ČOV</v>
      </c>
      <c r="F7" s="212"/>
      <c r="G7" s="212"/>
      <c r="H7" s="212"/>
      <c r="L7" s="17"/>
    </row>
    <row r="8" spans="1:46" s="2" customFormat="1" ht="12" customHeight="1">
      <c r="A8" s="26"/>
      <c r="B8" s="27"/>
      <c r="C8" s="26"/>
      <c r="D8" s="23" t="s">
        <v>120</v>
      </c>
      <c r="E8" s="26"/>
      <c r="F8" s="26"/>
      <c r="G8" s="26"/>
      <c r="H8" s="26"/>
      <c r="I8" s="26"/>
      <c r="J8" s="26"/>
      <c r="K8" s="26"/>
      <c r="L8" s="39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205" t="s">
        <v>1041</v>
      </c>
      <c r="F9" s="210"/>
      <c r="G9" s="210"/>
      <c r="H9" s="210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15</v>
      </c>
      <c r="E11" s="26"/>
      <c r="F11" s="21" t="s">
        <v>1</v>
      </c>
      <c r="G11" s="26"/>
      <c r="H11" s="26"/>
      <c r="I11" s="23" t="s">
        <v>16</v>
      </c>
      <c r="J11" s="21" t="s">
        <v>1</v>
      </c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17</v>
      </c>
      <c r="E12" s="26"/>
      <c r="F12" s="21" t="s">
        <v>18</v>
      </c>
      <c r="G12" s="26"/>
      <c r="H12" s="26"/>
      <c r="I12" s="23" t="s">
        <v>19</v>
      </c>
      <c r="J12" s="52"/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8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20</v>
      </c>
      <c r="E14" s="26"/>
      <c r="F14" s="26"/>
      <c r="G14" s="26"/>
      <c r="H14" s="26"/>
      <c r="I14" s="23" t="s">
        <v>21</v>
      </c>
      <c r="J14" s="21" t="s">
        <v>1</v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">
        <v>22</v>
      </c>
      <c r="F15" s="26"/>
      <c r="G15" s="26"/>
      <c r="H15" s="26"/>
      <c r="I15" s="23" t="s">
        <v>23</v>
      </c>
      <c r="J15" s="21" t="s">
        <v>1</v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21</v>
      </c>
      <c r="J17" s="21" t="str">
        <f>'Rekapitulácia stavby'!AN13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97" t="str">
        <f>'Rekapitulácia stavby'!E14</f>
        <v xml:space="preserve"> </v>
      </c>
      <c r="F18" s="197"/>
      <c r="G18" s="197"/>
      <c r="H18" s="197"/>
      <c r="I18" s="23" t="s">
        <v>23</v>
      </c>
      <c r="J18" s="21" t="str">
        <f>'Rekapitulácia stavby'!AN14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25</v>
      </c>
      <c r="E20" s="26"/>
      <c r="F20" s="26"/>
      <c r="G20" s="26"/>
      <c r="H20" s="26"/>
      <c r="I20" s="23" t="s">
        <v>21</v>
      </c>
      <c r="J20" s="21" t="s">
        <v>1</v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">
        <v>26</v>
      </c>
      <c r="F21" s="26"/>
      <c r="G21" s="26"/>
      <c r="H21" s="26"/>
      <c r="I21" s="23" t="s">
        <v>23</v>
      </c>
      <c r="J21" s="21" t="s">
        <v>1</v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28</v>
      </c>
      <c r="E23" s="26"/>
      <c r="F23" s="26"/>
      <c r="G23" s="26"/>
      <c r="H23" s="26"/>
      <c r="I23" s="23" t="s">
        <v>21</v>
      </c>
      <c r="J23" s="21" t="str">
        <f>IF('Rekapitulácia stavby'!AN19="","",'Rekapitulácia stavby'!AN19)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23</v>
      </c>
      <c r="J24" s="21" t="str">
        <f>IF('Rekapitulácia stavby'!AN20="","",'Rekapitulácia stavby'!AN20)</f>
        <v/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29</v>
      </c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92"/>
      <c r="B27" s="93"/>
      <c r="C27" s="92"/>
      <c r="D27" s="92"/>
      <c r="E27" s="199" t="s">
        <v>1</v>
      </c>
      <c r="F27" s="199"/>
      <c r="G27" s="199"/>
      <c r="H27" s="199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" customHeight="1">
      <c r="A29" s="26"/>
      <c r="B29" s="27"/>
      <c r="C29" s="26"/>
      <c r="D29" s="63"/>
      <c r="E29" s="63"/>
      <c r="F29" s="63"/>
      <c r="G29" s="63"/>
      <c r="H29" s="63"/>
      <c r="I29" s="63"/>
      <c r="J29" s="63"/>
      <c r="K29" s="63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5" t="s">
        <v>30</v>
      </c>
      <c r="E30" s="26"/>
      <c r="F30" s="26"/>
      <c r="G30" s="26"/>
      <c r="H30" s="26"/>
      <c r="I30" s="26"/>
      <c r="J30" s="68">
        <f>ROUND(J119, 2)</f>
        <v>0</v>
      </c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" customHeight="1">
      <c r="A32" s="26"/>
      <c r="B32" s="27"/>
      <c r="C32" s="26"/>
      <c r="D32" s="26"/>
      <c r="E32" s="26"/>
      <c r="F32" s="30" t="s">
        <v>32</v>
      </c>
      <c r="G32" s="26"/>
      <c r="H32" s="26"/>
      <c r="I32" s="30" t="s">
        <v>31</v>
      </c>
      <c r="J32" s="30" t="s">
        <v>33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" customHeight="1">
      <c r="A33" s="26"/>
      <c r="B33" s="27"/>
      <c r="C33" s="26"/>
      <c r="D33" s="96" t="s">
        <v>34</v>
      </c>
      <c r="E33" s="32" t="s">
        <v>35</v>
      </c>
      <c r="F33" s="97">
        <f>ROUND((SUM(BE119:BE130)),  2)</f>
        <v>0</v>
      </c>
      <c r="G33" s="98"/>
      <c r="H33" s="98"/>
      <c r="I33" s="99">
        <v>0.2</v>
      </c>
      <c r="J33" s="97">
        <f>ROUND(((SUM(BE119:BE130))*I33),  2)</f>
        <v>0</v>
      </c>
      <c r="K33" s="26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" customHeight="1">
      <c r="A34" s="26"/>
      <c r="B34" s="27"/>
      <c r="C34" s="26"/>
      <c r="D34" s="26"/>
      <c r="E34" s="32" t="s">
        <v>36</v>
      </c>
      <c r="F34" s="100">
        <f>ROUND((SUM(BF119:BF130)),  2)</f>
        <v>0</v>
      </c>
      <c r="G34" s="26"/>
      <c r="H34" s="26"/>
      <c r="I34" s="101">
        <v>0.2</v>
      </c>
      <c r="J34" s="100">
        <f>ROUND(((SUM(BF119:BF130))*I34),  2)</f>
        <v>0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" hidden="1" customHeight="1">
      <c r="A35" s="26"/>
      <c r="B35" s="27"/>
      <c r="C35" s="26"/>
      <c r="D35" s="26"/>
      <c r="E35" s="23" t="s">
        <v>37</v>
      </c>
      <c r="F35" s="100">
        <f>ROUND((SUM(BG119:BG130)),  2)</f>
        <v>0</v>
      </c>
      <c r="G35" s="26"/>
      <c r="H35" s="26"/>
      <c r="I35" s="101">
        <v>0.2</v>
      </c>
      <c r="J35" s="100">
        <f>0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" hidden="1" customHeight="1">
      <c r="A36" s="26"/>
      <c r="B36" s="27"/>
      <c r="C36" s="26"/>
      <c r="D36" s="26"/>
      <c r="E36" s="23" t="s">
        <v>38</v>
      </c>
      <c r="F36" s="100">
        <f>ROUND((SUM(BH119:BH130)),  2)</f>
        <v>0</v>
      </c>
      <c r="G36" s="26"/>
      <c r="H36" s="26"/>
      <c r="I36" s="101">
        <v>0.2</v>
      </c>
      <c r="J36" s="100">
        <f>0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" hidden="1" customHeight="1">
      <c r="A37" s="26"/>
      <c r="B37" s="27"/>
      <c r="C37" s="26"/>
      <c r="D37" s="26"/>
      <c r="E37" s="32" t="s">
        <v>39</v>
      </c>
      <c r="F37" s="97">
        <f>ROUND((SUM(BI119:BI130)),  2)</f>
        <v>0</v>
      </c>
      <c r="G37" s="98"/>
      <c r="H37" s="98"/>
      <c r="I37" s="99">
        <v>0</v>
      </c>
      <c r="J37" s="97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102"/>
      <c r="D39" s="103" t="s">
        <v>40</v>
      </c>
      <c r="E39" s="57"/>
      <c r="F39" s="57"/>
      <c r="G39" s="104" t="s">
        <v>41</v>
      </c>
      <c r="H39" s="105" t="s">
        <v>42</v>
      </c>
      <c r="I39" s="57"/>
      <c r="J39" s="106">
        <f>SUM(J30:J37)</f>
        <v>0</v>
      </c>
      <c r="K39" s="107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" customHeight="1">
      <c r="B41" s="17"/>
      <c r="L41" s="17"/>
    </row>
    <row r="42" spans="1:31" s="1" customFormat="1" ht="14.4" customHeight="1">
      <c r="B42" s="17"/>
      <c r="L42" s="17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39"/>
      <c r="D50" s="40" t="s">
        <v>43</v>
      </c>
      <c r="E50" s="41"/>
      <c r="F50" s="41"/>
      <c r="G50" s="40" t="s">
        <v>44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.2">
      <c r="A61" s="26"/>
      <c r="B61" s="27"/>
      <c r="C61" s="26"/>
      <c r="D61" s="42" t="s">
        <v>45</v>
      </c>
      <c r="E61" s="29"/>
      <c r="F61" s="108" t="s">
        <v>46</v>
      </c>
      <c r="G61" s="42" t="s">
        <v>45</v>
      </c>
      <c r="H61" s="29"/>
      <c r="I61" s="29"/>
      <c r="J61" s="109" t="s">
        <v>46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.2">
      <c r="A65" s="26"/>
      <c r="B65" s="27"/>
      <c r="C65" s="26"/>
      <c r="D65" s="40" t="s">
        <v>47</v>
      </c>
      <c r="E65" s="43"/>
      <c r="F65" s="43"/>
      <c r="G65" s="40" t="s">
        <v>48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.2">
      <c r="A76" s="26"/>
      <c r="B76" s="27"/>
      <c r="C76" s="26"/>
      <c r="D76" s="42" t="s">
        <v>45</v>
      </c>
      <c r="E76" s="29"/>
      <c r="F76" s="108" t="s">
        <v>46</v>
      </c>
      <c r="G76" s="42" t="s">
        <v>45</v>
      </c>
      <c r="H76" s="29"/>
      <c r="I76" s="29"/>
      <c r="J76" s="109" t="s">
        <v>46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" customHeight="1">
      <c r="A82" s="26"/>
      <c r="B82" s="27"/>
      <c r="C82" s="18" t="s">
        <v>122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39.75" customHeight="1">
      <c r="A85" s="26"/>
      <c r="B85" s="27"/>
      <c r="C85" s="26"/>
      <c r="D85" s="26"/>
      <c r="E85" s="211" t="str">
        <f>E7</f>
        <v>BOROVCE, RAKOVICE, VESELÉ, DUBOVANY - Dobudovanie verejnej kanalizácie, Veselé - rekonštrukcia a dostavba obecnej ČOV</v>
      </c>
      <c r="F85" s="212"/>
      <c r="G85" s="212"/>
      <c r="H85" s="212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120</v>
      </c>
      <c r="D86" s="26"/>
      <c r="E86" s="26"/>
      <c r="F86" s="26"/>
      <c r="G86" s="26"/>
      <c r="H86" s="26"/>
      <c r="I86" s="26"/>
      <c r="J86" s="26"/>
      <c r="K86" s="26"/>
      <c r="L86" s="39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205" t="str">
        <f>E9</f>
        <v>SO 10.10.1 - Spevnené plochy - konečné úpravy areálu</v>
      </c>
      <c r="F87" s="210"/>
      <c r="G87" s="210"/>
      <c r="H87" s="210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17</v>
      </c>
      <c r="D89" s="26"/>
      <c r="E89" s="26"/>
      <c r="F89" s="21" t="str">
        <f>F12</f>
        <v xml:space="preserve"> </v>
      </c>
      <c r="G89" s="26"/>
      <c r="H89" s="26"/>
      <c r="I89" s="23" t="s">
        <v>19</v>
      </c>
      <c r="J89" s="52" t="str">
        <f>IF(J12="","",J12)</f>
        <v/>
      </c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15" customHeight="1">
      <c r="A91" s="26"/>
      <c r="B91" s="27"/>
      <c r="C91" s="23" t="s">
        <v>20</v>
      </c>
      <c r="D91" s="26"/>
      <c r="E91" s="26"/>
      <c r="F91" s="21" t="str">
        <f>E15</f>
        <v>Obec Veselé</v>
      </c>
      <c r="G91" s="26"/>
      <c r="H91" s="26"/>
      <c r="I91" s="23" t="s">
        <v>25</v>
      </c>
      <c r="J91" s="24" t="str">
        <f>E21</f>
        <v>Ing. Štefan Dubec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15" customHeight="1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28</v>
      </c>
      <c r="J92" s="24" t="str">
        <f>E24</f>
        <v xml:space="preserve"> </v>
      </c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10" t="s">
        <v>123</v>
      </c>
      <c r="D94" s="102"/>
      <c r="E94" s="102"/>
      <c r="F94" s="102"/>
      <c r="G94" s="102"/>
      <c r="H94" s="102"/>
      <c r="I94" s="102"/>
      <c r="J94" s="111" t="s">
        <v>124</v>
      </c>
      <c r="K94" s="102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8" customHeight="1">
      <c r="A96" s="26"/>
      <c r="B96" s="27"/>
      <c r="C96" s="112" t="s">
        <v>125</v>
      </c>
      <c r="D96" s="26"/>
      <c r="E96" s="26"/>
      <c r="F96" s="26"/>
      <c r="G96" s="26"/>
      <c r="H96" s="26"/>
      <c r="I96" s="26"/>
      <c r="J96" s="68">
        <f>J119</f>
        <v>0</v>
      </c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126</v>
      </c>
    </row>
    <row r="97" spans="1:31" s="9" customFormat="1" ht="24.9" customHeight="1">
      <c r="B97" s="113"/>
      <c r="D97" s="114" t="s">
        <v>127</v>
      </c>
      <c r="E97" s="115"/>
      <c r="F97" s="115"/>
      <c r="G97" s="115"/>
      <c r="H97" s="115"/>
      <c r="I97" s="115"/>
      <c r="J97" s="116">
        <f>J120</f>
        <v>0</v>
      </c>
      <c r="L97" s="113"/>
    </row>
    <row r="98" spans="1:31" s="10" customFormat="1" ht="19.95" customHeight="1">
      <c r="B98" s="117"/>
      <c r="D98" s="118" t="s">
        <v>128</v>
      </c>
      <c r="E98" s="119"/>
      <c r="F98" s="119"/>
      <c r="G98" s="119"/>
      <c r="H98" s="119"/>
      <c r="I98" s="119"/>
      <c r="J98" s="120">
        <f>J121</f>
        <v>0</v>
      </c>
      <c r="L98" s="117"/>
    </row>
    <row r="99" spans="1:31" s="10" customFormat="1" ht="19.95" customHeight="1">
      <c r="B99" s="117"/>
      <c r="D99" s="118" t="s">
        <v>131</v>
      </c>
      <c r="E99" s="119"/>
      <c r="F99" s="119"/>
      <c r="G99" s="119"/>
      <c r="H99" s="119"/>
      <c r="I99" s="119"/>
      <c r="J99" s="120">
        <f>J128</f>
        <v>0</v>
      </c>
      <c r="L99" s="117"/>
    </row>
    <row r="100" spans="1:31" s="2" customFormat="1" ht="21.75" customHeight="1">
      <c r="A100" s="26"/>
      <c r="B100" s="27"/>
      <c r="C100" s="26"/>
      <c r="D100" s="26"/>
      <c r="E100" s="26"/>
      <c r="F100" s="26"/>
      <c r="G100" s="26"/>
      <c r="H100" s="26"/>
      <c r="I100" s="26"/>
      <c r="J100" s="26"/>
      <c r="K100" s="26"/>
      <c r="L100" s="39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</row>
    <row r="101" spans="1:31" s="2" customFormat="1" ht="6.9" customHeight="1">
      <c r="A101" s="26"/>
      <c r="B101" s="44"/>
      <c r="C101" s="45"/>
      <c r="D101" s="45"/>
      <c r="E101" s="45"/>
      <c r="F101" s="45"/>
      <c r="G101" s="45"/>
      <c r="H101" s="45"/>
      <c r="I101" s="45"/>
      <c r="J101" s="45"/>
      <c r="K101" s="45"/>
      <c r="L101" s="39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</row>
    <row r="105" spans="1:31" s="2" customFormat="1" ht="6.9" customHeight="1">
      <c r="A105" s="26"/>
      <c r="B105" s="46"/>
      <c r="C105" s="47"/>
      <c r="D105" s="47"/>
      <c r="E105" s="47"/>
      <c r="F105" s="47"/>
      <c r="G105" s="47"/>
      <c r="H105" s="47"/>
      <c r="I105" s="47"/>
      <c r="J105" s="47"/>
      <c r="K105" s="47"/>
      <c r="L105" s="39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31" s="2" customFormat="1" ht="24.9" customHeight="1">
      <c r="A106" s="26"/>
      <c r="B106" s="27"/>
      <c r="C106" s="18" t="s">
        <v>135</v>
      </c>
      <c r="D106" s="26"/>
      <c r="E106" s="26"/>
      <c r="F106" s="26"/>
      <c r="G106" s="26"/>
      <c r="H106" s="26"/>
      <c r="I106" s="26"/>
      <c r="J106" s="26"/>
      <c r="K106" s="26"/>
      <c r="L106" s="39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s="2" customFormat="1" ht="6.9" customHeight="1">
      <c r="A107" s="26"/>
      <c r="B107" s="27"/>
      <c r="C107" s="26"/>
      <c r="D107" s="26"/>
      <c r="E107" s="26"/>
      <c r="F107" s="26"/>
      <c r="G107" s="26"/>
      <c r="H107" s="26"/>
      <c r="I107" s="26"/>
      <c r="J107" s="26"/>
      <c r="K107" s="26"/>
      <c r="L107" s="39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12" customHeight="1">
      <c r="A108" s="26"/>
      <c r="B108" s="27"/>
      <c r="C108" s="23" t="s">
        <v>13</v>
      </c>
      <c r="D108" s="26"/>
      <c r="E108" s="26"/>
      <c r="F108" s="26"/>
      <c r="G108" s="26"/>
      <c r="H108" s="26"/>
      <c r="I108" s="26"/>
      <c r="J108" s="26"/>
      <c r="K108" s="26"/>
      <c r="L108" s="39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39.75" customHeight="1">
      <c r="A109" s="26"/>
      <c r="B109" s="27"/>
      <c r="C109" s="26"/>
      <c r="D109" s="26"/>
      <c r="E109" s="211" t="str">
        <f>E7</f>
        <v>BOROVCE, RAKOVICE, VESELÉ, DUBOVANY - Dobudovanie verejnej kanalizácie, Veselé - rekonštrukcia a dostavba obecnej ČOV</v>
      </c>
      <c r="F109" s="212"/>
      <c r="G109" s="212"/>
      <c r="H109" s="212"/>
      <c r="I109" s="26"/>
      <c r="J109" s="26"/>
      <c r="K109" s="26"/>
      <c r="L109" s="39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12" customHeight="1">
      <c r="A110" s="26"/>
      <c r="B110" s="27"/>
      <c r="C110" s="23" t="s">
        <v>120</v>
      </c>
      <c r="D110" s="26"/>
      <c r="E110" s="26"/>
      <c r="F110" s="26"/>
      <c r="G110" s="26"/>
      <c r="H110" s="26"/>
      <c r="I110" s="26"/>
      <c r="J110" s="26"/>
      <c r="K110" s="26"/>
      <c r="L110" s="39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16.5" customHeight="1">
      <c r="A111" s="26"/>
      <c r="B111" s="27"/>
      <c r="C111" s="26"/>
      <c r="D111" s="26"/>
      <c r="E111" s="205" t="str">
        <f>E9</f>
        <v>SO 10.10.1 - Spevnené plochy - konečné úpravy areálu</v>
      </c>
      <c r="F111" s="210"/>
      <c r="G111" s="210"/>
      <c r="H111" s="210"/>
      <c r="I111" s="26"/>
      <c r="J111" s="26"/>
      <c r="K111" s="26"/>
      <c r="L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6.9" customHeight="1">
      <c r="A112" s="26"/>
      <c r="B112" s="27"/>
      <c r="C112" s="26"/>
      <c r="D112" s="26"/>
      <c r="E112" s="26"/>
      <c r="F112" s="26"/>
      <c r="G112" s="26"/>
      <c r="H112" s="26"/>
      <c r="I112" s="26"/>
      <c r="J112" s="26"/>
      <c r="K112" s="26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2" customHeight="1">
      <c r="A113" s="26"/>
      <c r="B113" s="27"/>
      <c r="C113" s="23" t="s">
        <v>17</v>
      </c>
      <c r="D113" s="26"/>
      <c r="E113" s="26"/>
      <c r="F113" s="21" t="str">
        <f>F12</f>
        <v xml:space="preserve"> </v>
      </c>
      <c r="G113" s="26"/>
      <c r="H113" s="26"/>
      <c r="I113" s="23" t="s">
        <v>19</v>
      </c>
      <c r="J113" s="52" t="str">
        <f>IF(J12="","",J12)</f>
        <v/>
      </c>
      <c r="K113" s="26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6.9" customHeight="1">
      <c r="A114" s="26"/>
      <c r="B114" s="27"/>
      <c r="C114" s="26"/>
      <c r="D114" s="26"/>
      <c r="E114" s="26"/>
      <c r="F114" s="26"/>
      <c r="G114" s="26"/>
      <c r="H114" s="26"/>
      <c r="I114" s="26"/>
      <c r="J114" s="26"/>
      <c r="K114" s="26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5.15" customHeight="1">
      <c r="A115" s="26"/>
      <c r="B115" s="27"/>
      <c r="C115" s="23" t="s">
        <v>20</v>
      </c>
      <c r="D115" s="26"/>
      <c r="E115" s="26"/>
      <c r="F115" s="21" t="str">
        <f>E15</f>
        <v>Obec Veselé</v>
      </c>
      <c r="G115" s="26"/>
      <c r="H115" s="26"/>
      <c r="I115" s="23" t="s">
        <v>25</v>
      </c>
      <c r="J115" s="24" t="str">
        <f>E21</f>
        <v>Ing. Štefan Dubec</v>
      </c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5.15" customHeight="1">
      <c r="A116" s="26"/>
      <c r="B116" s="27"/>
      <c r="C116" s="23" t="s">
        <v>24</v>
      </c>
      <c r="D116" s="26"/>
      <c r="E116" s="26"/>
      <c r="F116" s="21" t="str">
        <f>IF(E18="","",E18)</f>
        <v xml:space="preserve"> </v>
      </c>
      <c r="G116" s="26"/>
      <c r="H116" s="26"/>
      <c r="I116" s="23" t="s">
        <v>28</v>
      </c>
      <c r="J116" s="24" t="str">
        <f>E24</f>
        <v xml:space="preserve"> </v>
      </c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0.35" customHeight="1">
      <c r="A117" s="26"/>
      <c r="B117" s="27"/>
      <c r="C117" s="26"/>
      <c r="D117" s="26"/>
      <c r="E117" s="26"/>
      <c r="F117" s="26"/>
      <c r="G117" s="26"/>
      <c r="H117" s="26"/>
      <c r="I117" s="26"/>
      <c r="J117" s="26"/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11" customFormat="1" ht="29.25" customHeight="1">
      <c r="A118" s="121"/>
      <c r="B118" s="122"/>
      <c r="C118" s="123" t="s">
        <v>136</v>
      </c>
      <c r="D118" s="124" t="s">
        <v>55</v>
      </c>
      <c r="E118" s="124" t="s">
        <v>51</v>
      </c>
      <c r="F118" s="124" t="s">
        <v>52</v>
      </c>
      <c r="G118" s="124" t="s">
        <v>137</v>
      </c>
      <c r="H118" s="124" t="s">
        <v>138</v>
      </c>
      <c r="I118" s="124" t="s">
        <v>139</v>
      </c>
      <c r="J118" s="125" t="s">
        <v>124</v>
      </c>
      <c r="K118" s="126" t="s">
        <v>140</v>
      </c>
      <c r="L118" s="127"/>
      <c r="M118" s="59" t="s">
        <v>1</v>
      </c>
      <c r="N118" s="60" t="s">
        <v>34</v>
      </c>
      <c r="O118" s="60" t="s">
        <v>141</v>
      </c>
      <c r="P118" s="60" t="s">
        <v>142</v>
      </c>
      <c r="Q118" s="60" t="s">
        <v>143</v>
      </c>
      <c r="R118" s="60" t="s">
        <v>144</v>
      </c>
      <c r="S118" s="60" t="s">
        <v>145</v>
      </c>
      <c r="T118" s="61" t="s">
        <v>146</v>
      </c>
      <c r="U118" s="121"/>
      <c r="V118" s="121"/>
      <c r="W118" s="121"/>
      <c r="X118" s="121"/>
      <c r="Y118" s="121"/>
      <c r="Z118" s="121"/>
      <c r="AA118" s="121"/>
      <c r="AB118" s="121"/>
      <c r="AC118" s="121"/>
      <c r="AD118" s="121"/>
      <c r="AE118" s="121"/>
    </row>
    <row r="119" spans="1:65" s="2" customFormat="1" ht="22.8" customHeight="1">
      <c r="A119" s="26"/>
      <c r="B119" s="27"/>
      <c r="C119" s="66" t="s">
        <v>125</v>
      </c>
      <c r="D119" s="26"/>
      <c r="E119" s="26"/>
      <c r="F119" s="26"/>
      <c r="G119" s="26"/>
      <c r="H119" s="26"/>
      <c r="I119" s="26"/>
      <c r="J119" s="128">
        <f>BK119</f>
        <v>0</v>
      </c>
      <c r="K119" s="26"/>
      <c r="L119" s="27"/>
      <c r="M119" s="62"/>
      <c r="N119" s="53"/>
      <c r="O119" s="63"/>
      <c r="P119" s="129">
        <f>P120</f>
        <v>0</v>
      </c>
      <c r="Q119" s="63"/>
      <c r="R119" s="129">
        <f>R120</f>
        <v>0</v>
      </c>
      <c r="S119" s="63"/>
      <c r="T119" s="130">
        <f>T120</f>
        <v>0</v>
      </c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T119" s="14" t="s">
        <v>69</v>
      </c>
      <c r="AU119" s="14" t="s">
        <v>126</v>
      </c>
      <c r="BK119" s="131">
        <f>BK120</f>
        <v>0</v>
      </c>
    </row>
    <row r="120" spans="1:65" s="12" customFormat="1" ht="25.95" customHeight="1">
      <c r="B120" s="132"/>
      <c r="D120" s="133" t="s">
        <v>69</v>
      </c>
      <c r="E120" s="134" t="s">
        <v>147</v>
      </c>
      <c r="F120" s="134" t="s">
        <v>148</v>
      </c>
      <c r="J120" s="135">
        <f>BK120</f>
        <v>0</v>
      </c>
      <c r="L120" s="132"/>
      <c r="M120" s="136"/>
      <c r="N120" s="137"/>
      <c r="O120" s="137"/>
      <c r="P120" s="138">
        <f>P121+P128</f>
        <v>0</v>
      </c>
      <c r="Q120" s="137"/>
      <c r="R120" s="138">
        <f>R121+R128</f>
        <v>0</v>
      </c>
      <c r="S120" s="137"/>
      <c r="T120" s="139">
        <f>T121+T128</f>
        <v>0</v>
      </c>
      <c r="AR120" s="133" t="s">
        <v>78</v>
      </c>
      <c r="AT120" s="140" t="s">
        <v>69</v>
      </c>
      <c r="AU120" s="140" t="s">
        <v>70</v>
      </c>
      <c r="AY120" s="133" t="s">
        <v>149</v>
      </c>
      <c r="BK120" s="141">
        <f>BK121+BK128</f>
        <v>0</v>
      </c>
    </row>
    <row r="121" spans="1:65" s="12" customFormat="1" ht="22.8" customHeight="1">
      <c r="B121" s="132"/>
      <c r="D121" s="133" t="s">
        <v>69</v>
      </c>
      <c r="E121" s="142" t="s">
        <v>78</v>
      </c>
      <c r="F121" s="142" t="s">
        <v>150</v>
      </c>
      <c r="J121" s="143">
        <f>BK121</f>
        <v>0</v>
      </c>
      <c r="L121" s="132"/>
      <c r="M121" s="136"/>
      <c r="N121" s="137"/>
      <c r="O121" s="137"/>
      <c r="P121" s="138">
        <f>SUM(P122:P127)</f>
        <v>0</v>
      </c>
      <c r="Q121" s="137"/>
      <c r="R121" s="138">
        <f>SUM(R122:R127)</f>
        <v>0</v>
      </c>
      <c r="S121" s="137"/>
      <c r="T121" s="139">
        <f>SUM(T122:T127)</f>
        <v>0</v>
      </c>
      <c r="AR121" s="133" t="s">
        <v>78</v>
      </c>
      <c r="AT121" s="140" t="s">
        <v>69</v>
      </c>
      <c r="AU121" s="140" t="s">
        <v>78</v>
      </c>
      <c r="AY121" s="133" t="s">
        <v>149</v>
      </c>
      <c r="BK121" s="141">
        <f>SUM(BK122:BK127)</f>
        <v>0</v>
      </c>
    </row>
    <row r="122" spans="1:65" s="2" customFormat="1" ht="37.799999999999997" customHeight="1">
      <c r="A122" s="26"/>
      <c r="B122" s="144"/>
      <c r="C122" s="145" t="s">
        <v>78</v>
      </c>
      <c r="D122" s="145" t="s">
        <v>151</v>
      </c>
      <c r="E122" s="146" t="s">
        <v>1042</v>
      </c>
      <c r="F122" s="147" t="s">
        <v>1043</v>
      </c>
      <c r="G122" s="148" t="s">
        <v>234</v>
      </c>
      <c r="H122" s="149">
        <v>79.2</v>
      </c>
      <c r="I122" s="150"/>
      <c r="J122" s="150">
        <f t="shared" ref="J122:J127" si="0">ROUND(I122*H122,2)</f>
        <v>0</v>
      </c>
      <c r="K122" s="151"/>
      <c r="L122" s="27"/>
      <c r="M122" s="152" t="s">
        <v>1</v>
      </c>
      <c r="N122" s="153" t="s">
        <v>36</v>
      </c>
      <c r="O122" s="154">
        <v>0</v>
      </c>
      <c r="P122" s="154">
        <f t="shared" ref="P122:P127" si="1">O122*H122</f>
        <v>0</v>
      </c>
      <c r="Q122" s="154">
        <v>0</v>
      </c>
      <c r="R122" s="154">
        <f t="shared" ref="R122:R127" si="2">Q122*H122</f>
        <v>0</v>
      </c>
      <c r="S122" s="154">
        <v>0</v>
      </c>
      <c r="T122" s="155">
        <f t="shared" ref="T122:T127" si="3">S122*H122</f>
        <v>0</v>
      </c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R122" s="156" t="s">
        <v>155</v>
      </c>
      <c r="AT122" s="156" t="s">
        <v>151</v>
      </c>
      <c r="AU122" s="156" t="s">
        <v>156</v>
      </c>
      <c r="AY122" s="14" t="s">
        <v>149</v>
      </c>
      <c r="BE122" s="157">
        <f t="shared" ref="BE122:BE127" si="4">IF(N122="základná",J122,0)</f>
        <v>0</v>
      </c>
      <c r="BF122" s="157">
        <f t="shared" ref="BF122:BF127" si="5">IF(N122="znížená",J122,0)</f>
        <v>0</v>
      </c>
      <c r="BG122" s="157">
        <f t="shared" ref="BG122:BG127" si="6">IF(N122="zákl. prenesená",J122,0)</f>
        <v>0</v>
      </c>
      <c r="BH122" s="157">
        <f t="shared" ref="BH122:BH127" si="7">IF(N122="zníž. prenesená",J122,0)</f>
        <v>0</v>
      </c>
      <c r="BI122" s="157">
        <f t="shared" ref="BI122:BI127" si="8">IF(N122="nulová",J122,0)</f>
        <v>0</v>
      </c>
      <c r="BJ122" s="14" t="s">
        <v>156</v>
      </c>
      <c r="BK122" s="157">
        <f t="shared" ref="BK122:BK127" si="9">ROUND(I122*H122,2)</f>
        <v>0</v>
      </c>
      <c r="BL122" s="14" t="s">
        <v>155</v>
      </c>
      <c r="BM122" s="156" t="s">
        <v>156</v>
      </c>
    </row>
    <row r="123" spans="1:65" s="2" customFormat="1" ht="24.15" customHeight="1">
      <c r="A123" s="26"/>
      <c r="B123" s="144"/>
      <c r="C123" s="145" t="s">
        <v>156</v>
      </c>
      <c r="D123" s="145" t="s">
        <v>151</v>
      </c>
      <c r="E123" s="146" t="s">
        <v>772</v>
      </c>
      <c r="F123" s="147" t="s">
        <v>773</v>
      </c>
      <c r="G123" s="148" t="s">
        <v>234</v>
      </c>
      <c r="H123" s="149">
        <v>79.2</v>
      </c>
      <c r="I123" s="150"/>
      <c r="J123" s="150">
        <f t="shared" si="0"/>
        <v>0</v>
      </c>
      <c r="K123" s="151"/>
      <c r="L123" s="27"/>
      <c r="M123" s="152" t="s">
        <v>1</v>
      </c>
      <c r="N123" s="153" t="s">
        <v>36</v>
      </c>
      <c r="O123" s="154">
        <v>0</v>
      </c>
      <c r="P123" s="154">
        <f t="shared" si="1"/>
        <v>0</v>
      </c>
      <c r="Q123" s="154">
        <v>0</v>
      </c>
      <c r="R123" s="154">
        <f t="shared" si="2"/>
        <v>0</v>
      </c>
      <c r="S123" s="154">
        <v>0</v>
      </c>
      <c r="T123" s="155">
        <f t="shared" si="3"/>
        <v>0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R123" s="156" t="s">
        <v>155</v>
      </c>
      <c r="AT123" s="156" t="s">
        <v>151</v>
      </c>
      <c r="AU123" s="156" t="s">
        <v>156</v>
      </c>
      <c r="AY123" s="14" t="s">
        <v>149</v>
      </c>
      <c r="BE123" s="157">
        <f t="shared" si="4"/>
        <v>0</v>
      </c>
      <c r="BF123" s="157">
        <f t="shared" si="5"/>
        <v>0</v>
      </c>
      <c r="BG123" s="157">
        <f t="shared" si="6"/>
        <v>0</v>
      </c>
      <c r="BH123" s="157">
        <f t="shared" si="7"/>
        <v>0</v>
      </c>
      <c r="BI123" s="157">
        <f t="shared" si="8"/>
        <v>0</v>
      </c>
      <c r="BJ123" s="14" t="s">
        <v>156</v>
      </c>
      <c r="BK123" s="157">
        <f t="shared" si="9"/>
        <v>0</v>
      </c>
      <c r="BL123" s="14" t="s">
        <v>155</v>
      </c>
      <c r="BM123" s="156" t="s">
        <v>155</v>
      </c>
    </row>
    <row r="124" spans="1:65" s="2" customFormat="1" ht="21.75" customHeight="1">
      <c r="A124" s="26"/>
      <c r="B124" s="144"/>
      <c r="C124" s="145" t="s">
        <v>159</v>
      </c>
      <c r="D124" s="145" t="s">
        <v>151</v>
      </c>
      <c r="E124" s="146" t="s">
        <v>1044</v>
      </c>
      <c r="F124" s="147" t="s">
        <v>1045</v>
      </c>
      <c r="G124" s="148" t="s">
        <v>165</v>
      </c>
      <c r="H124" s="149">
        <v>326</v>
      </c>
      <c r="I124" s="150"/>
      <c r="J124" s="150">
        <f t="shared" si="0"/>
        <v>0</v>
      </c>
      <c r="K124" s="151"/>
      <c r="L124" s="27"/>
      <c r="M124" s="152" t="s">
        <v>1</v>
      </c>
      <c r="N124" s="153" t="s">
        <v>36</v>
      </c>
      <c r="O124" s="154">
        <v>0</v>
      </c>
      <c r="P124" s="154">
        <f t="shared" si="1"/>
        <v>0</v>
      </c>
      <c r="Q124" s="154">
        <v>0</v>
      </c>
      <c r="R124" s="154">
        <f t="shared" si="2"/>
        <v>0</v>
      </c>
      <c r="S124" s="154">
        <v>0</v>
      </c>
      <c r="T124" s="155">
        <f t="shared" si="3"/>
        <v>0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R124" s="156" t="s">
        <v>155</v>
      </c>
      <c r="AT124" s="156" t="s">
        <v>151</v>
      </c>
      <c r="AU124" s="156" t="s">
        <v>156</v>
      </c>
      <c r="AY124" s="14" t="s">
        <v>149</v>
      </c>
      <c r="BE124" s="157">
        <f t="shared" si="4"/>
        <v>0</v>
      </c>
      <c r="BF124" s="157">
        <f t="shared" si="5"/>
        <v>0</v>
      </c>
      <c r="BG124" s="157">
        <f t="shared" si="6"/>
        <v>0</v>
      </c>
      <c r="BH124" s="157">
        <f t="shared" si="7"/>
        <v>0</v>
      </c>
      <c r="BI124" s="157">
        <f t="shared" si="8"/>
        <v>0</v>
      </c>
      <c r="BJ124" s="14" t="s">
        <v>156</v>
      </c>
      <c r="BK124" s="157">
        <f t="shared" si="9"/>
        <v>0</v>
      </c>
      <c r="BL124" s="14" t="s">
        <v>155</v>
      </c>
      <c r="BM124" s="156" t="s">
        <v>162</v>
      </c>
    </row>
    <row r="125" spans="1:65" s="2" customFormat="1" ht="16.5" customHeight="1">
      <c r="A125" s="26"/>
      <c r="B125" s="144"/>
      <c r="C125" s="162" t="s">
        <v>155</v>
      </c>
      <c r="D125" s="162" t="s">
        <v>292</v>
      </c>
      <c r="E125" s="163" t="s">
        <v>1046</v>
      </c>
      <c r="F125" s="164" t="s">
        <v>1047</v>
      </c>
      <c r="G125" s="165" t="s">
        <v>322</v>
      </c>
      <c r="H125" s="166">
        <v>10.06</v>
      </c>
      <c r="I125" s="167"/>
      <c r="J125" s="167">
        <f t="shared" si="0"/>
        <v>0</v>
      </c>
      <c r="K125" s="168"/>
      <c r="L125" s="169"/>
      <c r="M125" s="170" t="s">
        <v>1</v>
      </c>
      <c r="N125" s="171" t="s">
        <v>36</v>
      </c>
      <c r="O125" s="154">
        <v>0</v>
      </c>
      <c r="P125" s="154">
        <f t="shared" si="1"/>
        <v>0</v>
      </c>
      <c r="Q125" s="154">
        <v>0</v>
      </c>
      <c r="R125" s="154">
        <f t="shared" si="2"/>
        <v>0</v>
      </c>
      <c r="S125" s="154">
        <v>0</v>
      </c>
      <c r="T125" s="155">
        <f t="shared" si="3"/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56" t="s">
        <v>166</v>
      </c>
      <c r="AT125" s="156" t="s">
        <v>292</v>
      </c>
      <c r="AU125" s="156" t="s">
        <v>156</v>
      </c>
      <c r="AY125" s="14" t="s">
        <v>149</v>
      </c>
      <c r="BE125" s="157">
        <f t="shared" si="4"/>
        <v>0</v>
      </c>
      <c r="BF125" s="157">
        <f t="shared" si="5"/>
        <v>0</v>
      </c>
      <c r="BG125" s="157">
        <f t="shared" si="6"/>
        <v>0</v>
      </c>
      <c r="BH125" s="157">
        <f t="shared" si="7"/>
        <v>0</v>
      </c>
      <c r="BI125" s="157">
        <f t="shared" si="8"/>
        <v>0</v>
      </c>
      <c r="BJ125" s="14" t="s">
        <v>156</v>
      </c>
      <c r="BK125" s="157">
        <f t="shared" si="9"/>
        <v>0</v>
      </c>
      <c r="BL125" s="14" t="s">
        <v>155</v>
      </c>
      <c r="BM125" s="156" t="s">
        <v>166</v>
      </c>
    </row>
    <row r="126" spans="1:65" s="2" customFormat="1" ht="24.15" customHeight="1">
      <c r="A126" s="26"/>
      <c r="B126" s="144"/>
      <c r="C126" s="145" t="s">
        <v>167</v>
      </c>
      <c r="D126" s="145" t="s">
        <v>151</v>
      </c>
      <c r="E126" s="146" t="s">
        <v>1048</v>
      </c>
      <c r="F126" s="147" t="s">
        <v>1049</v>
      </c>
      <c r="G126" s="148" t="s">
        <v>165</v>
      </c>
      <c r="H126" s="149">
        <v>326</v>
      </c>
      <c r="I126" s="150"/>
      <c r="J126" s="150">
        <f t="shared" si="0"/>
        <v>0</v>
      </c>
      <c r="K126" s="151"/>
      <c r="L126" s="27"/>
      <c r="M126" s="152" t="s">
        <v>1</v>
      </c>
      <c r="N126" s="153" t="s">
        <v>36</v>
      </c>
      <c r="O126" s="154">
        <v>0</v>
      </c>
      <c r="P126" s="154">
        <f t="shared" si="1"/>
        <v>0</v>
      </c>
      <c r="Q126" s="154">
        <v>0</v>
      </c>
      <c r="R126" s="154">
        <f t="shared" si="2"/>
        <v>0</v>
      </c>
      <c r="S126" s="154">
        <v>0</v>
      </c>
      <c r="T126" s="155">
        <f t="shared" si="3"/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56" t="s">
        <v>155</v>
      </c>
      <c r="AT126" s="156" t="s">
        <v>151</v>
      </c>
      <c r="AU126" s="156" t="s">
        <v>156</v>
      </c>
      <c r="AY126" s="14" t="s">
        <v>149</v>
      </c>
      <c r="BE126" s="157">
        <f t="shared" si="4"/>
        <v>0</v>
      </c>
      <c r="BF126" s="157">
        <f t="shared" si="5"/>
        <v>0</v>
      </c>
      <c r="BG126" s="157">
        <f t="shared" si="6"/>
        <v>0</v>
      </c>
      <c r="BH126" s="157">
        <f t="shared" si="7"/>
        <v>0</v>
      </c>
      <c r="BI126" s="157">
        <f t="shared" si="8"/>
        <v>0</v>
      </c>
      <c r="BJ126" s="14" t="s">
        <v>156</v>
      </c>
      <c r="BK126" s="157">
        <f t="shared" si="9"/>
        <v>0</v>
      </c>
      <c r="BL126" s="14" t="s">
        <v>155</v>
      </c>
      <c r="BM126" s="156" t="s">
        <v>171</v>
      </c>
    </row>
    <row r="127" spans="1:65" s="2" customFormat="1" ht="24.15" customHeight="1">
      <c r="A127" s="26"/>
      <c r="B127" s="144"/>
      <c r="C127" s="145" t="s">
        <v>162</v>
      </c>
      <c r="D127" s="145" t="s">
        <v>151</v>
      </c>
      <c r="E127" s="146" t="s">
        <v>1050</v>
      </c>
      <c r="F127" s="147" t="s">
        <v>1051</v>
      </c>
      <c r="G127" s="148" t="s">
        <v>165</v>
      </c>
      <c r="H127" s="149">
        <v>326</v>
      </c>
      <c r="I127" s="150"/>
      <c r="J127" s="150">
        <f t="shared" si="0"/>
        <v>0</v>
      </c>
      <c r="K127" s="151"/>
      <c r="L127" s="27"/>
      <c r="M127" s="152" t="s">
        <v>1</v>
      </c>
      <c r="N127" s="153" t="s">
        <v>36</v>
      </c>
      <c r="O127" s="154">
        <v>0</v>
      </c>
      <c r="P127" s="154">
        <f t="shared" si="1"/>
        <v>0</v>
      </c>
      <c r="Q127" s="154">
        <v>0</v>
      </c>
      <c r="R127" s="154">
        <f t="shared" si="2"/>
        <v>0</v>
      </c>
      <c r="S127" s="154">
        <v>0</v>
      </c>
      <c r="T127" s="155">
        <f t="shared" si="3"/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56" t="s">
        <v>155</v>
      </c>
      <c r="AT127" s="156" t="s">
        <v>151</v>
      </c>
      <c r="AU127" s="156" t="s">
        <v>156</v>
      </c>
      <c r="AY127" s="14" t="s">
        <v>149</v>
      </c>
      <c r="BE127" s="157">
        <f t="shared" si="4"/>
        <v>0</v>
      </c>
      <c r="BF127" s="157">
        <f t="shared" si="5"/>
        <v>0</v>
      </c>
      <c r="BG127" s="157">
        <f t="shared" si="6"/>
        <v>0</v>
      </c>
      <c r="BH127" s="157">
        <f t="shared" si="7"/>
        <v>0</v>
      </c>
      <c r="BI127" s="157">
        <f t="shared" si="8"/>
        <v>0</v>
      </c>
      <c r="BJ127" s="14" t="s">
        <v>156</v>
      </c>
      <c r="BK127" s="157">
        <f t="shared" si="9"/>
        <v>0</v>
      </c>
      <c r="BL127" s="14" t="s">
        <v>155</v>
      </c>
      <c r="BM127" s="156" t="s">
        <v>174</v>
      </c>
    </row>
    <row r="128" spans="1:65" s="12" customFormat="1" ht="22.8" customHeight="1">
      <c r="B128" s="132"/>
      <c r="D128" s="133" t="s">
        <v>69</v>
      </c>
      <c r="E128" s="142" t="s">
        <v>198</v>
      </c>
      <c r="F128" s="142" t="s">
        <v>199</v>
      </c>
      <c r="J128" s="143">
        <f>BK128</f>
        <v>0</v>
      </c>
      <c r="L128" s="132"/>
      <c r="M128" s="136"/>
      <c r="N128" s="137"/>
      <c r="O128" s="137"/>
      <c r="P128" s="138">
        <f>SUM(P129:P130)</f>
        <v>0</v>
      </c>
      <c r="Q128" s="137"/>
      <c r="R128" s="138">
        <f>SUM(R129:R130)</f>
        <v>0</v>
      </c>
      <c r="S128" s="137"/>
      <c r="T128" s="139">
        <f>SUM(T129:T130)</f>
        <v>0</v>
      </c>
      <c r="AR128" s="133" t="s">
        <v>78</v>
      </c>
      <c r="AT128" s="140" t="s">
        <v>69</v>
      </c>
      <c r="AU128" s="140" t="s">
        <v>78</v>
      </c>
      <c r="AY128" s="133" t="s">
        <v>149</v>
      </c>
      <c r="BK128" s="141">
        <f>SUM(BK129:BK130)</f>
        <v>0</v>
      </c>
    </row>
    <row r="129" spans="1:65" s="2" customFormat="1" ht="33" customHeight="1">
      <c r="A129" s="26"/>
      <c r="B129" s="144"/>
      <c r="C129" s="145" t="s">
        <v>175</v>
      </c>
      <c r="D129" s="145" t="s">
        <v>151</v>
      </c>
      <c r="E129" s="146" t="s">
        <v>1052</v>
      </c>
      <c r="F129" s="147" t="s">
        <v>1005</v>
      </c>
      <c r="G129" s="148" t="s">
        <v>187</v>
      </c>
      <c r="H129" s="149">
        <v>0.01</v>
      </c>
      <c r="I129" s="150"/>
      <c r="J129" s="150">
        <f>ROUND(I129*H129,2)</f>
        <v>0</v>
      </c>
      <c r="K129" s="151"/>
      <c r="L129" s="27"/>
      <c r="M129" s="152" t="s">
        <v>1</v>
      </c>
      <c r="N129" s="153" t="s">
        <v>36</v>
      </c>
      <c r="O129" s="154">
        <v>0</v>
      </c>
      <c r="P129" s="154">
        <f>O129*H129</f>
        <v>0</v>
      </c>
      <c r="Q129" s="154">
        <v>0</v>
      </c>
      <c r="R129" s="154">
        <f>Q129*H129</f>
        <v>0</v>
      </c>
      <c r="S129" s="154">
        <v>0</v>
      </c>
      <c r="T129" s="155">
        <f>S129*H129</f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6" t="s">
        <v>155</v>
      </c>
      <c r="AT129" s="156" t="s">
        <v>151</v>
      </c>
      <c r="AU129" s="156" t="s">
        <v>156</v>
      </c>
      <c r="AY129" s="14" t="s">
        <v>149</v>
      </c>
      <c r="BE129" s="157">
        <f>IF(N129="základná",J129,0)</f>
        <v>0</v>
      </c>
      <c r="BF129" s="157">
        <f>IF(N129="znížená",J129,0)</f>
        <v>0</v>
      </c>
      <c r="BG129" s="157">
        <f>IF(N129="zákl. prenesená",J129,0)</f>
        <v>0</v>
      </c>
      <c r="BH129" s="157">
        <f>IF(N129="zníž. prenesená",J129,0)</f>
        <v>0</v>
      </c>
      <c r="BI129" s="157">
        <f>IF(N129="nulová",J129,0)</f>
        <v>0</v>
      </c>
      <c r="BJ129" s="14" t="s">
        <v>156</v>
      </c>
      <c r="BK129" s="157">
        <f>ROUND(I129*H129,2)</f>
        <v>0</v>
      </c>
      <c r="BL129" s="14" t="s">
        <v>155</v>
      </c>
      <c r="BM129" s="156" t="s">
        <v>178</v>
      </c>
    </row>
    <row r="130" spans="1:65" s="2" customFormat="1" ht="49.05" customHeight="1">
      <c r="A130" s="26"/>
      <c r="B130" s="144"/>
      <c r="C130" s="145" t="s">
        <v>166</v>
      </c>
      <c r="D130" s="145" t="s">
        <v>151</v>
      </c>
      <c r="E130" s="146" t="s">
        <v>1053</v>
      </c>
      <c r="F130" s="147" t="s">
        <v>1054</v>
      </c>
      <c r="G130" s="148" t="s">
        <v>187</v>
      </c>
      <c r="H130" s="149">
        <v>0.05</v>
      </c>
      <c r="I130" s="150"/>
      <c r="J130" s="150">
        <f>ROUND(I130*H130,2)</f>
        <v>0</v>
      </c>
      <c r="K130" s="151"/>
      <c r="L130" s="27"/>
      <c r="M130" s="158" t="s">
        <v>1</v>
      </c>
      <c r="N130" s="159" t="s">
        <v>36</v>
      </c>
      <c r="O130" s="160">
        <v>0</v>
      </c>
      <c r="P130" s="160">
        <f>O130*H130</f>
        <v>0</v>
      </c>
      <c r="Q130" s="160">
        <v>0</v>
      </c>
      <c r="R130" s="160">
        <f>Q130*H130</f>
        <v>0</v>
      </c>
      <c r="S130" s="160">
        <v>0</v>
      </c>
      <c r="T130" s="161">
        <f>S130*H130</f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6" t="s">
        <v>155</v>
      </c>
      <c r="AT130" s="156" t="s">
        <v>151</v>
      </c>
      <c r="AU130" s="156" t="s">
        <v>156</v>
      </c>
      <c r="AY130" s="14" t="s">
        <v>149</v>
      </c>
      <c r="BE130" s="157">
        <f>IF(N130="základná",J130,0)</f>
        <v>0</v>
      </c>
      <c r="BF130" s="157">
        <f>IF(N130="znížená",J130,0)</f>
        <v>0</v>
      </c>
      <c r="BG130" s="157">
        <f>IF(N130="zákl. prenesená",J130,0)</f>
        <v>0</v>
      </c>
      <c r="BH130" s="157">
        <f>IF(N130="zníž. prenesená",J130,0)</f>
        <v>0</v>
      </c>
      <c r="BI130" s="157">
        <f>IF(N130="nulová",J130,0)</f>
        <v>0</v>
      </c>
      <c r="BJ130" s="14" t="s">
        <v>156</v>
      </c>
      <c r="BK130" s="157">
        <f>ROUND(I130*H130,2)</f>
        <v>0</v>
      </c>
      <c r="BL130" s="14" t="s">
        <v>155</v>
      </c>
      <c r="BM130" s="156" t="s">
        <v>188</v>
      </c>
    </row>
    <row r="131" spans="1:65" s="2" customFormat="1" ht="6.9" customHeight="1">
      <c r="A131" s="26"/>
      <c r="B131" s="44"/>
      <c r="C131" s="45"/>
      <c r="D131" s="45"/>
      <c r="E131" s="45"/>
      <c r="F131" s="45"/>
      <c r="G131" s="45"/>
      <c r="H131" s="45"/>
      <c r="I131" s="45"/>
      <c r="J131" s="45"/>
      <c r="K131" s="45"/>
      <c r="L131" s="27"/>
      <c r="M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</row>
  </sheetData>
  <autoFilter ref="C118:K130" xr:uid="{00000000-0009-0000-0000-00000B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BM146"/>
  <sheetViews>
    <sheetView showGridLines="0" topLeftCell="A122" workbookViewId="0">
      <selection activeCell="I125" sqref="I125:I145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>
      <c r="A1" s="90"/>
    </row>
    <row r="2" spans="1:46" s="1" customFormat="1" ht="36.9" customHeight="1">
      <c r="L2" s="180" t="s">
        <v>5</v>
      </c>
      <c r="M2" s="181"/>
      <c r="N2" s="181"/>
      <c r="O2" s="181"/>
      <c r="P2" s="181"/>
      <c r="Q2" s="181"/>
      <c r="R2" s="181"/>
      <c r="S2" s="181"/>
      <c r="T2" s="181"/>
      <c r="U2" s="181"/>
      <c r="V2" s="181"/>
      <c r="AT2" s="14" t="s">
        <v>112</v>
      </c>
    </row>
    <row r="3" spans="1:46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70</v>
      </c>
    </row>
    <row r="4" spans="1:46" s="1" customFormat="1" ht="24.9" customHeight="1">
      <c r="B4" s="17"/>
      <c r="D4" s="18" t="s">
        <v>119</v>
      </c>
      <c r="L4" s="17"/>
      <c r="M4" s="91" t="s">
        <v>9</v>
      </c>
      <c r="AT4" s="14" t="s">
        <v>3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39.75" customHeight="1">
      <c r="B7" s="17"/>
      <c r="E7" s="211" t="str">
        <f>'Rekapitulácia stavby'!K6</f>
        <v>BOROVCE, RAKOVICE, VESELÉ, DUBOVANY - Dobudovanie verejnej kanalizácie, Veselé - rekonštrukcia a dostavba obecnej ČOV</v>
      </c>
      <c r="F7" s="212"/>
      <c r="G7" s="212"/>
      <c r="H7" s="212"/>
      <c r="L7" s="17"/>
    </row>
    <row r="8" spans="1:46" s="2" customFormat="1" ht="12" customHeight="1">
      <c r="A8" s="26"/>
      <c r="B8" s="27"/>
      <c r="C8" s="26"/>
      <c r="D8" s="23" t="s">
        <v>120</v>
      </c>
      <c r="E8" s="26"/>
      <c r="F8" s="26"/>
      <c r="G8" s="26"/>
      <c r="H8" s="26"/>
      <c r="I8" s="26"/>
      <c r="J8" s="26"/>
      <c r="K8" s="26"/>
      <c r="L8" s="39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205" t="s">
        <v>1055</v>
      </c>
      <c r="F9" s="210"/>
      <c r="G9" s="210"/>
      <c r="H9" s="210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15</v>
      </c>
      <c r="E11" s="26"/>
      <c r="F11" s="21" t="s">
        <v>1</v>
      </c>
      <c r="G11" s="26"/>
      <c r="H11" s="26"/>
      <c r="I11" s="23" t="s">
        <v>16</v>
      </c>
      <c r="J11" s="21" t="s">
        <v>1</v>
      </c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17</v>
      </c>
      <c r="E12" s="26"/>
      <c r="F12" s="21" t="s">
        <v>18</v>
      </c>
      <c r="G12" s="26"/>
      <c r="H12" s="26"/>
      <c r="I12" s="23" t="s">
        <v>19</v>
      </c>
      <c r="J12" s="52"/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8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20</v>
      </c>
      <c r="E14" s="26"/>
      <c r="F14" s="26"/>
      <c r="G14" s="26"/>
      <c r="H14" s="26"/>
      <c r="I14" s="23" t="s">
        <v>21</v>
      </c>
      <c r="J14" s="21" t="s">
        <v>1</v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">
        <v>22</v>
      </c>
      <c r="F15" s="26"/>
      <c r="G15" s="26"/>
      <c r="H15" s="26"/>
      <c r="I15" s="23" t="s">
        <v>23</v>
      </c>
      <c r="J15" s="21" t="s">
        <v>1</v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21</v>
      </c>
      <c r="J17" s="21" t="str">
        <f>'Rekapitulácia stavby'!AN13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97" t="str">
        <f>'Rekapitulácia stavby'!E14</f>
        <v xml:space="preserve"> </v>
      </c>
      <c r="F18" s="197"/>
      <c r="G18" s="197"/>
      <c r="H18" s="197"/>
      <c r="I18" s="23" t="s">
        <v>23</v>
      </c>
      <c r="J18" s="21" t="str">
        <f>'Rekapitulácia stavby'!AN14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25</v>
      </c>
      <c r="E20" s="26"/>
      <c r="F20" s="26"/>
      <c r="G20" s="26"/>
      <c r="H20" s="26"/>
      <c r="I20" s="23" t="s">
        <v>21</v>
      </c>
      <c r="J20" s="21" t="s">
        <v>1</v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">
        <v>26</v>
      </c>
      <c r="F21" s="26"/>
      <c r="G21" s="26"/>
      <c r="H21" s="26"/>
      <c r="I21" s="23" t="s">
        <v>23</v>
      </c>
      <c r="J21" s="21" t="s">
        <v>1</v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28</v>
      </c>
      <c r="E23" s="26"/>
      <c r="F23" s="26"/>
      <c r="G23" s="26"/>
      <c r="H23" s="26"/>
      <c r="I23" s="23" t="s">
        <v>21</v>
      </c>
      <c r="J23" s="21" t="str">
        <f>IF('Rekapitulácia stavby'!AN19="","",'Rekapitulácia stavby'!AN19)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23</v>
      </c>
      <c r="J24" s="21" t="str">
        <f>IF('Rekapitulácia stavby'!AN20="","",'Rekapitulácia stavby'!AN20)</f>
        <v/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29</v>
      </c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92"/>
      <c r="B27" s="93"/>
      <c r="C27" s="92"/>
      <c r="D27" s="92"/>
      <c r="E27" s="199" t="s">
        <v>1</v>
      </c>
      <c r="F27" s="199"/>
      <c r="G27" s="199"/>
      <c r="H27" s="199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" customHeight="1">
      <c r="A29" s="26"/>
      <c r="B29" s="27"/>
      <c r="C29" s="26"/>
      <c r="D29" s="63"/>
      <c r="E29" s="63"/>
      <c r="F29" s="63"/>
      <c r="G29" s="63"/>
      <c r="H29" s="63"/>
      <c r="I29" s="63"/>
      <c r="J29" s="63"/>
      <c r="K29" s="63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5" t="s">
        <v>30</v>
      </c>
      <c r="E30" s="26"/>
      <c r="F30" s="26"/>
      <c r="G30" s="26"/>
      <c r="H30" s="26"/>
      <c r="I30" s="26"/>
      <c r="J30" s="68">
        <f>ROUND(J122, 2)</f>
        <v>0</v>
      </c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" customHeight="1">
      <c r="A32" s="26"/>
      <c r="B32" s="27"/>
      <c r="C32" s="26"/>
      <c r="D32" s="26"/>
      <c r="E32" s="26"/>
      <c r="F32" s="30" t="s">
        <v>32</v>
      </c>
      <c r="G32" s="26"/>
      <c r="H32" s="26"/>
      <c r="I32" s="30" t="s">
        <v>31</v>
      </c>
      <c r="J32" s="30" t="s">
        <v>33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" customHeight="1">
      <c r="A33" s="26"/>
      <c r="B33" s="27"/>
      <c r="C33" s="26"/>
      <c r="D33" s="96" t="s">
        <v>34</v>
      </c>
      <c r="E33" s="32" t="s">
        <v>35</v>
      </c>
      <c r="F33" s="97">
        <f>ROUND((SUM(BE122:BE145)),  2)</f>
        <v>0</v>
      </c>
      <c r="G33" s="98"/>
      <c r="H33" s="98"/>
      <c r="I33" s="99">
        <v>0.2</v>
      </c>
      <c r="J33" s="97">
        <f>ROUND(((SUM(BE122:BE145))*I33),  2)</f>
        <v>0</v>
      </c>
      <c r="K33" s="26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" customHeight="1">
      <c r="A34" s="26"/>
      <c r="B34" s="27"/>
      <c r="C34" s="26"/>
      <c r="D34" s="26"/>
      <c r="E34" s="32" t="s">
        <v>36</v>
      </c>
      <c r="F34" s="100">
        <f>ROUND((SUM(BF122:BF145)),  2)</f>
        <v>0</v>
      </c>
      <c r="G34" s="26"/>
      <c r="H34" s="26"/>
      <c r="I34" s="101">
        <v>0.2</v>
      </c>
      <c r="J34" s="100">
        <f>ROUND(((SUM(BF122:BF145))*I34),  2)</f>
        <v>0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" hidden="1" customHeight="1">
      <c r="A35" s="26"/>
      <c r="B35" s="27"/>
      <c r="C35" s="26"/>
      <c r="D35" s="26"/>
      <c r="E35" s="23" t="s">
        <v>37</v>
      </c>
      <c r="F35" s="100">
        <f>ROUND((SUM(BG122:BG145)),  2)</f>
        <v>0</v>
      </c>
      <c r="G35" s="26"/>
      <c r="H35" s="26"/>
      <c r="I35" s="101">
        <v>0.2</v>
      </c>
      <c r="J35" s="100">
        <f>0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" hidden="1" customHeight="1">
      <c r="A36" s="26"/>
      <c r="B36" s="27"/>
      <c r="C36" s="26"/>
      <c r="D36" s="26"/>
      <c r="E36" s="23" t="s">
        <v>38</v>
      </c>
      <c r="F36" s="100">
        <f>ROUND((SUM(BH122:BH145)),  2)</f>
        <v>0</v>
      </c>
      <c r="G36" s="26"/>
      <c r="H36" s="26"/>
      <c r="I36" s="101">
        <v>0.2</v>
      </c>
      <c r="J36" s="100">
        <f>0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" hidden="1" customHeight="1">
      <c r="A37" s="26"/>
      <c r="B37" s="27"/>
      <c r="C37" s="26"/>
      <c r="D37" s="26"/>
      <c r="E37" s="32" t="s">
        <v>39</v>
      </c>
      <c r="F37" s="97">
        <f>ROUND((SUM(BI122:BI145)),  2)</f>
        <v>0</v>
      </c>
      <c r="G37" s="98"/>
      <c r="H37" s="98"/>
      <c r="I37" s="99">
        <v>0</v>
      </c>
      <c r="J37" s="97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102"/>
      <c r="D39" s="103" t="s">
        <v>40</v>
      </c>
      <c r="E39" s="57"/>
      <c r="F39" s="57"/>
      <c r="G39" s="104" t="s">
        <v>41</v>
      </c>
      <c r="H39" s="105" t="s">
        <v>42</v>
      </c>
      <c r="I39" s="57"/>
      <c r="J39" s="106">
        <f>SUM(J30:J37)</f>
        <v>0</v>
      </c>
      <c r="K39" s="107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" customHeight="1">
      <c r="B41" s="17"/>
      <c r="L41" s="17"/>
    </row>
    <row r="42" spans="1:31" s="1" customFormat="1" ht="14.4" customHeight="1">
      <c r="B42" s="17"/>
      <c r="L42" s="17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39"/>
      <c r="D50" s="40" t="s">
        <v>43</v>
      </c>
      <c r="E50" s="41"/>
      <c r="F50" s="41"/>
      <c r="G50" s="40" t="s">
        <v>44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.2">
      <c r="A61" s="26"/>
      <c r="B61" s="27"/>
      <c r="C61" s="26"/>
      <c r="D61" s="42" t="s">
        <v>45</v>
      </c>
      <c r="E61" s="29"/>
      <c r="F61" s="108" t="s">
        <v>46</v>
      </c>
      <c r="G61" s="42" t="s">
        <v>45</v>
      </c>
      <c r="H61" s="29"/>
      <c r="I61" s="29"/>
      <c r="J61" s="109" t="s">
        <v>46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.2">
      <c r="A65" s="26"/>
      <c r="B65" s="27"/>
      <c r="C65" s="26"/>
      <c r="D65" s="40" t="s">
        <v>47</v>
      </c>
      <c r="E65" s="43"/>
      <c r="F65" s="43"/>
      <c r="G65" s="40" t="s">
        <v>48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.2">
      <c r="A76" s="26"/>
      <c r="B76" s="27"/>
      <c r="C76" s="26"/>
      <c r="D76" s="42" t="s">
        <v>45</v>
      </c>
      <c r="E76" s="29"/>
      <c r="F76" s="108" t="s">
        <v>46</v>
      </c>
      <c r="G76" s="42" t="s">
        <v>45</v>
      </c>
      <c r="H76" s="29"/>
      <c r="I76" s="29"/>
      <c r="J76" s="109" t="s">
        <v>46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" customHeight="1">
      <c r="A82" s="26"/>
      <c r="B82" s="27"/>
      <c r="C82" s="18" t="s">
        <v>122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39.75" customHeight="1">
      <c r="A85" s="26"/>
      <c r="B85" s="27"/>
      <c r="C85" s="26"/>
      <c r="D85" s="26"/>
      <c r="E85" s="211" t="str">
        <f>E7</f>
        <v>BOROVCE, RAKOVICE, VESELÉ, DUBOVANY - Dobudovanie verejnej kanalizácie, Veselé - rekonštrukcia a dostavba obecnej ČOV</v>
      </c>
      <c r="F85" s="212"/>
      <c r="G85" s="212"/>
      <c r="H85" s="212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120</v>
      </c>
      <c r="D86" s="26"/>
      <c r="E86" s="26"/>
      <c r="F86" s="26"/>
      <c r="G86" s="26"/>
      <c r="H86" s="26"/>
      <c r="I86" s="26"/>
      <c r="J86" s="26"/>
      <c r="K86" s="26"/>
      <c r="L86" s="39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205" t="str">
        <f>E9</f>
        <v>SO 10.11 - Oplotenie</v>
      </c>
      <c r="F87" s="210"/>
      <c r="G87" s="210"/>
      <c r="H87" s="210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17</v>
      </c>
      <c r="D89" s="26"/>
      <c r="E89" s="26"/>
      <c r="F89" s="21" t="str">
        <f>F12</f>
        <v xml:space="preserve"> </v>
      </c>
      <c r="G89" s="26"/>
      <c r="H89" s="26"/>
      <c r="I89" s="23" t="s">
        <v>19</v>
      </c>
      <c r="J89" s="52" t="str">
        <f>IF(J12="","",J12)</f>
        <v/>
      </c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15" customHeight="1">
      <c r="A91" s="26"/>
      <c r="B91" s="27"/>
      <c r="C91" s="23" t="s">
        <v>20</v>
      </c>
      <c r="D91" s="26"/>
      <c r="E91" s="26"/>
      <c r="F91" s="21" t="str">
        <f>E15</f>
        <v>Obec Veselé</v>
      </c>
      <c r="G91" s="26"/>
      <c r="H91" s="26"/>
      <c r="I91" s="23" t="s">
        <v>25</v>
      </c>
      <c r="J91" s="24" t="str">
        <f>E21</f>
        <v>Ing. Štefan Dubec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15" customHeight="1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28</v>
      </c>
      <c r="J92" s="24" t="str">
        <f>E24</f>
        <v xml:space="preserve"> </v>
      </c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10" t="s">
        <v>123</v>
      </c>
      <c r="D94" s="102"/>
      <c r="E94" s="102"/>
      <c r="F94" s="102"/>
      <c r="G94" s="102"/>
      <c r="H94" s="102"/>
      <c r="I94" s="102"/>
      <c r="J94" s="111" t="s">
        <v>124</v>
      </c>
      <c r="K94" s="102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8" customHeight="1">
      <c r="A96" s="26"/>
      <c r="B96" s="27"/>
      <c r="C96" s="112" t="s">
        <v>125</v>
      </c>
      <c r="D96" s="26"/>
      <c r="E96" s="26"/>
      <c r="F96" s="26"/>
      <c r="G96" s="26"/>
      <c r="H96" s="26"/>
      <c r="I96" s="26"/>
      <c r="J96" s="68">
        <f>J122</f>
        <v>0</v>
      </c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126</v>
      </c>
    </row>
    <row r="97" spans="1:31" s="9" customFormat="1" ht="24.9" customHeight="1">
      <c r="B97" s="113"/>
      <c r="D97" s="114" t="s">
        <v>127</v>
      </c>
      <c r="E97" s="115"/>
      <c r="F97" s="115"/>
      <c r="G97" s="115"/>
      <c r="H97" s="115"/>
      <c r="I97" s="115"/>
      <c r="J97" s="116">
        <f>J123</f>
        <v>0</v>
      </c>
      <c r="L97" s="113"/>
    </row>
    <row r="98" spans="1:31" s="10" customFormat="1" ht="19.95" customHeight="1">
      <c r="B98" s="117"/>
      <c r="D98" s="118" t="s">
        <v>128</v>
      </c>
      <c r="E98" s="119"/>
      <c r="F98" s="119"/>
      <c r="G98" s="119"/>
      <c r="H98" s="119"/>
      <c r="I98" s="119"/>
      <c r="J98" s="120">
        <f>J124</f>
        <v>0</v>
      </c>
      <c r="L98" s="117"/>
    </row>
    <row r="99" spans="1:31" s="10" customFormat="1" ht="19.95" customHeight="1">
      <c r="B99" s="117"/>
      <c r="D99" s="118" t="s">
        <v>129</v>
      </c>
      <c r="E99" s="119"/>
      <c r="F99" s="119"/>
      <c r="G99" s="119"/>
      <c r="H99" s="119"/>
      <c r="I99" s="119"/>
      <c r="J99" s="120">
        <f>J129</f>
        <v>0</v>
      </c>
      <c r="L99" s="117"/>
    </row>
    <row r="100" spans="1:31" s="10" customFormat="1" ht="19.95" customHeight="1">
      <c r="B100" s="117"/>
      <c r="D100" s="118" t="s">
        <v>131</v>
      </c>
      <c r="E100" s="119"/>
      <c r="F100" s="119"/>
      <c r="G100" s="119"/>
      <c r="H100" s="119"/>
      <c r="I100" s="119"/>
      <c r="J100" s="120">
        <f>J131</f>
        <v>0</v>
      </c>
      <c r="L100" s="117"/>
    </row>
    <row r="101" spans="1:31" s="9" customFormat="1" ht="24.9" customHeight="1">
      <c r="B101" s="113"/>
      <c r="D101" s="114" t="s">
        <v>132</v>
      </c>
      <c r="E101" s="115"/>
      <c r="F101" s="115"/>
      <c r="G101" s="115"/>
      <c r="H101" s="115"/>
      <c r="I101" s="115"/>
      <c r="J101" s="116">
        <f>J133</f>
        <v>0</v>
      </c>
      <c r="L101" s="113"/>
    </row>
    <row r="102" spans="1:31" s="10" customFormat="1" ht="19.95" customHeight="1">
      <c r="B102" s="117"/>
      <c r="D102" s="118" t="s">
        <v>134</v>
      </c>
      <c r="E102" s="119"/>
      <c r="F102" s="119"/>
      <c r="G102" s="119"/>
      <c r="H102" s="119"/>
      <c r="I102" s="119"/>
      <c r="J102" s="120">
        <f>J134</f>
        <v>0</v>
      </c>
      <c r="L102" s="117"/>
    </row>
    <row r="103" spans="1:31" s="2" customFormat="1" ht="21.75" customHeight="1">
      <c r="A103" s="26"/>
      <c r="B103" s="27"/>
      <c r="C103" s="26"/>
      <c r="D103" s="26"/>
      <c r="E103" s="26"/>
      <c r="F103" s="26"/>
      <c r="G103" s="26"/>
      <c r="H103" s="26"/>
      <c r="I103" s="26"/>
      <c r="J103" s="26"/>
      <c r="K103" s="26"/>
      <c r="L103" s="39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</row>
    <row r="104" spans="1:31" s="2" customFormat="1" ht="6.9" customHeight="1">
      <c r="A104" s="26"/>
      <c r="B104" s="44"/>
      <c r="C104" s="45"/>
      <c r="D104" s="45"/>
      <c r="E104" s="45"/>
      <c r="F104" s="45"/>
      <c r="G104" s="45"/>
      <c r="H104" s="45"/>
      <c r="I104" s="45"/>
      <c r="J104" s="45"/>
      <c r="K104" s="45"/>
      <c r="L104" s="39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8" spans="1:31" s="2" customFormat="1" ht="6.9" customHeight="1">
      <c r="A108" s="26"/>
      <c r="B108" s="46"/>
      <c r="C108" s="47"/>
      <c r="D108" s="47"/>
      <c r="E108" s="47"/>
      <c r="F108" s="47"/>
      <c r="G108" s="47"/>
      <c r="H108" s="47"/>
      <c r="I108" s="47"/>
      <c r="J108" s="47"/>
      <c r="K108" s="47"/>
      <c r="L108" s="39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24.9" customHeight="1">
      <c r="A109" s="26"/>
      <c r="B109" s="27"/>
      <c r="C109" s="18" t="s">
        <v>135</v>
      </c>
      <c r="D109" s="26"/>
      <c r="E109" s="26"/>
      <c r="F109" s="26"/>
      <c r="G109" s="26"/>
      <c r="H109" s="26"/>
      <c r="I109" s="26"/>
      <c r="J109" s="26"/>
      <c r="K109" s="26"/>
      <c r="L109" s="39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6.9" customHeight="1">
      <c r="A110" s="26"/>
      <c r="B110" s="27"/>
      <c r="C110" s="26"/>
      <c r="D110" s="26"/>
      <c r="E110" s="26"/>
      <c r="F110" s="26"/>
      <c r="G110" s="26"/>
      <c r="H110" s="26"/>
      <c r="I110" s="26"/>
      <c r="J110" s="26"/>
      <c r="K110" s="26"/>
      <c r="L110" s="39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12" customHeight="1">
      <c r="A111" s="26"/>
      <c r="B111" s="27"/>
      <c r="C111" s="23" t="s">
        <v>13</v>
      </c>
      <c r="D111" s="26"/>
      <c r="E111" s="26"/>
      <c r="F111" s="26"/>
      <c r="G111" s="26"/>
      <c r="H111" s="26"/>
      <c r="I111" s="26"/>
      <c r="J111" s="26"/>
      <c r="K111" s="26"/>
      <c r="L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39.75" customHeight="1">
      <c r="A112" s="26"/>
      <c r="B112" s="27"/>
      <c r="C112" s="26"/>
      <c r="D112" s="26"/>
      <c r="E112" s="211" t="str">
        <f>E7</f>
        <v>BOROVCE, RAKOVICE, VESELÉ, DUBOVANY - Dobudovanie verejnej kanalizácie, Veselé - rekonštrukcia a dostavba obecnej ČOV</v>
      </c>
      <c r="F112" s="212"/>
      <c r="G112" s="212"/>
      <c r="H112" s="212"/>
      <c r="I112" s="26"/>
      <c r="J112" s="26"/>
      <c r="K112" s="26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2" customHeight="1">
      <c r="A113" s="26"/>
      <c r="B113" s="27"/>
      <c r="C113" s="23" t="s">
        <v>120</v>
      </c>
      <c r="D113" s="26"/>
      <c r="E113" s="26"/>
      <c r="F113" s="26"/>
      <c r="G113" s="26"/>
      <c r="H113" s="26"/>
      <c r="I113" s="26"/>
      <c r="J113" s="26"/>
      <c r="K113" s="26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6.5" customHeight="1">
      <c r="A114" s="26"/>
      <c r="B114" s="27"/>
      <c r="C114" s="26"/>
      <c r="D114" s="26"/>
      <c r="E114" s="205" t="str">
        <f>E9</f>
        <v>SO 10.11 - Oplotenie</v>
      </c>
      <c r="F114" s="210"/>
      <c r="G114" s="210"/>
      <c r="H114" s="210"/>
      <c r="I114" s="26"/>
      <c r="J114" s="26"/>
      <c r="K114" s="26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6.9" customHeight="1">
      <c r="A115" s="26"/>
      <c r="B115" s="27"/>
      <c r="C115" s="26"/>
      <c r="D115" s="26"/>
      <c r="E115" s="26"/>
      <c r="F115" s="26"/>
      <c r="G115" s="26"/>
      <c r="H115" s="26"/>
      <c r="I115" s="26"/>
      <c r="J115" s="26"/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2" customHeight="1">
      <c r="A116" s="26"/>
      <c r="B116" s="27"/>
      <c r="C116" s="23" t="s">
        <v>17</v>
      </c>
      <c r="D116" s="26"/>
      <c r="E116" s="26"/>
      <c r="F116" s="21" t="str">
        <f>F12</f>
        <v xml:space="preserve"> </v>
      </c>
      <c r="G116" s="26"/>
      <c r="H116" s="26"/>
      <c r="I116" s="23" t="s">
        <v>19</v>
      </c>
      <c r="J116" s="52" t="str">
        <f>IF(J12="","",J12)</f>
        <v/>
      </c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6.9" customHeight="1">
      <c r="A117" s="26"/>
      <c r="B117" s="27"/>
      <c r="C117" s="26"/>
      <c r="D117" s="26"/>
      <c r="E117" s="26"/>
      <c r="F117" s="26"/>
      <c r="G117" s="26"/>
      <c r="H117" s="26"/>
      <c r="I117" s="26"/>
      <c r="J117" s="26"/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15.15" customHeight="1">
      <c r="A118" s="26"/>
      <c r="B118" s="27"/>
      <c r="C118" s="23" t="s">
        <v>20</v>
      </c>
      <c r="D118" s="26"/>
      <c r="E118" s="26"/>
      <c r="F118" s="21" t="str">
        <f>E15</f>
        <v>Obec Veselé</v>
      </c>
      <c r="G118" s="26"/>
      <c r="H118" s="26"/>
      <c r="I118" s="23" t="s">
        <v>25</v>
      </c>
      <c r="J118" s="24" t="str">
        <f>E21</f>
        <v>Ing. Štefan Dubec</v>
      </c>
      <c r="K118" s="26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5.15" customHeight="1">
      <c r="A119" s="26"/>
      <c r="B119" s="27"/>
      <c r="C119" s="23" t="s">
        <v>24</v>
      </c>
      <c r="D119" s="26"/>
      <c r="E119" s="26"/>
      <c r="F119" s="21" t="str">
        <f>IF(E18="","",E18)</f>
        <v xml:space="preserve"> </v>
      </c>
      <c r="G119" s="26"/>
      <c r="H119" s="26"/>
      <c r="I119" s="23" t="s">
        <v>28</v>
      </c>
      <c r="J119" s="24" t="str">
        <f>E24</f>
        <v xml:space="preserve"> </v>
      </c>
      <c r="K119" s="26"/>
      <c r="L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2" customFormat="1" ht="10.35" customHeight="1">
      <c r="A120" s="26"/>
      <c r="B120" s="27"/>
      <c r="C120" s="26"/>
      <c r="D120" s="26"/>
      <c r="E120" s="26"/>
      <c r="F120" s="26"/>
      <c r="G120" s="26"/>
      <c r="H120" s="26"/>
      <c r="I120" s="26"/>
      <c r="J120" s="26"/>
      <c r="K120" s="26"/>
      <c r="L120" s="39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5" s="11" customFormat="1" ht="29.25" customHeight="1">
      <c r="A121" s="121"/>
      <c r="B121" s="122"/>
      <c r="C121" s="123" t="s">
        <v>136</v>
      </c>
      <c r="D121" s="124" t="s">
        <v>55</v>
      </c>
      <c r="E121" s="124" t="s">
        <v>51</v>
      </c>
      <c r="F121" s="124" t="s">
        <v>52</v>
      </c>
      <c r="G121" s="124" t="s">
        <v>137</v>
      </c>
      <c r="H121" s="124" t="s">
        <v>138</v>
      </c>
      <c r="I121" s="124" t="s">
        <v>139</v>
      </c>
      <c r="J121" s="125" t="s">
        <v>124</v>
      </c>
      <c r="K121" s="126" t="s">
        <v>140</v>
      </c>
      <c r="L121" s="127"/>
      <c r="M121" s="59" t="s">
        <v>1</v>
      </c>
      <c r="N121" s="60" t="s">
        <v>34</v>
      </c>
      <c r="O121" s="60" t="s">
        <v>141</v>
      </c>
      <c r="P121" s="60" t="s">
        <v>142</v>
      </c>
      <c r="Q121" s="60" t="s">
        <v>143</v>
      </c>
      <c r="R121" s="60" t="s">
        <v>144</v>
      </c>
      <c r="S121" s="60" t="s">
        <v>145</v>
      </c>
      <c r="T121" s="61" t="s">
        <v>146</v>
      </c>
      <c r="U121" s="121"/>
      <c r="V121" s="121"/>
      <c r="W121" s="121"/>
      <c r="X121" s="121"/>
      <c r="Y121" s="121"/>
      <c r="Z121" s="121"/>
      <c r="AA121" s="121"/>
      <c r="AB121" s="121"/>
      <c r="AC121" s="121"/>
      <c r="AD121" s="121"/>
      <c r="AE121" s="121"/>
    </row>
    <row r="122" spans="1:65" s="2" customFormat="1" ht="22.8" customHeight="1">
      <c r="A122" s="26"/>
      <c r="B122" s="27"/>
      <c r="C122" s="66" t="s">
        <v>125</v>
      </c>
      <c r="D122" s="26"/>
      <c r="E122" s="26"/>
      <c r="F122" s="26"/>
      <c r="G122" s="26"/>
      <c r="H122" s="26"/>
      <c r="I122" s="26"/>
      <c r="J122" s="128">
        <f>BK122</f>
        <v>0</v>
      </c>
      <c r="K122" s="26"/>
      <c r="L122" s="27"/>
      <c r="M122" s="62"/>
      <c r="N122" s="53"/>
      <c r="O122" s="63"/>
      <c r="P122" s="129">
        <f>P123+P133</f>
        <v>132.299903</v>
      </c>
      <c r="Q122" s="63"/>
      <c r="R122" s="129">
        <f>R123+R133</f>
        <v>14.430102999999999</v>
      </c>
      <c r="S122" s="63"/>
      <c r="T122" s="130">
        <f>T123+T133</f>
        <v>0</v>
      </c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T122" s="14" t="s">
        <v>69</v>
      </c>
      <c r="AU122" s="14" t="s">
        <v>126</v>
      </c>
      <c r="BK122" s="131">
        <f>BK123+BK133</f>
        <v>0</v>
      </c>
    </row>
    <row r="123" spans="1:65" s="12" customFormat="1" ht="25.95" customHeight="1">
      <c r="B123" s="132"/>
      <c r="D123" s="133" t="s">
        <v>69</v>
      </c>
      <c r="E123" s="134" t="s">
        <v>147</v>
      </c>
      <c r="F123" s="134" t="s">
        <v>148</v>
      </c>
      <c r="J123" s="135">
        <f>BK123</f>
        <v>0</v>
      </c>
      <c r="L123" s="132"/>
      <c r="M123" s="136"/>
      <c r="N123" s="137"/>
      <c r="O123" s="137"/>
      <c r="P123" s="138">
        <f>P124+P129+P131</f>
        <v>73.198382999999993</v>
      </c>
      <c r="Q123" s="137"/>
      <c r="R123" s="138">
        <f>R124+R129+R131</f>
        <v>5.4851749999999999</v>
      </c>
      <c r="S123" s="137"/>
      <c r="T123" s="139">
        <f>T124+T129+T131</f>
        <v>0</v>
      </c>
      <c r="AR123" s="133" t="s">
        <v>78</v>
      </c>
      <c r="AT123" s="140" t="s">
        <v>69</v>
      </c>
      <c r="AU123" s="140" t="s">
        <v>70</v>
      </c>
      <c r="AY123" s="133" t="s">
        <v>149</v>
      </c>
      <c r="BK123" s="141">
        <f>BK124+BK129+BK131</f>
        <v>0</v>
      </c>
    </row>
    <row r="124" spans="1:65" s="12" customFormat="1" ht="22.8" customHeight="1">
      <c r="B124" s="132"/>
      <c r="D124" s="133" t="s">
        <v>69</v>
      </c>
      <c r="E124" s="142" t="s">
        <v>78</v>
      </c>
      <c r="F124" s="142" t="s">
        <v>150</v>
      </c>
      <c r="J124" s="143">
        <f>BK124</f>
        <v>0</v>
      </c>
      <c r="L124" s="132"/>
      <c r="M124" s="136"/>
      <c r="N124" s="137"/>
      <c r="O124" s="137"/>
      <c r="P124" s="138">
        <f>SUM(P125:P128)</f>
        <v>63.666699999999992</v>
      </c>
      <c r="Q124" s="137"/>
      <c r="R124" s="138">
        <f>SUM(R125:R128)</f>
        <v>0</v>
      </c>
      <c r="S124" s="137"/>
      <c r="T124" s="139">
        <f>SUM(T125:T128)</f>
        <v>0</v>
      </c>
      <c r="AR124" s="133" t="s">
        <v>78</v>
      </c>
      <c r="AT124" s="140" t="s">
        <v>69</v>
      </c>
      <c r="AU124" s="140" t="s">
        <v>78</v>
      </c>
      <c r="AY124" s="133" t="s">
        <v>149</v>
      </c>
      <c r="BK124" s="141">
        <f>SUM(BK125:BK128)</f>
        <v>0</v>
      </c>
    </row>
    <row r="125" spans="1:65" s="2" customFormat="1" ht="21.75" customHeight="1">
      <c r="A125" s="26"/>
      <c r="B125" s="144"/>
      <c r="C125" s="145" t="s">
        <v>78</v>
      </c>
      <c r="D125" s="145" t="s">
        <v>151</v>
      </c>
      <c r="E125" s="146" t="s">
        <v>1056</v>
      </c>
      <c r="F125" s="147" t="s">
        <v>1015</v>
      </c>
      <c r="G125" s="148" t="s">
        <v>234</v>
      </c>
      <c r="H125" s="149">
        <v>2.5</v>
      </c>
      <c r="I125" s="150"/>
      <c r="J125" s="150">
        <f>ROUND(I125*H125,2)</f>
        <v>0</v>
      </c>
      <c r="K125" s="151"/>
      <c r="L125" s="27"/>
      <c r="M125" s="152" t="s">
        <v>1</v>
      </c>
      <c r="N125" s="153" t="s">
        <v>36</v>
      </c>
      <c r="O125" s="154">
        <v>2.5139999999999998</v>
      </c>
      <c r="P125" s="154">
        <f>O125*H125</f>
        <v>6.2849999999999993</v>
      </c>
      <c r="Q125" s="154">
        <v>0</v>
      </c>
      <c r="R125" s="154">
        <f>Q125*H125</f>
        <v>0</v>
      </c>
      <c r="S125" s="154">
        <v>0</v>
      </c>
      <c r="T125" s="155">
        <f>S125*H125</f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56" t="s">
        <v>155</v>
      </c>
      <c r="AT125" s="156" t="s">
        <v>151</v>
      </c>
      <c r="AU125" s="156" t="s">
        <v>156</v>
      </c>
      <c r="AY125" s="14" t="s">
        <v>149</v>
      </c>
      <c r="BE125" s="157">
        <f>IF(N125="základná",J125,0)</f>
        <v>0</v>
      </c>
      <c r="BF125" s="157">
        <f>IF(N125="znížená",J125,0)</f>
        <v>0</v>
      </c>
      <c r="BG125" s="157">
        <f>IF(N125="zákl. prenesená",J125,0)</f>
        <v>0</v>
      </c>
      <c r="BH125" s="157">
        <f>IF(N125="zníž. prenesená",J125,0)</f>
        <v>0</v>
      </c>
      <c r="BI125" s="157">
        <f>IF(N125="nulová",J125,0)</f>
        <v>0</v>
      </c>
      <c r="BJ125" s="14" t="s">
        <v>156</v>
      </c>
      <c r="BK125" s="157">
        <f>ROUND(I125*H125,2)</f>
        <v>0</v>
      </c>
      <c r="BL125" s="14" t="s">
        <v>155</v>
      </c>
      <c r="BM125" s="156" t="s">
        <v>1057</v>
      </c>
    </row>
    <row r="126" spans="1:65" s="2" customFormat="1" ht="37.799999999999997" customHeight="1">
      <c r="A126" s="26"/>
      <c r="B126" s="144"/>
      <c r="C126" s="145" t="s">
        <v>156</v>
      </c>
      <c r="D126" s="145" t="s">
        <v>151</v>
      </c>
      <c r="E126" s="146" t="s">
        <v>1058</v>
      </c>
      <c r="F126" s="147" t="s">
        <v>1059</v>
      </c>
      <c r="G126" s="148" t="s">
        <v>234</v>
      </c>
      <c r="H126" s="149">
        <v>2.5</v>
      </c>
      <c r="I126" s="150"/>
      <c r="J126" s="150">
        <f>ROUND(I126*H126,2)</f>
        <v>0</v>
      </c>
      <c r="K126" s="151"/>
      <c r="L126" s="27"/>
      <c r="M126" s="152" t="s">
        <v>1</v>
      </c>
      <c r="N126" s="153" t="s">
        <v>36</v>
      </c>
      <c r="O126" s="154">
        <v>0.61299999999999999</v>
      </c>
      <c r="P126" s="154">
        <f>O126*H126</f>
        <v>1.5325</v>
      </c>
      <c r="Q126" s="154">
        <v>0</v>
      </c>
      <c r="R126" s="154">
        <f>Q126*H126</f>
        <v>0</v>
      </c>
      <c r="S126" s="154">
        <v>0</v>
      </c>
      <c r="T126" s="155">
        <f>S126*H126</f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56" t="s">
        <v>155</v>
      </c>
      <c r="AT126" s="156" t="s">
        <v>151</v>
      </c>
      <c r="AU126" s="156" t="s">
        <v>156</v>
      </c>
      <c r="AY126" s="14" t="s">
        <v>149</v>
      </c>
      <c r="BE126" s="157">
        <f>IF(N126="základná",J126,0)</f>
        <v>0</v>
      </c>
      <c r="BF126" s="157">
        <f>IF(N126="znížená",J126,0)</f>
        <v>0</v>
      </c>
      <c r="BG126" s="157">
        <f>IF(N126="zákl. prenesená",J126,0)</f>
        <v>0</v>
      </c>
      <c r="BH126" s="157">
        <f>IF(N126="zníž. prenesená",J126,0)</f>
        <v>0</v>
      </c>
      <c r="BI126" s="157">
        <f>IF(N126="nulová",J126,0)</f>
        <v>0</v>
      </c>
      <c r="BJ126" s="14" t="s">
        <v>156</v>
      </c>
      <c r="BK126" s="157">
        <f>ROUND(I126*H126,2)</f>
        <v>0</v>
      </c>
      <c r="BL126" s="14" t="s">
        <v>155</v>
      </c>
      <c r="BM126" s="156" t="s">
        <v>1060</v>
      </c>
    </row>
    <row r="127" spans="1:65" s="2" customFormat="1" ht="16.5" customHeight="1">
      <c r="A127" s="26"/>
      <c r="B127" s="144"/>
      <c r="C127" s="145" t="s">
        <v>159</v>
      </c>
      <c r="D127" s="145" t="s">
        <v>151</v>
      </c>
      <c r="E127" s="146" t="s">
        <v>1061</v>
      </c>
      <c r="F127" s="147" t="s">
        <v>1062</v>
      </c>
      <c r="G127" s="148" t="s">
        <v>154</v>
      </c>
      <c r="H127" s="149">
        <v>72</v>
      </c>
      <c r="I127" s="150"/>
      <c r="J127" s="150">
        <f>ROUND(I127*H127,2)</f>
        <v>0</v>
      </c>
      <c r="K127" s="151"/>
      <c r="L127" s="27"/>
      <c r="M127" s="152" t="s">
        <v>1</v>
      </c>
      <c r="N127" s="153" t="s">
        <v>36</v>
      </c>
      <c r="O127" s="154">
        <v>0.76959999999999995</v>
      </c>
      <c r="P127" s="154">
        <f>O127*H127</f>
        <v>55.411199999999994</v>
      </c>
      <c r="Q127" s="154">
        <v>0</v>
      </c>
      <c r="R127" s="154">
        <f>Q127*H127</f>
        <v>0</v>
      </c>
      <c r="S127" s="154">
        <v>0</v>
      </c>
      <c r="T127" s="155">
        <f>S127*H127</f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56" t="s">
        <v>299</v>
      </c>
      <c r="AT127" s="156" t="s">
        <v>151</v>
      </c>
      <c r="AU127" s="156" t="s">
        <v>156</v>
      </c>
      <c r="AY127" s="14" t="s">
        <v>149</v>
      </c>
      <c r="BE127" s="157">
        <f>IF(N127="základná",J127,0)</f>
        <v>0</v>
      </c>
      <c r="BF127" s="157">
        <f>IF(N127="znížená",J127,0)</f>
        <v>0</v>
      </c>
      <c r="BG127" s="157">
        <f>IF(N127="zákl. prenesená",J127,0)</f>
        <v>0</v>
      </c>
      <c r="BH127" s="157">
        <f>IF(N127="zníž. prenesená",J127,0)</f>
        <v>0</v>
      </c>
      <c r="BI127" s="157">
        <f>IF(N127="nulová",J127,0)</f>
        <v>0</v>
      </c>
      <c r="BJ127" s="14" t="s">
        <v>156</v>
      </c>
      <c r="BK127" s="157">
        <f>ROUND(I127*H127,2)</f>
        <v>0</v>
      </c>
      <c r="BL127" s="14" t="s">
        <v>299</v>
      </c>
      <c r="BM127" s="156" t="s">
        <v>1063</v>
      </c>
    </row>
    <row r="128" spans="1:65" s="2" customFormat="1" ht="24.15" customHeight="1">
      <c r="A128" s="26"/>
      <c r="B128" s="144"/>
      <c r="C128" s="145" t="s">
        <v>155</v>
      </c>
      <c r="D128" s="145" t="s">
        <v>151</v>
      </c>
      <c r="E128" s="146" t="s">
        <v>239</v>
      </c>
      <c r="F128" s="147" t="s">
        <v>240</v>
      </c>
      <c r="G128" s="148" t="s">
        <v>234</v>
      </c>
      <c r="H128" s="149">
        <v>6</v>
      </c>
      <c r="I128" s="150"/>
      <c r="J128" s="150">
        <f>ROUND(I128*H128,2)</f>
        <v>0</v>
      </c>
      <c r="K128" s="151"/>
      <c r="L128" s="27"/>
      <c r="M128" s="152" t="s">
        <v>1</v>
      </c>
      <c r="N128" s="153" t="s">
        <v>36</v>
      </c>
      <c r="O128" s="154">
        <v>7.2999999999999995E-2</v>
      </c>
      <c r="P128" s="154">
        <f>O128*H128</f>
        <v>0.43799999999999994</v>
      </c>
      <c r="Q128" s="154">
        <v>0</v>
      </c>
      <c r="R128" s="154">
        <f>Q128*H128</f>
        <v>0</v>
      </c>
      <c r="S128" s="154">
        <v>0</v>
      </c>
      <c r="T128" s="155">
        <f>S128*H128</f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56" t="s">
        <v>155</v>
      </c>
      <c r="AT128" s="156" t="s">
        <v>151</v>
      </c>
      <c r="AU128" s="156" t="s">
        <v>156</v>
      </c>
      <c r="AY128" s="14" t="s">
        <v>149</v>
      </c>
      <c r="BE128" s="157">
        <f>IF(N128="základná",J128,0)</f>
        <v>0</v>
      </c>
      <c r="BF128" s="157">
        <f>IF(N128="znížená",J128,0)</f>
        <v>0</v>
      </c>
      <c r="BG128" s="157">
        <f>IF(N128="zákl. prenesená",J128,0)</f>
        <v>0</v>
      </c>
      <c r="BH128" s="157">
        <f>IF(N128="zníž. prenesená",J128,0)</f>
        <v>0</v>
      </c>
      <c r="BI128" s="157">
        <f>IF(N128="nulová",J128,0)</f>
        <v>0</v>
      </c>
      <c r="BJ128" s="14" t="s">
        <v>156</v>
      </c>
      <c r="BK128" s="157">
        <f>ROUND(I128*H128,2)</f>
        <v>0</v>
      </c>
      <c r="BL128" s="14" t="s">
        <v>155</v>
      </c>
      <c r="BM128" s="156" t="s">
        <v>1064</v>
      </c>
    </row>
    <row r="129" spans="1:65" s="12" customFormat="1" ht="22.8" customHeight="1">
      <c r="B129" s="132"/>
      <c r="D129" s="133" t="s">
        <v>69</v>
      </c>
      <c r="E129" s="142" t="s">
        <v>156</v>
      </c>
      <c r="F129" s="142" t="s">
        <v>179</v>
      </c>
      <c r="J129" s="143">
        <f>BK129</f>
        <v>0</v>
      </c>
      <c r="L129" s="132"/>
      <c r="M129" s="136"/>
      <c r="N129" s="137"/>
      <c r="O129" s="137"/>
      <c r="P129" s="138">
        <f>P130</f>
        <v>1.4513750000000001</v>
      </c>
      <c r="Q129" s="137"/>
      <c r="R129" s="138">
        <f>R130</f>
        <v>5.4851749999999999</v>
      </c>
      <c r="S129" s="137"/>
      <c r="T129" s="139">
        <f>T130</f>
        <v>0</v>
      </c>
      <c r="AR129" s="133" t="s">
        <v>78</v>
      </c>
      <c r="AT129" s="140" t="s">
        <v>69</v>
      </c>
      <c r="AU129" s="140" t="s">
        <v>78</v>
      </c>
      <c r="AY129" s="133" t="s">
        <v>149</v>
      </c>
      <c r="BK129" s="141">
        <f>BK130</f>
        <v>0</v>
      </c>
    </row>
    <row r="130" spans="1:65" s="2" customFormat="1" ht="16.5" customHeight="1">
      <c r="A130" s="26"/>
      <c r="B130" s="144"/>
      <c r="C130" s="145" t="s">
        <v>167</v>
      </c>
      <c r="D130" s="145" t="s">
        <v>151</v>
      </c>
      <c r="E130" s="146" t="s">
        <v>1065</v>
      </c>
      <c r="F130" s="147" t="s">
        <v>1066</v>
      </c>
      <c r="G130" s="148" t="s">
        <v>234</v>
      </c>
      <c r="H130" s="149">
        <v>2.5</v>
      </c>
      <c r="I130" s="150"/>
      <c r="J130" s="150">
        <f>ROUND(I130*H130,2)</f>
        <v>0</v>
      </c>
      <c r="K130" s="151"/>
      <c r="L130" s="27"/>
      <c r="M130" s="152" t="s">
        <v>1</v>
      </c>
      <c r="N130" s="153" t="s">
        <v>36</v>
      </c>
      <c r="O130" s="154">
        <v>0.58055000000000001</v>
      </c>
      <c r="P130" s="154">
        <f>O130*H130</f>
        <v>1.4513750000000001</v>
      </c>
      <c r="Q130" s="154">
        <v>2.19407</v>
      </c>
      <c r="R130" s="154">
        <f>Q130*H130</f>
        <v>5.4851749999999999</v>
      </c>
      <c r="S130" s="154">
        <v>0</v>
      </c>
      <c r="T130" s="155">
        <f>S130*H130</f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6" t="s">
        <v>155</v>
      </c>
      <c r="AT130" s="156" t="s">
        <v>151</v>
      </c>
      <c r="AU130" s="156" t="s">
        <v>156</v>
      </c>
      <c r="AY130" s="14" t="s">
        <v>149</v>
      </c>
      <c r="BE130" s="157">
        <f>IF(N130="základná",J130,0)</f>
        <v>0</v>
      </c>
      <c r="BF130" s="157">
        <f>IF(N130="znížená",J130,0)</f>
        <v>0</v>
      </c>
      <c r="BG130" s="157">
        <f>IF(N130="zákl. prenesená",J130,0)</f>
        <v>0</v>
      </c>
      <c r="BH130" s="157">
        <f>IF(N130="zníž. prenesená",J130,0)</f>
        <v>0</v>
      </c>
      <c r="BI130" s="157">
        <f>IF(N130="nulová",J130,0)</f>
        <v>0</v>
      </c>
      <c r="BJ130" s="14" t="s">
        <v>156</v>
      </c>
      <c r="BK130" s="157">
        <f>ROUND(I130*H130,2)</f>
        <v>0</v>
      </c>
      <c r="BL130" s="14" t="s">
        <v>155</v>
      </c>
      <c r="BM130" s="156" t="s">
        <v>1067</v>
      </c>
    </row>
    <row r="131" spans="1:65" s="12" customFormat="1" ht="22.8" customHeight="1">
      <c r="B131" s="132"/>
      <c r="D131" s="133" t="s">
        <v>69</v>
      </c>
      <c r="E131" s="142" t="s">
        <v>198</v>
      </c>
      <c r="F131" s="142" t="s">
        <v>199</v>
      </c>
      <c r="J131" s="143">
        <f>BK131</f>
        <v>0</v>
      </c>
      <c r="L131" s="132"/>
      <c r="M131" s="136"/>
      <c r="N131" s="137"/>
      <c r="O131" s="137"/>
      <c r="P131" s="138">
        <f>P132</f>
        <v>8.0803079999999987</v>
      </c>
      <c r="Q131" s="137"/>
      <c r="R131" s="138">
        <f>R132</f>
        <v>0</v>
      </c>
      <c r="S131" s="137"/>
      <c r="T131" s="139">
        <f>T132</f>
        <v>0</v>
      </c>
      <c r="AR131" s="133" t="s">
        <v>78</v>
      </c>
      <c r="AT131" s="140" t="s">
        <v>69</v>
      </c>
      <c r="AU131" s="140" t="s">
        <v>78</v>
      </c>
      <c r="AY131" s="133" t="s">
        <v>149</v>
      </c>
      <c r="BK131" s="141">
        <f>BK132</f>
        <v>0</v>
      </c>
    </row>
    <row r="132" spans="1:65" s="2" customFormat="1" ht="16.5" customHeight="1">
      <c r="A132" s="26"/>
      <c r="B132" s="144"/>
      <c r="C132" s="145" t="s">
        <v>162</v>
      </c>
      <c r="D132" s="145" t="s">
        <v>151</v>
      </c>
      <c r="E132" s="146" t="s">
        <v>1068</v>
      </c>
      <c r="F132" s="147" t="s">
        <v>1069</v>
      </c>
      <c r="G132" s="148" t="s">
        <v>187</v>
      </c>
      <c r="H132" s="149">
        <v>14.004</v>
      </c>
      <c r="I132" s="150"/>
      <c r="J132" s="150">
        <f>ROUND(I132*H132,2)</f>
        <v>0</v>
      </c>
      <c r="K132" s="151"/>
      <c r="L132" s="27"/>
      <c r="M132" s="152" t="s">
        <v>1</v>
      </c>
      <c r="N132" s="153" t="s">
        <v>36</v>
      </c>
      <c r="O132" s="154">
        <v>0.57699999999999996</v>
      </c>
      <c r="P132" s="154">
        <f>O132*H132</f>
        <v>8.0803079999999987</v>
      </c>
      <c r="Q132" s="154">
        <v>0</v>
      </c>
      <c r="R132" s="154">
        <f>Q132*H132</f>
        <v>0</v>
      </c>
      <c r="S132" s="154">
        <v>0</v>
      </c>
      <c r="T132" s="155">
        <f>S132*H132</f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6" t="s">
        <v>155</v>
      </c>
      <c r="AT132" s="156" t="s">
        <v>151</v>
      </c>
      <c r="AU132" s="156" t="s">
        <v>156</v>
      </c>
      <c r="AY132" s="14" t="s">
        <v>149</v>
      </c>
      <c r="BE132" s="157">
        <f>IF(N132="základná",J132,0)</f>
        <v>0</v>
      </c>
      <c r="BF132" s="157">
        <f>IF(N132="znížená",J132,0)</f>
        <v>0</v>
      </c>
      <c r="BG132" s="157">
        <f>IF(N132="zákl. prenesená",J132,0)</f>
        <v>0</v>
      </c>
      <c r="BH132" s="157">
        <f>IF(N132="zníž. prenesená",J132,0)</f>
        <v>0</v>
      </c>
      <c r="BI132" s="157">
        <f>IF(N132="nulová",J132,0)</f>
        <v>0</v>
      </c>
      <c r="BJ132" s="14" t="s">
        <v>156</v>
      </c>
      <c r="BK132" s="157">
        <f>ROUND(I132*H132,2)</f>
        <v>0</v>
      </c>
      <c r="BL132" s="14" t="s">
        <v>155</v>
      </c>
      <c r="BM132" s="156" t="s">
        <v>1070</v>
      </c>
    </row>
    <row r="133" spans="1:65" s="12" customFormat="1" ht="25.95" customHeight="1">
      <c r="B133" s="132"/>
      <c r="D133" s="133" t="s">
        <v>69</v>
      </c>
      <c r="E133" s="134" t="s">
        <v>204</v>
      </c>
      <c r="F133" s="134" t="s">
        <v>205</v>
      </c>
      <c r="J133" s="135">
        <f>BK133</f>
        <v>0</v>
      </c>
      <c r="L133" s="132"/>
      <c r="M133" s="136"/>
      <c r="N133" s="137"/>
      <c r="O133" s="137"/>
      <c r="P133" s="138">
        <f>P134</f>
        <v>59.101520000000001</v>
      </c>
      <c r="Q133" s="137"/>
      <c r="R133" s="138">
        <f>R134</f>
        <v>8.9449279999999991</v>
      </c>
      <c r="S133" s="137"/>
      <c r="T133" s="139">
        <f>T134</f>
        <v>0</v>
      </c>
      <c r="AR133" s="133" t="s">
        <v>156</v>
      </c>
      <c r="AT133" s="140" t="s">
        <v>69</v>
      </c>
      <c r="AU133" s="140" t="s">
        <v>70</v>
      </c>
      <c r="AY133" s="133" t="s">
        <v>149</v>
      </c>
      <c r="BK133" s="141">
        <f>BK134</f>
        <v>0</v>
      </c>
    </row>
    <row r="134" spans="1:65" s="12" customFormat="1" ht="22.8" customHeight="1">
      <c r="B134" s="132"/>
      <c r="D134" s="133" t="s">
        <v>69</v>
      </c>
      <c r="E134" s="142" t="s">
        <v>211</v>
      </c>
      <c r="F134" s="142" t="s">
        <v>212</v>
      </c>
      <c r="J134" s="143">
        <f>BK134</f>
        <v>0</v>
      </c>
      <c r="L134" s="132"/>
      <c r="M134" s="136"/>
      <c r="N134" s="137"/>
      <c r="O134" s="137"/>
      <c r="P134" s="138">
        <f>SUM(P135:P145)</f>
        <v>59.101520000000001</v>
      </c>
      <c r="Q134" s="137"/>
      <c r="R134" s="138">
        <f>SUM(R135:R145)</f>
        <v>8.9449279999999991</v>
      </c>
      <c r="S134" s="137"/>
      <c r="T134" s="139">
        <f>SUM(T135:T145)</f>
        <v>0</v>
      </c>
      <c r="AR134" s="133" t="s">
        <v>156</v>
      </c>
      <c r="AT134" s="140" t="s">
        <v>69</v>
      </c>
      <c r="AU134" s="140" t="s">
        <v>78</v>
      </c>
      <c r="AY134" s="133" t="s">
        <v>149</v>
      </c>
      <c r="BK134" s="141">
        <f>SUM(BK135:BK145)</f>
        <v>0</v>
      </c>
    </row>
    <row r="135" spans="1:65" s="2" customFormat="1" ht="21.75" customHeight="1">
      <c r="A135" s="26"/>
      <c r="B135" s="144"/>
      <c r="C135" s="145" t="s">
        <v>175</v>
      </c>
      <c r="D135" s="145" t="s">
        <v>151</v>
      </c>
      <c r="E135" s="146" t="s">
        <v>1071</v>
      </c>
      <c r="F135" s="147" t="s">
        <v>1072</v>
      </c>
      <c r="G135" s="148" t="s">
        <v>170</v>
      </c>
      <c r="H135" s="149">
        <v>126</v>
      </c>
      <c r="I135" s="150"/>
      <c r="J135" s="150">
        <f t="shared" ref="J135:J145" si="0">ROUND(I135*H135,2)</f>
        <v>0</v>
      </c>
      <c r="K135" s="151"/>
      <c r="L135" s="27"/>
      <c r="M135" s="152" t="s">
        <v>1</v>
      </c>
      <c r="N135" s="153" t="s">
        <v>36</v>
      </c>
      <c r="O135" s="154">
        <v>0.15028</v>
      </c>
      <c r="P135" s="154">
        <f t="shared" ref="P135:P145" si="1">O135*H135</f>
        <v>18.935279999999999</v>
      </c>
      <c r="Q135" s="154">
        <v>0</v>
      </c>
      <c r="R135" s="154">
        <f t="shared" ref="R135:R145" si="2">Q135*H135</f>
        <v>0</v>
      </c>
      <c r="S135" s="154">
        <v>0</v>
      </c>
      <c r="T135" s="155">
        <f t="shared" ref="T135:T145" si="3">S135*H135</f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6" t="s">
        <v>188</v>
      </c>
      <c r="AT135" s="156" t="s">
        <v>151</v>
      </c>
      <c r="AU135" s="156" t="s">
        <v>156</v>
      </c>
      <c r="AY135" s="14" t="s">
        <v>149</v>
      </c>
      <c r="BE135" s="157">
        <f t="shared" ref="BE135:BE145" si="4">IF(N135="základná",J135,0)</f>
        <v>0</v>
      </c>
      <c r="BF135" s="157">
        <f t="shared" ref="BF135:BF145" si="5">IF(N135="znížená",J135,0)</f>
        <v>0</v>
      </c>
      <c r="BG135" s="157">
        <f t="shared" ref="BG135:BG145" si="6">IF(N135="zákl. prenesená",J135,0)</f>
        <v>0</v>
      </c>
      <c r="BH135" s="157">
        <f t="shared" ref="BH135:BH145" si="7">IF(N135="zníž. prenesená",J135,0)</f>
        <v>0</v>
      </c>
      <c r="BI135" s="157">
        <f t="shared" ref="BI135:BI145" si="8">IF(N135="nulová",J135,0)</f>
        <v>0</v>
      </c>
      <c r="BJ135" s="14" t="s">
        <v>156</v>
      </c>
      <c r="BK135" s="157">
        <f t="shared" ref="BK135:BK145" si="9">ROUND(I135*H135,2)</f>
        <v>0</v>
      </c>
      <c r="BL135" s="14" t="s">
        <v>188</v>
      </c>
      <c r="BM135" s="156" t="s">
        <v>1073</v>
      </c>
    </row>
    <row r="136" spans="1:65" s="2" customFormat="1" ht="37.799999999999997" customHeight="1">
      <c r="A136" s="26"/>
      <c r="B136" s="144"/>
      <c r="C136" s="162" t="s">
        <v>166</v>
      </c>
      <c r="D136" s="162" t="s">
        <v>292</v>
      </c>
      <c r="E136" s="163" t="s">
        <v>1074</v>
      </c>
      <c r="F136" s="164" t="s">
        <v>1075</v>
      </c>
      <c r="G136" s="165" t="s">
        <v>154</v>
      </c>
      <c r="H136" s="166">
        <v>5.04</v>
      </c>
      <c r="I136" s="167"/>
      <c r="J136" s="167">
        <f t="shared" si="0"/>
        <v>0</v>
      </c>
      <c r="K136" s="168"/>
      <c r="L136" s="169"/>
      <c r="M136" s="170" t="s">
        <v>1</v>
      </c>
      <c r="N136" s="171" t="s">
        <v>36</v>
      </c>
      <c r="O136" s="154">
        <v>0</v>
      </c>
      <c r="P136" s="154">
        <f t="shared" si="1"/>
        <v>0</v>
      </c>
      <c r="Q136" s="154">
        <v>4.2700000000000002E-2</v>
      </c>
      <c r="R136" s="154">
        <f t="shared" si="2"/>
        <v>0.21520800000000001</v>
      </c>
      <c r="S136" s="154">
        <v>0</v>
      </c>
      <c r="T136" s="155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6" t="s">
        <v>375</v>
      </c>
      <c r="AT136" s="156" t="s">
        <v>292</v>
      </c>
      <c r="AU136" s="156" t="s">
        <v>156</v>
      </c>
      <c r="AY136" s="14" t="s">
        <v>149</v>
      </c>
      <c r="BE136" s="157">
        <f t="shared" si="4"/>
        <v>0</v>
      </c>
      <c r="BF136" s="157">
        <f t="shared" si="5"/>
        <v>0</v>
      </c>
      <c r="BG136" s="157">
        <f t="shared" si="6"/>
        <v>0</v>
      </c>
      <c r="BH136" s="157">
        <f t="shared" si="7"/>
        <v>0</v>
      </c>
      <c r="BI136" s="157">
        <f t="shared" si="8"/>
        <v>0</v>
      </c>
      <c r="BJ136" s="14" t="s">
        <v>156</v>
      </c>
      <c r="BK136" s="157">
        <f t="shared" si="9"/>
        <v>0</v>
      </c>
      <c r="BL136" s="14" t="s">
        <v>188</v>
      </c>
      <c r="BM136" s="156" t="s">
        <v>1076</v>
      </c>
    </row>
    <row r="137" spans="1:65" s="2" customFormat="1" ht="16.5" customHeight="1">
      <c r="A137" s="26"/>
      <c r="B137" s="144"/>
      <c r="C137" s="145" t="s">
        <v>183</v>
      </c>
      <c r="D137" s="145" t="s">
        <v>151</v>
      </c>
      <c r="E137" s="146" t="s">
        <v>1077</v>
      </c>
      <c r="F137" s="147" t="s">
        <v>1078</v>
      </c>
      <c r="G137" s="148" t="s">
        <v>170</v>
      </c>
      <c r="H137" s="149">
        <v>378</v>
      </c>
      <c r="I137" s="150"/>
      <c r="J137" s="150">
        <f t="shared" si="0"/>
        <v>0</v>
      </c>
      <c r="K137" s="151"/>
      <c r="L137" s="27"/>
      <c r="M137" s="152" t="s">
        <v>1</v>
      </c>
      <c r="N137" s="153" t="s">
        <v>36</v>
      </c>
      <c r="O137" s="154">
        <v>3.4029999999999998E-2</v>
      </c>
      <c r="P137" s="154">
        <f t="shared" si="1"/>
        <v>12.863339999999999</v>
      </c>
      <c r="Q137" s="154">
        <v>0</v>
      </c>
      <c r="R137" s="154">
        <f t="shared" si="2"/>
        <v>0</v>
      </c>
      <c r="S137" s="154">
        <v>0</v>
      </c>
      <c r="T137" s="155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6" t="s">
        <v>188</v>
      </c>
      <c r="AT137" s="156" t="s">
        <v>151</v>
      </c>
      <c r="AU137" s="156" t="s">
        <v>156</v>
      </c>
      <c r="AY137" s="14" t="s">
        <v>149</v>
      </c>
      <c r="BE137" s="157">
        <f t="shared" si="4"/>
        <v>0</v>
      </c>
      <c r="BF137" s="157">
        <f t="shared" si="5"/>
        <v>0</v>
      </c>
      <c r="BG137" s="157">
        <f t="shared" si="6"/>
        <v>0</v>
      </c>
      <c r="BH137" s="157">
        <f t="shared" si="7"/>
        <v>0</v>
      </c>
      <c r="BI137" s="157">
        <f t="shared" si="8"/>
        <v>0</v>
      </c>
      <c r="BJ137" s="14" t="s">
        <v>156</v>
      </c>
      <c r="BK137" s="157">
        <f t="shared" si="9"/>
        <v>0</v>
      </c>
      <c r="BL137" s="14" t="s">
        <v>188</v>
      </c>
      <c r="BM137" s="156" t="s">
        <v>1079</v>
      </c>
    </row>
    <row r="138" spans="1:65" s="2" customFormat="1" ht="16.5" customHeight="1">
      <c r="A138" s="26"/>
      <c r="B138" s="144"/>
      <c r="C138" s="162" t="s">
        <v>171</v>
      </c>
      <c r="D138" s="162" t="s">
        <v>292</v>
      </c>
      <c r="E138" s="163" t="s">
        <v>1080</v>
      </c>
      <c r="F138" s="164" t="s">
        <v>1081</v>
      </c>
      <c r="G138" s="165" t="s">
        <v>154</v>
      </c>
      <c r="H138" s="166">
        <v>4</v>
      </c>
      <c r="I138" s="167"/>
      <c r="J138" s="167">
        <f t="shared" si="0"/>
        <v>0</v>
      </c>
      <c r="K138" s="168"/>
      <c r="L138" s="169"/>
      <c r="M138" s="170" t="s">
        <v>1</v>
      </c>
      <c r="N138" s="171" t="s">
        <v>36</v>
      </c>
      <c r="O138" s="154">
        <v>0</v>
      </c>
      <c r="P138" s="154">
        <f t="shared" si="1"/>
        <v>0</v>
      </c>
      <c r="Q138" s="154">
        <v>2.5999999999999999E-3</v>
      </c>
      <c r="R138" s="154">
        <f t="shared" si="2"/>
        <v>1.04E-2</v>
      </c>
      <c r="S138" s="154">
        <v>0</v>
      </c>
      <c r="T138" s="155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6" t="s">
        <v>375</v>
      </c>
      <c r="AT138" s="156" t="s">
        <v>292</v>
      </c>
      <c r="AU138" s="156" t="s">
        <v>156</v>
      </c>
      <c r="AY138" s="14" t="s">
        <v>149</v>
      </c>
      <c r="BE138" s="157">
        <f t="shared" si="4"/>
        <v>0</v>
      </c>
      <c r="BF138" s="157">
        <f t="shared" si="5"/>
        <v>0</v>
      </c>
      <c r="BG138" s="157">
        <f t="shared" si="6"/>
        <v>0</v>
      </c>
      <c r="BH138" s="157">
        <f t="shared" si="7"/>
        <v>0</v>
      </c>
      <c r="BI138" s="157">
        <f t="shared" si="8"/>
        <v>0</v>
      </c>
      <c r="BJ138" s="14" t="s">
        <v>156</v>
      </c>
      <c r="BK138" s="157">
        <f t="shared" si="9"/>
        <v>0</v>
      </c>
      <c r="BL138" s="14" t="s">
        <v>188</v>
      </c>
      <c r="BM138" s="156" t="s">
        <v>1082</v>
      </c>
    </row>
    <row r="139" spans="1:65" s="2" customFormat="1" ht="24.15" customHeight="1">
      <c r="A139" s="26"/>
      <c r="B139" s="144"/>
      <c r="C139" s="162" t="s">
        <v>192</v>
      </c>
      <c r="D139" s="162" t="s">
        <v>292</v>
      </c>
      <c r="E139" s="163" t="s">
        <v>1083</v>
      </c>
      <c r="F139" s="164" t="s">
        <v>1084</v>
      </c>
      <c r="G139" s="165" t="s">
        <v>154</v>
      </c>
      <c r="H139" s="166">
        <v>28</v>
      </c>
      <c r="I139" s="167"/>
      <c r="J139" s="167">
        <f t="shared" si="0"/>
        <v>0</v>
      </c>
      <c r="K139" s="168"/>
      <c r="L139" s="169"/>
      <c r="M139" s="170" t="s">
        <v>1</v>
      </c>
      <c r="N139" s="171" t="s">
        <v>36</v>
      </c>
      <c r="O139" s="154">
        <v>0</v>
      </c>
      <c r="P139" s="154">
        <f t="shared" si="1"/>
        <v>0</v>
      </c>
      <c r="Q139" s="154">
        <v>1.2999999999999999E-4</v>
      </c>
      <c r="R139" s="154">
        <f t="shared" si="2"/>
        <v>3.6399999999999996E-3</v>
      </c>
      <c r="S139" s="154">
        <v>0</v>
      </c>
      <c r="T139" s="155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6" t="s">
        <v>375</v>
      </c>
      <c r="AT139" s="156" t="s">
        <v>292</v>
      </c>
      <c r="AU139" s="156" t="s">
        <v>156</v>
      </c>
      <c r="AY139" s="14" t="s">
        <v>149</v>
      </c>
      <c r="BE139" s="157">
        <f t="shared" si="4"/>
        <v>0</v>
      </c>
      <c r="BF139" s="157">
        <f t="shared" si="5"/>
        <v>0</v>
      </c>
      <c r="BG139" s="157">
        <f t="shared" si="6"/>
        <v>0</v>
      </c>
      <c r="BH139" s="157">
        <f t="shared" si="7"/>
        <v>0</v>
      </c>
      <c r="BI139" s="157">
        <f t="shared" si="8"/>
        <v>0</v>
      </c>
      <c r="BJ139" s="14" t="s">
        <v>156</v>
      </c>
      <c r="BK139" s="157">
        <f t="shared" si="9"/>
        <v>0</v>
      </c>
      <c r="BL139" s="14" t="s">
        <v>188</v>
      </c>
      <c r="BM139" s="156" t="s">
        <v>1085</v>
      </c>
    </row>
    <row r="140" spans="1:65" s="2" customFormat="1" ht="33" customHeight="1">
      <c r="A140" s="26"/>
      <c r="B140" s="144"/>
      <c r="C140" s="145" t="s">
        <v>174</v>
      </c>
      <c r="D140" s="145" t="s">
        <v>151</v>
      </c>
      <c r="E140" s="146" t="s">
        <v>1086</v>
      </c>
      <c r="F140" s="147" t="s">
        <v>1087</v>
      </c>
      <c r="G140" s="148" t="s">
        <v>154</v>
      </c>
      <c r="H140" s="149">
        <v>58</v>
      </c>
      <c r="I140" s="150"/>
      <c r="J140" s="150">
        <f t="shared" si="0"/>
        <v>0</v>
      </c>
      <c r="K140" s="151"/>
      <c r="L140" s="27"/>
      <c r="M140" s="152" t="s">
        <v>1</v>
      </c>
      <c r="N140" s="153" t="s">
        <v>36</v>
      </c>
      <c r="O140" s="154">
        <v>0.377</v>
      </c>
      <c r="P140" s="154">
        <f t="shared" si="1"/>
        <v>21.866</v>
      </c>
      <c r="Q140" s="154">
        <v>0.10964</v>
      </c>
      <c r="R140" s="154">
        <f t="shared" si="2"/>
        <v>6.3591199999999999</v>
      </c>
      <c r="S140" s="154">
        <v>0</v>
      </c>
      <c r="T140" s="155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6" t="s">
        <v>155</v>
      </c>
      <c r="AT140" s="156" t="s">
        <v>151</v>
      </c>
      <c r="AU140" s="156" t="s">
        <v>156</v>
      </c>
      <c r="AY140" s="14" t="s">
        <v>149</v>
      </c>
      <c r="BE140" s="157">
        <f t="shared" si="4"/>
        <v>0</v>
      </c>
      <c r="BF140" s="157">
        <f t="shared" si="5"/>
        <v>0</v>
      </c>
      <c r="BG140" s="157">
        <f t="shared" si="6"/>
        <v>0</v>
      </c>
      <c r="BH140" s="157">
        <f t="shared" si="7"/>
        <v>0</v>
      </c>
      <c r="BI140" s="157">
        <f t="shared" si="8"/>
        <v>0</v>
      </c>
      <c r="BJ140" s="14" t="s">
        <v>156</v>
      </c>
      <c r="BK140" s="157">
        <f t="shared" si="9"/>
        <v>0</v>
      </c>
      <c r="BL140" s="14" t="s">
        <v>155</v>
      </c>
      <c r="BM140" s="156" t="s">
        <v>1088</v>
      </c>
    </row>
    <row r="141" spans="1:65" s="2" customFormat="1" ht="37.799999999999997" customHeight="1">
      <c r="A141" s="26"/>
      <c r="B141" s="144"/>
      <c r="C141" s="162" t="s">
        <v>200</v>
      </c>
      <c r="D141" s="162" t="s">
        <v>292</v>
      </c>
      <c r="E141" s="163" t="s">
        <v>1089</v>
      </c>
      <c r="F141" s="164" t="s">
        <v>1090</v>
      </c>
      <c r="G141" s="165" t="s">
        <v>154</v>
      </c>
      <c r="H141" s="166">
        <v>58</v>
      </c>
      <c r="I141" s="167"/>
      <c r="J141" s="167">
        <f t="shared" si="0"/>
        <v>0</v>
      </c>
      <c r="K141" s="168"/>
      <c r="L141" s="169"/>
      <c r="M141" s="170" t="s">
        <v>1</v>
      </c>
      <c r="N141" s="171" t="s">
        <v>36</v>
      </c>
      <c r="O141" s="154">
        <v>0</v>
      </c>
      <c r="P141" s="154">
        <f t="shared" si="1"/>
        <v>0</v>
      </c>
      <c r="Q141" s="154">
        <v>3.3999999999999998E-3</v>
      </c>
      <c r="R141" s="154">
        <f t="shared" si="2"/>
        <v>0.19719999999999999</v>
      </c>
      <c r="S141" s="154">
        <v>0</v>
      </c>
      <c r="T141" s="155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6" t="s">
        <v>375</v>
      </c>
      <c r="AT141" s="156" t="s">
        <v>292</v>
      </c>
      <c r="AU141" s="156" t="s">
        <v>156</v>
      </c>
      <c r="AY141" s="14" t="s">
        <v>149</v>
      </c>
      <c r="BE141" s="157">
        <f t="shared" si="4"/>
        <v>0</v>
      </c>
      <c r="BF141" s="157">
        <f t="shared" si="5"/>
        <v>0</v>
      </c>
      <c r="BG141" s="157">
        <f t="shared" si="6"/>
        <v>0</v>
      </c>
      <c r="BH141" s="157">
        <f t="shared" si="7"/>
        <v>0</v>
      </c>
      <c r="BI141" s="157">
        <f t="shared" si="8"/>
        <v>0</v>
      </c>
      <c r="BJ141" s="14" t="s">
        <v>156</v>
      </c>
      <c r="BK141" s="157">
        <f t="shared" si="9"/>
        <v>0</v>
      </c>
      <c r="BL141" s="14" t="s">
        <v>188</v>
      </c>
      <c r="BM141" s="156" t="s">
        <v>1091</v>
      </c>
    </row>
    <row r="142" spans="1:65" s="2" customFormat="1" ht="24.15" customHeight="1">
      <c r="A142" s="26"/>
      <c r="B142" s="144"/>
      <c r="C142" s="145" t="s">
        <v>178</v>
      </c>
      <c r="D142" s="145" t="s">
        <v>151</v>
      </c>
      <c r="E142" s="146" t="s">
        <v>1092</v>
      </c>
      <c r="F142" s="147" t="s">
        <v>1093</v>
      </c>
      <c r="G142" s="148" t="s">
        <v>154</v>
      </c>
      <c r="H142" s="149">
        <v>14</v>
      </c>
      <c r="I142" s="150"/>
      <c r="J142" s="150">
        <f t="shared" si="0"/>
        <v>0</v>
      </c>
      <c r="K142" s="151"/>
      <c r="L142" s="27"/>
      <c r="M142" s="152" t="s">
        <v>1</v>
      </c>
      <c r="N142" s="153" t="s">
        <v>36</v>
      </c>
      <c r="O142" s="154">
        <v>0.38834999999999997</v>
      </c>
      <c r="P142" s="154">
        <f t="shared" si="1"/>
        <v>5.4368999999999996</v>
      </c>
      <c r="Q142" s="154">
        <v>0.15084</v>
      </c>
      <c r="R142" s="154">
        <f t="shared" si="2"/>
        <v>2.1117599999999999</v>
      </c>
      <c r="S142" s="154">
        <v>0</v>
      </c>
      <c r="T142" s="155">
        <f t="shared" si="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6" t="s">
        <v>155</v>
      </c>
      <c r="AT142" s="156" t="s">
        <v>151</v>
      </c>
      <c r="AU142" s="156" t="s">
        <v>156</v>
      </c>
      <c r="AY142" s="14" t="s">
        <v>149</v>
      </c>
      <c r="BE142" s="157">
        <f t="shared" si="4"/>
        <v>0</v>
      </c>
      <c r="BF142" s="157">
        <f t="shared" si="5"/>
        <v>0</v>
      </c>
      <c r="BG142" s="157">
        <f t="shared" si="6"/>
        <v>0</v>
      </c>
      <c r="BH142" s="157">
        <f t="shared" si="7"/>
        <v>0</v>
      </c>
      <c r="BI142" s="157">
        <f t="shared" si="8"/>
        <v>0</v>
      </c>
      <c r="BJ142" s="14" t="s">
        <v>156</v>
      </c>
      <c r="BK142" s="157">
        <f t="shared" si="9"/>
        <v>0</v>
      </c>
      <c r="BL142" s="14" t="s">
        <v>155</v>
      </c>
      <c r="BM142" s="156" t="s">
        <v>1094</v>
      </c>
    </row>
    <row r="143" spans="1:65" s="2" customFormat="1" ht="33" customHeight="1">
      <c r="A143" s="26"/>
      <c r="B143" s="144"/>
      <c r="C143" s="162" t="s">
        <v>213</v>
      </c>
      <c r="D143" s="162" t="s">
        <v>292</v>
      </c>
      <c r="E143" s="163" t="s">
        <v>1095</v>
      </c>
      <c r="F143" s="164" t="s">
        <v>1096</v>
      </c>
      <c r="G143" s="165" t="s">
        <v>154</v>
      </c>
      <c r="H143" s="166">
        <v>14</v>
      </c>
      <c r="I143" s="167"/>
      <c r="J143" s="167">
        <f t="shared" si="0"/>
        <v>0</v>
      </c>
      <c r="K143" s="168"/>
      <c r="L143" s="169"/>
      <c r="M143" s="170" t="s">
        <v>1</v>
      </c>
      <c r="N143" s="171" t="s">
        <v>36</v>
      </c>
      <c r="O143" s="154">
        <v>0</v>
      </c>
      <c r="P143" s="154">
        <f t="shared" si="1"/>
        <v>0</v>
      </c>
      <c r="Q143" s="154">
        <v>3.3999999999999998E-3</v>
      </c>
      <c r="R143" s="154">
        <f t="shared" si="2"/>
        <v>4.7599999999999996E-2</v>
      </c>
      <c r="S143" s="154">
        <v>0</v>
      </c>
      <c r="T143" s="155">
        <f t="shared" si="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6" t="s">
        <v>166</v>
      </c>
      <c r="AT143" s="156" t="s">
        <v>292</v>
      </c>
      <c r="AU143" s="156" t="s">
        <v>156</v>
      </c>
      <c r="AY143" s="14" t="s">
        <v>149</v>
      </c>
      <c r="BE143" s="157">
        <f t="shared" si="4"/>
        <v>0</v>
      </c>
      <c r="BF143" s="157">
        <f t="shared" si="5"/>
        <v>0</v>
      </c>
      <c r="BG143" s="157">
        <f t="shared" si="6"/>
        <v>0</v>
      </c>
      <c r="BH143" s="157">
        <f t="shared" si="7"/>
        <v>0</v>
      </c>
      <c r="BI143" s="157">
        <f t="shared" si="8"/>
        <v>0</v>
      </c>
      <c r="BJ143" s="14" t="s">
        <v>156</v>
      </c>
      <c r="BK143" s="157">
        <f t="shared" si="9"/>
        <v>0</v>
      </c>
      <c r="BL143" s="14" t="s">
        <v>155</v>
      </c>
      <c r="BM143" s="156" t="s">
        <v>1097</v>
      </c>
    </row>
    <row r="144" spans="1:65" s="2" customFormat="1" ht="24.15" customHeight="1">
      <c r="A144" s="26"/>
      <c r="B144" s="144"/>
      <c r="C144" s="145" t="s">
        <v>188</v>
      </c>
      <c r="D144" s="145" t="s">
        <v>151</v>
      </c>
      <c r="E144" s="146" t="s">
        <v>1098</v>
      </c>
      <c r="F144" s="147" t="s">
        <v>1099</v>
      </c>
      <c r="G144" s="148" t="s">
        <v>170</v>
      </c>
      <c r="H144" s="149">
        <v>1</v>
      </c>
      <c r="I144" s="150"/>
      <c r="J144" s="150">
        <f t="shared" si="0"/>
        <v>0</v>
      </c>
      <c r="K144" s="151"/>
      <c r="L144" s="27"/>
      <c r="M144" s="152" t="s">
        <v>1</v>
      </c>
      <c r="N144" s="153" t="s">
        <v>36</v>
      </c>
      <c r="O144" s="154">
        <v>0</v>
      </c>
      <c r="P144" s="154">
        <f t="shared" si="1"/>
        <v>0</v>
      </c>
      <c r="Q144" s="154">
        <v>0</v>
      </c>
      <c r="R144" s="154">
        <f t="shared" si="2"/>
        <v>0</v>
      </c>
      <c r="S144" s="154">
        <v>0</v>
      </c>
      <c r="T144" s="155">
        <f t="shared" si="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6" t="s">
        <v>188</v>
      </c>
      <c r="AT144" s="156" t="s">
        <v>151</v>
      </c>
      <c r="AU144" s="156" t="s">
        <v>156</v>
      </c>
      <c r="AY144" s="14" t="s">
        <v>149</v>
      </c>
      <c r="BE144" s="157">
        <f t="shared" si="4"/>
        <v>0</v>
      </c>
      <c r="BF144" s="157">
        <f t="shared" si="5"/>
        <v>0</v>
      </c>
      <c r="BG144" s="157">
        <f t="shared" si="6"/>
        <v>0</v>
      </c>
      <c r="BH144" s="157">
        <f t="shared" si="7"/>
        <v>0</v>
      </c>
      <c r="BI144" s="157">
        <f t="shared" si="8"/>
        <v>0</v>
      </c>
      <c r="BJ144" s="14" t="s">
        <v>156</v>
      </c>
      <c r="BK144" s="157">
        <f t="shared" si="9"/>
        <v>0</v>
      </c>
      <c r="BL144" s="14" t="s">
        <v>188</v>
      </c>
      <c r="BM144" s="156" t="s">
        <v>1100</v>
      </c>
    </row>
    <row r="145" spans="1:65" s="2" customFormat="1" ht="24.15" customHeight="1">
      <c r="A145" s="26"/>
      <c r="B145" s="144"/>
      <c r="C145" s="145" t="s">
        <v>277</v>
      </c>
      <c r="D145" s="145" t="s">
        <v>151</v>
      </c>
      <c r="E145" s="146" t="s">
        <v>288</v>
      </c>
      <c r="F145" s="147" t="s">
        <v>289</v>
      </c>
      <c r="G145" s="148" t="s">
        <v>290</v>
      </c>
      <c r="H145" s="149">
        <v>81.504000000000005</v>
      </c>
      <c r="I145" s="150"/>
      <c r="J145" s="150">
        <f t="shared" si="0"/>
        <v>0</v>
      </c>
      <c r="K145" s="151"/>
      <c r="L145" s="27"/>
      <c r="M145" s="158" t="s">
        <v>1</v>
      </c>
      <c r="N145" s="159" t="s">
        <v>36</v>
      </c>
      <c r="O145" s="160">
        <v>0</v>
      </c>
      <c r="P145" s="160">
        <f t="shared" si="1"/>
        <v>0</v>
      </c>
      <c r="Q145" s="160">
        <v>0</v>
      </c>
      <c r="R145" s="160">
        <f t="shared" si="2"/>
        <v>0</v>
      </c>
      <c r="S145" s="160">
        <v>0</v>
      </c>
      <c r="T145" s="161">
        <f t="shared" si="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6" t="s">
        <v>188</v>
      </c>
      <c r="AT145" s="156" t="s">
        <v>151</v>
      </c>
      <c r="AU145" s="156" t="s">
        <v>156</v>
      </c>
      <c r="AY145" s="14" t="s">
        <v>149</v>
      </c>
      <c r="BE145" s="157">
        <f t="shared" si="4"/>
        <v>0</v>
      </c>
      <c r="BF145" s="157">
        <f t="shared" si="5"/>
        <v>0</v>
      </c>
      <c r="BG145" s="157">
        <f t="shared" si="6"/>
        <v>0</v>
      </c>
      <c r="BH145" s="157">
        <f t="shared" si="7"/>
        <v>0</v>
      </c>
      <c r="BI145" s="157">
        <f t="shared" si="8"/>
        <v>0</v>
      </c>
      <c r="BJ145" s="14" t="s">
        <v>156</v>
      </c>
      <c r="BK145" s="157">
        <f t="shared" si="9"/>
        <v>0</v>
      </c>
      <c r="BL145" s="14" t="s">
        <v>188</v>
      </c>
      <c r="BM145" s="156" t="s">
        <v>1101</v>
      </c>
    </row>
    <row r="146" spans="1:65" s="2" customFormat="1" ht="6.9" customHeight="1">
      <c r="A146" s="26"/>
      <c r="B146" s="44"/>
      <c r="C146" s="45"/>
      <c r="D146" s="45"/>
      <c r="E146" s="45"/>
      <c r="F146" s="45"/>
      <c r="G146" s="45"/>
      <c r="H146" s="45"/>
      <c r="I146" s="45"/>
      <c r="J146" s="45"/>
      <c r="K146" s="45"/>
      <c r="L146" s="27"/>
      <c r="M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</row>
  </sheetData>
  <autoFilter ref="C121:K145" xr:uid="{00000000-0009-0000-0000-00000C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BM156"/>
  <sheetViews>
    <sheetView showGridLines="0" topLeftCell="A102" workbookViewId="0">
      <selection activeCell="I121" sqref="I121:I155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>
      <c r="A1" s="90"/>
    </row>
    <row r="2" spans="1:46" s="1" customFormat="1" ht="36.9" customHeight="1">
      <c r="L2" s="180" t="s">
        <v>5</v>
      </c>
      <c r="M2" s="181"/>
      <c r="N2" s="181"/>
      <c r="O2" s="181"/>
      <c r="P2" s="181"/>
      <c r="Q2" s="181"/>
      <c r="R2" s="181"/>
      <c r="S2" s="181"/>
      <c r="T2" s="181"/>
      <c r="U2" s="181"/>
      <c r="V2" s="181"/>
      <c r="AT2" s="14" t="s">
        <v>118</v>
      </c>
    </row>
    <row r="3" spans="1:46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70</v>
      </c>
    </row>
    <row r="4" spans="1:46" s="1" customFormat="1" ht="24.9" customHeight="1">
      <c r="B4" s="17"/>
      <c r="D4" s="18" t="s">
        <v>119</v>
      </c>
      <c r="L4" s="17"/>
      <c r="M4" s="91" t="s">
        <v>9</v>
      </c>
      <c r="AT4" s="14" t="s">
        <v>3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39.75" customHeight="1">
      <c r="B7" s="17"/>
      <c r="E7" s="211" t="str">
        <f>'Rekapitulácia stavby'!K6</f>
        <v>BOROVCE, RAKOVICE, VESELÉ, DUBOVANY - Dobudovanie verejnej kanalizácie, Veselé - rekonštrukcia a dostavba obecnej ČOV</v>
      </c>
      <c r="F7" s="212"/>
      <c r="G7" s="212"/>
      <c r="H7" s="212"/>
      <c r="L7" s="17"/>
    </row>
    <row r="8" spans="1:46" s="2" customFormat="1" ht="12" customHeight="1">
      <c r="A8" s="26"/>
      <c r="B8" s="27"/>
      <c r="C8" s="26"/>
      <c r="D8" s="23" t="s">
        <v>120</v>
      </c>
      <c r="E8" s="26"/>
      <c r="F8" s="26"/>
      <c r="G8" s="26"/>
      <c r="H8" s="26"/>
      <c r="I8" s="26"/>
      <c r="J8" s="26"/>
      <c r="K8" s="26"/>
      <c r="L8" s="39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205" t="s">
        <v>1200</v>
      </c>
      <c r="F9" s="210"/>
      <c r="G9" s="210"/>
      <c r="H9" s="210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15</v>
      </c>
      <c r="E11" s="26"/>
      <c r="F11" s="21" t="s">
        <v>1</v>
      </c>
      <c r="G11" s="26"/>
      <c r="H11" s="26"/>
      <c r="I11" s="23" t="s">
        <v>16</v>
      </c>
      <c r="J11" s="21" t="s">
        <v>1</v>
      </c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17</v>
      </c>
      <c r="E12" s="26"/>
      <c r="F12" s="21" t="s">
        <v>18</v>
      </c>
      <c r="G12" s="26"/>
      <c r="H12" s="26"/>
      <c r="I12" s="23" t="s">
        <v>19</v>
      </c>
      <c r="J12" s="52"/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8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20</v>
      </c>
      <c r="E14" s="26"/>
      <c r="F14" s="26"/>
      <c r="G14" s="26"/>
      <c r="H14" s="26"/>
      <c r="I14" s="23" t="s">
        <v>21</v>
      </c>
      <c r="J14" s="21" t="s">
        <v>1</v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">
        <v>22</v>
      </c>
      <c r="F15" s="26"/>
      <c r="G15" s="26"/>
      <c r="H15" s="26"/>
      <c r="I15" s="23" t="s">
        <v>23</v>
      </c>
      <c r="J15" s="21" t="s">
        <v>1</v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21</v>
      </c>
      <c r="J17" s="21" t="str">
        <f>'Rekapitulácia stavby'!AN13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97" t="str">
        <f>'Rekapitulácia stavby'!E14</f>
        <v xml:space="preserve"> </v>
      </c>
      <c r="F18" s="197"/>
      <c r="G18" s="197"/>
      <c r="H18" s="197"/>
      <c r="I18" s="23" t="s">
        <v>23</v>
      </c>
      <c r="J18" s="21" t="str">
        <f>'Rekapitulácia stavby'!AN14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25</v>
      </c>
      <c r="E20" s="26"/>
      <c r="F20" s="26"/>
      <c r="G20" s="26"/>
      <c r="H20" s="26"/>
      <c r="I20" s="23" t="s">
        <v>21</v>
      </c>
      <c r="J20" s="21" t="s">
        <v>1</v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">
        <v>26</v>
      </c>
      <c r="F21" s="26"/>
      <c r="G21" s="26"/>
      <c r="H21" s="26"/>
      <c r="I21" s="23" t="s">
        <v>23</v>
      </c>
      <c r="J21" s="21" t="s">
        <v>1</v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28</v>
      </c>
      <c r="E23" s="26"/>
      <c r="F23" s="26"/>
      <c r="G23" s="26"/>
      <c r="H23" s="26"/>
      <c r="I23" s="23" t="s">
        <v>21</v>
      </c>
      <c r="J23" s="21" t="str">
        <f>IF('Rekapitulácia stavby'!AN19="","",'Rekapitulácia stavby'!AN19)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23</v>
      </c>
      <c r="J24" s="21" t="str">
        <f>IF('Rekapitulácia stavby'!AN20="","",'Rekapitulácia stavby'!AN20)</f>
        <v/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29</v>
      </c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92"/>
      <c r="B27" s="93"/>
      <c r="C27" s="92"/>
      <c r="D27" s="92"/>
      <c r="E27" s="199" t="s">
        <v>1</v>
      </c>
      <c r="F27" s="199"/>
      <c r="G27" s="199"/>
      <c r="H27" s="199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" customHeight="1">
      <c r="A29" s="26"/>
      <c r="B29" s="27"/>
      <c r="C29" s="26"/>
      <c r="D29" s="63"/>
      <c r="E29" s="63"/>
      <c r="F29" s="63"/>
      <c r="G29" s="63"/>
      <c r="H29" s="63"/>
      <c r="I29" s="63"/>
      <c r="J29" s="63"/>
      <c r="K29" s="63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5" t="s">
        <v>30</v>
      </c>
      <c r="E30" s="26"/>
      <c r="F30" s="26"/>
      <c r="G30" s="26"/>
      <c r="H30" s="26"/>
      <c r="I30" s="26"/>
      <c r="J30" s="68">
        <f>ROUND(J118, 2)</f>
        <v>0</v>
      </c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" customHeight="1">
      <c r="A32" s="26"/>
      <c r="B32" s="27"/>
      <c r="C32" s="26"/>
      <c r="D32" s="26"/>
      <c r="E32" s="26"/>
      <c r="F32" s="30" t="s">
        <v>32</v>
      </c>
      <c r="G32" s="26"/>
      <c r="H32" s="26"/>
      <c r="I32" s="30" t="s">
        <v>31</v>
      </c>
      <c r="J32" s="30" t="s">
        <v>33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" customHeight="1">
      <c r="A33" s="26"/>
      <c r="B33" s="27"/>
      <c r="C33" s="26"/>
      <c r="D33" s="96" t="s">
        <v>34</v>
      </c>
      <c r="E33" s="32" t="s">
        <v>35</v>
      </c>
      <c r="F33" s="97">
        <f>ROUND((SUM(BE118:BE155)),  2)</f>
        <v>0</v>
      </c>
      <c r="G33" s="98"/>
      <c r="H33" s="98"/>
      <c r="I33" s="99">
        <v>0.2</v>
      </c>
      <c r="J33" s="97">
        <f>ROUND(((SUM(BE118:BE155))*I33),  2)</f>
        <v>0</v>
      </c>
      <c r="K33" s="26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" customHeight="1">
      <c r="A34" s="26"/>
      <c r="B34" s="27"/>
      <c r="C34" s="26"/>
      <c r="D34" s="26"/>
      <c r="E34" s="32" t="s">
        <v>36</v>
      </c>
      <c r="F34" s="100">
        <f>ROUND((SUM(BF118:BF155)),  2)</f>
        <v>0</v>
      </c>
      <c r="G34" s="26"/>
      <c r="H34" s="26"/>
      <c r="I34" s="101">
        <v>0.2</v>
      </c>
      <c r="J34" s="100">
        <f>ROUND(((SUM(BF118:BF155))*I34),  2)</f>
        <v>0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" hidden="1" customHeight="1">
      <c r="A35" s="26"/>
      <c r="B35" s="27"/>
      <c r="C35" s="26"/>
      <c r="D35" s="26"/>
      <c r="E35" s="23" t="s">
        <v>37</v>
      </c>
      <c r="F35" s="100">
        <f>ROUND((SUM(BG118:BG155)),  2)</f>
        <v>0</v>
      </c>
      <c r="G35" s="26"/>
      <c r="H35" s="26"/>
      <c r="I35" s="101">
        <v>0.2</v>
      </c>
      <c r="J35" s="100">
        <f>0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" hidden="1" customHeight="1">
      <c r="A36" s="26"/>
      <c r="B36" s="27"/>
      <c r="C36" s="26"/>
      <c r="D36" s="26"/>
      <c r="E36" s="23" t="s">
        <v>38</v>
      </c>
      <c r="F36" s="100">
        <f>ROUND((SUM(BH118:BH155)),  2)</f>
        <v>0</v>
      </c>
      <c r="G36" s="26"/>
      <c r="H36" s="26"/>
      <c r="I36" s="101">
        <v>0.2</v>
      </c>
      <c r="J36" s="100">
        <f>0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" hidden="1" customHeight="1">
      <c r="A37" s="26"/>
      <c r="B37" s="27"/>
      <c r="C37" s="26"/>
      <c r="D37" s="26"/>
      <c r="E37" s="32" t="s">
        <v>39</v>
      </c>
      <c r="F37" s="97">
        <f>ROUND((SUM(BI118:BI155)),  2)</f>
        <v>0</v>
      </c>
      <c r="G37" s="98"/>
      <c r="H37" s="98"/>
      <c r="I37" s="99">
        <v>0</v>
      </c>
      <c r="J37" s="97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102"/>
      <c r="D39" s="103" t="s">
        <v>40</v>
      </c>
      <c r="E39" s="57"/>
      <c r="F39" s="57"/>
      <c r="G39" s="104" t="s">
        <v>41</v>
      </c>
      <c r="H39" s="105" t="s">
        <v>42</v>
      </c>
      <c r="I39" s="57"/>
      <c r="J39" s="106">
        <f>SUM(J30:J37)</f>
        <v>0</v>
      </c>
      <c r="K39" s="107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" customHeight="1">
      <c r="B41" s="17"/>
      <c r="L41" s="17"/>
    </row>
    <row r="42" spans="1:31" s="1" customFormat="1" ht="14.4" customHeight="1">
      <c r="B42" s="17"/>
      <c r="L42" s="17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39"/>
      <c r="D50" s="40" t="s">
        <v>43</v>
      </c>
      <c r="E50" s="41"/>
      <c r="F50" s="41"/>
      <c r="G50" s="40" t="s">
        <v>44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.2">
      <c r="A61" s="26"/>
      <c r="B61" s="27"/>
      <c r="C61" s="26"/>
      <c r="D61" s="42" t="s">
        <v>45</v>
      </c>
      <c r="E61" s="29"/>
      <c r="F61" s="108" t="s">
        <v>46</v>
      </c>
      <c r="G61" s="42" t="s">
        <v>45</v>
      </c>
      <c r="H61" s="29"/>
      <c r="I61" s="29"/>
      <c r="J61" s="109" t="s">
        <v>46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.2">
      <c r="A65" s="26"/>
      <c r="B65" s="27"/>
      <c r="C65" s="26"/>
      <c r="D65" s="40" t="s">
        <v>47</v>
      </c>
      <c r="E65" s="43"/>
      <c r="F65" s="43"/>
      <c r="G65" s="40" t="s">
        <v>48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.2">
      <c r="A76" s="26"/>
      <c r="B76" s="27"/>
      <c r="C76" s="26"/>
      <c r="D76" s="42" t="s">
        <v>45</v>
      </c>
      <c r="E76" s="29"/>
      <c r="F76" s="108" t="s">
        <v>46</v>
      </c>
      <c r="G76" s="42" t="s">
        <v>45</v>
      </c>
      <c r="H76" s="29"/>
      <c r="I76" s="29"/>
      <c r="J76" s="109" t="s">
        <v>46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" customHeight="1">
      <c r="A82" s="26"/>
      <c r="B82" s="27"/>
      <c r="C82" s="18" t="s">
        <v>122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39.75" customHeight="1">
      <c r="A85" s="26"/>
      <c r="B85" s="27"/>
      <c r="C85" s="26"/>
      <c r="D85" s="26"/>
      <c r="E85" s="211" t="str">
        <f>E7</f>
        <v>BOROVCE, RAKOVICE, VESELÉ, DUBOVANY - Dobudovanie verejnej kanalizácie, Veselé - rekonštrukcia a dostavba obecnej ČOV</v>
      </c>
      <c r="F85" s="212"/>
      <c r="G85" s="212"/>
      <c r="H85" s="212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120</v>
      </c>
      <c r="D86" s="26"/>
      <c r="E86" s="26"/>
      <c r="F86" s="26"/>
      <c r="G86" s="26"/>
      <c r="H86" s="26"/>
      <c r="I86" s="26"/>
      <c r="J86" s="26"/>
      <c r="K86" s="26"/>
      <c r="L86" s="39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205" t="str">
        <f>E9</f>
        <v>PS 05.1 - Strojnotechnologická časť ČOV Veselé</v>
      </c>
      <c r="F87" s="210"/>
      <c r="G87" s="210"/>
      <c r="H87" s="210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17</v>
      </c>
      <c r="D89" s="26"/>
      <c r="E89" s="26"/>
      <c r="F89" s="21" t="str">
        <f>F12</f>
        <v xml:space="preserve"> </v>
      </c>
      <c r="G89" s="26"/>
      <c r="H89" s="26"/>
      <c r="I89" s="23" t="s">
        <v>19</v>
      </c>
      <c r="J89" s="52" t="str">
        <f>IF(J12="","",J12)</f>
        <v/>
      </c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15" customHeight="1">
      <c r="A91" s="26"/>
      <c r="B91" s="27"/>
      <c r="C91" s="23" t="s">
        <v>20</v>
      </c>
      <c r="D91" s="26"/>
      <c r="E91" s="26"/>
      <c r="F91" s="21" t="str">
        <f>E15</f>
        <v>Obec Veselé</v>
      </c>
      <c r="G91" s="26"/>
      <c r="H91" s="26"/>
      <c r="I91" s="23" t="s">
        <v>25</v>
      </c>
      <c r="J91" s="24" t="str">
        <f>E21</f>
        <v>Ing. Štefan Dubec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15" customHeight="1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28</v>
      </c>
      <c r="J92" s="24" t="str">
        <f>E24</f>
        <v xml:space="preserve"> </v>
      </c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10" t="s">
        <v>123</v>
      </c>
      <c r="D94" s="102"/>
      <c r="E94" s="102"/>
      <c r="F94" s="102"/>
      <c r="G94" s="102"/>
      <c r="H94" s="102"/>
      <c r="I94" s="102"/>
      <c r="J94" s="111" t="s">
        <v>124</v>
      </c>
      <c r="K94" s="102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8" customHeight="1">
      <c r="A96" s="26"/>
      <c r="B96" s="27"/>
      <c r="C96" s="112" t="s">
        <v>125</v>
      </c>
      <c r="D96" s="26"/>
      <c r="E96" s="26"/>
      <c r="F96" s="26"/>
      <c r="G96" s="26"/>
      <c r="H96" s="26"/>
      <c r="I96" s="26"/>
      <c r="J96" s="68">
        <f>J118</f>
        <v>0</v>
      </c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126</v>
      </c>
    </row>
    <row r="97" spans="1:31" s="9" customFormat="1" ht="24.9" customHeight="1">
      <c r="B97" s="113"/>
      <c r="D97" s="114" t="s">
        <v>223</v>
      </c>
      <c r="E97" s="115"/>
      <c r="F97" s="115"/>
      <c r="G97" s="115"/>
      <c r="H97" s="115"/>
      <c r="I97" s="115"/>
      <c r="J97" s="116">
        <f>J119</f>
        <v>0</v>
      </c>
      <c r="L97" s="113"/>
    </row>
    <row r="98" spans="1:31" s="10" customFormat="1" ht="19.95" customHeight="1">
      <c r="B98" s="117"/>
      <c r="D98" s="118" t="s">
        <v>1201</v>
      </c>
      <c r="E98" s="119"/>
      <c r="F98" s="119"/>
      <c r="G98" s="119"/>
      <c r="H98" s="119"/>
      <c r="I98" s="119"/>
      <c r="J98" s="120">
        <f>J120</f>
        <v>0</v>
      </c>
      <c r="L98" s="117"/>
    </row>
    <row r="99" spans="1:31" s="2" customFormat="1" ht="21.75" customHeight="1">
      <c r="A99" s="26"/>
      <c r="B99" s="27"/>
      <c r="C99" s="26"/>
      <c r="D99" s="26"/>
      <c r="E99" s="26"/>
      <c r="F99" s="26"/>
      <c r="G99" s="26"/>
      <c r="H99" s="26"/>
      <c r="I99" s="26"/>
      <c r="J99" s="26"/>
      <c r="K99" s="26"/>
      <c r="L99" s="39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</row>
    <row r="100" spans="1:31" s="2" customFormat="1" ht="6.9" customHeight="1">
      <c r="A100" s="26"/>
      <c r="B100" s="44"/>
      <c r="C100" s="45"/>
      <c r="D100" s="45"/>
      <c r="E100" s="45"/>
      <c r="F100" s="45"/>
      <c r="G100" s="45"/>
      <c r="H100" s="45"/>
      <c r="I100" s="45"/>
      <c r="J100" s="45"/>
      <c r="K100" s="45"/>
      <c r="L100" s="39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</row>
    <row r="104" spans="1:31" s="2" customFormat="1" ht="6.9" customHeight="1">
      <c r="A104" s="26"/>
      <c r="B104" s="46"/>
      <c r="C104" s="47"/>
      <c r="D104" s="47"/>
      <c r="E104" s="47"/>
      <c r="F104" s="47"/>
      <c r="G104" s="47"/>
      <c r="H104" s="47"/>
      <c r="I104" s="47"/>
      <c r="J104" s="47"/>
      <c r="K104" s="47"/>
      <c r="L104" s="39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5" spans="1:31" s="2" customFormat="1" ht="24.9" customHeight="1">
      <c r="A105" s="26"/>
      <c r="B105" s="27"/>
      <c r="C105" s="18" t="s">
        <v>135</v>
      </c>
      <c r="D105" s="26"/>
      <c r="E105" s="26"/>
      <c r="F105" s="26"/>
      <c r="G105" s="26"/>
      <c r="H105" s="26"/>
      <c r="I105" s="26"/>
      <c r="J105" s="26"/>
      <c r="K105" s="26"/>
      <c r="L105" s="39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31" s="2" customFormat="1" ht="6.9" customHeight="1">
      <c r="A106" s="26"/>
      <c r="B106" s="27"/>
      <c r="C106" s="26"/>
      <c r="D106" s="26"/>
      <c r="E106" s="26"/>
      <c r="F106" s="26"/>
      <c r="G106" s="26"/>
      <c r="H106" s="26"/>
      <c r="I106" s="26"/>
      <c r="J106" s="26"/>
      <c r="K106" s="26"/>
      <c r="L106" s="39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s="2" customFormat="1" ht="12" customHeight="1">
      <c r="A107" s="26"/>
      <c r="B107" s="27"/>
      <c r="C107" s="23" t="s">
        <v>13</v>
      </c>
      <c r="D107" s="26"/>
      <c r="E107" s="26"/>
      <c r="F107" s="26"/>
      <c r="G107" s="26"/>
      <c r="H107" s="26"/>
      <c r="I107" s="26"/>
      <c r="J107" s="26"/>
      <c r="K107" s="26"/>
      <c r="L107" s="39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39.75" customHeight="1">
      <c r="A108" s="26"/>
      <c r="B108" s="27"/>
      <c r="C108" s="26"/>
      <c r="D108" s="26"/>
      <c r="E108" s="211" t="str">
        <f>E7</f>
        <v>BOROVCE, RAKOVICE, VESELÉ, DUBOVANY - Dobudovanie verejnej kanalizácie, Veselé - rekonštrukcia a dostavba obecnej ČOV</v>
      </c>
      <c r="F108" s="212"/>
      <c r="G108" s="212"/>
      <c r="H108" s="212"/>
      <c r="I108" s="26"/>
      <c r="J108" s="26"/>
      <c r="K108" s="26"/>
      <c r="L108" s="39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12" customHeight="1">
      <c r="A109" s="26"/>
      <c r="B109" s="27"/>
      <c r="C109" s="23" t="s">
        <v>120</v>
      </c>
      <c r="D109" s="26"/>
      <c r="E109" s="26"/>
      <c r="F109" s="26"/>
      <c r="G109" s="26"/>
      <c r="H109" s="26"/>
      <c r="I109" s="26"/>
      <c r="J109" s="26"/>
      <c r="K109" s="26"/>
      <c r="L109" s="39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16.5" customHeight="1">
      <c r="A110" s="26"/>
      <c r="B110" s="27"/>
      <c r="C110" s="26"/>
      <c r="D110" s="26"/>
      <c r="E110" s="205" t="str">
        <f>E9</f>
        <v>PS 05.1 - Strojnotechnologická časť ČOV Veselé</v>
      </c>
      <c r="F110" s="210"/>
      <c r="G110" s="210"/>
      <c r="H110" s="210"/>
      <c r="I110" s="26"/>
      <c r="J110" s="26"/>
      <c r="K110" s="26"/>
      <c r="L110" s="39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6.9" customHeight="1">
      <c r="A111" s="26"/>
      <c r="B111" s="27"/>
      <c r="C111" s="26"/>
      <c r="D111" s="26"/>
      <c r="E111" s="26"/>
      <c r="F111" s="26"/>
      <c r="G111" s="26"/>
      <c r="H111" s="26"/>
      <c r="I111" s="26"/>
      <c r="J111" s="26"/>
      <c r="K111" s="26"/>
      <c r="L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2" customHeight="1">
      <c r="A112" s="26"/>
      <c r="B112" s="27"/>
      <c r="C112" s="23" t="s">
        <v>17</v>
      </c>
      <c r="D112" s="26"/>
      <c r="E112" s="26"/>
      <c r="F112" s="21" t="str">
        <f>F12</f>
        <v xml:space="preserve"> </v>
      </c>
      <c r="G112" s="26"/>
      <c r="H112" s="26"/>
      <c r="I112" s="23" t="s">
        <v>19</v>
      </c>
      <c r="J112" s="52" t="str">
        <f>IF(J12="","",J12)</f>
        <v/>
      </c>
      <c r="K112" s="26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6.9" customHeight="1">
      <c r="A113" s="26"/>
      <c r="B113" s="27"/>
      <c r="C113" s="26"/>
      <c r="D113" s="26"/>
      <c r="E113" s="26"/>
      <c r="F113" s="26"/>
      <c r="G113" s="26"/>
      <c r="H113" s="26"/>
      <c r="I113" s="26"/>
      <c r="J113" s="26"/>
      <c r="K113" s="26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5.15" customHeight="1">
      <c r="A114" s="26"/>
      <c r="B114" s="27"/>
      <c r="C114" s="23" t="s">
        <v>20</v>
      </c>
      <c r="D114" s="26"/>
      <c r="E114" s="26"/>
      <c r="F114" s="21" t="str">
        <f>E15</f>
        <v>Obec Veselé</v>
      </c>
      <c r="G114" s="26"/>
      <c r="H114" s="26"/>
      <c r="I114" s="23" t="s">
        <v>25</v>
      </c>
      <c r="J114" s="24" t="str">
        <f>E21</f>
        <v>Ing. Štefan Dubec</v>
      </c>
      <c r="K114" s="26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5.15" customHeight="1">
      <c r="A115" s="26"/>
      <c r="B115" s="27"/>
      <c r="C115" s="23" t="s">
        <v>24</v>
      </c>
      <c r="D115" s="26"/>
      <c r="E115" s="26"/>
      <c r="F115" s="21" t="str">
        <f>IF(E18="","",E18)</f>
        <v xml:space="preserve"> </v>
      </c>
      <c r="G115" s="26"/>
      <c r="H115" s="26"/>
      <c r="I115" s="23" t="s">
        <v>28</v>
      </c>
      <c r="J115" s="24" t="str">
        <f>E24</f>
        <v xml:space="preserve"> </v>
      </c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0.35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11" customFormat="1" ht="29.25" customHeight="1">
      <c r="A117" s="121"/>
      <c r="B117" s="122"/>
      <c r="C117" s="123" t="s">
        <v>136</v>
      </c>
      <c r="D117" s="124" t="s">
        <v>55</v>
      </c>
      <c r="E117" s="124" t="s">
        <v>51</v>
      </c>
      <c r="F117" s="124" t="s">
        <v>52</v>
      </c>
      <c r="G117" s="124" t="s">
        <v>137</v>
      </c>
      <c r="H117" s="124" t="s">
        <v>138</v>
      </c>
      <c r="I117" s="124" t="s">
        <v>139</v>
      </c>
      <c r="J117" s="125" t="s">
        <v>124</v>
      </c>
      <c r="K117" s="126" t="s">
        <v>140</v>
      </c>
      <c r="L117" s="127"/>
      <c r="M117" s="59" t="s">
        <v>1</v>
      </c>
      <c r="N117" s="60" t="s">
        <v>34</v>
      </c>
      <c r="O117" s="60" t="s">
        <v>141</v>
      </c>
      <c r="P117" s="60" t="s">
        <v>142</v>
      </c>
      <c r="Q117" s="60" t="s">
        <v>143</v>
      </c>
      <c r="R117" s="60" t="s">
        <v>144</v>
      </c>
      <c r="S117" s="60" t="s">
        <v>145</v>
      </c>
      <c r="T117" s="61" t="s">
        <v>146</v>
      </c>
      <c r="U117" s="121"/>
      <c r="V117" s="121"/>
      <c r="W117" s="121"/>
      <c r="X117" s="121"/>
      <c r="Y117" s="121"/>
      <c r="Z117" s="121"/>
      <c r="AA117" s="121"/>
      <c r="AB117" s="121"/>
      <c r="AC117" s="121"/>
      <c r="AD117" s="121"/>
      <c r="AE117" s="121"/>
    </row>
    <row r="118" spans="1:65" s="2" customFormat="1" ht="22.8" customHeight="1">
      <c r="A118" s="26"/>
      <c r="B118" s="27"/>
      <c r="C118" s="66" t="s">
        <v>125</v>
      </c>
      <c r="D118" s="26"/>
      <c r="E118" s="26"/>
      <c r="F118" s="26"/>
      <c r="G118" s="26"/>
      <c r="H118" s="26"/>
      <c r="I118" s="26"/>
      <c r="J118" s="128">
        <f>BK118</f>
        <v>0</v>
      </c>
      <c r="K118" s="26"/>
      <c r="L118" s="27"/>
      <c r="M118" s="62"/>
      <c r="N118" s="53"/>
      <c r="O118" s="63"/>
      <c r="P118" s="129">
        <f>P119</f>
        <v>0</v>
      </c>
      <c r="Q118" s="63"/>
      <c r="R118" s="129">
        <f>R119</f>
        <v>0</v>
      </c>
      <c r="S118" s="63"/>
      <c r="T118" s="130">
        <f>T119</f>
        <v>0</v>
      </c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T118" s="14" t="s">
        <v>69</v>
      </c>
      <c r="AU118" s="14" t="s">
        <v>126</v>
      </c>
      <c r="BK118" s="131">
        <f>BK119</f>
        <v>0</v>
      </c>
    </row>
    <row r="119" spans="1:65" s="12" customFormat="1" ht="25.95" customHeight="1">
      <c r="B119" s="132"/>
      <c r="D119" s="133" t="s">
        <v>69</v>
      </c>
      <c r="E119" s="134" t="s">
        <v>292</v>
      </c>
      <c r="F119" s="134" t="s">
        <v>293</v>
      </c>
      <c r="J119" s="135">
        <f>BK119</f>
        <v>0</v>
      </c>
      <c r="L119" s="132"/>
      <c r="M119" s="136"/>
      <c r="N119" s="137"/>
      <c r="O119" s="137"/>
      <c r="P119" s="138">
        <f>P120</f>
        <v>0</v>
      </c>
      <c r="Q119" s="137"/>
      <c r="R119" s="138">
        <f>R120</f>
        <v>0</v>
      </c>
      <c r="S119" s="137"/>
      <c r="T119" s="139">
        <f>T120</f>
        <v>0</v>
      </c>
      <c r="AR119" s="133" t="s">
        <v>159</v>
      </c>
      <c r="AT119" s="140" t="s">
        <v>69</v>
      </c>
      <c r="AU119" s="140" t="s">
        <v>70</v>
      </c>
      <c r="AY119" s="133" t="s">
        <v>149</v>
      </c>
      <c r="BK119" s="141">
        <f>BK120</f>
        <v>0</v>
      </c>
    </row>
    <row r="120" spans="1:65" s="12" customFormat="1" ht="22.8" customHeight="1">
      <c r="B120" s="132"/>
      <c r="D120" s="133" t="s">
        <v>69</v>
      </c>
      <c r="E120" s="142" t="s">
        <v>1202</v>
      </c>
      <c r="F120" s="142" t="s">
        <v>1203</v>
      </c>
      <c r="J120" s="143">
        <f>BK120</f>
        <v>0</v>
      </c>
      <c r="L120" s="132"/>
      <c r="M120" s="136"/>
      <c r="N120" s="137"/>
      <c r="O120" s="137"/>
      <c r="P120" s="138">
        <f>SUM(P121:P155)</f>
        <v>0</v>
      </c>
      <c r="Q120" s="137"/>
      <c r="R120" s="138">
        <f>SUM(R121:R155)</f>
        <v>0</v>
      </c>
      <c r="S120" s="137"/>
      <c r="T120" s="139">
        <f>SUM(T121:T155)</f>
        <v>0</v>
      </c>
      <c r="AR120" s="133" t="s">
        <v>159</v>
      </c>
      <c r="AT120" s="140" t="s">
        <v>69</v>
      </c>
      <c r="AU120" s="140" t="s">
        <v>78</v>
      </c>
      <c r="AY120" s="133" t="s">
        <v>149</v>
      </c>
      <c r="BK120" s="141">
        <f>SUM(BK121:BK155)</f>
        <v>0</v>
      </c>
    </row>
    <row r="121" spans="1:65" s="2" customFormat="1" ht="16.5" customHeight="1">
      <c r="A121" s="26"/>
      <c r="B121" s="144"/>
      <c r="C121" s="162" t="s">
        <v>78</v>
      </c>
      <c r="D121" s="162" t="s">
        <v>292</v>
      </c>
      <c r="E121" s="163" t="s">
        <v>1204</v>
      </c>
      <c r="F121" s="164" t="s">
        <v>1205</v>
      </c>
      <c r="G121" s="165" t="s">
        <v>1206</v>
      </c>
      <c r="H121" s="166">
        <v>1</v>
      </c>
      <c r="I121" s="167"/>
      <c r="J121" s="167">
        <f t="shared" ref="J121:J155" si="0">ROUND(I121*H121,2)</f>
        <v>0</v>
      </c>
      <c r="K121" s="168"/>
      <c r="L121" s="169"/>
      <c r="M121" s="170" t="s">
        <v>1</v>
      </c>
      <c r="N121" s="171" t="s">
        <v>36</v>
      </c>
      <c r="O121" s="154">
        <v>0</v>
      </c>
      <c r="P121" s="154">
        <f t="shared" ref="P121:P155" si="1">O121*H121</f>
        <v>0</v>
      </c>
      <c r="Q121" s="154">
        <v>0</v>
      </c>
      <c r="R121" s="154">
        <f t="shared" ref="R121:R155" si="2">Q121*H121</f>
        <v>0</v>
      </c>
      <c r="S121" s="154">
        <v>0</v>
      </c>
      <c r="T121" s="155">
        <f t="shared" ref="T121:T155" si="3">S121*H121</f>
        <v>0</v>
      </c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R121" s="156" t="s">
        <v>166</v>
      </c>
      <c r="AT121" s="156" t="s">
        <v>292</v>
      </c>
      <c r="AU121" s="156" t="s">
        <v>156</v>
      </c>
      <c r="AY121" s="14" t="s">
        <v>149</v>
      </c>
      <c r="BE121" s="157">
        <f t="shared" ref="BE121:BE155" si="4">IF(N121="základná",J121,0)</f>
        <v>0</v>
      </c>
      <c r="BF121" s="157">
        <f t="shared" ref="BF121:BF155" si="5">IF(N121="znížená",J121,0)</f>
        <v>0</v>
      </c>
      <c r="BG121" s="157">
        <f t="shared" ref="BG121:BG155" si="6">IF(N121="zákl. prenesená",J121,0)</f>
        <v>0</v>
      </c>
      <c r="BH121" s="157">
        <f t="shared" ref="BH121:BH155" si="7">IF(N121="zníž. prenesená",J121,0)</f>
        <v>0</v>
      </c>
      <c r="BI121" s="157">
        <f t="shared" ref="BI121:BI155" si="8">IF(N121="nulová",J121,0)</f>
        <v>0</v>
      </c>
      <c r="BJ121" s="14" t="s">
        <v>156</v>
      </c>
      <c r="BK121" s="157">
        <f t="shared" ref="BK121:BK155" si="9">ROUND(I121*H121,2)</f>
        <v>0</v>
      </c>
      <c r="BL121" s="14" t="s">
        <v>155</v>
      </c>
      <c r="BM121" s="156" t="s">
        <v>156</v>
      </c>
    </row>
    <row r="122" spans="1:65" s="2" customFormat="1" ht="16.5" customHeight="1">
      <c r="A122" s="26"/>
      <c r="B122" s="144"/>
      <c r="C122" s="162" t="s">
        <v>156</v>
      </c>
      <c r="D122" s="162" t="s">
        <v>292</v>
      </c>
      <c r="E122" s="163" t="s">
        <v>1207</v>
      </c>
      <c r="F122" s="164" t="s">
        <v>1208</v>
      </c>
      <c r="G122" s="165" t="s">
        <v>1206</v>
      </c>
      <c r="H122" s="166">
        <v>1</v>
      </c>
      <c r="I122" s="167"/>
      <c r="J122" s="167">
        <f t="shared" si="0"/>
        <v>0</v>
      </c>
      <c r="K122" s="168"/>
      <c r="L122" s="169"/>
      <c r="M122" s="170" t="s">
        <v>1</v>
      </c>
      <c r="N122" s="171" t="s">
        <v>36</v>
      </c>
      <c r="O122" s="154">
        <v>0</v>
      </c>
      <c r="P122" s="154">
        <f t="shared" si="1"/>
        <v>0</v>
      </c>
      <c r="Q122" s="154">
        <v>0</v>
      </c>
      <c r="R122" s="154">
        <f t="shared" si="2"/>
        <v>0</v>
      </c>
      <c r="S122" s="154">
        <v>0</v>
      </c>
      <c r="T122" s="155">
        <f t="shared" si="3"/>
        <v>0</v>
      </c>
      <c r="U122" s="26"/>
      <c r="V122" s="26"/>
      <c r="W122" s="172"/>
      <c r="X122" s="26"/>
      <c r="Y122" s="26"/>
      <c r="Z122" s="26"/>
      <c r="AA122" s="26"/>
      <c r="AB122" s="26"/>
      <c r="AC122" s="26"/>
      <c r="AD122" s="26"/>
      <c r="AE122" s="26"/>
      <c r="AR122" s="156" t="s">
        <v>166</v>
      </c>
      <c r="AT122" s="156" t="s">
        <v>292</v>
      </c>
      <c r="AU122" s="156" t="s">
        <v>156</v>
      </c>
      <c r="AY122" s="14" t="s">
        <v>149</v>
      </c>
      <c r="BE122" s="157">
        <f t="shared" si="4"/>
        <v>0</v>
      </c>
      <c r="BF122" s="157">
        <f t="shared" si="5"/>
        <v>0</v>
      </c>
      <c r="BG122" s="157">
        <f t="shared" si="6"/>
        <v>0</v>
      </c>
      <c r="BH122" s="157">
        <f t="shared" si="7"/>
        <v>0</v>
      </c>
      <c r="BI122" s="157">
        <f t="shared" si="8"/>
        <v>0</v>
      </c>
      <c r="BJ122" s="14" t="s">
        <v>156</v>
      </c>
      <c r="BK122" s="157">
        <f t="shared" si="9"/>
        <v>0</v>
      </c>
      <c r="BL122" s="14" t="s">
        <v>155</v>
      </c>
      <c r="BM122" s="156" t="s">
        <v>155</v>
      </c>
    </row>
    <row r="123" spans="1:65" s="2" customFormat="1" ht="16.5" customHeight="1">
      <c r="A123" s="26"/>
      <c r="B123" s="144"/>
      <c r="C123" s="162" t="s">
        <v>159</v>
      </c>
      <c r="D123" s="162" t="s">
        <v>292</v>
      </c>
      <c r="E123" s="163" t="s">
        <v>1209</v>
      </c>
      <c r="F123" s="164" t="s">
        <v>1210</v>
      </c>
      <c r="G123" s="165" t="s">
        <v>1206</v>
      </c>
      <c r="H123" s="166">
        <v>3</v>
      </c>
      <c r="I123" s="167"/>
      <c r="J123" s="167">
        <f t="shared" si="0"/>
        <v>0</v>
      </c>
      <c r="K123" s="168"/>
      <c r="L123" s="169"/>
      <c r="M123" s="170" t="s">
        <v>1</v>
      </c>
      <c r="N123" s="171" t="s">
        <v>36</v>
      </c>
      <c r="O123" s="154">
        <v>0</v>
      </c>
      <c r="P123" s="154">
        <f t="shared" si="1"/>
        <v>0</v>
      </c>
      <c r="Q123" s="154">
        <v>0</v>
      </c>
      <c r="R123" s="154">
        <f t="shared" si="2"/>
        <v>0</v>
      </c>
      <c r="S123" s="154">
        <v>0</v>
      </c>
      <c r="T123" s="155">
        <f t="shared" si="3"/>
        <v>0</v>
      </c>
      <c r="U123" s="26"/>
      <c r="V123" s="26"/>
      <c r="W123" s="172"/>
      <c r="X123" s="26"/>
      <c r="Y123" s="26"/>
      <c r="Z123" s="26"/>
      <c r="AA123" s="26"/>
      <c r="AB123" s="26"/>
      <c r="AC123" s="26"/>
      <c r="AD123" s="26"/>
      <c r="AE123" s="26"/>
      <c r="AR123" s="156" t="s">
        <v>166</v>
      </c>
      <c r="AT123" s="156" t="s">
        <v>292</v>
      </c>
      <c r="AU123" s="156" t="s">
        <v>156</v>
      </c>
      <c r="AY123" s="14" t="s">
        <v>149</v>
      </c>
      <c r="BE123" s="157">
        <f t="shared" si="4"/>
        <v>0</v>
      </c>
      <c r="BF123" s="157">
        <f t="shared" si="5"/>
        <v>0</v>
      </c>
      <c r="BG123" s="157">
        <f t="shared" si="6"/>
        <v>0</v>
      </c>
      <c r="BH123" s="157">
        <f t="shared" si="7"/>
        <v>0</v>
      </c>
      <c r="BI123" s="157">
        <f t="shared" si="8"/>
        <v>0</v>
      </c>
      <c r="BJ123" s="14" t="s">
        <v>156</v>
      </c>
      <c r="BK123" s="157">
        <f t="shared" si="9"/>
        <v>0</v>
      </c>
      <c r="BL123" s="14" t="s">
        <v>155</v>
      </c>
      <c r="BM123" s="156" t="s">
        <v>162</v>
      </c>
    </row>
    <row r="124" spans="1:65" s="2" customFormat="1" ht="24.15" customHeight="1">
      <c r="A124" s="26"/>
      <c r="B124" s="144"/>
      <c r="C124" s="162" t="s">
        <v>155</v>
      </c>
      <c r="D124" s="162" t="s">
        <v>292</v>
      </c>
      <c r="E124" s="163" t="s">
        <v>1211</v>
      </c>
      <c r="F124" s="164" t="s">
        <v>1212</v>
      </c>
      <c r="G124" s="165" t="s">
        <v>1206</v>
      </c>
      <c r="H124" s="166">
        <v>3</v>
      </c>
      <c r="I124" s="167"/>
      <c r="J124" s="167">
        <f t="shared" si="0"/>
        <v>0</v>
      </c>
      <c r="K124" s="168"/>
      <c r="L124" s="169"/>
      <c r="M124" s="170" t="s">
        <v>1</v>
      </c>
      <c r="N124" s="171" t="s">
        <v>36</v>
      </c>
      <c r="O124" s="154">
        <v>0</v>
      </c>
      <c r="P124" s="154">
        <f t="shared" si="1"/>
        <v>0</v>
      </c>
      <c r="Q124" s="154">
        <v>0</v>
      </c>
      <c r="R124" s="154">
        <f t="shared" si="2"/>
        <v>0</v>
      </c>
      <c r="S124" s="154">
        <v>0</v>
      </c>
      <c r="T124" s="155">
        <f t="shared" si="3"/>
        <v>0</v>
      </c>
      <c r="U124" s="26"/>
      <c r="V124" s="26"/>
      <c r="W124" s="172"/>
      <c r="X124" s="26"/>
      <c r="Y124" s="26"/>
      <c r="Z124" s="26"/>
      <c r="AA124" s="26"/>
      <c r="AB124" s="26"/>
      <c r="AC124" s="26"/>
      <c r="AD124" s="26"/>
      <c r="AE124" s="26"/>
      <c r="AR124" s="156" t="s">
        <v>166</v>
      </c>
      <c r="AT124" s="156" t="s">
        <v>292</v>
      </c>
      <c r="AU124" s="156" t="s">
        <v>156</v>
      </c>
      <c r="AY124" s="14" t="s">
        <v>149</v>
      </c>
      <c r="BE124" s="157">
        <f t="shared" si="4"/>
        <v>0</v>
      </c>
      <c r="BF124" s="157">
        <f t="shared" si="5"/>
        <v>0</v>
      </c>
      <c r="BG124" s="157">
        <f t="shared" si="6"/>
        <v>0</v>
      </c>
      <c r="BH124" s="157">
        <f t="shared" si="7"/>
        <v>0</v>
      </c>
      <c r="BI124" s="157">
        <f t="shared" si="8"/>
        <v>0</v>
      </c>
      <c r="BJ124" s="14" t="s">
        <v>156</v>
      </c>
      <c r="BK124" s="157">
        <f t="shared" si="9"/>
        <v>0</v>
      </c>
      <c r="BL124" s="14" t="s">
        <v>155</v>
      </c>
      <c r="BM124" s="156" t="s">
        <v>166</v>
      </c>
    </row>
    <row r="125" spans="1:65" s="2" customFormat="1" ht="16.5" customHeight="1">
      <c r="A125" s="26"/>
      <c r="B125" s="144"/>
      <c r="C125" s="162" t="s">
        <v>167</v>
      </c>
      <c r="D125" s="162" t="s">
        <v>292</v>
      </c>
      <c r="E125" s="163" t="s">
        <v>1213</v>
      </c>
      <c r="F125" s="164" t="s">
        <v>1214</v>
      </c>
      <c r="G125" s="165" t="s">
        <v>1206</v>
      </c>
      <c r="H125" s="166">
        <v>1</v>
      </c>
      <c r="I125" s="167"/>
      <c r="J125" s="167">
        <f t="shared" si="0"/>
        <v>0</v>
      </c>
      <c r="K125" s="168"/>
      <c r="L125" s="169"/>
      <c r="M125" s="170" t="s">
        <v>1</v>
      </c>
      <c r="N125" s="171" t="s">
        <v>36</v>
      </c>
      <c r="O125" s="154">
        <v>0</v>
      </c>
      <c r="P125" s="154">
        <f t="shared" si="1"/>
        <v>0</v>
      </c>
      <c r="Q125" s="154">
        <v>0</v>
      </c>
      <c r="R125" s="154">
        <f t="shared" si="2"/>
        <v>0</v>
      </c>
      <c r="S125" s="154">
        <v>0</v>
      </c>
      <c r="T125" s="155">
        <f t="shared" si="3"/>
        <v>0</v>
      </c>
      <c r="U125" s="26"/>
      <c r="V125" s="26"/>
      <c r="W125" s="172"/>
      <c r="X125" s="26"/>
      <c r="Y125" s="26"/>
      <c r="Z125" s="26"/>
      <c r="AA125" s="26"/>
      <c r="AB125" s="26"/>
      <c r="AC125" s="26"/>
      <c r="AD125" s="26"/>
      <c r="AE125" s="26"/>
      <c r="AR125" s="156" t="s">
        <v>166</v>
      </c>
      <c r="AT125" s="156" t="s">
        <v>292</v>
      </c>
      <c r="AU125" s="156" t="s">
        <v>156</v>
      </c>
      <c r="AY125" s="14" t="s">
        <v>149</v>
      </c>
      <c r="BE125" s="157">
        <f t="shared" si="4"/>
        <v>0</v>
      </c>
      <c r="BF125" s="157">
        <f t="shared" si="5"/>
        <v>0</v>
      </c>
      <c r="BG125" s="157">
        <f t="shared" si="6"/>
        <v>0</v>
      </c>
      <c r="BH125" s="157">
        <f t="shared" si="7"/>
        <v>0</v>
      </c>
      <c r="BI125" s="157">
        <f t="shared" si="8"/>
        <v>0</v>
      </c>
      <c r="BJ125" s="14" t="s">
        <v>156</v>
      </c>
      <c r="BK125" s="157">
        <f t="shared" si="9"/>
        <v>0</v>
      </c>
      <c r="BL125" s="14" t="s">
        <v>155</v>
      </c>
      <c r="BM125" s="156" t="s">
        <v>171</v>
      </c>
    </row>
    <row r="126" spans="1:65" s="2" customFormat="1" ht="24.15" customHeight="1">
      <c r="A126" s="26"/>
      <c r="B126" s="144"/>
      <c r="C126" s="162" t="s">
        <v>162</v>
      </c>
      <c r="D126" s="162" t="s">
        <v>292</v>
      </c>
      <c r="E126" s="163" t="s">
        <v>1215</v>
      </c>
      <c r="F126" s="164" t="s">
        <v>1216</v>
      </c>
      <c r="G126" s="165" t="s">
        <v>1206</v>
      </c>
      <c r="H126" s="166">
        <v>1</v>
      </c>
      <c r="I126" s="167"/>
      <c r="J126" s="167">
        <f t="shared" si="0"/>
        <v>0</v>
      </c>
      <c r="K126" s="168"/>
      <c r="L126" s="169"/>
      <c r="M126" s="170" t="s">
        <v>1</v>
      </c>
      <c r="N126" s="171" t="s">
        <v>36</v>
      </c>
      <c r="O126" s="154">
        <v>0</v>
      </c>
      <c r="P126" s="154">
        <f t="shared" si="1"/>
        <v>0</v>
      </c>
      <c r="Q126" s="154">
        <v>0</v>
      </c>
      <c r="R126" s="154">
        <f t="shared" si="2"/>
        <v>0</v>
      </c>
      <c r="S126" s="154">
        <v>0</v>
      </c>
      <c r="T126" s="155">
        <f t="shared" si="3"/>
        <v>0</v>
      </c>
      <c r="U126" s="26"/>
      <c r="V126" s="26"/>
      <c r="W126" s="172"/>
      <c r="X126" s="26"/>
      <c r="Y126" s="26"/>
      <c r="Z126" s="26"/>
      <c r="AA126" s="26"/>
      <c r="AB126" s="26"/>
      <c r="AC126" s="26"/>
      <c r="AD126" s="26"/>
      <c r="AE126" s="26"/>
      <c r="AR126" s="156" t="s">
        <v>166</v>
      </c>
      <c r="AT126" s="156" t="s">
        <v>292</v>
      </c>
      <c r="AU126" s="156" t="s">
        <v>156</v>
      </c>
      <c r="AY126" s="14" t="s">
        <v>149</v>
      </c>
      <c r="BE126" s="157">
        <f t="shared" si="4"/>
        <v>0</v>
      </c>
      <c r="BF126" s="157">
        <f t="shared" si="5"/>
        <v>0</v>
      </c>
      <c r="BG126" s="157">
        <f t="shared" si="6"/>
        <v>0</v>
      </c>
      <c r="BH126" s="157">
        <f t="shared" si="7"/>
        <v>0</v>
      </c>
      <c r="BI126" s="157">
        <f t="shared" si="8"/>
        <v>0</v>
      </c>
      <c r="BJ126" s="14" t="s">
        <v>156</v>
      </c>
      <c r="BK126" s="157">
        <f t="shared" si="9"/>
        <v>0</v>
      </c>
      <c r="BL126" s="14" t="s">
        <v>155</v>
      </c>
      <c r="BM126" s="156" t="s">
        <v>174</v>
      </c>
    </row>
    <row r="127" spans="1:65" s="2" customFormat="1" ht="24.15" customHeight="1">
      <c r="A127" s="26"/>
      <c r="B127" s="144"/>
      <c r="C127" s="162" t="s">
        <v>175</v>
      </c>
      <c r="D127" s="162" t="s">
        <v>292</v>
      </c>
      <c r="E127" s="163" t="s">
        <v>1217</v>
      </c>
      <c r="F127" s="164" t="s">
        <v>1218</v>
      </c>
      <c r="G127" s="165" t="s">
        <v>1206</v>
      </c>
      <c r="H127" s="166">
        <v>1</v>
      </c>
      <c r="I127" s="167"/>
      <c r="J127" s="167">
        <f t="shared" si="0"/>
        <v>0</v>
      </c>
      <c r="K127" s="168"/>
      <c r="L127" s="169"/>
      <c r="M127" s="170" t="s">
        <v>1</v>
      </c>
      <c r="N127" s="171" t="s">
        <v>36</v>
      </c>
      <c r="O127" s="154">
        <v>0</v>
      </c>
      <c r="P127" s="154">
        <f t="shared" si="1"/>
        <v>0</v>
      </c>
      <c r="Q127" s="154">
        <v>0</v>
      </c>
      <c r="R127" s="154">
        <f t="shared" si="2"/>
        <v>0</v>
      </c>
      <c r="S127" s="154">
        <v>0</v>
      </c>
      <c r="T127" s="155">
        <f t="shared" si="3"/>
        <v>0</v>
      </c>
      <c r="U127" s="26"/>
      <c r="V127" s="26"/>
      <c r="W127" s="172"/>
      <c r="X127" s="26"/>
      <c r="Y127" s="26"/>
      <c r="Z127" s="26"/>
      <c r="AA127" s="26"/>
      <c r="AB127" s="26"/>
      <c r="AC127" s="26"/>
      <c r="AD127" s="26"/>
      <c r="AE127" s="26"/>
      <c r="AR127" s="156" t="s">
        <v>166</v>
      </c>
      <c r="AT127" s="156" t="s">
        <v>292</v>
      </c>
      <c r="AU127" s="156" t="s">
        <v>156</v>
      </c>
      <c r="AY127" s="14" t="s">
        <v>149</v>
      </c>
      <c r="BE127" s="157">
        <f t="shared" si="4"/>
        <v>0</v>
      </c>
      <c r="BF127" s="157">
        <f t="shared" si="5"/>
        <v>0</v>
      </c>
      <c r="BG127" s="157">
        <f t="shared" si="6"/>
        <v>0</v>
      </c>
      <c r="BH127" s="157">
        <f t="shared" si="7"/>
        <v>0</v>
      </c>
      <c r="BI127" s="157">
        <f t="shared" si="8"/>
        <v>0</v>
      </c>
      <c r="BJ127" s="14" t="s">
        <v>156</v>
      </c>
      <c r="BK127" s="157">
        <f t="shared" si="9"/>
        <v>0</v>
      </c>
      <c r="BL127" s="14" t="s">
        <v>155</v>
      </c>
      <c r="BM127" s="156" t="s">
        <v>178</v>
      </c>
    </row>
    <row r="128" spans="1:65" s="2" customFormat="1" ht="24.15" customHeight="1">
      <c r="A128" s="26"/>
      <c r="B128" s="144"/>
      <c r="C128" s="162" t="s">
        <v>166</v>
      </c>
      <c r="D128" s="162" t="s">
        <v>292</v>
      </c>
      <c r="E128" s="163" t="s">
        <v>1219</v>
      </c>
      <c r="F128" s="164" t="s">
        <v>1220</v>
      </c>
      <c r="G128" s="165" t="s">
        <v>1206</v>
      </c>
      <c r="H128" s="166">
        <v>3</v>
      </c>
      <c r="I128" s="167"/>
      <c r="J128" s="167">
        <f t="shared" si="0"/>
        <v>0</v>
      </c>
      <c r="K128" s="168"/>
      <c r="L128" s="169"/>
      <c r="M128" s="170" t="s">
        <v>1</v>
      </c>
      <c r="N128" s="171" t="s">
        <v>36</v>
      </c>
      <c r="O128" s="154">
        <v>0</v>
      </c>
      <c r="P128" s="154">
        <f t="shared" si="1"/>
        <v>0</v>
      </c>
      <c r="Q128" s="154">
        <v>0</v>
      </c>
      <c r="R128" s="154">
        <f t="shared" si="2"/>
        <v>0</v>
      </c>
      <c r="S128" s="154">
        <v>0</v>
      </c>
      <c r="T128" s="155">
        <f t="shared" si="3"/>
        <v>0</v>
      </c>
      <c r="U128" s="26"/>
      <c r="V128" s="26"/>
      <c r="W128" s="172"/>
      <c r="X128" s="26"/>
      <c r="Y128" s="26"/>
      <c r="Z128" s="26"/>
      <c r="AA128" s="26"/>
      <c r="AB128" s="26"/>
      <c r="AC128" s="26"/>
      <c r="AD128" s="26"/>
      <c r="AE128" s="26"/>
      <c r="AR128" s="156" t="s">
        <v>166</v>
      </c>
      <c r="AT128" s="156" t="s">
        <v>292</v>
      </c>
      <c r="AU128" s="156" t="s">
        <v>156</v>
      </c>
      <c r="AY128" s="14" t="s">
        <v>149</v>
      </c>
      <c r="BE128" s="157">
        <f t="shared" si="4"/>
        <v>0</v>
      </c>
      <c r="BF128" s="157">
        <f t="shared" si="5"/>
        <v>0</v>
      </c>
      <c r="BG128" s="157">
        <f t="shared" si="6"/>
        <v>0</v>
      </c>
      <c r="BH128" s="157">
        <f t="shared" si="7"/>
        <v>0</v>
      </c>
      <c r="BI128" s="157">
        <f t="shared" si="8"/>
        <v>0</v>
      </c>
      <c r="BJ128" s="14" t="s">
        <v>156</v>
      </c>
      <c r="BK128" s="157">
        <f t="shared" si="9"/>
        <v>0</v>
      </c>
      <c r="BL128" s="14" t="s">
        <v>155</v>
      </c>
      <c r="BM128" s="156" t="s">
        <v>188</v>
      </c>
    </row>
    <row r="129" spans="1:65" s="2" customFormat="1" ht="24.15" customHeight="1">
      <c r="A129" s="26"/>
      <c r="B129" s="144"/>
      <c r="C129" s="162" t="s">
        <v>183</v>
      </c>
      <c r="D129" s="162" t="s">
        <v>292</v>
      </c>
      <c r="E129" s="163" t="s">
        <v>1221</v>
      </c>
      <c r="F129" s="164" t="s">
        <v>1222</v>
      </c>
      <c r="G129" s="165" t="s">
        <v>1206</v>
      </c>
      <c r="H129" s="166">
        <v>3</v>
      </c>
      <c r="I129" s="167"/>
      <c r="J129" s="167">
        <f t="shared" si="0"/>
        <v>0</v>
      </c>
      <c r="K129" s="168"/>
      <c r="L129" s="169"/>
      <c r="M129" s="170" t="s">
        <v>1</v>
      </c>
      <c r="N129" s="171" t="s">
        <v>36</v>
      </c>
      <c r="O129" s="154">
        <v>0</v>
      </c>
      <c r="P129" s="154">
        <f t="shared" si="1"/>
        <v>0</v>
      </c>
      <c r="Q129" s="154">
        <v>0</v>
      </c>
      <c r="R129" s="154">
        <f t="shared" si="2"/>
        <v>0</v>
      </c>
      <c r="S129" s="154">
        <v>0</v>
      </c>
      <c r="T129" s="155">
        <f t="shared" si="3"/>
        <v>0</v>
      </c>
      <c r="U129" s="26"/>
      <c r="V129" s="26"/>
      <c r="W129" s="172"/>
      <c r="X129" s="26"/>
      <c r="Y129" s="26"/>
      <c r="Z129" s="26"/>
      <c r="AA129" s="26"/>
      <c r="AB129" s="26"/>
      <c r="AC129" s="26"/>
      <c r="AD129" s="26"/>
      <c r="AE129" s="26"/>
      <c r="AR129" s="156" t="s">
        <v>166</v>
      </c>
      <c r="AT129" s="156" t="s">
        <v>292</v>
      </c>
      <c r="AU129" s="156" t="s">
        <v>156</v>
      </c>
      <c r="AY129" s="14" t="s">
        <v>149</v>
      </c>
      <c r="BE129" s="157">
        <f t="shared" si="4"/>
        <v>0</v>
      </c>
      <c r="BF129" s="157">
        <f t="shared" si="5"/>
        <v>0</v>
      </c>
      <c r="BG129" s="157">
        <f t="shared" si="6"/>
        <v>0</v>
      </c>
      <c r="BH129" s="157">
        <f t="shared" si="7"/>
        <v>0</v>
      </c>
      <c r="BI129" s="157">
        <f t="shared" si="8"/>
        <v>0</v>
      </c>
      <c r="BJ129" s="14" t="s">
        <v>156</v>
      </c>
      <c r="BK129" s="157">
        <f t="shared" si="9"/>
        <v>0</v>
      </c>
      <c r="BL129" s="14" t="s">
        <v>155</v>
      </c>
      <c r="BM129" s="156" t="s">
        <v>191</v>
      </c>
    </row>
    <row r="130" spans="1:65" s="2" customFormat="1" ht="24.15" customHeight="1">
      <c r="A130" s="26"/>
      <c r="B130" s="144"/>
      <c r="C130" s="162" t="s">
        <v>171</v>
      </c>
      <c r="D130" s="162" t="s">
        <v>292</v>
      </c>
      <c r="E130" s="163" t="s">
        <v>1223</v>
      </c>
      <c r="F130" s="164" t="s">
        <v>1224</v>
      </c>
      <c r="G130" s="165" t="s">
        <v>1206</v>
      </c>
      <c r="H130" s="166">
        <v>3</v>
      </c>
      <c r="I130" s="167"/>
      <c r="J130" s="167">
        <f t="shared" si="0"/>
        <v>0</v>
      </c>
      <c r="K130" s="168"/>
      <c r="L130" s="169"/>
      <c r="M130" s="170" t="s">
        <v>1</v>
      </c>
      <c r="N130" s="171" t="s">
        <v>36</v>
      </c>
      <c r="O130" s="154">
        <v>0</v>
      </c>
      <c r="P130" s="154">
        <f t="shared" si="1"/>
        <v>0</v>
      </c>
      <c r="Q130" s="154">
        <v>0</v>
      </c>
      <c r="R130" s="154">
        <f t="shared" si="2"/>
        <v>0</v>
      </c>
      <c r="S130" s="154">
        <v>0</v>
      </c>
      <c r="T130" s="155">
        <f t="shared" si="3"/>
        <v>0</v>
      </c>
      <c r="U130" s="26"/>
      <c r="V130" s="26"/>
      <c r="W130" s="172"/>
      <c r="X130" s="26"/>
      <c r="Y130" s="26"/>
      <c r="Z130" s="26"/>
      <c r="AA130" s="26"/>
      <c r="AB130" s="26"/>
      <c r="AC130" s="26"/>
      <c r="AD130" s="26"/>
      <c r="AE130" s="26"/>
      <c r="AR130" s="156" t="s">
        <v>166</v>
      </c>
      <c r="AT130" s="156" t="s">
        <v>292</v>
      </c>
      <c r="AU130" s="156" t="s">
        <v>156</v>
      </c>
      <c r="AY130" s="14" t="s">
        <v>149</v>
      </c>
      <c r="BE130" s="157">
        <f t="shared" si="4"/>
        <v>0</v>
      </c>
      <c r="BF130" s="157">
        <f t="shared" si="5"/>
        <v>0</v>
      </c>
      <c r="BG130" s="157">
        <f t="shared" si="6"/>
        <v>0</v>
      </c>
      <c r="BH130" s="157">
        <f t="shared" si="7"/>
        <v>0</v>
      </c>
      <c r="BI130" s="157">
        <f t="shared" si="8"/>
        <v>0</v>
      </c>
      <c r="BJ130" s="14" t="s">
        <v>156</v>
      </c>
      <c r="BK130" s="157">
        <f t="shared" si="9"/>
        <v>0</v>
      </c>
      <c r="BL130" s="14" t="s">
        <v>155</v>
      </c>
      <c r="BM130" s="156" t="s">
        <v>7</v>
      </c>
    </row>
    <row r="131" spans="1:65" s="2" customFormat="1" ht="21.75" customHeight="1">
      <c r="A131" s="26"/>
      <c r="B131" s="144"/>
      <c r="C131" s="162" t="s">
        <v>192</v>
      </c>
      <c r="D131" s="162" t="s">
        <v>292</v>
      </c>
      <c r="E131" s="163" t="s">
        <v>1225</v>
      </c>
      <c r="F131" s="164" t="s">
        <v>1226</v>
      </c>
      <c r="G131" s="165" t="s">
        <v>1206</v>
      </c>
      <c r="H131" s="166">
        <v>6</v>
      </c>
      <c r="I131" s="167"/>
      <c r="J131" s="167">
        <f t="shared" si="0"/>
        <v>0</v>
      </c>
      <c r="K131" s="168"/>
      <c r="L131" s="169"/>
      <c r="M131" s="170" t="s">
        <v>1</v>
      </c>
      <c r="N131" s="171" t="s">
        <v>36</v>
      </c>
      <c r="O131" s="154">
        <v>0</v>
      </c>
      <c r="P131" s="154">
        <f t="shared" si="1"/>
        <v>0</v>
      </c>
      <c r="Q131" s="154">
        <v>0</v>
      </c>
      <c r="R131" s="154">
        <f t="shared" si="2"/>
        <v>0</v>
      </c>
      <c r="S131" s="154">
        <v>0</v>
      </c>
      <c r="T131" s="155">
        <f t="shared" si="3"/>
        <v>0</v>
      </c>
      <c r="U131" s="26"/>
      <c r="V131" s="26"/>
      <c r="W131" s="172"/>
      <c r="X131" s="26"/>
      <c r="Y131" s="26"/>
      <c r="Z131" s="26"/>
      <c r="AA131" s="26"/>
      <c r="AB131" s="26"/>
      <c r="AC131" s="26"/>
      <c r="AD131" s="26"/>
      <c r="AE131" s="26"/>
      <c r="AR131" s="156" t="s">
        <v>166</v>
      </c>
      <c r="AT131" s="156" t="s">
        <v>292</v>
      </c>
      <c r="AU131" s="156" t="s">
        <v>156</v>
      </c>
      <c r="AY131" s="14" t="s">
        <v>149</v>
      </c>
      <c r="BE131" s="157">
        <f t="shared" si="4"/>
        <v>0</v>
      </c>
      <c r="BF131" s="157">
        <f t="shared" si="5"/>
        <v>0</v>
      </c>
      <c r="BG131" s="157">
        <f t="shared" si="6"/>
        <v>0</v>
      </c>
      <c r="BH131" s="157">
        <f t="shared" si="7"/>
        <v>0</v>
      </c>
      <c r="BI131" s="157">
        <f t="shared" si="8"/>
        <v>0</v>
      </c>
      <c r="BJ131" s="14" t="s">
        <v>156</v>
      </c>
      <c r="BK131" s="157">
        <f t="shared" si="9"/>
        <v>0</v>
      </c>
      <c r="BL131" s="14" t="s">
        <v>155</v>
      </c>
      <c r="BM131" s="156" t="s">
        <v>197</v>
      </c>
    </row>
    <row r="132" spans="1:65" s="2" customFormat="1" ht="16.5" customHeight="1">
      <c r="A132" s="26"/>
      <c r="B132" s="144"/>
      <c r="C132" s="162" t="s">
        <v>174</v>
      </c>
      <c r="D132" s="162" t="s">
        <v>292</v>
      </c>
      <c r="E132" s="163" t="s">
        <v>1227</v>
      </c>
      <c r="F132" s="164" t="s">
        <v>1228</v>
      </c>
      <c r="G132" s="165" t="s">
        <v>1206</v>
      </c>
      <c r="H132" s="166">
        <v>3</v>
      </c>
      <c r="I132" s="167"/>
      <c r="J132" s="167">
        <f t="shared" si="0"/>
        <v>0</v>
      </c>
      <c r="K132" s="168"/>
      <c r="L132" s="169"/>
      <c r="M132" s="170" t="s">
        <v>1</v>
      </c>
      <c r="N132" s="171" t="s">
        <v>36</v>
      </c>
      <c r="O132" s="154">
        <v>0</v>
      </c>
      <c r="P132" s="154">
        <f t="shared" si="1"/>
        <v>0</v>
      </c>
      <c r="Q132" s="154">
        <v>0</v>
      </c>
      <c r="R132" s="154">
        <f t="shared" si="2"/>
        <v>0</v>
      </c>
      <c r="S132" s="154">
        <v>0</v>
      </c>
      <c r="T132" s="155">
        <f t="shared" si="3"/>
        <v>0</v>
      </c>
      <c r="U132" s="26"/>
      <c r="V132" s="26"/>
      <c r="W132" s="172"/>
      <c r="X132" s="26"/>
      <c r="Y132" s="26"/>
      <c r="Z132" s="26"/>
      <c r="AA132" s="26"/>
      <c r="AB132" s="26"/>
      <c r="AC132" s="26"/>
      <c r="AD132" s="26"/>
      <c r="AE132" s="26"/>
      <c r="AR132" s="156" t="s">
        <v>166</v>
      </c>
      <c r="AT132" s="156" t="s">
        <v>292</v>
      </c>
      <c r="AU132" s="156" t="s">
        <v>156</v>
      </c>
      <c r="AY132" s="14" t="s">
        <v>149</v>
      </c>
      <c r="BE132" s="157">
        <f t="shared" si="4"/>
        <v>0</v>
      </c>
      <c r="BF132" s="157">
        <f t="shared" si="5"/>
        <v>0</v>
      </c>
      <c r="BG132" s="157">
        <f t="shared" si="6"/>
        <v>0</v>
      </c>
      <c r="BH132" s="157">
        <f t="shared" si="7"/>
        <v>0</v>
      </c>
      <c r="BI132" s="157">
        <f t="shared" si="8"/>
        <v>0</v>
      </c>
      <c r="BJ132" s="14" t="s">
        <v>156</v>
      </c>
      <c r="BK132" s="157">
        <f t="shared" si="9"/>
        <v>0</v>
      </c>
      <c r="BL132" s="14" t="s">
        <v>155</v>
      </c>
      <c r="BM132" s="156" t="s">
        <v>210</v>
      </c>
    </row>
    <row r="133" spans="1:65" s="2" customFormat="1" ht="16.5" customHeight="1">
      <c r="A133" s="26"/>
      <c r="B133" s="144"/>
      <c r="C133" s="162" t="s">
        <v>200</v>
      </c>
      <c r="D133" s="162" t="s">
        <v>292</v>
      </c>
      <c r="E133" s="163" t="s">
        <v>1229</v>
      </c>
      <c r="F133" s="164" t="s">
        <v>1230</v>
      </c>
      <c r="G133" s="165" t="s">
        <v>1206</v>
      </c>
      <c r="H133" s="166">
        <v>1</v>
      </c>
      <c r="I133" s="167"/>
      <c r="J133" s="167">
        <f t="shared" si="0"/>
        <v>0</v>
      </c>
      <c r="K133" s="168"/>
      <c r="L133" s="169"/>
      <c r="M133" s="170" t="s">
        <v>1</v>
      </c>
      <c r="N133" s="171" t="s">
        <v>36</v>
      </c>
      <c r="O133" s="154">
        <v>0</v>
      </c>
      <c r="P133" s="154">
        <f t="shared" si="1"/>
        <v>0</v>
      </c>
      <c r="Q133" s="154">
        <v>0</v>
      </c>
      <c r="R133" s="154">
        <f t="shared" si="2"/>
        <v>0</v>
      </c>
      <c r="S133" s="154">
        <v>0</v>
      </c>
      <c r="T133" s="155">
        <f t="shared" si="3"/>
        <v>0</v>
      </c>
      <c r="U133" s="26"/>
      <c r="V133" s="26"/>
      <c r="W133" s="172"/>
      <c r="X133" s="26"/>
      <c r="Y133" s="26"/>
      <c r="Z133" s="26"/>
      <c r="AA133" s="26"/>
      <c r="AB133" s="26"/>
      <c r="AC133" s="26"/>
      <c r="AD133" s="26"/>
      <c r="AE133" s="26"/>
      <c r="AR133" s="156" t="s">
        <v>166</v>
      </c>
      <c r="AT133" s="156" t="s">
        <v>292</v>
      </c>
      <c r="AU133" s="156" t="s">
        <v>156</v>
      </c>
      <c r="AY133" s="14" t="s">
        <v>149</v>
      </c>
      <c r="BE133" s="157">
        <f t="shared" si="4"/>
        <v>0</v>
      </c>
      <c r="BF133" s="157">
        <f t="shared" si="5"/>
        <v>0</v>
      </c>
      <c r="BG133" s="157">
        <f t="shared" si="6"/>
        <v>0</v>
      </c>
      <c r="BH133" s="157">
        <f t="shared" si="7"/>
        <v>0</v>
      </c>
      <c r="BI133" s="157">
        <f t="shared" si="8"/>
        <v>0</v>
      </c>
      <c r="BJ133" s="14" t="s">
        <v>156</v>
      </c>
      <c r="BK133" s="157">
        <f t="shared" si="9"/>
        <v>0</v>
      </c>
      <c r="BL133" s="14" t="s">
        <v>155</v>
      </c>
      <c r="BM133" s="156" t="s">
        <v>216</v>
      </c>
    </row>
    <row r="134" spans="1:65" s="2" customFormat="1" ht="24.15" customHeight="1">
      <c r="A134" s="26"/>
      <c r="B134" s="144"/>
      <c r="C134" s="162" t="s">
        <v>178</v>
      </c>
      <c r="D134" s="162" t="s">
        <v>292</v>
      </c>
      <c r="E134" s="163" t="s">
        <v>1231</v>
      </c>
      <c r="F134" s="164" t="s">
        <v>1232</v>
      </c>
      <c r="G134" s="165" t="s">
        <v>1206</v>
      </c>
      <c r="H134" s="166">
        <v>3</v>
      </c>
      <c r="I134" s="167"/>
      <c r="J134" s="167">
        <f t="shared" si="0"/>
        <v>0</v>
      </c>
      <c r="K134" s="168"/>
      <c r="L134" s="169"/>
      <c r="M134" s="170" t="s">
        <v>1</v>
      </c>
      <c r="N134" s="171" t="s">
        <v>36</v>
      </c>
      <c r="O134" s="154">
        <v>0</v>
      </c>
      <c r="P134" s="154">
        <f t="shared" si="1"/>
        <v>0</v>
      </c>
      <c r="Q134" s="154">
        <v>0</v>
      </c>
      <c r="R134" s="154">
        <f t="shared" si="2"/>
        <v>0</v>
      </c>
      <c r="S134" s="154">
        <v>0</v>
      </c>
      <c r="T134" s="155">
        <f t="shared" si="3"/>
        <v>0</v>
      </c>
      <c r="U134" s="26"/>
      <c r="V134" s="26"/>
      <c r="W134" s="172"/>
      <c r="X134" s="26"/>
      <c r="Y134" s="26"/>
      <c r="Z134" s="26"/>
      <c r="AA134" s="26"/>
      <c r="AB134" s="26"/>
      <c r="AC134" s="26"/>
      <c r="AD134" s="26"/>
      <c r="AE134" s="26"/>
      <c r="AR134" s="156" t="s">
        <v>166</v>
      </c>
      <c r="AT134" s="156" t="s">
        <v>292</v>
      </c>
      <c r="AU134" s="156" t="s">
        <v>156</v>
      </c>
      <c r="AY134" s="14" t="s">
        <v>149</v>
      </c>
      <c r="BE134" s="157">
        <f t="shared" si="4"/>
        <v>0</v>
      </c>
      <c r="BF134" s="157">
        <f t="shared" si="5"/>
        <v>0</v>
      </c>
      <c r="BG134" s="157">
        <f t="shared" si="6"/>
        <v>0</v>
      </c>
      <c r="BH134" s="157">
        <f t="shared" si="7"/>
        <v>0</v>
      </c>
      <c r="BI134" s="157">
        <f t="shared" si="8"/>
        <v>0</v>
      </c>
      <c r="BJ134" s="14" t="s">
        <v>156</v>
      </c>
      <c r="BK134" s="157">
        <f t="shared" si="9"/>
        <v>0</v>
      </c>
      <c r="BL134" s="14" t="s">
        <v>155</v>
      </c>
      <c r="BM134" s="156" t="s">
        <v>219</v>
      </c>
    </row>
    <row r="135" spans="1:65" s="2" customFormat="1" ht="24.15" customHeight="1">
      <c r="A135" s="26"/>
      <c r="B135" s="144"/>
      <c r="C135" s="162" t="s">
        <v>213</v>
      </c>
      <c r="D135" s="162" t="s">
        <v>292</v>
      </c>
      <c r="E135" s="163" t="s">
        <v>1233</v>
      </c>
      <c r="F135" s="164" t="s">
        <v>1234</v>
      </c>
      <c r="G135" s="165" t="s">
        <v>1206</v>
      </c>
      <c r="H135" s="166">
        <v>1</v>
      </c>
      <c r="I135" s="167"/>
      <c r="J135" s="167">
        <f t="shared" si="0"/>
        <v>0</v>
      </c>
      <c r="K135" s="168"/>
      <c r="L135" s="169"/>
      <c r="M135" s="170" t="s">
        <v>1</v>
      </c>
      <c r="N135" s="171" t="s">
        <v>36</v>
      </c>
      <c r="O135" s="154">
        <v>0</v>
      </c>
      <c r="P135" s="154">
        <f t="shared" si="1"/>
        <v>0</v>
      </c>
      <c r="Q135" s="154">
        <v>0</v>
      </c>
      <c r="R135" s="154">
        <f t="shared" si="2"/>
        <v>0</v>
      </c>
      <c r="S135" s="154">
        <v>0</v>
      </c>
      <c r="T135" s="155">
        <f t="shared" si="3"/>
        <v>0</v>
      </c>
      <c r="U135" s="26"/>
      <c r="V135" s="26"/>
      <c r="W135" s="172"/>
      <c r="X135" s="26"/>
      <c r="Y135" s="26"/>
      <c r="Z135" s="26"/>
      <c r="AA135" s="26"/>
      <c r="AB135" s="26"/>
      <c r="AC135" s="26"/>
      <c r="AD135" s="26"/>
      <c r="AE135" s="26"/>
      <c r="AR135" s="156" t="s">
        <v>166</v>
      </c>
      <c r="AT135" s="156" t="s">
        <v>292</v>
      </c>
      <c r="AU135" s="156" t="s">
        <v>156</v>
      </c>
      <c r="AY135" s="14" t="s">
        <v>149</v>
      </c>
      <c r="BE135" s="157">
        <f t="shared" si="4"/>
        <v>0</v>
      </c>
      <c r="BF135" s="157">
        <f t="shared" si="5"/>
        <v>0</v>
      </c>
      <c r="BG135" s="157">
        <f t="shared" si="6"/>
        <v>0</v>
      </c>
      <c r="BH135" s="157">
        <f t="shared" si="7"/>
        <v>0</v>
      </c>
      <c r="BI135" s="157">
        <f t="shared" si="8"/>
        <v>0</v>
      </c>
      <c r="BJ135" s="14" t="s">
        <v>156</v>
      </c>
      <c r="BK135" s="157">
        <f t="shared" si="9"/>
        <v>0</v>
      </c>
      <c r="BL135" s="14" t="s">
        <v>155</v>
      </c>
      <c r="BM135" s="156" t="s">
        <v>372</v>
      </c>
    </row>
    <row r="136" spans="1:65" s="2" customFormat="1" ht="24.15" customHeight="1">
      <c r="A136" s="26"/>
      <c r="B136" s="144"/>
      <c r="C136" s="162" t="s">
        <v>188</v>
      </c>
      <c r="D136" s="162" t="s">
        <v>292</v>
      </c>
      <c r="E136" s="163" t="s">
        <v>1235</v>
      </c>
      <c r="F136" s="164" t="s">
        <v>1236</v>
      </c>
      <c r="G136" s="165" t="s">
        <v>1206</v>
      </c>
      <c r="H136" s="166">
        <v>3</v>
      </c>
      <c r="I136" s="167"/>
      <c r="J136" s="167">
        <f t="shared" si="0"/>
        <v>0</v>
      </c>
      <c r="K136" s="168"/>
      <c r="L136" s="169"/>
      <c r="M136" s="170" t="s">
        <v>1</v>
      </c>
      <c r="N136" s="171" t="s">
        <v>36</v>
      </c>
      <c r="O136" s="154">
        <v>0</v>
      </c>
      <c r="P136" s="154">
        <f t="shared" si="1"/>
        <v>0</v>
      </c>
      <c r="Q136" s="154">
        <v>0</v>
      </c>
      <c r="R136" s="154">
        <f t="shared" si="2"/>
        <v>0</v>
      </c>
      <c r="S136" s="154">
        <v>0</v>
      </c>
      <c r="T136" s="155">
        <f t="shared" si="3"/>
        <v>0</v>
      </c>
      <c r="U136" s="26"/>
      <c r="V136" s="26"/>
      <c r="W136" s="172"/>
      <c r="X136" s="26"/>
      <c r="Y136" s="26"/>
      <c r="Z136" s="26"/>
      <c r="AA136" s="26"/>
      <c r="AB136" s="26"/>
      <c r="AC136" s="26"/>
      <c r="AD136" s="26"/>
      <c r="AE136" s="26"/>
      <c r="AR136" s="156" t="s">
        <v>166</v>
      </c>
      <c r="AT136" s="156" t="s">
        <v>292</v>
      </c>
      <c r="AU136" s="156" t="s">
        <v>156</v>
      </c>
      <c r="AY136" s="14" t="s">
        <v>149</v>
      </c>
      <c r="BE136" s="157">
        <f t="shared" si="4"/>
        <v>0</v>
      </c>
      <c r="BF136" s="157">
        <f t="shared" si="5"/>
        <v>0</v>
      </c>
      <c r="BG136" s="157">
        <f t="shared" si="6"/>
        <v>0</v>
      </c>
      <c r="BH136" s="157">
        <f t="shared" si="7"/>
        <v>0</v>
      </c>
      <c r="BI136" s="157">
        <f t="shared" si="8"/>
        <v>0</v>
      </c>
      <c r="BJ136" s="14" t="s">
        <v>156</v>
      </c>
      <c r="BK136" s="157">
        <f t="shared" si="9"/>
        <v>0</v>
      </c>
      <c r="BL136" s="14" t="s">
        <v>155</v>
      </c>
      <c r="BM136" s="156" t="s">
        <v>375</v>
      </c>
    </row>
    <row r="137" spans="1:65" s="2" customFormat="1" ht="16.5" customHeight="1">
      <c r="A137" s="26"/>
      <c r="B137" s="144"/>
      <c r="C137" s="162" t="s">
        <v>277</v>
      </c>
      <c r="D137" s="162" t="s">
        <v>292</v>
      </c>
      <c r="E137" s="163" t="s">
        <v>1237</v>
      </c>
      <c r="F137" s="164" t="s">
        <v>1238</v>
      </c>
      <c r="G137" s="165" t="s">
        <v>1206</v>
      </c>
      <c r="H137" s="166">
        <v>3</v>
      </c>
      <c r="I137" s="167"/>
      <c r="J137" s="167">
        <f t="shared" si="0"/>
        <v>0</v>
      </c>
      <c r="K137" s="168"/>
      <c r="L137" s="169"/>
      <c r="M137" s="170" t="s">
        <v>1</v>
      </c>
      <c r="N137" s="171" t="s">
        <v>36</v>
      </c>
      <c r="O137" s="154">
        <v>0</v>
      </c>
      <c r="P137" s="154">
        <f t="shared" si="1"/>
        <v>0</v>
      </c>
      <c r="Q137" s="154">
        <v>0</v>
      </c>
      <c r="R137" s="154">
        <f t="shared" si="2"/>
        <v>0</v>
      </c>
      <c r="S137" s="154">
        <v>0</v>
      </c>
      <c r="T137" s="155">
        <f t="shared" si="3"/>
        <v>0</v>
      </c>
      <c r="U137" s="26"/>
      <c r="V137" s="26"/>
      <c r="W137" s="172"/>
      <c r="X137" s="26"/>
      <c r="Y137" s="26"/>
      <c r="Z137" s="26"/>
      <c r="AA137" s="26"/>
      <c r="AB137" s="26"/>
      <c r="AC137" s="26"/>
      <c r="AD137" s="26"/>
      <c r="AE137" s="26"/>
      <c r="AR137" s="156" t="s">
        <v>166</v>
      </c>
      <c r="AT137" s="156" t="s">
        <v>292</v>
      </c>
      <c r="AU137" s="156" t="s">
        <v>156</v>
      </c>
      <c r="AY137" s="14" t="s">
        <v>149</v>
      </c>
      <c r="BE137" s="157">
        <f t="shared" si="4"/>
        <v>0</v>
      </c>
      <c r="BF137" s="157">
        <f t="shared" si="5"/>
        <v>0</v>
      </c>
      <c r="BG137" s="157">
        <f t="shared" si="6"/>
        <v>0</v>
      </c>
      <c r="BH137" s="157">
        <f t="shared" si="7"/>
        <v>0</v>
      </c>
      <c r="BI137" s="157">
        <f t="shared" si="8"/>
        <v>0</v>
      </c>
      <c r="BJ137" s="14" t="s">
        <v>156</v>
      </c>
      <c r="BK137" s="157">
        <f t="shared" si="9"/>
        <v>0</v>
      </c>
      <c r="BL137" s="14" t="s">
        <v>155</v>
      </c>
      <c r="BM137" s="156" t="s">
        <v>378</v>
      </c>
    </row>
    <row r="138" spans="1:65" s="2" customFormat="1" ht="16.5" customHeight="1">
      <c r="A138" s="26"/>
      <c r="B138" s="144"/>
      <c r="C138" s="162" t="s">
        <v>191</v>
      </c>
      <c r="D138" s="162" t="s">
        <v>292</v>
      </c>
      <c r="E138" s="163" t="s">
        <v>1239</v>
      </c>
      <c r="F138" s="164" t="s">
        <v>1240</v>
      </c>
      <c r="G138" s="165" t="s">
        <v>1206</v>
      </c>
      <c r="H138" s="166">
        <v>1</v>
      </c>
      <c r="I138" s="167"/>
      <c r="J138" s="167">
        <f t="shared" si="0"/>
        <v>0</v>
      </c>
      <c r="K138" s="168"/>
      <c r="L138" s="169"/>
      <c r="M138" s="170" t="s">
        <v>1</v>
      </c>
      <c r="N138" s="171" t="s">
        <v>36</v>
      </c>
      <c r="O138" s="154">
        <v>0</v>
      </c>
      <c r="P138" s="154">
        <f t="shared" si="1"/>
        <v>0</v>
      </c>
      <c r="Q138" s="154">
        <v>0</v>
      </c>
      <c r="R138" s="154">
        <f t="shared" si="2"/>
        <v>0</v>
      </c>
      <c r="S138" s="154">
        <v>0</v>
      </c>
      <c r="T138" s="155">
        <f t="shared" si="3"/>
        <v>0</v>
      </c>
      <c r="U138" s="26"/>
      <c r="V138" s="26"/>
      <c r="W138" s="172"/>
      <c r="X138" s="26"/>
      <c r="Y138" s="26"/>
      <c r="Z138" s="26"/>
      <c r="AA138" s="26"/>
      <c r="AB138" s="26"/>
      <c r="AC138" s="26"/>
      <c r="AD138" s="26"/>
      <c r="AE138" s="26"/>
      <c r="AR138" s="156" t="s">
        <v>166</v>
      </c>
      <c r="AT138" s="156" t="s">
        <v>292</v>
      </c>
      <c r="AU138" s="156" t="s">
        <v>156</v>
      </c>
      <c r="AY138" s="14" t="s">
        <v>149</v>
      </c>
      <c r="BE138" s="157">
        <f t="shared" si="4"/>
        <v>0</v>
      </c>
      <c r="BF138" s="157">
        <f t="shared" si="5"/>
        <v>0</v>
      </c>
      <c r="BG138" s="157">
        <f t="shared" si="6"/>
        <v>0</v>
      </c>
      <c r="BH138" s="157">
        <f t="shared" si="7"/>
        <v>0</v>
      </c>
      <c r="BI138" s="157">
        <f t="shared" si="8"/>
        <v>0</v>
      </c>
      <c r="BJ138" s="14" t="s">
        <v>156</v>
      </c>
      <c r="BK138" s="157">
        <f t="shared" si="9"/>
        <v>0</v>
      </c>
      <c r="BL138" s="14" t="s">
        <v>155</v>
      </c>
      <c r="BM138" s="156" t="s">
        <v>382</v>
      </c>
    </row>
    <row r="139" spans="1:65" s="2" customFormat="1" ht="24.15" customHeight="1">
      <c r="A139" s="26"/>
      <c r="B139" s="144"/>
      <c r="C139" s="162" t="s">
        <v>284</v>
      </c>
      <c r="D139" s="162" t="s">
        <v>292</v>
      </c>
      <c r="E139" s="163" t="s">
        <v>1241</v>
      </c>
      <c r="F139" s="164" t="s">
        <v>1242</v>
      </c>
      <c r="G139" s="165" t="s">
        <v>1206</v>
      </c>
      <c r="H139" s="166">
        <v>1</v>
      </c>
      <c r="I139" s="167"/>
      <c r="J139" s="167">
        <f t="shared" si="0"/>
        <v>0</v>
      </c>
      <c r="K139" s="168"/>
      <c r="L139" s="169"/>
      <c r="M139" s="170" t="s">
        <v>1</v>
      </c>
      <c r="N139" s="171" t="s">
        <v>36</v>
      </c>
      <c r="O139" s="154">
        <v>0</v>
      </c>
      <c r="P139" s="154">
        <f t="shared" si="1"/>
        <v>0</v>
      </c>
      <c r="Q139" s="154">
        <v>0</v>
      </c>
      <c r="R139" s="154">
        <f t="shared" si="2"/>
        <v>0</v>
      </c>
      <c r="S139" s="154">
        <v>0</v>
      </c>
      <c r="T139" s="155">
        <f t="shared" si="3"/>
        <v>0</v>
      </c>
      <c r="U139" s="26"/>
      <c r="V139" s="26"/>
      <c r="W139" s="172"/>
      <c r="X139" s="26"/>
      <c r="Y139" s="26"/>
      <c r="Z139" s="26"/>
      <c r="AA139" s="26"/>
      <c r="AB139" s="26"/>
      <c r="AC139" s="26"/>
      <c r="AD139" s="26"/>
      <c r="AE139" s="26"/>
      <c r="AR139" s="156" t="s">
        <v>166</v>
      </c>
      <c r="AT139" s="156" t="s">
        <v>292</v>
      </c>
      <c r="AU139" s="156" t="s">
        <v>156</v>
      </c>
      <c r="AY139" s="14" t="s">
        <v>149</v>
      </c>
      <c r="BE139" s="157">
        <f t="shared" si="4"/>
        <v>0</v>
      </c>
      <c r="BF139" s="157">
        <f t="shared" si="5"/>
        <v>0</v>
      </c>
      <c r="BG139" s="157">
        <f t="shared" si="6"/>
        <v>0</v>
      </c>
      <c r="BH139" s="157">
        <f t="shared" si="7"/>
        <v>0</v>
      </c>
      <c r="BI139" s="157">
        <f t="shared" si="8"/>
        <v>0</v>
      </c>
      <c r="BJ139" s="14" t="s">
        <v>156</v>
      </c>
      <c r="BK139" s="157">
        <f t="shared" si="9"/>
        <v>0</v>
      </c>
      <c r="BL139" s="14" t="s">
        <v>155</v>
      </c>
      <c r="BM139" s="156" t="s">
        <v>385</v>
      </c>
    </row>
    <row r="140" spans="1:65" s="2" customFormat="1" ht="24.15" customHeight="1">
      <c r="A140" s="26"/>
      <c r="B140" s="144"/>
      <c r="C140" s="162" t="s">
        <v>7</v>
      </c>
      <c r="D140" s="162" t="s">
        <v>292</v>
      </c>
      <c r="E140" s="163" t="s">
        <v>1243</v>
      </c>
      <c r="F140" s="164" t="s">
        <v>1244</v>
      </c>
      <c r="G140" s="165" t="s">
        <v>1206</v>
      </c>
      <c r="H140" s="166">
        <v>1</v>
      </c>
      <c r="I140" s="167"/>
      <c r="J140" s="167">
        <f t="shared" si="0"/>
        <v>0</v>
      </c>
      <c r="K140" s="168"/>
      <c r="L140" s="169"/>
      <c r="M140" s="170" t="s">
        <v>1</v>
      </c>
      <c r="N140" s="171" t="s">
        <v>36</v>
      </c>
      <c r="O140" s="154">
        <v>0</v>
      </c>
      <c r="P140" s="154">
        <f t="shared" si="1"/>
        <v>0</v>
      </c>
      <c r="Q140" s="154">
        <v>0</v>
      </c>
      <c r="R140" s="154">
        <f t="shared" si="2"/>
        <v>0</v>
      </c>
      <c r="S140" s="154">
        <v>0</v>
      </c>
      <c r="T140" s="155">
        <f t="shared" si="3"/>
        <v>0</v>
      </c>
      <c r="U140" s="26"/>
      <c r="V140" s="26"/>
      <c r="W140" s="172"/>
      <c r="X140" s="26"/>
      <c r="Y140" s="26"/>
      <c r="Z140" s="26"/>
      <c r="AA140" s="26"/>
      <c r="AB140" s="26"/>
      <c r="AC140" s="26"/>
      <c r="AD140" s="26"/>
      <c r="AE140" s="26"/>
      <c r="AR140" s="156" t="s">
        <v>166</v>
      </c>
      <c r="AT140" s="156" t="s">
        <v>292</v>
      </c>
      <c r="AU140" s="156" t="s">
        <v>156</v>
      </c>
      <c r="AY140" s="14" t="s">
        <v>149</v>
      </c>
      <c r="BE140" s="157">
        <f t="shared" si="4"/>
        <v>0</v>
      </c>
      <c r="BF140" s="157">
        <f t="shared" si="5"/>
        <v>0</v>
      </c>
      <c r="BG140" s="157">
        <f t="shared" si="6"/>
        <v>0</v>
      </c>
      <c r="BH140" s="157">
        <f t="shared" si="7"/>
        <v>0</v>
      </c>
      <c r="BI140" s="157">
        <f t="shared" si="8"/>
        <v>0</v>
      </c>
      <c r="BJ140" s="14" t="s">
        <v>156</v>
      </c>
      <c r="BK140" s="157">
        <f t="shared" si="9"/>
        <v>0</v>
      </c>
      <c r="BL140" s="14" t="s">
        <v>155</v>
      </c>
      <c r="BM140" s="156" t="s">
        <v>388</v>
      </c>
    </row>
    <row r="141" spans="1:65" s="2" customFormat="1" ht="24.15" customHeight="1">
      <c r="A141" s="26"/>
      <c r="B141" s="144"/>
      <c r="C141" s="162" t="s">
        <v>296</v>
      </c>
      <c r="D141" s="162" t="s">
        <v>292</v>
      </c>
      <c r="E141" s="163" t="s">
        <v>1245</v>
      </c>
      <c r="F141" s="164" t="s">
        <v>1246</v>
      </c>
      <c r="G141" s="165" t="s">
        <v>1206</v>
      </c>
      <c r="H141" s="166">
        <v>1</v>
      </c>
      <c r="I141" s="167"/>
      <c r="J141" s="167">
        <f t="shared" si="0"/>
        <v>0</v>
      </c>
      <c r="K141" s="168"/>
      <c r="L141" s="169"/>
      <c r="M141" s="170" t="s">
        <v>1</v>
      </c>
      <c r="N141" s="171" t="s">
        <v>36</v>
      </c>
      <c r="O141" s="154">
        <v>0</v>
      </c>
      <c r="P141" s="154">
        <f t="shared" si="1"/>
        <v>0</v>
      </c>
      <c r="Q141" s="154">
        <v>0</v>
      </c>
      <c r="R141" s="154">
        <f t="shared" si="2"/>
        <v>0</v>
      </c>
      <c r="S141" s="154">
        <v>0</v>
      </c>
      <c r="T141" s="155">
        <f t="shared" si="3"/>
        <v>0</v>
      </c>
      <c r="U141" s="26"/>
      <c r="V141" s="26"/>
      <c r="W141" s="172"/>
      <c r="X141" s="26"/>
      <c r="Y141" s="26"/>
      <c r="Z141" s="26"/>
      <c r="AA141" s="26"/>
      <c r="AB141" s="26"/>
      <c r="AC141" s="26"/>
      <c r="AD141" s="26"/>
      <c r="AE141" s="26"/>
      <c r="AR141" s="156" t="s">
        <v>166</v>
      </c>
      <c r="AT141" s="156" t="s">
        <v>292</v>
      </c>
      <c r="AU141" s="156" t="s">
        <v>156</v>
      </c>
      <c r="AY141" s="14" t="s">
        <v>149</v>
      </c>
      <c r="BE141" s="157">
        <f t="shared" si="4"/>
        <v>0</v>
      </c>
      <c r="BF141" s="157">
        <f t="shared" si="5"/>
        <v>0</v>
      </c>
      <c r="BG141" s="157">
        <f t="shared" si="6"/>
        <v>0</v>
      </c>
      <c r="BH141" s="157">
        <f t="shared" si="7"/>
        <v>0</v>
      </c>
      <c r="BI141" s="157">
        <f t="shared" si="8"/>
        <v>0</v>
      </c>
      <c r="BJ141" s="14" t="s">
        <v>156</v>
      </c>
      <c r="BK141" s="157">
        <f t="shared" si="9"/>
        <v>0</v>
      </c>
      <c r="BL141" s="14" t="s">
        <v>155</v>
      </c>
      <c r="BM141" s="156" t="s">
        <v>391</v>
      </c>
    </row>
    <row r="142" spans="1:65" s="2" customFormat="1" ht="16.5" customHeight="1">
      <c r="A142" s="26"/>
      <c r="B142" s="144"/>
      <c r="C142" s="162" t="s">
        <v>197</v>
      </c>
      <c r="D142" s="162" t="s">
        <v>292</v>
      </c>
      <c r="E142" s="163" t="s">
        <v>1247</v>
      </c>
      <c r="F142" s="164" t="s">
        <v>1248</v>
      </c>
      <c r="G142" s="165" t="s">
        <v>1206</v>
      </c>
      <c r="H142" s="166">
        <v>1</v>
      </c>
      <c r="I142" s="167"/>
      <c r="J142" s="167">
        <f t="shared" si="0"/>
        <v>0</v>
      </c>
      <c r="K142" s="168"/>
      <c r="L142" s="169"/>
      <c r="M142" s="170" t="s">
        <v>1</v>
      </c>
      <c r="N142" s="171" t="s">
        <v>36</v>
      </c>
      <c r="O142" s="154">
        <v>0</v>
      </c>
      <c r="P142" s="154">
        <f t="shared" si="1"/>
        <v>0</v>
      </c>
      <c r="Q142" s="154">
        <v>0</v>
      </c>
      <c r="R142" s="154">
        <f t="shared" si="2"/>
        <v>0</v>
      </c>
      <c r="S142" s="154">
        <v>0</v>
      </c>
      <c r="T142" s="155">
        <f t="shared" si="3"/>
        <v>0</v>
      </c>
      <c r="U142" s="26"/>
      <c r="V142" s="26"/>
      <c r="W142" s="172"/>
      <c r="X142" s="26"/>
      <c r="Y142" s="26"/>
      <c r="Z142" s="26"/>
      <c r="AA142" s="26"/>
      <c r="AB142" s="26"/>
      <c r="AC142" s="26"/>
      <c r="AD142" s="26"/>
      <c r="AE142" s="26"/>
      <c r="AR142" s="156" t="s">
        <v>166</v>
      </c>
      <c r="AT142" s="156" t="s">
        <v>292</v>
      </c>
      <c r="AU142" s="156" t="s">
        <v>156</v>
      </c>
      <c r="AY142" s="14" t="s">
        <v>149</v>
      </c>
      <c r="BE142" s="157">
        <f t="shared" si="4"/>
        <v>0</v>
      </c>
      <c r="BF142" s="157">
        <f t="shared" si="5"/>
        <v>0</v>
      </c>
      <c r="BG142" s="157">
        <f t="shared" si="6"/>
        <v>0</v>
      </c>
      <c r="BH142" s="157">
        <f t="shared" si="7"/>
        <v>0</v>
      </c>
      <c r="BI142" s="157">
        <f t="shared" si="8"/>
        <v>0</v>
      </c>
      <c r="BJ142" s="14" t="s">
        <v>156</v>
      </c>
      <c r="BK142" s="157">
        <f t="shared" si="9"/>
        <v>0</v>
      </c>
      <c r="BL142" s="14" t="s">
        <v>155</v>
      </c>
      <c r="BM142" s="156" t="s">
        <v>394</v>
      </c>
    </row>
    <row r="143" spans="1:65" s="2" customFormat="1" ht="16.5" customHeight="1">
      <c r="A143" s="26"/>
      <c r="B143" s="144"/>
      <c r="C143" s="162" t="s">
        <v>324</v>
      </c>
      <c r="D143" s="162" t="s">
        <v>292</v>
      </c>
      <c r="E143" s="163" t="s">
        <v>1249</v>
      </c>
      <c r="F143" s="164" t="s">
        <v>1250</v>
      </c>
      <c r="G143" s="165" t="s">
        <v>1206</v>
      </c>
      <c r="H143" s="166">
        <v>3</v>
      </c>
      <c r="I143" s="167"/>
      <c r="J143" s="167">
        <f t="shared" si="0"/>
        <v>0</v>
      </c>
      <c r="K143" s="168"/>
      <c r="L143" s="169"/>
      <c r="M143" s="170" t="s">
        <v>1</v>
      </c>
      <c r="N143" s="171" t="s">
        <v>36</v>
      </c>
      <c r="O143" s="154">
        <v>0</v>
      </c>
      <c r="P143" s="154">
        <f t="shared" si="1"/>
        <v>0</v>
      </c>
      <c r="Q143" s="154">
        <v>0</v>
      </c>
      <c r="R143" s="154">
        <f t="shared" si="2"/>
        <v>0</v>
      </c>
      <c r="S143" s="154">
        <v>0</v>
      </c>
      <c r="T143" s="155">
        <f t="shared" si="3"/>
        <v>0</v>
      </c>
      <c r="U143" s="26"/>
      <c r="V143" s="26"/>
      <c r="W143" s="172"/>
      <c r="X143" s="26"/>
      <c r="Y143" s="26"/>
      <c r="Z143" s="26"/>
      <c r="AA143" s="26"/>
      <c r="AB143" s="26"/>
      <c r="AC143" s="26"/>
      <c r="AD143" s="26"/>
      <c r="AE143" s="26"/>
      <c r="AR143" s="156" t="s">
        <v>166</v>
      </c>
      <c r="AT143" s="156" t="s">
        <v>292</v>
      </c>
      <c r="AU143" s="156" t="s">
        <v>156</v>
      </c>
      <c r="AY143" s="14" t="s">
        <v>149</v>
      </c>
      <c r="BE143" s="157">
        <f t="shared" si="4"/>
        <v>0</v>
      </c>
      <c r="BF143" s="157">
        <f t="shared" si="5"/>
        <v>0</v>
      </c>
      <c r="BG143" s="157">
        <f t="shared" si="6"/>
        <v>0</v>
      </c>
      <c r="BH143" s="157">
        <f t="shared" si="7"/>
        <v>0</v>
      </c>
      <c r="BI143" s="157">
        <f t="shared" si="8"/>
        <v>0</v>
      </c>
      <c r="BJ143" s="14" t="s">
        <v>156</v>
      </c>
      <c r="BK143" s="157">
        <f t="shared" si="9"/>
        <v>0</v>
      </c>
      <c r="BL143" s="14" t="s">
        <v>155</v>
      </c>
      <c r="BM143" s="156" t="s">
        <v>397</v>
      </c>
    </row>
    <row r="144" spans="1:65" s="2" customFormat="1" ht="16.5" customHeight="1">
      <c r="A144" s="26"/>
      <c r="B144" s="144"/>
      <c r="C144" s="162" t="s">
        <v>210</v>
      </c>
      <c r="D144" s="162" t="s">
        <v>292</v>
      </c>
      <c r="E144" s="163" t="s">
        <v>1251</v>
      </c>
      <c r="F144" s="164" t="s">
        <v>1252</v>
      </c>
      <c r="G144" s="165" t="s">
        <v>1206</v>
      </c>
      <c r="H144" s="166">
        <v>1</v>
      </c>
      <c r="I144" s="167"/>
      <c r="J144" s="167">
        <f t="shared" si="0"/>
        <v>0</v>
      </c>
      <c r="K144" s="168"/>
      <c r="L144" s="169"/>
      <c r="M144" s="170" t="s">
        <v>1</v>
      </c>
      <c r="N144" s="171" t="s">
        <v>36</v>
      </c>
      <c r="O144" s="154">
        <v>0</v>
      </c>
      <c r="P144" s="154">
        <f t="shared" si="1"/>
        <v>0</v>
      </c>
      <c r="Q144" s="154">
        <v>0</v>
      </c>
      <c r="R144" s="154">
        <f t="shared" si="2"/>
        <v>0</v>
      </c>
      <c r="S144" s="154">
        <v>0</v>
      </c>
      <c r="T144" s="155">
        <f t="shared" si="3"/>
        <v>0</v>
      </c>
      <c r="U144" s="26"/>
      <c r="V144" s="26"/>
      <c r="W144" s="172"/>
      <c r="X144" s="26"/>
      <c r="Y144" s="26"/>
      <c r="Z144" s="26"/>
      <c r="AA144" s="26"/>
      <c r="AB144" s="26"/>
      <c r="AC144" s="26"/>
      <c r="AD144" s="26"/>
      <c r="AE144" s="26"/>
      <c r="AR144" s="156" t="s">
        <v>166</v>
      </c>
      <c r="AT144" s="156" t="s">
        <v>292</v>
      </c>
      <c r="AU144" s="156" t="s">
        <v>156</v>
      </c>
      <c r="AY144" s="14" t="s">
        <v>149</v>
      </c>
      <c r="BE144" s="157">
        <f t="shared" si="4"/>
        <v>0</v>
      </c>
      <c r="BF144" s="157">
        <f t="shared" si="5"/>
        <v>0</v>
      </c>
      <c r="BG144" s="157">
        <f t="shared" si="6"/>
        <v>0</v>
      </c>
      <c r="BH144" s="157">
        <f t="shared" si="7"/>
        <v>0</v>
      </c>
      <c r="BI144" s="157">
        <f t="shared" si="8"/>
        <v>0</v>
      </c>
      <c r="BJ144" s="14" t="s">
        <v>156</v>
      </c>
      <c r="BK144" s="157">
        <f t="shared" si="9"/>
        <v>0</v>
      </c>
      <c r="BL144" s="14" t="s">
        <v>155</v>
      </c>
      <c r="BM144" s="156" t="s">
        <v>401</v>
      </c>
    </row>
    <row r="145" spans="1:65" s="2" customFormat="1" ht="16.5" customHeight="1">
      <c r="A145" s="26"/>
      <c r="B145" s="144"/>
      <c r="C145" s="162" t="s">
        <v>398</v>
      </c>
      <c r="D145" s="162" t="s">
        <v>292</v>
      </c>
      <c r="E145" s="163" t="s">
        <v>1253</v>
      </c>
      <c r="F145" s="164" t="s">
        <v>1254</v>
      </c>
      <c r="G145" s="165" t="s">
        <v>1206</v>
      </c>
      <c r="H145" s="166">
        <v>2</v>
      </c>
      <c r="I145" s="167"/>
      <c r="J145" s="167">
        <f t="shared" si="0"/>
        <v>0</v>
      </c>
      <c r="K145" s="168"/>
      <c r="L145" s="169"/>
      <c r="M145" s="170" t="s">
        <v>1</v>
      </c>
      <c r="N145" s="171" t="s">
        <v>36</v>
      </c>
      <c r="O145" s="154">
        <v>0</v>
      </c>
      <c r="P145" s="154">
        <f t="shared" si="1"/>
        <v>0</v>
      </c>
      <c r="Q145" s="154">
        <v>0</v>
      </c>
      <c r="R145" s="154">
        <f t="shared" si="2"/>
        <v>0</v>
      </c>
      <c r="S145" s="154">
        <v>0</v>
      </c>
      <c r="T145" s="155">
        <f t="shared" si="3"/>
        <v>0</v>
      </c>
      <c r="U145" s="26"/>
      <c r="V145" s="26"/>
      <c r="W145" s="172"/>
      <c r="X145" s="26"/>
      <c r="Y145" s="26"/>
      <c r="Z145" s="26"/>
      <c r="AA145" s="26"/>
      <c r="AB145" s="26"/>
      <c r="AC145" s="26"/>
      <c r="AD145" s="26"/>
      <c r="AE145" s="26"/>
      <c r="AR145" s="156" t="s">
        <v>166</v>
      </c>
      <c r="AT145" s="156" t="s">
        <v>292</v>
      </c>
      <c r="AU145" s="156" t="s">
        <v>156</v>
      </c>
      <c r="AY145" s="14" t="s">
        <v>149</v>
      </c>
      <c r="BE145" s="157">
        <f t="shared" si="4"/>
        <v>0</v>
      </c>
      <c r="BF145" s="157">
        <f t="shared" si="5"/>
        <v>0</v>
      </c>
      <c r="BG145" s="157">
        <f t="shared" si="6"/>
        <v>0</v>
      </c>
      <c r="BH145" s="157">
        <f t="shared" si="7"/>
        <v>0</v>
      </c>
      <c r="BI145" s="157">
        <f t="shared" si="8"/>
        <v>0</v>
      </c>
      <c r="BJ145" s="14" t="s">
        <v>156</v>
      </c>
      <c r="BK145" s="157">
        <f t="shared" si="9"/>
        <v>0</v>
      </c>
      <c r="BL145" s="14" t="s">
        <v>155</v>
      </c>
      <c r="BM145" s="156" t="s">
        <v>404</v>
      </c>
    </row>
    <row r="146" spans="1:65" s="2" customFormat="1" ht="24.15" customHeight="1">
      <c r="A146" s="26"/>
      <c r="B146" s="144"/>
      <c r="C146" s="162" t="s">
        <v>216</v>
      </c>
      <c r="D146" s="162" t="s">
        <v>292</v>
      </c>
      <c r="E146" s="163" t="s">
        <v>1255</v>
      </c>
      <c r="F146" s="164" t="s">
        <v>1256</v>
      </c>
      <c r="G146" s="165" t="s">
        <v>1206</v>
      </c>
      <c r="H146" s="166">
        <v>2</v>
      </c>
      <c r="I146" s="167"/>
      <c r="J146" s="167">
        <f t="shared" si="0"/>
        <v>0</v>
      </c>
      <c r="K146" s="168"/>
      <c r="L146" s="169"/>
      <c r="M146" s="170" t="s">
        <v>1</v>
      </c>
      <c r="N146" s="171" t="s">
        <v>36</v>
      </c>
      <c r="O146" s="154">
        <v>0</v>
      </c>
      <c r="P146" s="154">
        <f t="shared" si="1"/>
        <v>0</v>
      </c>
      <c r="Q146" s="154">
        <v>0</v>
      </c>
      <c r="R146" s="154">
        <f t="shared" si="2"/>
        <v>0</v>
      </c>
      <c r="S146" s="154">
        <v>0</v>
      </c>
      <c r="T146" s="155">
        <f t="shared" si="3"/>
        <v>0</v>
      </c>
      <c r="U146" s="26"/>
      <c r="V146" s="26"/>
      <c r="W146" s="172"/>
      <c r="X146" s="26"/>
      <c r="Y146" s="26"/>
      <c r="Z146" s="26"/>
      <c r="AA146" s="26"/>
      <c r="AB146" s="26"/>
      <c r="AC146" s="26"/>
      <c r="AD146" s="26"/>
      <c r="AE146" s="26"/>
      <c r="AR146" s="156" t="s">
        <v>166</v>
      </c>
      <c r="AT146" s="156" t="s">
        <v>292</v>
      </c>
      <c r="AU146" s="156" t="s">
        <v>156</v>
      </c>
      <c r="AY146" s="14" t="s">
        <v>149</v>
      </c>
      <c r="BE146" s="157">
        <f t="shared" si="4"/>
        <v>0</v>
      </c>
      <c r="BF146" s="157">
        <f t="shared" si="5"/>
        <v>0</v>
      </c>
      <c r="BG146" s="157">
        <f t="shared" si="6"/>
        <v>0</v>
      </c>
      <c r="BH146" s="157">
        <f t="shared" si="7"/>
        <v>0</v>
      </c>
      <c r="BI146" s="157">
        <f t="shared" si="8"/>
        <v>0</v>
      </c>
      <c r="BJ146" s="14" t="s">
        <v>156</v>
      </c>
      <c r="BK146" s="157">
        <f t="shared" si="9"/>
        <v>0</v>
      </c>
      <c r="BL146" s="14" t="s">
        <v>155</v>
      </c>
      <c r="BM146" s="156" t="s">
        <v>408</v>
      </c>
    </row>
    <row r="147" spans="1:65" s="2" customFormat="1" ht="16.5" customHeight="1">
      <c r="A147" s="26"/>
      <c r="B147" s="144"/>
      <c r="C147" s="162" t="s">
        <v>405</v>
      </c>
      <c r="D147" s="162" t="s">
        <v>292</v>
      </c>
      <c r="E147" s="163" t="s">
        <v>1257</v>
      </c>
      <c r="F147" s="164" t="s">
        <v>1258</v>
      </c>
      <c r="G147" s="165" t="s">
        <v>1206</v>
      </c>
      <c r="H147" s="166">
        <v>3</v>
      </c>
      <c r="I147" s="167"/>
      <c r="J147" s="167">
        <f t="shared" si="0"/>
        <v>0</v>
      </c>
      <c r="K147" s="168"/>
      <c r="L147" s="169"/>
      <c r="M147" s="170" t="s">
        <v>1</v>
      </c>
      <c r="N147" s="171" t="s">
        <v>36</v>
      </c>
      <c r="O147" s="154">
        <v>0</v>
      </c>
      <c r="P147" s="154">
        <f t="shared" si="1"/>
        <v>0</v>
      </c>
      <c r="Q147" s="154">
        <v>0</v>
      </c>
      <c r="R147" s="154">
        <f t="shared" si="2"/>
        <v>0</v>
      </c>
      <c r="S147" s="154">
        <v>0</v>
      </c>
      <c r="T147" s="155">
        <f t="shared" si="3"/>
        <v>0</v>
      </c>
      <c r="U147" s="26"/>
      <c r="V147" s="26"/>
      <c r="W147" s="172"/>
      <c r="X147" s="26"/>
      <c r="Y147" s="26"/>
      <c r="Z147" s="26"/>
      <c r="AA147" s="26"/>
      <c r="AB147" s="26"/>
      <c r="AC147" s="26"/>
      <c r="AD147" s="26"/>
      <c r="AE147" s="26"/>
      <c r="AR147" s="156" t="s">
        <v>166</v>
      </c>
      <c r="AT147" s="156" t="s">
        <v>292</v>
      </c>
      <c r="AU147" s="156" t="s">
        <v>156</v>
      </c>
      <c r="AY147" s="14" t="s">
        <v>149</v>
      </c>
      <c r="BE147" s="157">
        <f t="shared" si="4"/>
        <v>0</v>
      </c>
      <c r="BF147" s="157">
        <f t="shared" si="5"/>
        <v>0</v>
      </c>
      <c r="BG147" s="157">
        <f t="shared" si="6"/>
        <v>0</v>
      </c>
      <c r="BH147" s="157">
        <f t="shared" si="7"/>
        <v>0</v>
      </c>
      <c r="BI147" s="157">
        <f t="shared" si="8"/>
        <v>0</v>
      </c>
      <c r="BJ147" s="14" t="s">
        <v>156</v>
      </c>
      <c r="BK147" s="157">
        <f t="shared" si="9"/>
        <v>0</v>
      </c>
      <c r="BL147" s="14" t="s">
        <v>155</v>
      </c>
      <c r="BM147" s="156" t="s">
        <v>411</v>
      </c>
    </row>
    <row r="148" spans="1:65" s="2" customFormat="1" ht="16.5" customHeight="1">
      <c r="A148" s="26"/>
      <c r="B148" s="144"/>
      <c r="C148" s="162" t="s">
        <v>219</v>
      </c>
      <c r="D148" s="162" t="s">
        <v>292</v>
      </c>
      <c r="E148" s="163" t="s">
        <v>1259</v>
      </c>
      <c r="F148" s="164" t="s">
        <v>1210</v>
      </c>
      <c r="G148" s="165" t="s">
        <v>1206</v>
      </c>
      <c r="H148" s="166">
        <v>1</v>
      </c>
      <c r="I148" s="167"/>
      <c r="J148" s="167">
        <f t="shared" si="0"/>
        <v>0</v>
      </c>
      <c r="K148" s="168"/>
      <c r="L148" s="169"/>
      <c r="M148" s="170" t="s">
        <v>1</v>
      </c>
      <c r="N148" s="171" t="s">
        <v>36</v>
      </c>
      <c r="O148" s="154">
        <v>0</v>
      </c>
      <c r="P148" s="154">
        <f t="shared" si="1"/>
        <v>0</v>
      </c>
      <c r="Q148" s="154">
        <v>0</v>
      </c>
      <c r="R148" s="154">
        <f t="shared" si="2"/>
        <v>0</v>
      </c>
      <c r="S148" s="154">
        <v>0</v>
      </c>
      <c r="T148" s="155">
        <f t="shared" si="3"/>
        <v>0</v>
      </c>
      <c r="U148" s="26"/>
      <c r="V148" s="26"/>
      <c r="W148" s="172"/>
      <c r="X148" s="26"/>
      <c r="Y148" s="26"/>
      <c r="Z148" s="26"/>
      <c r="AA148" s="26"/>
      <c r="AB148" s="26"/>
      <c r="AC148" s="26"/>
      <c r="AD148" s="26"/>
      <c r="AE148" s="26"/>
      <c r="AR148" s="156" t="s">
        <v>166</v>
      </c>
      <c r="AT148" s="156" t="s">
        <v>292</v>
      </c>
      <c r="AU148" s="156" t="s">
        <v>156</v>
      </c>
      <c r="AY148" s="14" t="s">
        <v>149</v>
      </c>
      <c r="BE148" s="157">
        <f t="shared" si="4"/>
        <v>0</v>
      </c>
      <c r="BF148" s="157">
        <f t="shared" si="5"/>
        <v>0</v>
      </c>
      <c r="BG148" s="157">
        <f t="shared" si="6"/>
        <v>0</v>
      </c>
      <c r="BH148" s="157">
        <f t="shared" si="7"/>
        <v>0</v>
      </c>
      <c r="BI148" s="157">
        <f t="shared" si="8"/>
        <v>0</v>
      </c>
      <c r="BJ148" s="14" t="s">
        <v>156</v>
      </c>
      <c r="BK148" s="157">
        <f t="shared" si="9"/>
        <v>0</v>
      </c>
      <c r="BL148" s="14" t="s">
        <v>155</v>
      </c>
      <c r="BM148" s="156" t="s">
        <v>415</v>
      </c>
    </row>
    <row r="149" spans="1:65" s="2" customFormat="1" ht="16.5" customHeight="1">
      <c r="A149" s="26"/>
      <c r="B149" s="144"/>
      <c r="C149" s="162" t="s">
        <v>412</v>
      </c>
      <c r="D149" s="162" t="s">
        <v>292</v>
      </c>
      <c r="E149" s="163" t="s">
        <v>1260</v>
      </c>
      <c r="F149" s="164" t="s">
        <v>1261</v>
      </c>
      <c r="G149" s="165" t="s">
        <v>1206</v>
      </c>
      <c r="H149" s="166">
        <v>1</v>
      </c>
      <c r="I149" s="167"/>
      <c r="J149" s="167">
        <f t="shared" si="0"/>
        <v>0</v>
      </c>
      <c r="K149" s="168"/>
      <c r="L149" s="169"/>
      <c r="M149" s="170" t="s">
        <v>1</v>
      </c>
      <c r="N149" s="171" t="s">
        <v>36</v>
      </c>
      <c r="O149" s="154">
        <v>0</v>
      </c>
      <c r="P149" s="154">
        <f t="shared" si="1"/>
        <v>0</v>
      </c>
      <c r="Q149" s="154">
        <v>0</v>
      </c>
      <c r="R149" s="154">
        <f t="shared" si="2"/>
        <v>0</v>
      </c>
      <c r="S149" s="154">
        <v>0</v>
      </c>
      <c r="T149" s="155">
        <f t="shared" si="3"/>
        <v>0</v>
      </c>
      <c r="U149" s="26"/>
      <c r="V149" s="26"/>
      <c r="W149" s="172"/>
      <c r="X149" s="26"/>
      <c r="Y149" s="26"/>
      <c r="Z149" s="26"/>
      <c r="AA149" s="26"/>
      <c r="AB149" s="26"/>
      <c r="AC149" s="26"/>
      <c r="AD149" s="26"/>
      <c r="AE149" s="26"/>
      <c r="AR149" s="156" t="s">
        <v>166</v>
      </c>
      <c r="AT149" s="156" t="s">
        <v>292</v>
      </c>
      <c r="AU149" s="156" t="s">
        <v>156</v>
      </c>
      <c r="AY149" s="14" t="s">
        <v>149</v>
      </c>
      <c r="BE149" s="157">
        <f t="shared" si="4"/>
        <v>0</v>
      </c>
      <c r="BF149" s="157">
        <f t="shared" si="5"/>
        <v>0</v>
      </c>
      <c r="BG149" s="157">
        <f t="shared" si="6"/>
        <v>0</v>
      </c>
      <c r="BH149" s="157">
        <f t="shared" si="7"/>
        <v>0</v>
      </c>
      <c r="BI149" s="157">
        <f t="shared" si="8"/>
        <v>0</v>
      </c>
      <c r="BJ149" s="14" t="s">
        <v>156</v>
      </c>
      <c r="BK149" s="157">
        <f t="shared" si="9"/>
        <v>0</v>
      </c>
      <c r="BL149" s="14" t="s">
        <v>155</v>
      </c>
      <c r="BM149" s="156" t="s">
        <v>418</v>
      </c>
    </row>
    <row r="150" spans="1:65" s="2" customFormat="1" ht="24.6" customHeight="1">
      <c r="A150" s="26"/>
      <c r="B150" s="144"/>
      <c r="C150" s="162" t="s">
        <v>372</v>
      </c>
      <c r="D150" s="162" t="s">
        <v>292</v>
      </c>
      <c r="E150" s="163" t="s">
        <v>1262</v>
      </c>
      <c r="F150" s="164" t="s">
        <v>1263</v>
      </c>
      <c r="G150" s="165" t="s">
        <v>1264</v>
      </c>
      <c r="H150" s="166">
        <v>1</v>
      </c>
      <c r="I150" s="167"/>
      <c r="J150" s="167">
        <f t="shared" si="0"/>
        <v>0</v>
      </c>
      <c r="K150" s="168"/>
      <c r="L150" s="169"/>
      <c r="M150" s="170" t="s">
        <v>1</v>
      </c>
      <c r="N150" s="171" t="s">
        <v>36</v>
      </c>
      <c r="O150" s="154">
        <v>0</v>
      </c>
      <c r="P150" s="154">
        <f t="shared" si="1"/>
        <v>0</v>
      </c>
      <c r="Q150" s="154">
        <v>0</v>
      </c>
      <c r="R150" s="154">
        <f t="shared" si="2"/>
        <v>0</v>
      </c>
      <c r="S150" s="154">
        <v>0</v>
      </c>
      <c r="T150" s="155">
        <f t="shared" si="3"/>
        <v>0</v>
      </c>
      <c r="U150" s="26"/>
      <c r="V150" s="26"/>
      <c r="W150" s="172"/>
      <c r="X150" s="26"/>
      <c r="Y150" s="26"/>
      <c r="Z150" s="26"/>
      <c r="AA150" s="26"/>
      <c r="AB150" s="26"/>
      <c r="AC150" s="26"/>
      <c r="AD150" s="26"/>
      <c r="AE150" s="26"/>
      <c r="AR150" s="156" t="s">
        <v>166</v>
      </c>
      <c r="AT150" s="156" t="s">
        <v>292</v>
      </c>
      <c r="AU150" s="156" t="s">
        <v>156</v>
      </c>
      <c r="AY150" s="14" t="s">
        <v>149</v>
      </c>
      <c r="BE150" s="157">
        <f t="shared" si="4"/>
        <v>0</v>
      </c>
      <c r="BF150" s="157">
        <f t="shared" si="5"/>
        <v>0</v>
      </c>
      <c r="BG150" s="157">
        <f t="shared" si="6"/>
        <v>0</v>
      </c>
      <c r="BH150" s="157">
        <f t="shared" si="7"/>
        <v>0</v>
      </c>
      <c r="BI150" s="157">
        <f t="shared" si="8"/>
        <v>0</v>
      </c>
      <c r="BJ150" s="14" t="s">
        <v>156</v>
      </c>
      <c r="BK150" s="157">
        <f t="shared" si="9"/>
        <v>0</v>
      </c>
      <c r="BL150" s="14" t="s">
        <v>155</v>
      </c>
      <c r="BM150" s="156" t="s">
        <v>422</v>
      </c>
    </row>
    <row r="151" spans="1:65" s="2" customFormat="1" ht="25.8" customHeight="1">
      <c r="A151" s="26"/>
      <c r="B151" s="144"/>
      <c r="C151" s="162" t="s">
        <v>419</v>
      </c>
      <c r="D151" s="162" t="s">
        <v>292</v>
      </c>
      <c r="E151" s="163" t="s">
        <v>1265</v>
      </c>
      <c r="F151" s="164" t="s">
        <v>1266</v>
      </c>
      <c r="G151" s="165" t="s">
        <v>1264</v>
      </c>
      <c r="H151" s="166">
        <v>1</v>
      </c>
      <c r="I151" s="167"/>
      <c r="J151" s="167">
        <f t="shared" si="0"/>
        <v>0</v>
      </c>
      <c r="K151" s="168"/>
      <c r="L151" s="169"/>
      <c r="M151" s="170" t="s">
        <v>1</v>
      </c>
      <c r="N151" s="171" t="s">
        <v>36</v>
      </c>
      <c r="O151" s="154">
        <v>0</v>
      </c>
      <c r="P151" s="154">
        <f t="shared" si="1"/>
        <v>0</v>
      </c>
      <c r="Q151" s="154">
        <v>0</v>
      </c>
      <c r="R151" s="154">
        <f t="shared" si="2"/>
        <v>0</v>
      </c>
      <c r="S151" s="154">
        <v>0</v>
      </c>
      <c r="T151" s="155">
        <f t="shared" si="3"/>
        <v>0</v>
      </c>
      <c r="U151" s="26"/>
      <c r="V151" s="26"/>
      <c r="W151" s="172"/>
      <c r="X151" s="26"/>
      <c r="Y151" s="26"/>
      <c r="Z151" s="26"/>
      <c r="AA151" s="26"/>
      <c r="AB151" s="26"/>
      <c r="AC151" s="26"/>
      <c r="AD151" s="26"/>
      <c r="AE151" s="26"/>
      <c r="AR151" s="156" t="s">
        <v>166</v>
      </c>
      <c r="AT151" s="156" t="s">
        <v>292</v>
      </c>
      <c r="AU151" s="156" t="s">
        <v>156</v>
      </c>
      <c r="AY151" s="14" t="s">
        <v>149</v>
      </c>
      <c r="BE151" s="157">
        <f t="shared" si="4"/>
        <v>0</v>
      </c>
      <c r="BF151" s="157">
        <f t="shared" si="5"/>
        <v>0</v>
      </c>
      <c r="BG151" s="157">
        <f t="shared" si="6"/>
        <v>0</v>
      </c>
      <c r="BH151" s="157">
        <f t="shared" si="7"/>
        <v>0</v>
      </c>
      <c r="BI151" s="157">
        <f t="shared" si="8"/>
        <v>0</v>
      </c>
      <c r="BJ151" s="14" t="s">
        <v>156</v>
      </c>
      <c r="BK151" s="157">
        <f t="shared" si="9"/>
        <v>0</v>
      </c>
      <c r="BL151" s="14" t="s">
        <v>155</v>
      </c>
      <c r="BM151" s="156" t="s">
        <v>425</v>
      </c>
    </row>
    <row r="152" spans="1:65" s="2" customFormat="1" ht="16.5" customHeight="1">
      <c r="A152" s="26"/>
      <c r="B152" s="144"/>
      <c r="C152" s="145" t="s">
        <v>375</v>
      </c>
      <c r="D152" s="145" t="s">
        <v>151</v>
      </c>
      <c r="E152" s="146" t="s">
        <v>1267</v>
      </c>
      <c r="F152" s="147" t="s">
        <v>1268</v>
      </c>
      <c r="G152" s="148" t="s">
        <v>1206</v>
      </c>
      <c r="H152" s="149">
        <v>1</v>
      </c>
      <c r="I152" s="150"/>
      <c r="J152" s="150">
        <f t="shared" si="0"/>
        <v>0</v>
      </c>
      <c r="K152" s="151"/>
      <c r="L152" s="27"/>
      <c r="M152" s="152" t="s">
        <v>1</v>
      </c>
      <c r="N152" s="153" t="s">
        <v>36</v>
      </c>
      <c r="O152" s="154">
        <v>0</v>
      </c>
      <c r="P152" s="154">
        <f t="shared" si="1"/>
        <v>0</v>
      </c>
      <c r="Q152" s="154">
        <v>0</v>
      </c>
      <c r="R152" s="154">
        <f t="shared" si="2"/>
        <v>0</v>
      </c>
      <c r="S152" s="154">
        <v>0</v>
      </c>
      <c r="T152" s="155">
        <f t="shared" si="3"/>
        <v>0</v>
      </c>
      <c r="U152" s="26"/>
      <c r="V152" s="26"/>
      <c r="W152" s="172"/>
      <c r="X152" s="26"/>
      <c r="Y152" s="26"/>
      <c r="Z152" s="26"/>
      <c r="AA152" s="26"/>
      <c r="AB152" s="26"/>
      <c r="AC152" s="26"/>
      <c r="AD152" s="26"/>
      <c r="AE152" s="26"/>
      <c r="AR152" s="156" t="s">
        <v>155</v>
      </c>
      <c r="AT152" s="156" t="s">
        <v>151</v>
      </c>
      <c r="AU152" s="156" t="s">
        <v>156</v>
      </c>
      <c r="AY152" s="14" t="s">
        <v>149</v>
      </c>
      <c r="BE152" s="157">
        <f t="shared" si="4"/>
        <v>0</v>
      </c>
      <c r="BF152" s="157">
        <f t="shared" si="5"/>
        <v>0</v>
      </c>
      <c r="BG152" s="157">
        <f t="shared" si="6"/>
        <v>0</v>
      </c>
      <c r="BH152" s="157">
        <f t="shared" si="7"/>
        <v>0</v>
      </c>
      <c r="BI152" s="157">
        <f t="shared" si="8"/>
        <v>0</v>
      </c>
      <c r="BJ152" s="14" t="s">
        <v>156</v>
      </c>
      <c r="BK152" s="157">
        <f t="shared" si="9"/>
        <v>0</v>
      </c>
      <c r="BL152" s="14" t="s">
        <v>155</v>
      </c>
      <c r="BM152" s="156" t="s">
        <v>299</v>
      </c>
    </row>
    <row r="153" spans="1:65" s="2" customFormat="1" ht="16.5" customHeight="1">
      <c r="A153" s="26"/>
      <c r="B153" s="144"/>
      <c r="C153" s="145" t="s">
        <v>426</v>
      </c>
      <c r="D153" s="145" t="s">
        <v>151</v>
      </c>
      <c r="E153" s="146" t="s">
        <v>1269</v>
      </c>
      <c r="F153" s="147" t="s">
        <v>1270</v>
      </c>
      <c r="G153" s="148" t="s">
        <v>1271</v>
      </c>
      <c r="H153" s="149">
        <v>1</v>
      </c>
      <c r="I153" s="150"/>
      <c r="J153" s="150">
        <f t="shared" si="0"/>
        <v>0</v>
      </c>
      <c r="K153" s="151"/>
      <c r="L153" s="27"/>
      <c r="M153" s="152" t="s">
        <v>1</v>
      </c>
      <c r="N153" s="153" t="s">
        <v>36</v>
      </c>
      <c r="O153" s="154">
        <v>0</v>
      </c>
      <c r="P153" s="154">
        <f t="shared" si="1"/>
        <v>0</v>
      </c>
      <c r="Q153" s="154">
        <v>0</v>
      </c>
      <c r="R153" s="154">
        <f t="shared" si="2"/>
        <v>0</v>
      </c>
      <c r="S153" s="154">
        <v>0</v>
      </c>
      <c r="T153" s="155">
        <f t="shared" si="3"/>
        <v>0</v>
      </c>
      <c r="U153" s="26"/>
      <c r="V153" s="26"/>
      <c r="W153" s="172"/>
      <c r="X153" s="26"/>
      <c r="Y153" s="26"/>
      <c r="Z153" s="26"/>
      <c r="AA153" s="26"/>
      <c r="AB153" s="26"/>
      <c r="AC153" s="26"/>
      <c r="AD153" s="26"/>
      <c r="AE153" s="26"/>
      <c r="AR153" s="156" t="s">
        <v>155</v>
      </c>
      <c r="AT153" s="156" t="s">
        <v>151</v>
      </c>
      <c r="AU153" s="156" t="s">
        <v>156</v>
      </c>
      <c r="AY153" s="14" t="s">
        <v>149</v>
      </c>
      <c r="BE153" s="157">
        <f t="shared" si="4"/>
        <v>0</v>
      </c>
      <c r="BF153" s="157">
        <f t="shared" si="5"/>
        <v>0</v>
      </c>
      <c r="BG153" s="157">
        <f t="shared" si="6"/>
        <v>0</v>
      </c>
      <c r="BH153" s="157">
        <f t="shared" si="7"/>
        <v>0</v>
      </c>
      <c r="BI153" s="157">
        <f t="shared" si="8"/>
        <v>0</v>
      </c>
      <c r="BJ153" s="14" t="s">
        <v>156</v>
      </c>
      <c r="BK153" s="157">
        <f t="shared" si="9"/>
        <v>0</v>
      </c>
      <c r="BL153" s="14" t="s">
        <v>155</v>
      </c>
      <c r="BM153" s="156" t="s">
        <v>431</v>
      </c>
    </row>
    <row r="154" spans="1:65" s="2" customFormat="1" ht="24.15" customHeight="1">
      <c r="A154" s="26"/>
      <c r="B154" s="144"/>
      <c r="C154" s="145" t="s">
        <v>378</v>
      </c>
      <c r="D154" s="145" t="s">
        <v>151</v>
      </c>
      <c r="E154" s="146" t="s">
        <v>1272</v>
      </c>
      <c r="F154" s="147" t="s">
        <v>1273</v>
      </c>
      <c r="G154" s="148" t="s">
        <v>1271</v>
      </c>
      <c r="H154" s="149">
        <v>1</v>
      </c>
      <c r="I154" s="150"/>
      <c r="J154" s="150">
        <f t="shared" si="0"/>
        <v>0</v>
      </c>
      <c r="K154" s="151"/>
      <c r="L154" s="27"/>
      <c r="M154" s="152" t="s">
        <v>1</v>
      </c>
      <c r="N154" s="153" t="s">
        <v>36</v>
      </c>
      <c r="O154" s="154">
        <v>0</v>
      </c>
      <c r="P154" s="154">
        <f t="shared" si="1"/>
        <v>0</v>
      </c>
      <c r="Q154" s="154">
        <v>0</v>
      </c>
      <c r="R154" s="154">
        <f t="shared" si="2"/>
        <v>0</v>
      </c>
      <c r="S154" s="154">
        <v>0</v>
      </c>
      <c r="T154" s="155">
        <f t="shared" si="3"/>
        <v>0</v>
      </c>
      <c r="U154" s="26"/>
      <c r="V154" s="26"/>
      <c r="W154" s="172"/>
      <c r="X154" s="26"/>
      <c r="Y154" s="26"/>
      <c r="Z154" s="26"/>
      <c r="AA154" s="26"/>
      <c r="AB154" s="26"/>
      <c r="AC154" s="26"/>
      <c r="AD154" s="26"/>
      <c r="AE154" s="26"/>
      <c r="AR154" s="156" t="s">
        <v>155</v>
      </c>
      <c r="AT154" s="156" t="s">
        <v>151</v>
      </c>
      <c r="AU154" s="156" t="s">
        <v>156</v>
      </c>
      <c r="AY154" s="14" t="s">
        <v>149</v>
      </c>
      <c r="BE154" s="157">
        <f t="shared" si="4"/>
        <v>0</v>
      </c>
      <c r="BF154" s="157">
        <f t="shared" si="5"/>
        <v>0</v>
      </c>
      <c r="BG154" s="157">
        <f t="shared" si="6"/>
        <v>0</v>
      </c>
      <c r="BH154" s="157">
        <f t="shared" si="7"/>
        <v>0</v>
      </c>
      <c r="BI154" s="157">
        <f t="shared" si="8"/>
        <v>0</v>
      </c>
      <c r="BJ154" s="14" t="s">
        <v>156</v>
      </c>
      <c r="BK154" s="157">
        <f t="shared" si="9"/>
        <v>0</v>
      </c>
      <c r="BL154" s="14" t="s">
        <v>155</v>
      </c>
      <c r="BM154" s="156" t="s">
        <v>435</v>
      </c>
    </row>
    <row r="155" spans="1:65" s="2" customFormat="1" ht="21.75" customHeight="1">
      <c r="A155" s="26"/>
      <c r="B155" s="144"/>
      <c r="C155" s="145" t="s">
        <v>432</v>
      </c>
      <c r="D155" s="145" t="s">
        <v>151</v>
      </c>
      <c r="E155" s="146" t="s">
        <v>1274</v>
      </c>
      <c r="F155" s="147" t="s">
        <v>1275</v>
      </c>
      <c r="G155" s="148" t="s">
        <v>1271</v>
      </c>
      <c r="H155" s="149">
        <v>1</v>
      </c>
      <c r="I155" s="150"/>
      <c r="J155" s="150">
        <f t="shared" si="0"/>
        <v>0</v>
      </c>
      <c r="K155" s="151"/>
      <c r="L155" s="27"/>
      <c r="M155" s="158" t="s">
        <v>1</v>
      </c>
      <c r="N155" s="159" t="s">
        <v>36</v>
      </c>
      <c r="O155" s="160">
        <v>0</v>
      </c>
      <c r="P155" s="160">
        <f t="shared" si="1"/>
        <v>0</v>
      </c>
      <c r="Q155" s="160">
        <v>0</v>
      </c>
      <c r="R155" s="160">
        <f t="shared" si="2"/>
        <v>0</v>
      </c>
      <c r="S155" s="160">
        <v>0</v>
      </c>
      <c r="T155" s="161">
        <f t="shared" si="3"/>
        <v>0</v>
      </c>
      <c r="U155" s="26"/>
      <c r="V155" s="26"/>
      <c r="W155" s="172"/>
      <c r="X155" s="26"/>
      <c r="Y155" s="26"/>
      <c r="Z155" s="26"/>
      <c r="AA155" s="26"/>
      <c r="AB155" s="26"/>
      <c r="AC155" s="26"/>
      <c r="AD155" s="26"/>
      <c r="AE155" s="26"/>
      <c r="AR155" s="156" t="s">
        <v>155</v>
      </c>
      <c r="AT155" s="156" t="s">
        <v>151</v>
      </c>
      <c r="AU155" s="156" t="s">
        <v>156</v>
      </c>
      <c r="AY155" s="14" t="s">
        <v>149</v>
      </c>
      <c r="BE155" s="157">
        <f t="shared" si="4"/>
        <v>0</v>
      </c>
      <c r="BF155" s="157">
        <f t="shared" si="5"/>
        <v>0</v>
      </c>
      <c r="BG155" s="157">
        <f t="shared" si="6"/>
        <v>0</v>
      </c>
      <c r="BH155" s="157">
        <f t="shared" si="7"/>
        <v>0</v>
      </c>
      <c r="BI155" s="157">
        <f t="shared" si="8"/>
        <v>0</v>
      </c>
      <c r="BJ155" s="14" t="s">
        <v>156</v>
      </c>
      <c r="BK155" s="157">
        <f t="shared" si="9"/>
        <v>0</v>
      </c>
      <c r="BL155" s="14" t="s">
        <v>155</v>
      </c>
      <c r="BM155" s="156" t="s">
        <v>438</v>
      </c>
    </row>
    <row r="156" spans="1:65" s="2" customFormat="1" ht="6.9" customHeight="1">
      <c r="A156" s="26"/>
      <c r="B156" s="44"/>
      <c r="C156" s="45"/>
      <c r="D156" s="45"/>
      <c r="E156" s="45"/>
      <c r="F156" s="45"/>
      <c r="G156" s="45"/>
      <c r="H156" s="45"/>
      <c r="I156" s="45"/>
      <c r="J156" s="45"/>
      <c r="K156" s="45"/>
      <c r="L156" s="27"/>
      <c r="M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</row>
  </sheetData>
  <autoFilter ref="C117:K155" xr:uid="{00000000-0009-0000-0000-00000E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BM170"/>
  <sheetViews>
    <sheetView showGridLines="0" topLeftCell="A103" workbookViewId="0">
      <selection activeCell="W131" sqref="W131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>
      <c r="A1" s="90"/>
    </row>
    <row r="2" spans="1:46" s="1" customFormat="1" ht="36.9" customHeight="1">
      <c r="L2" s="180" t="s">
        <v>5</v>
      </c>
      <c r="M2" s="181"/>
      <c r="N2" s="181"/>
      <c r="O2" s="181"/>
      <c r="P2" s="181"/>
      <c r="Q2" s="181"/>
      <c r="R2" s="181"/>
      <c r="S2" s="181"/>
      <c r="T2" s="181"/>
      <c r="U2" s="181"/>
      <c r="V2" s="181"/>
      <c r="AT2" s="14" t="s">
        <v>115</v>
      </c>
    </row>
    <row r="3" spans="1:46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70</v>
      </c>
    </row>
    <row r="4" spans="1:46" s="1" customFormat="1" ht="24.9" customHeight="1">
      <c r="B4" s="17"/>
      <c r="D4" s="18" t="s">
        <v>119</v>
      </c>
      <c r="L4" s="17"/>
      <c r="M4" s="91" t="s">
        <v>9</v>
      </c>
      <c r="AT4" s="14" t="s">
        <v>3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39.75" customHeight="1">
      <c r="B7" s="17"/>
      <c r="E7" s="211" t="str">
        <f>'Rekapitulácia stavby'!K6</f>
        <v>BOROVCE, RAKOVICE, VESELÉ, DUBOVANY - Dobudovanie verejnej kanalizácie, Veselé - rekonštrukcia a dostavba obecnej ČOV</v>
      </c>
      <c r="F7" s="212"/>
      <c r="G7" s="212"/>
      <c r="H7" s="212"/>
      <c r="L7" s="17"/>
    </row>
    <row r="8" spans="1:46" s="2" customFormat="1" ht="12" customHeight="1">
      <c r="A8" s="26"/>
      <c r="B8" s="27"/>
      <c r="C8" s="26"/>
      <c r="D8" s="23" t="s">
        <v>120</v>
      </c>
      <c r="E8" s="26"/>
      <c r="F8" s="26"/>
      <c r="G8" s="26"/>
      <c r="H8" s="26"/>
      <c r="I8" s="26"/>
      <c r="J8" s="26"/>
      <c r="K8" s="26"/>
      <c r="L8" s="39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25.8" customHeight="1">
      <c r="A9" s="26"/>
      <c r="B9" s="27"/>
      <c r="C9" s="26"/>
      <c r="D9" s="26"/>
      <c r="E9" s="205" t="s">
        <v>1276</v>
      </c>
      <c r="F9" s="210"/>
      <c r="G9" s="210"/>
      <c r="H9" s="210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15</v>
      </c>
      <c r="E11" s="26"/>
      <c r="F11" s="21" t="s">
        <v>1</v>
      </c>
      <c r="G11" s="26"/>
      <c r="H11" s="26"/>
      <c r="I11" s="23" t="s">
        <v>16</v>
      </c>
      <c r="J11" s="21" t="s">
        <v>1</v>
      </c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17</v>
      </c>
      <c r="E12" s="26"/>
      <c r="F12" s="21" t="s">
        <v>18</v>
      </c>
      <c r="G12" s="26"/>
      <c r="H12" s="26"/>
      <c r="I12" s="23" t="s">
        <v>19</v>
      </c>
      <c r="J12" s="52"/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8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20</v>
      </c>
      <c r="E14" s="26"/>
      <c r="F14" s="26"/>
      <c r="G14" s="26"/>
      <c r="H14" s="26"/>
      <c r="I14" s="23" t="s">
        <v>21</v>
      </c>
      <c r="J14" s="21" t="s">
        <v>1</v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">
        <v>22</v>
      </c>
      <c r="F15" s="26"/>
      <c r="G15" s="26"/>
      <c r="H15" s="26"/>
      <c r="I15" s="23" t="s">
        <v>23</v>
      </c>
      <c r="J15" s="21" t="s">
        <v>1</v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21</v>
      </c>
      <c r="J17" s="21" t="str">
        <f>'Rekapitulácia stavby'!AN13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97" t="str">
        <f>'Rekapitulácia stavby'!E14</f>
        <v xml:space="preserve"> </v>
      </c>
      <c r="F18" s="197"/>
      <c r="G18" s="197"/>
      <c r="H18" s="197"/>
      <c r="I18" s="23" t="s">
        <v>23</v>
      </c>
      <c r="J18" s="21" t="str">
        <f>'Rekapitulácia stavby'!AN14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25</v>
      </c>
      <c r="E20" s="26"/>
      <c r="F20" s="26"/>
      <c r="G20" s="26"/>
      <c r="H20" s="26"/>
      <c r="I20" s="23" t="s">
        <v>21</v>
      </c>
      <c r="J20" s="21" t="s">
        <v>1</v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">
        <v>26</v>
      </c>
      <c r="F21" s="26"/>
      <c r="G21" s="26"/>
      <c r="H21" s="26"/>
      <c r="I21" s="23" t="s">
        <v>23</v>
      </c>
      <c r="J21" s="21" t="s">
        <v>1</v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28</v>
      </c>
      <c r="E23" s="26"/>
      <c r="F23" s="26"/>
      <c r="G23" s="26"/>
      <c r="H23" s="26"/>
      <c r="I23" s="23" t="s">
        <v>21</v>
      </c>
      <c r="J23" s="21" t="str">
        <f>IF('Rekapitulácia stavby'!AN19="","",'Rekapitulácia stavby'!AN19)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23</v>
      </c>
      <c r="J24" s="21" t="str">
        <f>IF('Rekapitulácia stavby'!AN20="","",'Rekapitulácia stavby'!AN20)</f>
        <v/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29</v>
      </c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92"/>
      <c r="B27" s="93"/>
      <c r="C27" s="92"/>
      <c r="D27" s="92"/>
      <c r="E27" s="199" t="s">
        <v>1</v>
      </c>
      <c r="F27" s="199"/>
      <c r="G27" s="199"/>
      <c r="H27" s="199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" customHeight="1">
      <c r="A29" s="26"/>
      <c r="B29" s="27"/>
      <c r="C29" s="26"/>
      <c r="D29" s="63"/>
      <c r="E29" s="63"/>
      <c r="F29" s="63"/>
      <c r="G29" s="63"/>
      <c r="H29" s="63"/>
      <c r="I29" s="63"/>
      <c r="J29" s="63"/>
      <c r="K29" s="63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5" t="s">
        <v>30</v>
      </c>
      <c r="E30" s="26"/>
      <c r="F30" s="26"/>
      <c r="G30" s="26"/>
      <c r="H30" s="26"/>
      <c r="I30" s="26"/>
      <c r="J30" s="68">
        <f>ROUND(J118, 2)</f>
        <v>0</v>
      </c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" customHeight="1">
      <c r="A32" s="26"/>
      <c r="B32" s="27"/>
      <c r="C32" s="26"/>
      <c r="D32" s="26"/>
      <c r="E32" s="26"/>
      <c r="F32" s="30" t="s">
        <v>32</v>
      </c>
      <c r="G32" s="26"/>
      <c r="H32" s="26"/>
      <c r="I32" s="30" t="s">
        <v>31</v>
      </c>
      <c r="J32" s="30" t="s">
        <v>33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" customHeight="1">
      <c r="A33" s="26"/>
      <c r="B33" s="27"/>
      <c r="C33" s="26"/>
      <c r="D33" s="96" t="s">
        <v>34</v>
      </c>
      <c r="E33" s="32" t="s">
        <v>35</v>
      </c>
      <c r="F33" s="97">
        <f>ROUND((SUM(BE118:BE169)),  2)</f>
        <v>0</v>
      </c>
      <c r="G33" s="98"/>
      <c r="H33" s="98"/>
      <c r="I33" s="99">
        <v>0.2</v>
      </c>
      <c r="J33" s="97">
        <f>ROUND(((SUM(BE118:BE169))*I33),  2)</f>
        <v>0</v>
      </c>
      <c r="K33" s="26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" customHeight="1">
      <c r="A34" s="26"/>
      <c r="B34" s="27"/>
      <c r="C34" s="26"/>
      <c r="D34" s="26"/>
      <c r="E34" s="32" t="s">
        <v>36</v>
      </c>
      <c r="F34" s="100">
        <f>ROUND((SUM(BF118:BF169)),  2)</f>
        <v>0</v>
      </c>
      <c r="G34" s="26"/>
      <c r="H34" s="26"/>
      <c r="I34" s="101">
        <v>0.2</v>
      </c>
      <c r="J34" s="100">
        <f>ROUND(((SUM(BF118:BF169))*I34),  2)</f>
        <v>0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" hidden="1" customHeight="1">
      <c r="A35" s="26"/>
      <c r="B35" s="27"/>
      <c r="C35" s="26"/>
      <c r="D35" s="26"/>
      <c r="E35" s="23" t="s">
        <v>37</v>
      </c>
      <c r="F35" s="100">
        <f>ROUND((SUM(BG118:BG169)),  2)</f>
        <v>0</v>
      </c>
      <c r="G35" s="26"/>
      <c r="H35" s="26"/>
      <c r="I35" s="101">
        <v>0.2</v>
      </c>
      <c r="J35" s="100">
        <f>0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" hidden="1" customHeight="1">
      <c r="A36" s="26"/>
      <c r="B36" s="27"/>
      <c r="C36" s="26"/>
      <c r="D36" s="26"/>
      <c r="E36" s="23" t="s">
        <v>38</v>
      </c>
      <c r="F36" s="100">
        <f>ROUND((SUM(BH118:BH169)),  2)</f>
        <v>0</v>
      </c>
      <c r="G36" s="26"/>
      <c r="H36" s="26"/>
      <c r="I36" s="101">
        <v>0.2</v>
      </c>
      <c r="J36" s="100">
        <f>0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" hidden="1" customHeight="1">
      <c r="A37" s="26"/>
      <c r="B37" s="27"/>
      <c r="C37" s="26"/>
      <c r="D37" s="26"/>
      <c r="E37" s="32" t="s">
        <v>39</v>
      </c>
      <c r="F37" s="97">
        <f>ROUND((SUM(BI118:BI169)),  2)</f>
        <v>0</v>
      </c>
      <c r="G37" s="98"/>
      <c r="H37" s="98"/>
      <c r="I37" s="99">
        <v>0</v>
      </c>
      <c r="J37" s="97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102"/>
      <c r="D39" s="103" t="s">
        <v>40</v>
      </c>
      <c r="E39" s="57"/>
      <c r="F39" s="57"/>
      <c r="G39" s="104" t="s">
        <v>41</v>
      </c>
      <c r="H39" s="105" t="s">
        <v>42</v>
      </c>
      <c r="I39" s="57"/>
      <c r="J39" s="106">
        <f>SUM(J30:J37)</f>
        <v>0</v>
      </c>
      <c r="K39" s="107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" customHeight="1">
      <c r="B41" s="17"/>
      <c r="L41" s="17"/>
    </row>
    <row r="42" spans="1:31" s="1" customFormat="1" ht="14.4" customHeight="1">
      <c r="B42" s="17"/>
      <c r="L42" s="17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39"/>
      <c r="D50" s="40" t="s">
        <v>43</v>
      </c>
      <c r="E50" s="41"/>
      <c r="F50" s="41"/>
      <c r="G50" s="40" t="s">
        <v>44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.2">
      <c r="A61" s="26"/>
      <c r="B61" s="27"/>
      <c r="C61" s="26"/>
      <c r="D61" s="42" t="s">
        <v>45</v>
      </c>
      <c r="E61" s="29"/>
      <c r="F61" s="108" t="s">
        <v>46</v>
      </c>
      <c r="G61" s="42" t="s">
        <v>45</v>
      </c>
      <c r="H61" s="29"/>
      <c r="I61" s="29"/>
      <c r="J61" s="109" t="s">
        <v>46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.2">
      <c r="A65" s="26"/>
      <c r="B65" s="27"/>
      <c r="C65" s="26"/>
      <c r="D65" s="40" t="s">
        <v>47</v>
      </c>
      <c r="E65" s="43"/>
      <c r="F65" s="43"/>
      <c r="G65" s="40" t="s">
        <v>48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.2">
      <c r="A76" s="26"/>
      <c r="B76" s="27"/>
      <c r="C76" s="26"/>
      <c r="D76" s="42" t="s">
        <v>45</v>
      </c>
      <c r="E76" s="29"/>
      <c r="F76" s="108" t="s">
        <v>46</v>
      </c>
      <c r="G76" s="42" t="s">
        <v>45</v>
      </c>
      <c r="H76" s="29"/>
      <c r="I76" s="29"/>
      <c r="J76" s="109" t="s">
        <v>46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" customHeight="1">
      <c r="A82" s="26"/>
      <c r="B82" s="27"/>
      <c r="C82" s="18" t="s">
        <v>122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39.75" customHeight="1">
      <c r="A85" s="26"/>
      <c r="B85" s="27"/>
      <c r="C85" s="26"/>
      <c r="D85" s="26"/>
      <c r="E85" s="211" t="str">
        <f>E7</f>
        <v>BOROVCE, RAKOVICE, VESELÉ, DUBOVANY - Dobudovanie verejnej kanalizácie, Veselé - rekonštrukcia a dostavba obecnej ČOV</v>
      </c>
      <c r="F85" s="212"/>
      <c r="G85" s="212"/>
      <c r="H85" s="212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120</v>
      </c>
      <c r="D86" s="26"/>
      <c r="E86" s="26"/>
      <c r="F86" s="26"/>
      <c r="G86" s="26"/>
      <c r="H86" s="26"/>
      <c r="I86" s="26"/>
      <c r="J86" s="26"/>
      <c r="K86" s="26"/>
      <c r="L86" s="39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28.2" customHeight="1">
      <c r="A87" s="26"/>
      <c r="B87" s="27"/>
      <c r="C87" s="26"/>
      <c r="D87" s="26"/>
      <c r="E87" s="205" t="str">
        <f>E9</f>
        <v>Elektročasť – PS 05.2, SO 10.12., stavebná elektroinštalácia, NN prípojka</v>
      </c>
      <c r="F87" s="210"/>
      <c r="G87" s="210"/>
      <c r="H87" s="210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17</v>
      </c>
      <c r="D89" s="26"/>
      <c r="E89" s="26"/>
      <c r="F89" s="21" t="str">
        <f>F12</f>
        <v xml:space="preserve"> </v>
      </c>
      <c r="G89" s="26"/>
      <c r="H89" s="26"/>
      <c r="I89" s="23" t="s">
        <v>19</v>
      </c>
      <c r="J89" s="52" t="str">
        <f>IF(J12="","",J12)</f>
        <v/>
      </c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15" customHeight="1">
      <c r="A91" s="26"/>
      <c r="B91" s="27"/>
      <c r="C91" s="23" t="s">
        <v>20</v>
      </c>
      <c r="D91" s="26"/>
      <c r="E91" s="26"/>
      <c r="F91" s="21" t="str">
        <f>E15</f>
        <v>Obec Veselé</v>
      </c>
      <c r="G91" s="26"/>
      <c r="H91" s="26"/>
      <c r="I91" s="23" t="s">
        <v>25</v>
      </c>
      <c r="J91" s="24" t="str">
        <f>E21</f>
        <v>Ing. Štefan Dubec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15" customHeight="1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28</v>
      </c>
      <c r="J92" s="24" t="str">
        <f>E24</f>
        <v xml:space="preserve"> </v>
      </c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10" t="s">
        <v>123</v>
      </c>
      <c r="D94" s="102"/>
      <c r="E94" s="102"/>
      <c r="F94" s="102"/>
      <c r="G94" s="102"/>
      <c r="H94" s="102"/>
      <c r="I94" s="102"/>
      <c r="J94" s="111" t="s">
        <v>124</v>
      </c>
      <c r="K94" s="102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8" customHeight="1">
      <c r="A96" s="26"/>
      <c r="B96" s="27"/>
      <c r="C96" s="112" t="s">
        <v>125</v>
      </c>
      <c r="D96" s="26"/>
      <c r="E96" s="26"/>
      <c r="F96" s="26"/>
      <c r="G96" s="26"/>
      <c r="H96" s="26"/>
      <c r="I96" s="26"/>
      <c r="J96" s="68">
        <f>J118</f>
        <v>0</v>
      </c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126</v>
      </c>
    </row>
    <row r="97" spans="1:31" s="9" customFormat="1" ht="24.9" customHeight="1">
      <c r="B97" s="113"/>
      <c r="D97" s="114" t="s">
        <v>223</v>
      </c>
      <c r="E97" s="115"/>
      <c r="F97" s="115"/>
      <c r="G97" s="115"/>
      <c r="H97" s="115"/>
      <c r="I97" s="115"/>
      <c r="J97" s="116">
        <f>J119</f>
        <v>0</v>
      </c>
      <c r="L97" s="113"/>
    </row>
    <row r="98" spans="1:31" s="10" customFormat="1" ht="19.95" customHeight="1">
      <c r="B98" s="117"/>
      <c r="D98" s="118" t="s">
        <v>224</v>
      </c>
      <c r="E98" s="119"/>
      <c r="F98" s="119"/>
      <c r="G98" s="119"/>
      <c r="H98" s="119"/>
      <c r="I98" s="119"/>
      <c r="J98" s="120">
        <f>J120</f>
        <v>0</v>
      </c>
      <c r="L98" s="117"/>
    </row>
    <row r="99" spans="1:31" s="2" customFormat="1" ht="21.75" customHeight="1">
      <c r="A99" s="26"/>
      <c r="B99" s="27"/>
      <c r="C99" s="26"/>
      <c r="D99" s="26"/>
      <c r="E99" s="26"/>
      <c r="F99" s="26"/>
      <c r="G99" s="26"/>
      <c r="H99" s="26"/>
      <c r="I99" s="26"/>
      <c r="J99" s="26"/>
      <c r="K99" s="26"/>
      <c r="L99" s="39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</row>
    <row r="100" spans="1:31" s="2" customFormat="1" ht="6.9" customHeight="1">
      <c r="A100" s="26"/>
      <c r="B100" s="44"/>
      <c r="C100" s="45"/>
      <c r="D100" s="45"/>
      <c r="E100" s="45"/>
      <c r="F100" s="45"/>
      <c r="G100" s="45"/>
      <c r="H100" s="45"/>
      <c r="I100" s="45"/>
      <c r="J100" s="45"/>
      <c r="K100" s="45"/>
      <c r="L100" s="39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</row>
    <row r="104" spans="1:31" s="2" customFormat="1" ht="6.9" customHeight="1">
      <c r="A104" s="26"/>
      <c r="B104" s="46"/>
      <c r="C104" s="47"/>
      <c r="D104" s="47"/>
      <c r="E104" s="47"/>
      <c r="F104" s="47"/>
      <c r="G104" s="47"/>
      <c r="H104" s="47"/>
      <c r="I104" s="47"/>
      <c r="J104" s="47"/>
      <c r="K104" s="47"/>
      <c r="L104" s="39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5" spans="1:31" s="2" customFormat="1" ht="24.9" customHeight="1">
      <c r="A105" s="26"/>
      <c r="B105" s="27"/>
      <c r="C105" s="18" t="s">
        <v>135</v>
      </c>
      <c r="D105" s="26"/>
      <c r="E105" s="26"/>
      <c r="F105" s="26"/>
      <c r="G105" s="26"/>
      <c r="H105" s="26"/>
      <c r="I105" s="26"/>
      <c r="J105" s="26"/>
      <c r="K105" s="26"/>
      <c r="L105" s="39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31" s="2" customFormat="1" ht="6.9" customHeight="1">
      <c r="A106" s="26"/>
      <c r="B106" s="27"/>
      <c r="C106" s="26"/>
      <c r="D106" s="26"/>
      <c r="E106" s="26"/>
      <c r="F106" s="26"/>
      <c r="G106" s="26"/>
      <c r="H106" s="26"/>
      <c r="I106" s="26"/>
      <c r="J106" s="26"/>
      <c r="K106" s="26"/>
      <c r="L106" s="39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s="2" customFormat="1" ht="12" customHeight="1">
      <c r="A107" s="26"/>
      <c r="B107" s="27"/>
      <c r="C107" s="23" t="s">
        <v>13</v>
      </c>
      <c r="D107" s="26"/>
      <c r="E107" s="26"/>
      <c r="F107" s="26"/>
      <c r="G107" s="26"/>
      <c r="H107" s="26"/>
      <c r="I107" s="26"/>
      <c r="J107" s="26"/>
      <c r="K107" s="26"/>
      <c r="L107" s="39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39.75" customHeight="1">
      <c r="A108" s="26"/>
      <c r="B108" s="27"/>
      <c r="C108" s="26"/>
      <c r="D108" s="26"/>
      <c r="E108" s="211" t="str">
        <f>E7</f>
        <v>BOROVCE, RAKOVICE, VESELÉ, DUBOVANY - Dobudovanie verejnej kanalizácie, Veselé - rekonštrukcia a dostavba obecnej ČOV</v>
      </c>
      <c r="F108" s="212"/>
      <c r="G108" s="212"/>
      <c r="H108" s="212"/>
      <c r="I108" s="26"/>
      <c r="J108" s="26"/>
      <c r="K108" s="26"/>
      <c r="L108" s="39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12" customHeight="1">
      <c r="A109" s="26"/>
      <c r="B109" s="27"/>
      <c r="C109" s="23" t="s">
        <v>120</v>
      </c>
      <c r="D109" s="26"/>
      <c r="E109" s="26"/>
      <c r="F109" s="26"/>
      <c r="G109" s="26"/>
      <c r="H109" s="26"/>
      <c r="I109" s="26"/>
      <c r="J109" s="26"/>
      <c r="K109" s="26"/>
      <c r="L109" s="39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25.8" customHeight="1">
      <c r="A110" s="26"/>
      <c r="B110" s="27"/>
      <c r="C110" s="26"/>
      <c r="D110" s="26"/>
      <c r="E110" s="205" t="str">
        <f>E9</f>
        <v>Elektročasť – PS 05.2, SO 10.12., stavebná elektroinštalácia, NN prípojka</v>
      </c>
      <c r="F110" s="210"/>
      <c r="G110" s="210"/>
      <c r="H110" s="210"/>
      <c r="I110" s="26"/>
      <c r="J110" s="26"/>
      <c r="K110" s="26"/>
      <c r="L110" s="39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6.9" customHeight="1">
      <c r="A111" s="26"/>
      <c r="B111" s="27"/>
      <c r="C111" s="26"/>
      <c r="D111" s="26"/>
      <c r="E111" s="26"/>
      <c r="F111" s="26"/>
      <c r="G111" s="26"/>
      <c r="H111" s="26"/>
      <c r="I111" s="26"/>
      <c r="J111" s="26"/>
      <c r="K111" s="26"/>
      <c r="L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2" customHeight="1">
      <c r="A112" s="26"/>
      <c r="B112" s="27"/>
      <c r="C112" s="23" t="s">
        <v>17</v>
      </c>
      <c r="D112" s="26"/>
      <c r="E112" s="26"/>
      <c r="F112" s="21" t="str">
        <f>F12</f>
        <v xml:space="preserve"> </v>
      </c>
      <c r="G112" s="26"/>
      <c r="H112" s="26"/>
      <c r="I112" s="23" t="s">
        <v>19</v>
      </c>
      <c r="J112" s="52" t="str">
        <f>IF(J12="","",J12)</f>
        <v/>
      </c>
      <c r="K112" s="26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6.9" customHeight="1">
      <c r="A113" s="26"/>
      <c r="B113" s="27"/>
      <c r="C113" s="26"/>
      <c r="D113" s="26"/>
      <c r="E113" s="26"/>
      <c r="F113" s="26"/>
      <c r="G113" s="26"/>
      <c r="H113" s="26"/>
      <c r="I113" s="26"/>
      <c r="J113" s="26"/>
      <c r="K113" s="26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5.15" customHeight="1">
      <c r="A114" s="26"/>
      <c r="B114" s="27"/>
      <c r="C114" s="23" t="s">
        <v>20</v>
      </c>
      <c r="D114" s="26"/>
      <c r="E114" s="26"/>
      <c r="F114" s="21" t="str">
        <f>E15</f>
        <v>Obec Veselé</v>
      </c>
      <c r="G114" s="26"/>
      <c r="H114" s="26"/>
      <c r="I114" s="23" t="s">
        <v>25</v>
      </c>
      <c r="J114" s="24" t="str">
        <f>E21</f>
        <v>Ing. Štefan Dubec</v>
      </c>
      <c r="K114" s="26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5.15" customHeight="1">
      <c r="A115" s="26"/>
      <c r="B115" s="27"/>
      <c r="C115" s="23" t="s">
        <v>24</v>
      </c>
      <c r="D115" s="26"/>
      <c r="E115" s="26"/>
      <c r="F115" s="21" t="str">
        <f>IF(E18="","",E18)</f>
        <v xml:space="preserve"> </v>
      </c>
      <c r="G115" s="26"/>
      <c r="H115" s="26"/>
      <c r="I115" s="23" t="s">
        <v>28</v>
      </c>
      <c r="J115" s="24" t="str">
        <f>E24</f>
        <v xml:space="preserve"> </v>
      </c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0.35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11" customFormat="1" ht="29.25" customHeight="1">
      <c r="A117" s="121"/>
      <c r="B117" s="122"/>
      <c r="C117" s="123" t="s">
        <v>136</v>
      </c>
      <c r="D117" s="124" t="s">
        <v>55</v>
      </c>
      <c r="E117" s="124" t="s">
        <v>51</v>
      </c>
      <c r="F117" s="124" t="s">
        <v>52</v>
      </c>
      <c r="G117" s="124" t="s">
        <v>137</v>
      </c>
      <c r="H117" s="124" t="s">
        <v>138</v>
      </c>
      <c r="I117" s="124" t="s">
        <v>139</v>
      </c>
      <c r="J117" s="125" t="s">
        <v>124</v>
      </c>
      <c r="K117" s="126" t="s">
        <v>140</v>
      </c>
      <c r="L117" s="127"/>
      <c r="M117" s="59" t="s">
        <v>1</v>
      </c>
      <c r="N117" s="60" t="s">
        <v>34</v>
      </c>
      <c r="O117" s="60" t="s">
        <v>141</v>
      </c>
      <c r="P117" s="60" t="s">
        <v>142</v>
      </c>
      <c r="Q117" s="60" t="s">
        <v>143</v>
      </c>
      <c r="R117" s="60" t="s">
        <v>144</v>
      </c>
      <c r="S117" s="60" t="s">
        <v>145</v>
      </c>
      <c r="T117" s="61" t="s">
        <v>146</v>
      </c>
      <c r="U117" s="121"/>
      <c r="V117" s="121"/>
      <c r="W117" s="121"/>
      <c r="X117" s="121"/>
      <c r="Y117" s="121"/>
      <c r="Z117" s="121"/>
      <c r="AA117" s="121"/>
      <c r="AB117" s="121"/>
      <c r="AC117" s="121"/>
      <c r="AD117" s="121"/>
      <c r="AE117" s="121"/>
    </row>
    <row r="118" spans="1:65" s="2" customFormat="1" ht="22.8" customHeight="1">
      <c r="A118" s="26"/>
      <c r="B118" s="27"/>
      <c r="C118" s="66" t="s">
        <v>125</v>
      </c>
      <c r="D118" s="26"/>
      <c r="E118" s="26"/>
      <c r="F118" s="26"/>
      <c r="G118" s="26"/>
      <c r="H118" s="26"/>
      <c r="I118" s="26"/>
      <c r="J118" s="128">
        <f>BK118</f>
        <v>0</v>
      </c>
      <c r="K118" s="26"/>
      <c r="L118" s="27"/>
      <c r="M118" s="62"/>
      <c r="N118" s="53"/>
      <c r="O118" s="63"/>
      <c r="P118" s="129">
        <f>P119</f>
        <v>0</v>
      </c>
      <c r="Q118" s="63"/>
      <c r="R118" s="129">
        <f>R119</f>
        <v>0</v>
      </c>
      <c r="S118" s="63"/>
      <c r="T118" s="130">
        <f>T119</f>
        <v>0</v>
      </c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T118" s="14" t="s">
        <v>69</v>
      </c>
      <c r="AU118" s="14" t="s">
        <v>126</v>
      </c>
      <c r="BK118" s="131">
        <f>BK119</f>
        <v>0</v>
      </c>
    </row>
    <row r="119" spans="1:65" s="12" customFormat="1" ht="25.95" customHeight="1">
      <c r="B119" s="132"/>
      <c r="D119" s="133" t="s">
        <v>69</v>
      </c>
      <c r="E119" s="134" t="s">
        <v>292</v>
      </c>
      <c r="F119" s="134" t="s">
        <v>293</v>
      </c>
      <c r="J119" s="135">
        <f>BK119</f>
        <v>0</v>
      </c>
      <c r="L119" s="132"/>
      <c r="M119" s="136"/>
      <c r="N119" s="137"/>
      <c r="O119" s="137"/>
      <c r="P119" s="138">
        <f>P120</f>
        <v>0</v>
      </c>
      <c r="Q119" s="137"/>
      <c r="R119" s="138">
        <f>R120</f>
        <v>0</v>
      </c>
      <c r="S119" s="137"/>
      <c r="T119" s="139">
        <f>T120</f>
        <v>0</v>
      </c>
      <c r="AR119" s="133" t="s">
        <v>159</v>
      </c>
      <c r="AT119" s="140" t="s">
        <v>69</v>
      </c>
      <c r="AU119" s="140" t="s">
        <v>70</v>
      </c>
      <c r="AY119" s="133" t="s">
        <v>149</v>
      </c>
      <c r="BK119" s="141">
        <f>BK120</f>
        <v>0</v>
      </c>
    </row>
    <row r="120" spans="1:65" s="12" customFormat="1" ht="22.8" customHeight="1">
      <c r="B120" s="132"/>
      <c r="D120" s="133" t="s">
        <v>69</v>
      </c>
      <c r="E120" s="142" t="s">
        <v>294</v>
      </c>
      <c r="F120" s="142" t="s">
        <v>295</v>
      </c>
      <c r="J120" s="143">
        <f>BK120</f>
        <v>0</v>
      </c>
      <c r="L120" s="132"/>
      <c r="M120" s="136"/>
      <c r="N120" s="137"/>
      <c r="O120" s="137"/>
      <c r="P120" s="138">
        <f>SUM(P121:P169)</f>
        <v>0</v>
      </c>
      <c r="Q120" s="137"/>
      <c r="R120" s="138">
        <f>SUM(R121:R169)</f>
        <v>0</v>
      </c>
      <c r="S120" s="137"/>
      <c r="T120" s="139">
        <f>SUM(T121:T169)</f>
        <v>0</v>
      </c>
      <c r="AR120" s="133" t="s">
        <v>159</v>
      </c>
      <c r="AT120" s="140" t="s">
        <v>69</v>
      </c>
      <c r="AU120" s="140" t="s">
        <v>78</v>
      </c>
      <c r="AY120" s="133" t="s">
        <v>149</v>
      </c>
      <c r="BK120" s="141">
        <f>SUM(BK121:BK169)</f>
        <v>0</v>
      </c>
    </row>
    <row r="121" spans="1:65" s="2" customFormat="1" ht="16.5" customHeight="1">
      <c r="A121" s="26"/>
      <c r="B121" s="144"/>
      <c r="C121" s="145" t="s">
        <v>78</v>
      </c>
      <c r="D121" s="145" t="s">
        <v>151</v>
      </c>
      <c r="E121" s="146" t="s">
        <v>1102</v>
      </c>
      <c r="F121" s="147" t="s">
        <v>1103</v>
      </c>
      <c r="G121" s="148" t="s">
        <v>154</v>
      </c>
      <c r="H121" s="149">
        <v>1</v>
      </c>
      <c r="I121" s="150"/>
      <c r="J121" s="150">
        <f t="shared" ref="J121:J152" si="0">ROUND(I121*H121,2)</f>
        <v>0</v>
      </c>
      <c r="K121" s="151"/>
      <c r="L121" s="27"/>
      <c r="M121" s="152" t="s">
        <v>1</v>
      </c>
      <c r="N121" s="153" t="s">
        <v>36</v>
      </c>
      <c r="O121" s="154">
        <v>0</v>
      </c>
      <c r="P121" s="154">
        <f t="shared" ref="P121:P152" si="1">O121*H121</f>
        <v>0</v>
      </c>
      <c r="Q121" s="154">
        <v>0</v>
      </c>
      <c r="R121" s="154">
        <f t="shared" ref="R121:R152" si="2">Q121*H121</f>
        <v>0</v>
      </c>
      <c r="S121" s="154">
        <v>0</v>
      </c>
      <c r="T121" s="155">
        <f t="shared" ref="T121:T152" si="3">S121*H121</f>
        <v>0</v>
      </c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R121" s="156" t="s">
        <v>155</v>
      </c>
      <c r="AT121" s="156" t="s">
        <v>151</v>
      </c>
      <c r="AU121" s="156" t="s">
        <v>156</v>
      </c>
      <c r="AY121" s="14" t="s">
        <v>149</v>
      </c>
      <c r="BE121" s="157">
        <f t="shared" ref="BE121:BE152" si="4">IF(N121="základná",J121,0)</f>
        <v>0</v>
      </c>
      <c r="BF121" s="157">
        <f t="shared" ref="BF121:BF152" si="5">IF(N121="znížená",J121,0)</f>
        <v>0</v>
      </c>
      <c r="BG121" s="157">
        <f t="shared" ref="BG121:BG152" si="6">IF(N121="zákl. prenesená",J121,0)</f>
        <v>0</v>
      </c>
      <c r="BH121" s="157">
        <f t="shared" ref="BH121:BH152" si="7">IF(N121="zníž. prenesená",J121,0)</f>
        <v>0</v>
      </c>
      <c r="BI121" s="157">
        <f t="shared" ref="BI121:BI152" si="8">IF(N121="nulová",J121,0)</f>
        <v>0</v>
      </c>
      <c r="BJ121" s="14" t="s">
        <v>156</v>
      </c>
      <c r="BK121" s="157">
        <f t="shared" ref="BK121:BK152" si="9">ROUND(I121*H121,2)</f>
        <v>0</v>
      </c>
      <c r="BL121" s="14" t="s">
        <v>155</v>
      </c>
      <c r="BM121" s="156" t="s">
        <v>156</v>
      </c>
    </row>
    <row r="122" spans="1:65" s="2" customFormat="1" ht="16.5" customHeight="1">
      <c r="A122" s="26"/>
      <c r="B122" s="144"/>
      <c r="C122" s="145" t="s">
        <v>156</v>
      </c>
      <c r="D122" s="145" t="s">
        <v>151</v>
      </c>
      <c r="E122" s="146" t="s">
        <v>1104</v>
      </c>
      <c r="F122" s="147" t="s">
        <v>1105</v>
      </c>
      <c r="G122" s="148" t="s">
        <v>154</v>
      </c>
      <c r="H122" s="149">
        <v>1</v>
      </c>
      <c r="I122" s="150"/>
      <c r="J122" s="150">
        <f t="shared" si="0"/>
        <v>0</v>
      </c>
      <c r="K122" s="151"/>
      <c r="L122" s="27"/>
      <c r="M122" s="152" t="s">
        <v>1</v>
      </c>
      <c r="N122" s="153" t="s">
        <v>36</v>
      </c>
      <c r="O122" s="154">
        <v>0</v>
      </c>
      <c r="P122" s="154">
        <f t="shared" si="1"/>
        <v>0</v>
      </c>
      <c r="Q122" s="154">
        <v>0</v>
      </c>
      <c r="R122" s="154">
        <f t="shared" si="2"/>
        <v>0</v>
      </c>
      <c r="S122" s="154">
        <v>0</v>
      </c>
      <c r="T122" s="155">
        <f t="shared" si="3"/>
        <v>0</v>
      </c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R122" s="156" t="s">
        <v>155</v>
      </c>
      <c r="AT122" s="156" t="s">
        <v>151</v>
      </c>
      <c r="AU122" s="156" t="s">
        <v>156</v>
      </c>
      <c r="AY122" s="14" t="s">
        <v>149</v>
      </c>
      <c r="BE122" s="157">
        <f t="shared" si="4"/>
        <v>0</v>
      </c>
      <c r="BF122" s="157">
        <f t="shared" si="5"/>
        <v>0</v>
      </c>
      <c r="BG122" s="157">
        <f t="shared" si="6"/>
        <v>0</v>
      </c>
      <c r="BH122" s="157">
        <f t="shared" si="7"/>
        <v>0</v>
      </c>
      <c r="BI122" s="157">
        <f t="shared" si="8"/>
        <v>0</v>
      </c>
      <c r="BJ122" s="14" t="s">
        <v>156</v>
      </c>
      <c r="BK122" s="157">
        <f t="shared" si="9"/>
        <v>0</v>
      </c>
      <c r="BL122" s="14" t="s">
        <v>155</v>
      </c>
      <c r="BM122" s="156" t="s">
        <v>155</v>
      </c>
    </row>
    <row r="123" spans="1:65" s="2" customFormat="1" ht="16.5" customHeight="1">
      <c r="A123" s="26"/>
      <c r="B123" s="144"/>
      <c r="C123" s="145" t="s">
        <v>159</v>
      </c>
      <c r="D123" s="145" t="s">
        <v>151</v>
      </c>
      <c r="E123" s="146" t="s">
        <v>1106</v>
      </c>
      <c r="F123" s="147" t="s">
        <v>1107</v>
      </c>
      <c r="G123" s="148" t="s">
        <v>154</v>
      </c>
      <c r="H123" s="149">
        <v>4</v>
      </c>
      <c r="I123" s="150"/>
      <c r="J123" s="150">
        <f t="shared" si="0"/>
        <v>0</v>
      </c>
      <c r="K123" s="151"/>
      <c r="L123" s="27"/>
      <c r="M123" s="152" t="s">
        <v>1</v>
      </c>
      <c r="N123" s="153" t="s">
        <v>36</v>
      </c>
      <c r="O123" s="154">
        <v>0</v>
      </c>
      <c r="P123" s="154">
        <f t="shared" si="1"/>
        <v>0</v>
      </c>
      <c r="Q123" s="154">
        <v>0</v>
      </c>
      <c r="R123" s="154">
        <f t="shared" si="2"/>
        <v>0</v>
      </c>
      <c r="S123" s="154">
        <v>0</v>
      </c>
      <c r="T123" s="155">
        <f t="shared" si="3"/>
        <v>0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R123" s="156" t="s">
        <v>155</v>
      </c>
      <c r="AT123" s="156" t="s">
        <v>151</v>
      </c>
      <c r="AU123" s="156" t="s">
        <v>156</v>
      </c>
      <c r="AY123" s="14" t="s">
        <v>149</v>
      </c>
      <c r="BE123" s="157">
        <f t="shared" si="4"/>
        <v>0</v>
      </c>
      <c r="BF123" s="157">
        <f t="shared" si="5"/>
        <v>0</v>
      </c>
      <c r="BG123" s="157">
        <f t="shared" si="6"/>
        <v>0</v>
      </c>
      <c r="BH123" s="157">
        <f t="shared" si="7"/>
        <v>0</v>
      </c>
      <c r="BI123" s="157">
        <f t="shared" si="8"/>
        <v>0</v>
      </c>
      <c r="BJ123" s="14" t="s">
        <v>156</v>
      </c>
      <c r="BK123" s="157">
        <f t="shared" si="9"/>
        <v>0</v>
      </c>
      <c r="BL123" s="14" t="s">
        <v>155</v>
      </c>
      <c r="BM123" s="156" t="s">
        <v>162</v>
      </c>
    </row>
    <row r="124" spans="1:65" s="2" customFormat="1" ht="16.5" customHeight="1">
      <c r="A124" s="26"/>
      <c r="B124" s="144"/>
      <c r="C124" s="145" t="s">
        <v>155</v>
      </c>
      <c r="D124" s="145" t="s">
        <v>151</v>
      </c>
      <c r="E124" s="146" t="s">
        <v>1108</v>
      </c>
      <c r="F124" s="147" t="s">
        <v>1109</v>
      </c>
      <c r="G124" s="148" t="s">
        <v>154</v>
      </c>
      <c r="H124" s="149">
        <v>6</v>
      </c>
      <c r="I124" s="150"/>
      <c r="J124" s="150">
        <f t="shared" si="0"/>
        <v>0</v>
      </c>
      <c r="K124" s="151"/>
      <c r="L124" s="27"/>
      <c r="M124" s="152" t="s">
        <v>1</v>
      </c>
      <c r="N124" s="153" t="s">
        <v>36</v>
      </c>
      <c r="O124" s="154">
        <v>0</v>
      </c>
      <c r="P124" s="154">
        <f t="shared" si="1"/>
        <v>0</v>
      </c>
      <c r="Q124" s="154">
        <v>0</v>
      </c>
      <c r="R124" s="154">
        <f t="shared" si="2"/>
        <v>0</v>
      </c>
      <c r="S124" s="154">
        <v>0</v>
      </c>
      <c r="T124" s="155">
        <f t="shared" si="3"/>
        <v>0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R124" s="156" t="s">
        <v>155</v>
      </c>
      <c r="AT124" s="156" t="s">
        <v>151</v>
      </c>
      <c r="AU124" s="156" t="s">
        <v>156</v>
      </c>
      <c r="AY124" s="14" t="s">
        <v>149</v>
      </c>
      <c r="BE124" s="157">
        <f t="shared" si="4"/>
        <v>0</v>
      </c>
      <c r="BF124" s="157">
        <f t="shared" si="5"/>
        <v>0</v>
      </c>
      <c r="BG124" s="157">
        <f t="shared" si="6"/>
        <v>0</v>
      </c>
      <c r="BH124" s="157">
        <f t="shared" si="7"/>
        <v>0</v>
      </c>
      <c r="BI124" s="157">
        <f t="shared" si="8"/>
        <v>0</v>
      </c>
      <c r="BJ124" s="14" t="s">
        <v>156</v>
      </c>
      <c r="BK124" s="157">
        <f t="shared" si="9"/>
        <v>0</v>
      </c>
      <c r="BL124" s="14" t="s">
        <v>155</v>
      </c>
      <c r="BM124" s="156" t="s">
        <v>166</v>
      </c>
    </row>
    <row r="125" spans="1:65" s="2" customFormat="1" ht="24.15" customHeight="1">
      <c r="A125" s="26"/>
      <c r="B125" s="144"/>
      <c r="C125" s="145" t="s">
        <v>167</v>
      </c>
      <c r="D125" s="145" t="s">
        <v>151</v>
      </c>
      <c r="E125" s="146" t="s">
        <v>1110</v>
      </c>
      <c r="F125" s="147" t="s">
        <v>1111</v>
      </c>
      <c r="G125" s="148" t="s">
        <v>154</v>
      </c>
      <c r="H125" s="149">
        <v>4</v>
      </c>
      <c r="I125" s="150"/>
      <c r="J125" s="150">
        <f t="shared" si="0"/>
        <v>0</v>
      </c>
      <c r="K125" s="151"/>
      <c r="L125" s="27"/>
      <c r="M125" s="152" t="s">
        <v>1</v>
      </c>
      <c r="N125" s="153" t="s">
        <v>36</v>
      </c>
      <c r="O125" s="154">
        <v>0</v>
      </c>
      <c r="P125" s="154">
        <f t="shared" si="1"/>
        <v>0</v>
      </c>
      <c r="Q125" s="154">
        <v>0</v>
      </c>
      <c r="R125" s="154">
        <f t="shared" si="2"/>
        <v>0</v>
      </c>
      <c r="S125" s="154">
        <v>0</v>
      </c>
      <c r="T125" s="155">
        <f t="shared" si="3"/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56" t="s">
        <v>155</v>
      </c>
      <c r="AT125" s="156" t="s">
        <v>151</v>
      </c>
      <c r="AU125" s="156" t="s">
        <v>156</v>
      </c>
      <c r="AY125" s="14" t="s">
        <v>149</v>
      </c>
      <c r="BE125" s="157">
        <f t="shared" si="4"/>
        <v>0</v>
      </c>
      <c r="BF125" s="157">
        <f t="shared" si="5"/>
        <v>0</v>
      </c>
      <c r="BG125" s="157">
        <f t="shared" si="6"/>
        <v>0</v>
      </c>
      <c r="BH125" s="157">
        <f t="shared" si="7"/>
        <v>0</v>
      </c>
      <c r="BI125" s="157">
        <f t="shared" si="8"/>
        <v>0</v>
      </c>
      <c r="BJ125" s="14" t="s">
        <v>156</v>
      </c>
      <c r="BK125" s="157">
        <f t="shared" si="9"/>
        <v>0</v>
      </c>
      <c r="BL125" s="14" t="s">
        <v>155</v>
      </c>
      <c r="BM125" s="156" t="s">
        <v>171</v>
      </c>
    </row>
    <row r="126" spans="1:65" s="2" customFormat="1" ht="16.5" customHeight="1">
      <c r="A126" s="26"/>
      <c r="B126" s="144"/>
      <c r="C126" s="145" t="s">
        <v>162</v>
      </c>
      <c r="D126" s="145" t="s">
        <v>151</v>
      </c>
      <c r="E126" s="146" t="s">
        <v>1112</v>
      </c>
      <c r="F126" s="147" t="s">
        <v>1113</v>
      </c>
      <c r="G126" s="148" t="s">
        <v>154</v>
      </c>
      <c r="H126" s="149">
        <v>2</v>
      </c>
      <c r="I126" s="150"/>
      <c r="J126" s="150">
        <f t="shared" si="0"/>
        <v>0</v>
      </c>
      <c r="K126" s="151"/>
      <c r="L126" s="27"/>
      <c r="M126" s="152" t="s">
        <v>1</v>
      </c>
      <c r="N126" s="153" t="s">
        <v>36</v>
      </c>
      <c r="O126" s="154">
        <v>0</v>
      </c>
      <c r="P126" s="154">
        <f t="shared" si="1"/>
        <v>0</v>
      </c>
      <c r="Q126" s="154">
        <v>0</v>
      </c>
      <c r="R126" s="154">
        <f t="shared" si="2"/>
        <v>0</v>
      </c>
      <c r="S126" s="154">
        <v>0</v>
      </c>
      <c r="T126" s="155">
        <f t="shared" si="3"/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56" t="s">
        <v>155</v>
      </c>
      <c r="AT126" s="156" t="s">
        <v>151</v>
      </c>
      <c r="AU126" s="156" t="s">
        <v>156</v>
      </c>
      <c r="AY126" s="14" t="s">
        <v>149</v>
      </c>
      <c r="BE126" s="157">
        <f t="shared" si="4"/>
        <v>0</v>
      </c>
      <c r="BF126" s="157">
        <f t="shared" si="5"/>
        <v>0</v>
      </c>
      <c r="BG126" s="157">
        <f t="shared" si="6"/>
        <v>0</v>
      </c>
      <c r="BH126" s="157">
        <f t="shared" si="7"/>
        <v>0</v>
      </c>
      <c r="BI126" s="157">
        <f t="shared" si="8"/>
        <v>0</v>
      </c>
      <c r="BJ126" s="14" t="s">
        <v>156</v>
      </c>
      <c r="BK126" s="157">
        <f t="shared" si="9"/>
        <v>0</v>
      </c>
      <c r="BL126" s="14" t="s">
        <v>155</v>
      </c>
      <c r="BM126" s="156" t="s">
        <v>174</v>
      </c>
    </row>
    <row r="127" spans="1:65" s="2" customFormat="1" ht="16.5" customHeight="1">
      <c r="A127" s="26"/>
      <c r="B127" s="144"/>
      <c r="C127" s="145" t="s">
        <v>175</v>
      </c>
      <c r="D127" s="145" t="s">
        <v>151</v>
      </c>
      <c r="E127" s="146" t="s">
        <v>1114</v>
      </c>
      <c r="F127" s="147" t="s">
        <v>1115</v>
      </c>
      <c r="G127" s="148" t="s">
        <v>170</v>
      </c>
      <c r="H127" s="149">
        <v>400</v>
      </c>
      <c r="I127" s="150"/>
      <c r="J127" s="150">
        <f t="shared" si="0"/>
        <v>0</v>
      </c>
      <c r="K127" s="151"/>
      <c r="L127" s="27"/>
      <c r="M127" s="152" t="s">
        <v>1</v>
      </c>
      <c r="N127" s="153" t="s">
        <v>36</v>
      </c>
      <c r="O127" s="154">
        <v>0</v>
      </c>
      <c r="P127" s="154">
        <f t="shared" si="1"/>
        <v>0</v>
      </c>
      <c r="Q127" s="154">
        <v>0</v>
      </c>
      <c r="R127" s="154">
        <f t="shared" si="2"/>
        <v>0</v>
      </c>
      <c r="S127" s="154">
        <v>0</v>
      </c>
      <c r="T127" s="155">
        <f t="shared" si="3"/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56" t="s">
        <v>155</v>
      </c>
      <c r="AT127" s="156" t="s">
        <v>151</v>
      </c>
      <c r="AU127" s="156" t="s">
        <v>156</v>
      </c>
      <c r="AY127" s="14" t="s">
        <v>149</v>
      </c>
      <c r="BE127" s="157">
        <f t="shared" si="4"/>
        <v>0</v>
      </c>
      <c r="BF127" s="157">
        <f t="shared" si="5"/>
        <v>0</v>
      </c>
      <c r="BG127" s="157">
        <f t="shared" si="6"/>
        <v>0</v>
      </c>
      <c r="BH127" s="157">
        <f t="shared" si="7"/>
        <v>0</v>
      </c>
      <c r="BI127" s="157">
        <f t="shared" si="8"/>
        <v>0</v>
      </c>
      <c r="BJ127" s="14" t="s">
        <v>156</v>
      </c>
      <c r="BK127" s="157">
        <f t="shared" si="9"/>
        <v>0</v>
      </c>
      <c r="BL127" s="14" t="s">
        <v>155</v>
      </c>
      <c r="BM127" s="156" t="s">
        <v>178</v>
      </c>
    </row>
    <row r="128" spans="1:65" s="2" customFormat="1" ht="16.5" customHeight="1">
      <c r="A128" s="26"/>
      <c r="B128" s="144"/>
      <c r="C128" s="145" t="s">
        <v>166</v>
      </c>
      <c r="D128" s="145" t="s">
        <v>151</v>
      </c>
      <c r="E128" s="146" t="s">
        <v>1116</v>
      </c>
      <c r="F128" s="147" t="s">
        <v>1117</v>
      </c>
      <c r="G128" s="148" t="s">
        <v>170</v>
      </c>
      <c r="H128" s="149">
        <v>104</v>
      </c>
      <c r="I128" s="150"/>
      <c r="J128" s="150">
        <f t="shared" si="0"/>
        <v>0</v>
      </c>
      <c r="K128" s="151"/>
      <c r="L128" s="27"/>
      <c r="M128" s="152" t="s">
        <v>1</v>
      </c>
      <c r="N128" s="153" t="s">
        <v>36</v>
      </c>
      <c r="O128" s="154">
        <v>0</v>
      </c>
      <c r="P128" s="154">
        <f t="shared" si="1"/>
        <v>0</v>
      </c>
      <c r="Q128" s="154">
        <v>0</v>
      </c>
      <c r="R128" s="154">
        <f t="shared" si="2"/>
        <v>0</v>
      </c>
      <c r="S128" s="154">
        <v>0</v>
      </c>
      <c r="T128" s="155">
        <f t="shared" si="3"/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56" t="s">
        <v>155</v>
      </c>
      <c r="AT128" s="156" t="s">
        <v>151</v>
      </c>
      <c r="AU128" s="156" t="s">
        <v>156</v>
      </c>
      <c r="AY128" s="14" t="s">
        <v>149</v>
      </c>
      <c r="BE128" s="157">
        <f t="shared" si="4"/>
        <v>0</v>
      </c>
      <c r="BF128" s="157">
        <f t="shared" si="5"/>
        <v>0</v>
      </c>
      <c r="BG128" s="157">
        <f t="shared" si="6"/>
        <v>0</v>
      </c>
      <c r="BH128" s="157">
        <f t="shared" si="7"/>
        <v>0</v>
      </c>
      <c r="BI128" s="157">
        <f t="shared" si="8"/>
        <v>0</v>
      </c>
      <c r="BJ128" s="14" t="s">
        <v>156</v>
      </c>
      <c r="BK128" s="157">
        <f t="shared" si="9"/>
        <v>0</v>
      </c>
      <c r="BL128" s="14" t="s">
        <v>155</v>
      </c>
      <c r="BM128" s="156" t="s">
        <v>188</v>
      </c>
    </row>
    <row r="129" spans="1:65" s="2" customFormat="1" ht="16.5" customHeight="1">
      <c r="A129" s="26"/>
      <c r="B129" s="144"/>
      <c r="C129" s="145" t="s">
        <v>183</v>
      </c>
      <c r="D129" s="145" t="s">
        <v>151</v>
      </c>
      <c r="E129" s="146" t="s">
        <v>1118</v>
      </c>
      <c r="F129" s="147" t="s">
        <v>1119</v>
      </c>
      <c r="G129" s="148" t="s">
        <v>170</v>
      </c>
      <c r="H129" s="149">
        <v>87</v>
      </c>
      <c r="I129" s="150"/>
      <c r="J129" s="150">
        <f t="shared" si="0"/>
        <v>0</v>
      </c>
      <c r="K129" s="151"/>
      <c r="L129" s="27"/>
      <c r="M129" s="152" t="s">
        <v>1</v>
      </c>
      <c r="N129" s="153" t="s">
        <v>36</v>
      </c>
      <c r="O129" s="154">
        <v>0</v>
      </c>
      <c r="P129" s="154">
        <f t="shared" si="1"/>
        <v>0</v>
      </c>
      <c r="Q129" s="154">
        <v>0</v>
      </c>
      <c r="R129" s="154">
        <f t="shared" si="2"/>
        <v>0</v>
      </c>
      <c r="S129" s="154">
        <v>0</v>
      </c>
      <c r="T129" s="155">
        <f t="shared" si="3"/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6" t="s">
        <v>155</v>
      </c>
      <c r="AT129" s="156" t="s">
        <v>151</v>
      </c>
      <c r="AU129" s="156" t="s">
        <v>156</v>
      </c>
      <c r="AY129" s="14" t="s">
        <v>149</v>
      </c>
      <c r="BE129" s="157">
        <f t="shared" si="4"/>
        <v>0</v>
      </c>
      <c r="BF129" s="157">
        <f t="shared" si="5"/>
        <v>0</v>
      </c>
      <c r="BG129" s="157">
        <f t="shared" si="6"/>
        <v>0</v>
      </c>
      <c r="BH129" s="157">
        <f t="shared" si="7"/>
        <v>0</v>
      </c>
      <c r="BI129" s="157">
        <f t="shared" si="8"/>
        <v>0</v>
      </c>
      <c r="BJ129" s="14" t="s">
        <v>156</v>
      </c>
      <c r="BK129" s="157">
        <f t="shared" si="9"/>
        <v>0</v>
      </c>
      <c r="BL129" s="14" t="s">
        <v>155</v>
      </c>
      <c r="BM129" s="156" t="s">
        <v>191</v>
      </c>
    </row>
    <row r="130" spans="1:65" s="2" customFormat="1" ht="16.5" customHeight="1">
      <c r="A130" s="26"/>
      <c r="B130" s="144"/>
      <c r="C130" s="145" t="s">
        <v>171</v>
      </c>
      <c r="D130" s="145" t="s">
        <v>151</v>
      </c>
      <c r="E130" s="146" t="s">
        <v>1120</v>
      </c>
      <c r="F130" s="147" t="s">
        <v>1121</v>
      </c>
      <c r="G130" s="148" t="s">
        <v>170</v>
      </c>
      <c r="H130" s="149">
        <v>81</v>
      </c>
      <c r="I130" s="150"/>
      <c r="J130" s="150">
        <f t="shared" si="0"/>
        <v>0</v>
      </c>
      <c r="K130" s="151"/>
      <c r="L130" s="27"/>
      <c r="M130" s="152" t="s">
        <v>1</v>
      </c>
      <c r="N130" s="153" t="s">
        <v>36</v>
      </c>
      <c r="O130" s="154">
        <v>0</v>
      </c>
      <c r="P130" s="154">
        <f t="shared" si="1"/>
        <v>0</v>
      </c>
      <c r="Q130" s="154">
        <v>0</v>
      </c>
      <c r="R130" s="154">
        <f t="shared" si="2"/>
        <v>0</v>
      </c>
      <c r="S130" s="154">
        <v>0</v>
      </c>
      <c r="T130" s="155">
        <f t="shared" si="3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6" t="s">
        <v>155</v>
      </c>
      <c r="AT130" s="156" t="s">
        <v>151</v>
      </c>
      <c r="AU130" s="156" t="s">
        <v>156</v>
      </c>
      <c r="AY130" s="14" t="s">
        <v>149</v>
      </c>
      <c r="BE130" s="157">
        <f t="shared" si="4"/>
        <v>0</v>
      </c>
      <c r="BF130" s="157">
        <f t="shared" si="5"/>
        <v>0</v>
      </c>
      <c r="BG130" s="157">
        <f t="shared" si="6"/>
        <v>0</v>
      </c>
      <c r="BH130" s="157">
        <f t="shared" si="7"/>
        <v>0</v>
      </c>
      <c r="BI130" s="157">
        <f t="shared" si="8"/>
        <v>0</v>
      </c>
      <c r="BJ130" s="14" t="s">
        <v>156</v>
      </c>
      <c r="BK130" s="157">
        <f t="shared" si="9"/>
        <v>0</v>
      </c>
      <c r="BL130" s="14" t="s">
        <v>155</v>
      </c>
      <c r="BM130" s="156" t="s">
        <v>7</v>
      </c>
    </row>
    <row r="131" spans="1:65" s="2" customFormat="1" ht="16.5" customHeight="1">
      <c r="A131" s="26"/>
      <c r="B131" s="144"/>
      <c r="C131" s="145" t="s">
        <v>192</v>
      </c>
      <c r="D131" s="145" t="s">
        <v>151</v>
      </c>
      <c r="E131" s="146" t="s">
        <v>1122</v>
      </c>
      <c r="F131" s="147" t="s">
        <v>1123</v>
      </c>
      <c r="G131" s="148" t="s">
        <v>170</v>
      </c>
      <c r="H131" s="149">
        <v>285</v>
      </c>
      <c r="I131" s="150"/>
      <c r="J131" s="150">
        <f t="shared" si="0"/>
        <v>0</v>
      </c>
      <c r="K131" s="151"/>
      <c r="L131" s="27"/>
      <c r="M131" s="152" t="s">
        <v>1</v>
      </c>
      <c r="N131" s="153" t="s">
        <v>36</v>
      </c>
      <c r="O131" s="154">
        <v>0</v>
      </c>
      <c r="P131" s="154">
        <f t="shared" si="1"/>
        <v>0</v>
      </c>
      <c r="Q131" s="154">
        <v>0</v>
      </c>
      <c r="R131" s="154">
        <f t="shared" si="2"/>
        <v>0</v>
      </c>
      <c r="S131" s="154">
        <v>0</v>
      </c>
      <c r="T131" s="155">
        <f t="shared" si="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6" t="s">
        <v>155</v>
      </c>
      <c r="AT131" s="156" t="s">
        <v>151</v>
      </c>
      <c r="AU131" s="156" t="s">
        <v>156</v>
      </c>
      <c r="AY131" s="14" t="s">
        <v>149</v>
      </c>
      <c r="BE131" s="157">
        <f t="shared" si="4"/>
        <v>0</v>
      </c>
      <c r="BF131" s="157">
        <f t="shared" si="5"/>
        <v>0</v>
      </c>
      <c r="BG131" s="157">
        <f t="shared" si="6"/>
        <v>0</v>
      </c>
      <c r="BH131" s="157">
        <f t="shared" si="7"/>
        <v>0</v>
      </c>
      <c r="BI131" s="157">
        <f t="shared" si="8"/>
        <v>0</v>
      </c>
      <c r="BJ131" s="14" t="s">
        <v>156</v>
      </c>
      <c r="BK131" s="157">
        <f t="shared" si="9"/>
        <v>0</v>
      </c>
      <c r="BL131" s="14" t="s">
        <v>155</v>
      </c>
      <c r="BM131" s="156" t="s">
        <v>197</v>
      </c>
    </row>
    <row r="132" spans="1:65" s="2" customFormat="1" ht="16.5" customHeight="1">
      <c r="A132" s="26"/>
      <c r="B132" s="144"/>
      <c r="C132" s="145" t="s">
        <v>174</v>
      </c>
      <c r="D132" s="145" t="s">
        <v>151</v>
      </c>
      <c r="E132" s="146" t="s">
        <v>1124</v>
      </c>
      <c r="F132" s="147" t="s">
        <v>1125</v>
      </c>
      <c r="G132" s="148" t="s">
        <v>170</v>
      </c>
      <c r="H132" s="149">
        <v>136</v>
      </c>
      <c r="I132" s="150"/>
      <c r="J132" s="150">
        <f t="shared" si="0"/>
        <v>0</v>
      </c>
      <c r="K132" s="151"/>
      <c r="L132" s="27"/>
      <c r="M132" s="152" t="s">
        <v>1</v>
      </c>
      <c r="N132" s="153" t="s">
        <v>36</v>
      </c>
      <c r="O132" s="154">
        <v>0</v>
      </c>
      <c r="P132" s="154">
        <f t="shared" si="1"/>
        <v>0</v>
      </c>
      <c r="Q132" s="154">
        <v>0</v>
      </c>
      <c r="R132" s="154">
        <f t="shared" si="2"/>
        <v>0</v>
      </c>
      <c r="S132" s="154">
        <v>0</v>
      </c>
      <c r="T132" s="155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6" t="s">
        <v>155</v>
      </c>
      <c r="AT132" s="156" t="s">
        <v>151</v>
      </c>
      <c r="AU132" s="156" t="s">
        <v>156</v>
      </c>
      <c r="AY132" s="14" t="s">
        <v>149</v>
      </c>
      <c r="BE132" s="157">
        <f t="shared" si="4"/>
        <v>0</v>
      </c>
      <c r="BF132" s="157">
        <f t="shared" si="5"/>
        <v>0</v>
      </c>
      <c r="BG132" s="157">
        <f t="shared" si="6"/>
        <v>0</v>
      </c>
      <c r="BH132" s="157">
        <f t="shared" si="7"/>
        <v>0</v>
      </c>
      <c r="BI132" s="157">
        <f t="shared" si="8"/>
        <v>0</v>
      </c>
      <c r="BJ132" s="14" t="s">
        <v>156</v>
      </c>
      <c r="BK132" s="157">
        <f t="shared" si="9"/>
        <v>0</v>
      </c>
      <c r="BL132" s="14" t="s">
        <v>155</v>
      </c>
      <c r="BM132" s="156" t="s">
        <v>210</v>
      </c>
    </row>
    <row r="133" spans="1:65" s="2" customFormat="1" ht="16.5" customHeight="1">
      <c r="A133" s="26"/>
      <c r="B133" s="144"/>
      <c r="C133" s="145" t="s">
        <v>200</v>
      </c>
      <c r="D133" s="145" t="s">
        <v>151</v>
      </c>
      <c r="E133" s="146" t="s">
        <v>1126</v>
      </c>
      <c r="F133" s="147" t="s">
        <v>1127</v>
      </c>
      <c r="G133" s="148" t="s">
        <v>170</v>
      </c>
      <c r="H133" s="149">
        <v>446</v>
      </c>
      <c r="I133" s="150"/>
      <c r="J133" s="150">
        <f t="shared" si="0"/>
        <v>0</v>
      </c>
      <c r="K133" s="151"/>
      <c r="L133" s="27"/>
      <c r="M133" s="152" t="s">
        <v>1</v>
      </c>
      <c r="N133" s="153" t="s">
        <v>36</v>
      </c>
      <c r="O133" s="154">
        <v>0</v>
      </c>
      <c r="P133" s="154">
        <f t="shared" si="1"/>
        <v>0</v>
      </c>
      <c r="Q133" s="154">
        <v>0</v>
      </c>
      <c r="R133" s="154">
        <f t="shared" si="2"/>
        <v>0</v>
      </c>
      <c r="S133" s="154">
        <v>0</v>
      </c>
      <c r="T133" s="155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6" t="s">
        <v>155</v>
      </c>
      <c r="AT133" s="156" t="s">
        <v>151</v>
      </c>
      <c r="AU133" s="156" t="s">
        <v>156</v>
      </c>
      <c r="AY133" s="14" t="s">
        <v>149</v>
      </c>
      <c r="BE133" s="157">
        <f t="shared" si="4"/>
        <v>0</v>
      </c>
      <c r="BF133" s="157">
        <f t="shared" si="5"/>
        <v>0</v>
      </c>
      <c r="BG133" s="157">
        <f t="shared" si="6"/>
        <v>0</v>
      </c>
      <c r="BH133" s="157">
        <f t="shared" si="7"/>
        <v>0</v>
      </c>
      <c r="BI133" s="157">
        <f t="shared" si="8"/>
        <v>0</v>
      </c>
      <c r="BJ133" s="14" t="s">
        <v>156</v>
      </c>
      <c r="BK133" s="157">
        <f t="shared" si="9"/>
        <v>0</v>
      </c>
      <c r="BL133" s="14" t="s">
        <v>155</v>
      </c>
      <c r="BM133" s="156" t="s">
        <v>216</v>
      </c>
    </row>
    <row r="134" spans="1:65" s="2" customFormat="1" ht="16.5" customHeight="1">
      <c r="A134" s="26"/>
      <c r="B134" s="144"/>
      <c r="C134" s="145" t="s">
        <v>178</v>
      </c>
      <c r="D134" s="145" t="s">
        <v>151</v>
      </c>
      <c r="E134" s="146" t="s">
        <v>1128</v>
      </c>
      <c r="F134" s="147" t="s">
        <v>1129</v>
      </c>
      <c r="G134" s="148" t="s">
        <v>170</v>
      </c>
      <c r="H134" s="149">
        <v>55</v>
      </c>
      <c r="I134" s="150"/>
      <c r="J134" s="150">
        <f t="shared" si="0"/>
        <v>0</v>
      </c>
      <c r="K134" s="151"/>
      <c r="L134" s="27"/>
      <c r="M134" s="152" t="s">
        <v>1</v>
      </c>
      <c r="N134" s="153" t="s">
        <v>36</v>
      </c>
      <c r="O134" s="154">
        <v>0</v>
      </c>
      <c r="P134" s="154">
        <f t="shared" si="1"/>
        <v>0</v>
      </c>
      <c r="Q134" s="154">
        <v>0</v>
      </c>
      <c r="R134" s="154">
        <f t="shared" si="2"/>
        <v>0</v>
      </c>
      <c r="S134" s="154">
        <v>0</v>
      </c>
      <c r="T134" s="155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6" t="s">
        <v>155</v>
      </c>
      <c r="AT134" s="156" t="s">
        <v>151</v>
      </c>
      <c r="AU134" s="156" t="s">
        <v>156</v>
      </c>
      <c r="AY134" s="14" t="s">
        <v>149</v>
      </c>
      <c r="BE134" s="157">
        <f t="shared" si="4"/>
        <v>0</v>
      </c>
      <c r="BF134" s="157">
        <f t="shared" si="5"/>
        <v>0</v>
      </c>
      <c r="BG134" s="157">
        <f t="shared" si="6"/>
        <v>0</v>
      </c>
      <c r="BH134" s="157">
        <f t="shared" si="7"/>
        <v>0</v>
      </c>
      <c r="BI134" s="157">
        <f t="shared" si="8"/>
        <v>0</v>
      </c>
      <c r="BJ134" s="14" t="s">
        <v>156</v>
      </c>
      <c r="BK134" s="157">
        <f t="shared" si="9"/>
        <v>0</v>
      </c>
      <c r="BL134" s="14" t="s">
        <v>155</v>
      </c>
      <c r="BM134" s="156" t="s">
        <v>219</v>
      </c>
    </row>
    <row r="135" spans="1:65" s="2" customFormat="1" ht="16.5" customHeight="1">
      <c r="A135" s="26"/>
      <c r="B135" s="144"/>
      <c r="C135" s="145" t="s">
        <v>213</v>
      </c>
      <c r="D135" s="145" t="s">
        <v>151</v>
      </c>
      <c r="E135" s="146" t="s">
        <v>1130</v>
      </c>
      <c r="F135" s="147" t="s">
        <v>1131</v>
      </c>
      <c r="G135" s="148" t="s">
        <v>170</v>
      </c>
      <c r="H135" s="149">
        <v>66</v>
      </c>
      <c r="I135" s="150"/>
      <c r="J135" s="150">
        <f t="shared" si="0"/>
        <v>0</v>
      </c>
      <c r="K135" s="151"/>
      <c r="L135" s="27"/>
      <c r="M135" s="152" t="s">
        <v>1</v>
      </c>
      <c r="N135" s="153" t="s">
        <v>36</v>
      </c>
      <c r="O135" s="154">
        <v>0</v>
      </c>
      <c r="P135" s="154">
        <f t="shared" si="1"/>
        <v>0</v>
      </c>
      <c r="Q135" s="154">
        <v>0</v>
      </c>
      <c r="R135" s="154">
        <f t="shared" si="2"/>
        <v>0</v>
      </c>
      <c r="S135" s="154">
        <v>0</v>
      </c>
      <c r="T135" s="155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6" t="s">
        <v>155</v>
      </c>
      <c r="AT135" s="156" t="s">
        <v>151</v>
      </c>
      <c r="AU135" s="156" t="s">
        <v>156</v>
      </c>
      <c r="AY135" s="14" t="s">
        <v>149</v>
      </c>
      <c r="BE135" s="157">
        <f t="shared" si="4"/>
        <v>0</v>
      </c>
      <c r="BF135" s="157">
        <f t="shared" si="5"/>
        <v>0</v>
      </c>
      <c r="BG135" s="157">
        <f t="shared" si="6"/>
        <v>0</v>
      </c>
      <c r="BH135" s="157">
        <f t="shared" si="7"/>
        <v>0</v>
      </c>
      <c r="BI135" s="157">
        <f t="shared" si="8"/>
        <v>0</v>
      </c>
      <c r="BJ135" s="14" t="s">
        <v>156</v>
      </c>
      <c r="BK135" s="157">
        <f t="shared" si="9"/>
        <v>0</v>
      </c>
      <c r="BL135" s="14" t="s">
        <v>155</v>
      </c>
      <c r="BM135" s="156" t="s">
        <v>372</v>
      </c>
    </row>
    <row r="136" spans="1:65" s="2" customFormat="1" ht="16.5" customHeight="1">
      <c r="A136" s="26"/>
      <c r="B136" s="144"/>
      <c r="C136" s="145" t="s">
        <v>188</v>
      </c>
      <c r="D136" s="145" t="s">
        <v>151</v>
      </c>
      <c r="E136" s="146" t="s">
        <v>1132</v>
      </c>
      <c r="F136" s="147" t="s">
        <v>1133</v>
      </c>
      <c r="G136" s="148" t="s">
        <v>170</v>
      </c>
      <c r="H136" s="149">
        <v>48</v>
      </c>
      <c r="I136" s="150"/>
      <c r="J136" s="150">
        <f t="shared" si="0"/>
        <v>0</v>
      </c>
      <c r="K136" s="151"/>
      <c r="L136" s="27"/>
      <c r="M136" s="152" t="s">
        <v>1</v>
      </c>
      <c r="N136" s="153" t="s">
        <v>36</v>
      </c>
      <c r="O136" s="154">
        <v>0</v>
      </c>
      <c r="P136" s="154">
        <f t="shared" si="1"/>
        <v>0</v>
      </c>
      <c r="Q136" s="154">
        <v>0</v>
      </c>
      <c r="R136" s="154">
        <f t="shared" si="2"/>
        <v>0</v>
      </c>
      <c r="S136" s="154">
        <v>0</v>
      </c>
      <c r="T136" s="155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6" t="s">
        <v>155</v>
      </c>
      <c r="AT136" s="156" t="s">
        <v>151</v>
      </c>
      <c r="AU136" s="156" t="s">
        <v>156</v>
      </c>
      <c r="AY136" s="14" t="s">
        <v>149</v>
      </c>
      <c r="BE136" s="157">
        <f t="shared" si="4"/>
        <v>0</v>
      </c>
      <c r="BF136" s="157">
        <f t="shared" si="5"/>
        <v>0</v>
      </c>
      <c r="BG136" s="157">
        <f t="shared" si="6"/>
        <v>0</v>
      </c>
      <c r="BH136" s="157">
        <f t="shared" si="7"/>
        <v>0</v>
      </c>
      <c r="BI136" s="157">
        <f t="shared" si="8"/>
        <v>0</v>
      </c>
      <c r="BJ136" s="14" t="s">
        <v>156</v>
      </c>
      <c r="BK136" s="157">
        <f t="shared" si="9"/>
        <v>0</v>
      </c>
      <c r="BL136" s="14" t="s">
        <v>155</v>
      </c>
      <c r="BM136" s="156" t="s">
        <v>375</v>
      </c>
    </row>
    <row r="137" spans="1:65" s="2" customFormat="1" ht="16.5" customHeight="1">
      <c r="A137" s="26"/>
      <c r="B137" s="144"/>
      <c r="C137" s="145" t="s">
        <v>277</v>
      </c>
      <c r="D137" s="145" t="s">
        <v>151</v>
      </c>
      <c r="E137" s="146" t="s">
        <v>1134</v>
      </c>
      <c r="F137" s="147" t="s">
        <v>1135</v>
      </c>
      <c r="G137" s="148" t="s">
        <v>170</v>
      </c>
      <c r="H137" s="149">
        <v>279</v>
      </c>
      <c r="I137" s="150"/>
      <c r="J137" s="150">
        <f t="shared" si="0"/>
        <v>0</v>
      </c>
      <c r="K137" s="151"/>
      <c r="L137" s="27"/>
      <c r="M137" s="152" t="s">
        <v>1</v>
      </c>
      <c r="N137" s="153" t="s">
        <v>36</v>
      </c>
      <c r="O137" s="154">
        <v>0</v>
      </c>
      <c r="P137" s="154">
        <f t="shared" si="1"/>
        <v>0</v>
      </c>
      <c r="Q137" s="154">
        <v>0</v>
      </c>
      <c r="R137" s="154">
        <f t="shared" si="2"/>
        <v>0</v>
      </c>
      <c r="S137" s="154">
        <v>0</v>
      </c>
      <c r="T137" s="155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6" t="s">
        <v>155</v>
      </c>
      <c r="AT137" s="156" t="s">
        <v>151</v>
      </c>
      <c r="AU137" s="156" t="s">
        <v>156</v>
      </c>
      <c r="AY137" s="14" t="s">
        <v>149</v>
      </c>
      <c r="BE137" s="157">
        <f t="shared" si="4"/>
        <v>0</v>
      </c>
      <c r="BF137" s="157">
        <f t="shared" si="5"/>
        <v>0</v>
      </c>
      <c r="BG137" s="157">
        <f t="shared" si="6"/>
        <v>0</v>
      </c>
      <c r="BH137" s="157">
        <f t="shared" si="7"/>
        <v>0</v>
      </c>
      <c r="BI137" s="157">
        <f t="shared" si="8"/>
        <v>0</v>
      </c>
      <c r="BJ137" s="14" t="s">
        <v>156</v>
      </c>
      <c r="BK137" s="157">
        <f t="shared" si="9"/>
        <v>0</v>
      </c>
      <c r="BL137" s="14" t="s">
        <v>155</v>
      </c>
      <c r="BM137" s="156" t="s">
        <v>378</v>
      </c>
    </row>
    <row r="138" spans="1:65" s="2" customFormat="1" ht="16.5" customHeight="1">
      <c r="A138" s="26"/>
      <c r="B138" s="144"/>
      <c r="C138" s="145" t="s">
        <v>191</v>
      </c>
      <c r="D138" s="145" t="s">
        <v>151</v>
      </c>
      <c r="E138" s="146" t="s">
        <v>1136</v>
      </c>
      <c r="F138" s="147" t="s">
        <v>1137</v>
      </c>
      <c r="G138" s="148" t="s">
        <v>170</v>
      </c>
      <c r="H138" s="149">
        <v>139</v>
      </c>
      <c r="I138" s="150"/>
      <c r="J138" s="150">
        <f t="shared" si="0"/>
        <v>0</v>
      </c>
      <c r="K138" s="151"/>
      <c r="L138" s="27"/>
      <c r="M138" s="152" t="s">
        <v>1</v>
      </c>
      <c r="N138" s="153" t="s">
        <v>36</v>
      </c>
      <c r="O138" s="154">
        <v>0</v>
      </c>
      <c r="P138" s="154">
        <f t="shared" si="1"/>
        <v>0</v>
      </c>
      <c r="Q138" s="154">
        <v>0</v>
      </c>
      <c r="R138" s="154">
        <f t="shared" si="2"/>
        <v>0</v>
      </c>
      <c r="S138" s="154">
        <v>0</v>
      </c>
      <c r="T138" s="155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6" t="s">
        <v>155</v>
      </c>
      <c r="AT138" s="156" t="s">
        <v>151</v>
      </c>
      <c r="AU138" s="156" t="s">
        <v>156</v>
      </c>
      <c r="AY138" s="14" t="s">
        <v>149</v>
      </c>
      <c r="BE138" s="157">
        <f t="shared" si="4"/>
        <v>0</v>
      </c>
      <c r="BF138" s="157">
        <f t="shared" si="5"/>
        <v>0</v>
      </c>
      <c r="BG138" s="157">
        <f t="shared" si="6"/>
        <v>0</v>
      </c>
      <c r="BH138" s="157">
        <f t="shared" si="7"/>
        <v>0</v>
      </c>
      <c r="BI138" s="157">
        <f t="shared" si="8"/>
        <v>0</v>
      </c>
      <c r="BJ138" s="14" t="s">
        <v>156</v>
      </c>
      <c r="BK138" s="157">
        <f t="shared" si="9"/>
        <v>0</v>
      </c>
      <c r="BL138" s="14" t="s">
        <v>155</v>
      </c>
      <c r="BM138" s="156" t="s">
        <v>382</v>
      </c>
    </row>
    <row r="139" spans="1:65" s="2" customFormat="1" ht="16.5" customHeight="1">
      <c r="A139" s="26"/>
      <c r="B139" s="144"/>
      <c r="C139" s="145" t="s">
        <v>284</v>
      </c>
      <c r="D139" s="145" t="s">
        <v>151</v>
      </c>
      <c r="E139" s="146" t="s">
        <v>1138</v>
      </c>
      <c r="F139" s="147" t="s">
        <v>1139</v>
      </c>
      <c r="G139" s="148" t="s">
        <v>154</v>
      </c>
      <c r="H139" s="149">
        <v>3</v>
      </c>
      <c r="I139" s="150"/>
      <c r="J139" s="150">
        <f t="shared" si="0"/>
        <v>0</v>
      </c>
      <c r="K139" s="151"/>
      <c r="L139" s="27"/>
      <c r="M139" s="152" t="s">
        <v>1</v>
      </c>
      <c r="N139" s="153" t="s">
        <v>36</v>
      </c>
      <c r="O139" s="154">
        <v>0</v>
      </c>
      <c r="P139" s="154">
        <f t="shared" si="1"/>
        <v>0</v>
      </c>
      <c r="Q139" s="154">
        <v>0</v>
      </c>
      <c r="R139" s="154">
        <f t="shared" si="2"/>
        <v>0</v>
      </c>
      <c r="S139" s="154">
        <v>0</v>
      </c>
      <c r="T139" s="155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6" t="s">
        <v>155</v>
      </c>
      <c r="AT139" s="156" t="s">
        <v>151</v>
      </c>
      <c r="AU139" s="156" t="s">
        <v>156</v>
      </c>
      <c r="AY139" s="14" t="s">
        <v>149</v>
      </c>
      <c r="BE139" s="157">
        <f t="shared" si="4"/>
        <v>0</v>
      </c>
      <c r="BF139" s="157">
        <f t="shared" si="5"/>
        <v>0</v>
      </c>
      <c r="BG139" s="157">
        <f t="shared" si="6"/>
        <v>0</v>
      </c>
      <c r="BH139" s="157">
        <f t="shared" si="7"/>
        <v>0</v>
      </c>
      <c r="BI139" s="157">
        <f t="shared" si="8"/>
        <v>0</v>
      </c>
      <c r="BJ139" s="14" t="s">
        <v>156</v>
      </c>
      <c r="BK139" s="157">
        <f t="shared" si="9"/>
        <v>0</v>
      </c>
      <c r="BL139" s="14" t="s">
        <v>155</v>
      </c>
      <c r="BM139" s="156" t="s">
        <v>385</v>
      </c>
    </row>
    <row r="140" spans="1:65" s="2" customFormat="1" ht="16.5" customHeight="1">
      <c r="A140" s="26"/>
      <c r="B140" s="144"/>
      <c r="C140" s="145" t="s">
        <v>7</v>
      </c>
      <c r="D140" s="145" t="s">
        <v>151</v>
      </c>
      <c r="E140" s="146" t="s">
        <v>1140</v>
      </c>
      <c r="F140" s="147" t="s">
        <v>1141</v>
      </c>
      <c r="G140" s="148" t="s">
        <v>154</v>
      </c>
      <c r="H140" s="149">
        <v>7</v>
      </c>
      <c r="I140" s="150"/>
      <c r="J140" s="150">
        <f t="shared" si="0"/>
        <v>0</v>
      </c>
      <c r="K140" s="151"/>
      <c r="L140" s="27"/>
      <c r="M140" s="152" t="s">
        <v>1</v>
      </c>
      <c r="N140" s="153" t="s">
        <v>36</v>
      </c>
      <c r="O140" s="154">
        <v>0</v>
      </c>
      <c r="P140" s="154">
        <f t="shared" si="1"/>
        <v>0</v>
      </c>
      <c r="Q140" s="154">
        <v>0</v>
      </c>
      <c r="R140" s="154">
        <f t="shared" si="2"/>
        <v>0</v>
      </c>
      <c r="S140" s="154">
        <v>0</v>
      </c>
      <c r="T140" s="155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6" t="s">
        <v>155</v>
      </c>
      <c r="AT140" s="156" t="s">
        <v>151</v>
      </c>
      <c r="AU140" s="156" t="s">
        <v>156</v>
      </c>
      <c r="AY140" s="14" t="s">
        <v>149</v>
      </c>
      <c r="BE140" s="157">
        <f t="shared" si="4"/>
        <v>0</v>
      </c>
      <c r="BF140" s="157">
        <f t="shared" si="5"/>
        <v>0</v>
      </c>
      <c r="BG140" s="157">
        <f t="shared" si="6"/>
        <v>0</v>
      </c>
      <c r="BH140" s="157">
        <f t="shared" si="7"/>
        <v>0</v>
      </c>
      <c r="BI140" s="157">
        <f t="shared" si="8"/>
        <v>0</v>
      </c>
      <c r="BJ140" s="14" t="s">
        <v>156</v>
      </c>
      <c r="BK140" s="157">
        <f t="shared" si="9"/>
        <v>0</v>
      </c>
      <c r="BL140" s="14" t="s">
        <v>155</v>
      </c>
      <c r="BM140" s="156" t="s">
        <v>388</v>
      </c>
    </row>
    <row r="141" spans="1:65" s="2" customFormat="1" ht="16.5" customHeight="1">
      <c r="A141" s="26"/>
      <c r="B141" s="144"/>
      <c r="C141" s="145" t="s">
        <v>296</v>
      </c>
      <c r="D141" s="145" t="s">
        <v>151</v>
      </c>
      <c r="E141" s="146" t="s">
        <v>1142</v>
      </c>
      <c r="F141" s="147" t="s">
        <v>1143</v>
      </c>
      <c r="G141" s="148" t="s">
        <v>154</v>
      </c>
      <c r="H141" s="149">
        <v>1</v>
      </c>
      <c r="I141" s="150"/>
      <c r="J141" s="150">
        <f t="shared" si="0"/>
        <v>0</v>
      </c>
      <c r="K141" s="151"/>
      <c r="L141" s="27"/>
      <c r="M141" s="152" t="s">
        <v>1</v>
      </c>
      <c r="N141" s="153" t="s">
        <v>36</v>
      </c>
      <c r="O141" s="154">
        <v>0</v>
      </c>
      <c r="P141" s="154">
        <f t="shared" si="1"/>
        <v>0</v>
      </c>
      <c r="Q141" s="154">
        <v>0</v>
      </c>
      <c r="R141" s="154">
        <f t="shared" si="2"/>
        <v>0</v>
      </c>
      <c r="S141" s="154">
        <v>0</v>
      </c>
      <c r="T141" s="155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6" t="s">
        <v>155</v>
      </c>
      <c r="AT141" s="156" t="s">
        <v>151</v>
      </c>
      <c r="AU141" s="156" t="s">
        <v>156</v>
      </c>
      <c r="AY141" s="14" t="s">
        <v>149</v>
      </c>
      <c r="BE141" s="157">
        <f t="shared" si="4"/>
        <v>0</v>
      </c>
      <c r="BF141" s="157">
        <f t="shared" si="5"/>
        <v>0</v>
      </c>
      <c r="BG141" s="157">
        <f t="shared" si="6"/>
        <v>0</v>
      </c>
      <c r="BH141" s="157">
        <f t="shared" si="7"/>
        <v>0</v>
      </c>
      <c r="BI141" s="157">
        <f t="shared" si="8"/>
        <v>0</v>
      </c>
      <c r="BJ141" s="14" t="s">
        <v>156</v>
      </c>
      <c r="BK141" s="157">
        <f t="shared" si="9"/>
        <v>0</v>
      </c>
      <c r="BL141" s="14" t="s">
        <v>155</v>
      </c>
      <c r="BM141" s="156" t="s">
        <v>391</v>
      </c>
    </row>
    <row r="142" spans="1:65" s="2" customFormat="1" ht="16.5" customHeight="1">
      <c r="A142" s="26"/>
      <c r="B142" s="144"/>
      <c r="C142" s="145" t="s">
        <v>197</v>
      </c>
      <c r="D142" s="145" t="s">
        <v>151</v>
      </c>
      <c r="E142" s="146" t="s">
        <v>1144</v>
      </c>
      <c r="F142" s="147" t="s">
        <v>1145</v>
      </c>
      <c r="G142" s="148" t="s">
        <v>154</v>
      </c>
      <c r="H142" s="149">
        <v>14</v>
      </c>
      <c r="I142" s="150"/>
      <c r="J142" s="150">
        <f t="shared" si="0"/>
        <v>0</v>
      </c>
      <c r="K142" s="151"/>
      <c r="L142" s="27"/>
      <c r="M142" s="152" t="s">
        <v>1</v>
      </c>
      <c r="N142" s="153" t="s">
        <v>36</v>
      </c>
      <c r="O142" s="154">
        <v>0</v>
      </c>
      <c r="P142" s="154">
        <f t="shared" si="1"/>
        <v>0</v>
      </c>
      <c r="Q142" s="154">
        <v>0</v>
      </c>
      <c r="R142" s="154">
        <f t="shared" si="2"/>
        <v>0</v>
      </c>
      <c r="S142" s="154">
        <v>0</v>
      </c>
      <c r="T142" s="155">
        <f t="shared" si="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6" t="s">
        <v>155</v>
      </c>
      <c r="AT142" s="156" t="s">
        <v>151</v>
      </c>
      <c r="AU142" s="156" t="s">
        <v>156</v>
      </c>
      <c r="AY142" s="14" t="s">
        <v>149</v>
      </c>
      <c r="BE142" s="157">
        <f t="shared" si="4"/>
        <v>0</v>
      </c>
      <c r="BF142" s="157">
        <f t="shared" si="5"/>
        <v>0</v>
      </c>
      <c r="BG142" s="157">
        <f t="shared" si="6"/>
        <v>0</v>
      </c>
      <c r="BH142" s="157">
        <f t="shared" si="7"/>
        <v>0</v>
      </c>
      <c r="BI142" s="157">
        <f t="shared" si="8"/>
        <v>0</v>
      </c>
      <c r="BJ142" s="14" t="s">
        <v>156</v>
      </c>
      <c r="BK142" s="157">
        <f t="shared" si="9"/>
        <v>0</v>
      </c>
      <c r="BL142" s="14" t="s">
        <v>155</v>
      </c>
      <c r="BM142" s="156" t="s">
        <v>394</v>
      </c>
    </row>
    <row r="143" spans="1:65" s="2" customFormat="1" ht="16.5" customHeight="1">
      <c r="A143" s="26"/>
      <c r="B143" s="144"/>
      <c r="C143" s="145" t="s">
        <v>324</v>
      </c>
      <c r="D143" s="145" t="s">
        <v>151</v>
      </c>
      <c r="E143" s="146" t="s">
        <v>1146</v>
      </c>
      <c r="F143" s="147" t="s">
        <v>1147</v>
      </c>
      <c r="G143" s="148" t="s">
        <v>170</v>
      </c>
      <c r="H143" s="149">
        <v>85</v>
      </c>
      <c r="I143" s="150"/>
      <c r="J143" s="150">
        <f t="shared" si="0"/>
        <v>0</v>
      </c>
      <c r="K143" s="151"/>
      <c r="L143" s="27"/>
      <c r="M143" s="152" t="s">
        <v>1</v>
      </c>
      <c r="N143" s="153" t="s">
        <v>36</v>
      </c>
      <c r="O143" s="154">
        <v>0</v>
      </c>
      <c r="P143" s="154">
        <f t="shared" si="1"/>
        <v>0</v>
      </c>
      <c r="Q143" s="154">
        <v>0</v>
      </c>
      <c r="R143" s="154">
        <f t="shared" si="2"/>
        <v>0</v>
      </c>
      <c r="S143" s="154">
        <v>0</v>
      </c>
      <c r="T143" s="155">
        <f t="shared" si="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6" t="s">
        <v>155</v>
      </c>
      <c r="AT143" s="156" t="s">
        <v>151</v>
      </c>
      <c r="AU143" s="156" t="s">
        <v>156</v>
      </c>
      <c r="AY143" s="14" t="s">
        <v>149</v>
      </c>
      <c r="BE143" s="157">
        <f t="shared" si="4"/>
        <v>0</v>
      </c>
      <c r="BF143" s="157">
        <f t="shared" si="5"/>
        <v>0</v>
      </c>
      <c r="BG143" s="157">
        <f t="shared" si="6"/>
        <v>0</v>
      </c>
      <c r="BH143" s="157">
        <f t="shared" si="7"/>
        <v>0</v>
      </c>
      <c r="BI143" s="157">
        <f t="shared" si="8"/>
        <v>0</v>
      </c>
      <c r="BJ143" s="14" t="s">
        <v>156</v>
      </c>
      <c r="BK143" s="157">
        <f t="shared" si="9"/>
        <v>0</v>
      </c>
      <c r="BL143" s="14" t="s">
        <v>155</v>
      </c>
      <c r="BM143" s="156" t="s">
        <v>397</v>
      </c>
    </row>
    <row r="144" spans="1:65" s="2" customFormat="1" ht="16.5" customHeight="1">
      <c r="A144" s="26"/>
      <c r="B144" s="144"/>
      <c r="C144" s="145" t="s">
        <v>210</v>
      </c>
      <c r="D144" s="145" t="s">
        <v>151</v>
      </c>
      <c r="E144" s="146" t="s">
        <v>1148</v>
      </c>
      <c r="F144" s="147" t="s">
        <v>1149</v>
      </c>
      <c r="G144" s="148" t="s">
        <v>170</v>
      </c>
      <c r="H144" s="149">
        <v>125</v>
      </c>
      <c r="I144" s="150"/>
      <c r="J144" s="150">
        <f t="shared" si="0"/>
        <v>0</v>
      </c>
      <c r="K144" s="151"/>
      <c r="L144" s="27"/>
      <c r="M144" s="152" t="s">
        <v>1</v>
      </c>
      <c r="N144" s="153" t="s">
        <v>36</v>
      </c>
      <c r="O144" s="154">
        <v>0</v>
      </c>
      <c r="P144" s="154">
        <f t="shared" si="1"/>
        <v>0</v>
      </c>
      <c r="Q144" s="154">
        <v>0</v>
      </c>
      <c r="R144" s="154">
        <f t="shared" si="2"/>
        <v>0</v>
      </c>
      <c r="S144" s="154">
        <v>0</v>
      </c>
      <c r="T144" s="155">
        <f t="shared" si="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6" t="s">
        <v>155</v>
      </c>
      <c r="AT144" s="156" t="s">
        <v>151</v>
      </c>
      <c r="AU144" s="156" t="s">
        <v>156</v>
      </c>
      <c r="AY144" s="14" t="s">
        <v>149</v>
      </c>
      <c r="BE144" s="157">
        <f t="shared" si="4"/>
        <v>0</v>
      </c>
      <c r="BF144" s="157">
        <f t="shared" si="5"/>
        <v>0</v>
      </c>
      <c r="BG144" s="157">
        <f t="shared" si="6"/>
        <v>0</v>
      </c>
      <c r="BH144" s="157">
        <f t="shared" si="7"/>
        <v>0</v>
      </c>
      <c r="BI144" s="157">
        <f t="shared" si="8"/>
        <v>0</v>
      </c>
      <c r="BJ144" s="14" t="s">
        <v>156</v>
      </c>
      <c r="BK144" s="157">
        <f t="shared" si="9"/>
        <v>0</v>
      </c>
      <c r="BL144" s="14" t="s">
        <v>155</v>
      </c>
      <c r="BM144" s="156" t="s">
        <v>401</v>
      </c>
    </row>
    <row r="145" spans="1:65" s="2" customFormat="1" ht="16.5" customHeight="1">
      <c r="A145" s="26"/>
      <c r="B145" s="144"/>
      <c r="C145" s="145" t="s">
        <v>398</v>
      </c>
      <c r="D145" s="145" t="s">
        <v>151</v>
      </c>
      <c r="E145" s="146" t="s">
        <v>1150</v>
      </c>
      <c r="F145" s="147" t="s">
        <v>1151</v>
      </c>
      <c r="G145" s="148" t="s">
        <v>170</v>
      </c>
      <c r="H145" s="149">
        <v>98</v>
      </c>
      <c r="I145" s="150"/>
      <c r="J145" s="150">
        <f t="shared" si="0"/>
        <v>0</v>
      </c>
      <c r="K145" s="151"/>
      <c r="L145" s="27"/>
      <c r="M145" s="152" t="s">
        <v>1</v>
      </c>
      <c r="N145" s="153" t="s">
        <v>36</v>
      </c>
      <c r="O145" s="154">
        <v>0</v>
      </c>
      <c r="P145" s="154">
        <f t="shared" si="1"/>
        <v>0</v>
      </c>
      <c r="Q145" s="154">
        <v>0</v>
      </c>
      <c r="R145" s="154">
        <f t="shared" si="2"/>
        <v>0</v>
      </c>
      <c r="S145" s="154">
        <v>0</v>
      </c>
      <c r="T145" s="155">
        <f t="shared" si="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6" t="s">
        <v>155</v>
      </c>
      <c r="AT145" s="156" t="s">
        <v>151</v>
      </c>
      <c r="AU145" s="156" t="s">
        <v>156</v>
      </c>
      <c r="AY145" s="14" t="s">
        <v>149</v>
      </c>
      <c r="BE145" s="157">
        <f t="shared" si="4"/>
        <v>0</v>
      </c>
      <c r="BF145" s="157">
        <f t="shared" si="5"/>
        <v>0</v>
      </c>
      <c r="BG145" s="157">
        <f t="shared" si="6"/>
        <v>0</v>
      </c>
      <c r="BH145" s="157">
        <f t="shared" si="7"/>
        <v>0</v>
      </c>
      <c r="BI145" s="157">
        <f t="shared" si="8"/>
        <v>0</v>
      </c>
      <c r="BJ145" s="14" t="s">
        <v>156</v>
      </c>
      <c r="BK145" s="157">
        <f t="shared" si="9"/>
        <v>0</v>
      </c>
      <c r="BL145" s="14" t="s">
        <v>155</v>
      </c>
      <c r="BM145" s="156" t="s">
        <v>404</v>
      </c>
    </row>
    <row r="146" spans="1:65" s="2" customFormat="1" ht="16.5" customHeight="1">
      <c r="A146" s="26"/>
      <c r="B146" s="144"/>
      <c r="C146" s="145" t="s">
        <v>216</v>
      </c>
      <c r="D146" s="145" t="s">
        <v>151</v>
      </c>
      <c r="E146" s="146" t="s">
        <v>1152</v>
      </c>
      <c r="F146" s="147" t="s">
        <v>1153</v>
      </c>
      <c r="G146" s="148" t="s">
        <v>170</v>
      </c>
      <c r="H146" s="149">
        <v>74</v>
      </c>
      <c r="I146" s="150"/>
      <c r="J146" s="150">
        <f t="shared" si="0"/>
        <v>0</v>
      </c>
      <c r="K146" s="151"/>
      <c r="L146" s="27"/>
      <c r="M146" s="152" t="s">
        <v>1</v>
      </c>
      <c r="N146" s="153" t="s">
        <v>36</v>
      </c>
      <c r="O146" s="154">
        <v>0</v>
      </c>
      <c r="P146" s="154">
        <f t="shared" si="1"/>
        <v>0</v>
      </c>
      <c r="Q146" s="154">
        <v>0</v>
      </c>
      <c r="R146" s="154">
        <f t="shared" si="2"/>
        <v>0</v>
      </c>
      <c r="S146" s="154">
        <v>0</v>
      </c>
      <c r="T146" s="155">
        <f t="shared" si="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6" t="s">
        <v>155</v>
      </c>
      <c r="AT146" s="156" t="s">
        <v>151</v>
      </c>
      <c r="AU146" s="156" t="s">
        <v>156</v>
      </c>
      <c r="AY146" s="14" t="s">
        <v>149</v>
      </c>
      <c r="BE146" s="157">
        <f t="shared" si="4"/>
        <v>0</v>
      </c>
      <c r="BF146" s="157">
        <f t="shared" si="5"/>
        <v>0</v>
      </c>
      <c r="BG146" s="157">
        <f t="shared" si="6"/>
        <v>0</v>
      </c>
      <c r="BH146" s="157">
        <f t="shared" si="7"/>
        <v>0</v>
      </c>
      <c r="BI146" s="157">
        <f t="shared" si="8"/>
        <v>0</v>
      </c>
      <c r="BJ146" s="14" t="s">
        <v>156</v>
      </c>
      <c r="BK146" s="157">
        <f t="shared" si="9"/>
        <v>0</v>
      </c>
      <c r="BL146" s="14" t="s">
        <v>155</v>
      </c>
      <c r="BM146" s="156" t="s">
        <v>408</v>
      </c>
    </row>
    <row r="147" spans="1:65" s="2" customFormat="1" ht="16.5" customHeight="1">
      <c r="A147" s="26"/>
      <c r="B147" s="144"/>
      <c r="C147" s="145" t="s">
        <v>405</v>
      </c>
      <c r="D147" s="145" t="s">
        <v>151</v>
      </c>
      <c r="E147" s="146" t="s">
        <v>1154</v>
      </c>
      <c r="F147" s="147" t="s">
        <v>1155</v>
      </c>
      <c r="G147" s="148" t="s">
        <v>170</v>
      </c>
      <c r="H147" s="149">
        <v>225</v>
      </c>
      <c r="I147" s="150"/>
      <c r="J147" s="150">
        <f t="shared" si="0"/>
        <v>0</v>
      </c>
      <c r="K147" s="151"/>
      <c r="L147" s="27"/>
      <c r="M147" s="152" t="s">
        <v>1</v>
      </c>
      <c r="N147" s="153" t="s">
        <v>36</v>
      </c>
      <c r="O147" s="154">
        <v>0</v>
      </c>
      <c r="P147" s="154">
        <f t="shared" si="1"/>
        <v>0</v>
      </c>
      <c r="Q147" s="154">
        <v>0</v>
      </c>
      <c r="R147" s="154">
        <f t="shared" si="2"/>
        <v>0</v>
      </c>
      <c r="S147" s="154">
        <v>0</v>
      </c>
      <c r="T147" s="155">
        <f t="shared" si="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6" t="s">
        <v>155</v>
      </c>
      <c r="AT147" s="156" t="s">
        <v>151</v>
      </c>
      <c r="AU147" s="156" t="s">
        <v>156</v>
      </c>
      <c r="AY147" s="14" t="s">
        <v>149</v>
      </c>
      <c r="BE147" s="157">
        <f t="shared" si="4"/>
        <v>0</v>
      </c>
      <c r="BF147" s="157">
        <f t="shared" si="5"/>
        <v>0</v>
      </c>
      <c r="BG147" s="157">
        <f t="shared" si="6"/>
        <v>0</v>
      </c>
      <c r="BH147" s="157">
        <f t="shared" si="7"/>
        <v>0</v>
      </c>
      <c r="BI147" s="157">
        <f t="shared" si="8"/>
        <v>0</v>
      </c>
      <c r="BJ147" s="14" t="s">
        <v>156</v>
      </c>
      <c r="BK147" s="157">
        <f t="shared" si="9"/>
        <v>0</v>
      </c>
      <c r="BL147" s="14" t="s">
        <v>155</v>
      </c>
      <c r="BM147" s="156" t="s">
        <v>411</v>
      </c>
    </row>
    <row r="148" spans="1:65" s="2" customFormat="1" ht="16.5" customHeight="1">
      <c r="A148" s="26"/>
      <c r="B148" s="144"/>
      <c r="C148" s="145" t="s">
        <v>219</v>
      </c>
      <c r="D148" s="145" t="s">
        <v>151</v>
      </c>
      <c r="E148" s="146" t="s">
        <v>1156</v>
      </c>
      <c r="F148" s="147" t="s">
        <v>1157</v>
      </c>
      <c r="G148" s="148" t="s">
        <v>170</v>
      </c>
      <c r="H148" s="149">
        <v>590</v>
      </c>
      <c r="I148" s="150"/>
      <c r="J148" s="150">
        <f t="shared" si="0"/>
        <v>0</v>
      </c>
      <c r="K148" s="151"/>
      <c r="L148" s="27"/>
      <c r="M148" s="152" t="s">
        <v>1</v>
      </c>
      <c r="N148" s="153" t="s">
        <v>36</v>
      </c>
      <c r="O148" s="154">
        <v>0</v>
      </c>
      <c r="P148" s="154">
        <f t="shared" si="1"/>
        <v>0</v>
      </c>
      <c r="Q148" s="154">
        <v>0</v>
      </c>
      <c r="R148" s="154">
        <f t="shared" si="2"/>
        <v>0</v>
      </c>
      <c r="S148" s="154">
        <v>0</v>
      </c>
      <c r="T148" s="155">
        <f t="shared" si="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6" t="s">
        <v>155</v>
      </c>
      <c r="AT148" s="156" t="s">
        <v>151</v>
      </c>
      <c r="AU148" s="156" t="s">
        <v>156</v>
      </c>
      <c r="AY148" s="14" t="s">
        <v>149</v>
      </c>
      <c r="BE148" s="157">
        <f t="shared" si="4"/>
        <v>0</v>
      </c>
      <c r="BF148" s="157">
        <f t="shared" si="5"/>
        <v>0</v>
      </c>
      <c r="BG148" s="157">
        <f t="shared" si="6"/>
        <v>0</v>
      </c>
      <c r="BH148" s="157">
        <f t="shared" si="7"/>
        <v>0</v>
      </c>
      <c r="BI148" s="157">
        <f t="shared" si="8"/>
        <v>0</v>
      </c>
      <c r="BJ148" s="14" t="s">
        <v>156</v>
      </c>
      <c r="BK148" s="157">
        <f t="shared" si="9"/>
        <v>0</v>
      </c>
      <c r="BL148" s="14" t="s">
        <v>155</v>
      </c>
      <c r="BM148" s="156" t="s">
        <v>415</v>
      </c>
    </row>
    <row r="149" spans="1:65" s="2" customFormat="1" ht="16.5" customHeight="1">
      <c r="A149" s="26"/>
      <c r="B149" s="144"/>
      <c r="C149" s="145" t="s">
        <v>412</v>
      </c>
      <c r="D149" s="145" t="s">
        <v>151</v>
      </c>
      <c r="E149" s="146" t="s">
        <v>1158</v>
      </c>
      <c r="F149" s="147" t="s">
        <v>1159</v>
      </c>
      <c r="G149" s="148" t="s">
        <v>170</v>
      </c>
      <c r="H149" s="149">
        <v>189</v>
      </c>
      <c r="I149" s="150"/>
      <c r="J149" s="150">
        <f t="shared" si="0"/>
        <v>0</v>
      </c>
      <c r="K149" s="151"/>
      <c r="L149" s="27"/>
      <c r="M149" s="152" t="s">
        <v>1</v>
      </c>
      <c r="N149" s="153" t="s">
        <v>36</v>
      </c>
      <c r="O149" s="154">
        <v>0</v>
      </c>
      <c r="P149" s="154">
        <f t="shared" si="1"/>
        <v>0</v>
      </c>
      <c r="Q149" s="154">
        <v>0</v>
      </c>
      <c r="R149" s="154">
        <f t="shared" si="2"/>
        <v>0</v>
      </c>
      <c r="S149" s="154">
        <v>0</v>
      </c>
      <c r="T149" s="155">
        <f t="shared" si="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6" t="s">
        <v>155</v>
      </c>
      <c r="AT149" s="156" t="s">
        <v>151</v>
      </c>
      <c r="AU149" s="156" t="s">
        <v>156</v>
      </c>
      <c r="AY149" s="14" t="s">
        <v>149</v>
      </c>
      <c r="BE149" s="157">
        <f t="shared" si="4"/>
        <v>0</v>
      </c>
      <c r="BF149" s="157">
        <f t="shared" si="5"/>
        <v>0</v>
      </c>
      <c r="BG149" s="157">
        <f t="shared" si="6"/>
        <v>0</v>
      </c>
      <c r="BH149" s="157">
        <f t="shared" si="7"/>
        <v>0</v>
      </c>
      <c r="BI149" s="157">
        <f t="shared" si="8"/>
        <v>0</v>
      </c>
      <c r="BJ149" s="14" t="s">
        <v>156</v>
      </c>
      <c r="BK149" s="157">
        <f t="shared" si="9"/>
        <v>0</v>
      </c>
      <c r="BL149" s="14" t="s">
        <v>155</v>
      </c>
      <c r="BM149" s="156" t="s">
        <v>418</v>
      </c>
    </row>
    <row r="150" spans="1:65" s="2" customFormat="1" ht="16.5" customHeight="1">
      <c r="A150" s="26"/>
      <c r="B150" s="144"/>
      <c r="C150" s="145" t="s">
        <v>372</v>
      </c>
      <c r="D150" s="145" t="s">
        <v>151</v>
      </c>
      <c r="E150" s="146" t="s">
        <v>1160</v>
      </c>
      <c r="F150" s="147" t="s">
        <v>1161</v>
      </c>
      <c r="G150" s="148" t="s">
        <v>154</v>
      </c>
      <c r="H150" s="149">
        <v>10</v>
      </c>
      <c r="I150" s="150"/>
      <c r="J150" s="150">
        <f t="shared" si="0"/>
        <v>0</v>
      </c>
      <c r="K150" s="151"/>
      <c r="L150" s="27"/>
      <c r="M150" s="152" t="s">
        <v>1</v>
      </c>
      <c r="N150" s="153" t="s">
        <v>36</v>
      </c>
      <c r="O150" s="154">
        <v>0</v>
      </c>
      <c r="P150" s="154">
        <f t="shared" si="1"/>
        <v>0</v>
      </c>
      <c r="Q150" s="154">
        <v>0</v>
      </c>
      <c r="R150" s="154">
        <f t="shared" si="2"/>
        <v>0</v>
      </c>
      <c r="S150" s="154">
        <v>0</v>
      </c>
      <c r="T150" s="155">
        <f t="shared" si="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6" t="s">
        <v>155</v>
      </c>
      <c r="AT150" s="156" t="s">
        <v>151</v>
      </c>
      <c r="AU150" s="156" t="s">
        <v>156</v>
      </c>
      <c r="AY150" s="14" t="s">
        <v>149</v>
      </c>
      <c r="BE150" s="157">
        <f t="shared" si="4"/>
        <v>0</v>
      </c>
      <c r="BF150" s="157">
        <f t="shared" si="5"/>
        <v>0</v>
      </c>
      <c r="BG150" s="157">
        <f t="shared" si="6"/>
        <v>0</v>
      </c>
      <c r="BH150" s="157">
        <f t="shared" si="7"/>
        <v>0</v>
      </c>
      <c r="BI150" s="157">
        <f t="shared" si="8"/>
        <v>0</v>
      </c>
      <c r="BJ150" s="14" t="s">
        <v>156</v>
      </c>
      <c r="BK150" s="157">
        <f t="shared" si="9"/>
        <v>0</v>
      </c>
      <c r="BL150" s="14" t="s">
        <v>155</v>
      </c>
      <c r="BM150" s="156" t="s">
        <v>422</v>
      </c>
    </row>
    <row r="151" spans="1:65" s="2" customFormat="1" ht="16.5" customHeight="1">
      <c r="A151" s="26"/>
      <c r="B151" s="144"/>
      <c r="C151" s="145" t="s">
        <v>419</v>
      </c>
      <c r="D151" s="145" t="s">
        <v>151</v>
      </c>
      <c r="E151" s="146" t="s">
        <v>1162</v>
      </c>
      <c r="F151" s="147" t="s">
        <v>1163</v>
      </c>
      <c r="G151" s="148" t="s">
        <v>154</v>
      </c>
      <c r="H151" s="149">
        <v>2</v>
      </c>
      <c r="I151" s="150"/>
      <c r="J151" s="150">
        <f t="shared" si="0"/>
        <v>0</v>
      </c>
      <c r="K151" s="151"/>
      <c r="L151" s="27"/>
      <c r="M151" s="152" t="s">
        <v>1</v>
      </c>
      <c r="N151" s="153" t="s">
        <v>36</v>
      </c>
      <c r="O151" s="154">
        <v>0</v>
      </c>
      <c r="P151" s="154">
        <f t="shared" si="1"/>
        <v>0</v>
      </c>
      <c r="Q151" s="154">
        <v>0</v>
      </c>
      <c r="R151" s="154">
        <f t="shared" si="2"/>
        <v>0</v>
      </c>
      <c r="S151" s="154">
        <v>0</v>
      </c>
      <c r="T151" s="155">
        <f t="shared" si="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6" t="s">
        <v>155</v>
      </c>
      <c r="AT151" s="156" t="s">
        <v>151</v>
      </c>
      <c r="AU151" s="156" t="s">
        <v>156</v>
      </c>
      <c r="AY151" s="14" t="s">
        <v>149</v>
      </c>
      <c r="BE151" s="157">
        <f t="shared" si="4"/>
        <v>0</v>
      </c>
      <c r="BF151" s="157">
        <f t="shared" si="5"/>
        <v>0</v>
      </c>
      <c r="BG151" s="157">
        <f t="shared" si="6"/>
        <v>0</v>
      </c>
      <c r="BH151" s="157">
        <f t="shared" si="7"/>
        <v>0</v>
      </c>
      <c r="BI151" s="157">
        <f t="shared" si="8"/>
        <v>0</v>
      </c>
      <c r="BJ151" s="14" t="s">
        <v>156</v>
      </c>
      <c r="BK151" s="157">
        <f t="shared" si="9"/>
        <v>0</v>
      </c>
      <c r="BL151" s="14" t="s">
        <v>155</v>
      </c>
      <c r="BM151" s="156" t="s">
        <v>425</v>
      </c>
    </row>
    <row r="152" spans="1:65" s="2" customFormat="1" ht="16.5" customHeight="1">
      <c r="A152" s="26"/>
      <c r="B152" s="144"/>
      <c r="C152" s="145" t="s">
        <v>375</v>
      </c>
      <c r="D152" s="145" t="s">
        <v>151</v>
      </c>
      <c r="E152" s="146" t="s">
        <v>1164</v>
      </c>
      <c r="F152" s="147" t="s">
        <v>1165</v>
      </c>
      <c r="G152" s="148" t="s">
        <v>154</v>
      </c>
      <c r="H152" s="149">
        <v>5</v>
      </c>
      <c r="I152" s="150"/>
      <c r="J152" s="150">
        <f t="shared" si="0"/>
        <v>0</v>
      </c>
      <c r="K152" s="151"/>
      <c r="L152" s="27"/>
      <c r="M152" s="152" t="s">
        <v>1</v>
      </c>
      <c r="N152" s="153" t="s">
        <v>36</v>
      </c>
      <c r="O152" s="154">
        <v>0</v>
      </c>
      <c r="P152" s="154">
        <f t="shared" si="1"/>
        <v>0</v>
      </c>
      <c r="Q152" s="154">
        <v>0</v>
      </c>
      <c r="R152" s="154">
        <f t="shared" si="2"/>
        <v>0</v>
      </c>
      <c r="S152" s="154">
        <v>0</v>
      </c>
      <c r="T152" s="155">
        <f t="shared" si="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6" t="s">
        <v>155</v>
      </c>
      <c r="AT152" s="156" t="s">
        <v>151</v>
      </c>
      <c r="AU152" s="156" t="s">
        <v>156</v>
      </c>
      <c r="AY152" s="14" t="s">
        <v>149</v>
      </c>
      <c r="BE152" s="157">
        <f t="shared" si="4"/>
        <v>0</v>
      </c>
      <c r="BF152" s="157">
        <f t="shared" si="5"/>
        <v>0</v>
      </c>
      <c r="BG152" s="157">
        <f t="shared" si="6"/>
        <v>0</v>
      </c>
      <c r="BH152" s="157">
        <f t="shared" si="7"/>
        <v>0</v>
      </c>
      <c r="BI152" s="157">
        <f t="shared" si="8"/>
        <v>0</v>
      </c>
      <c r="BJ152" s="14" t="s">
        <v>156</v>
      </c>
      <c r="BK152" s="157">
        <f t="shared" si="9"/>
        <v>0</v>
      </c>
      <c r="BL152" s="14" t="s">
        <v>155</v>
      </c>
      <c r="BM152" s="156" t="s">
        <v>299</v>
      </c>
    </row>
    <row r="153" spans="1:65" s="2" customFormat="1" ht="16.5" customHeight="1">
      <c r="A153" s="26"/>
      <c r="B153" s="144"/>
      <c r="C153" s="145" t="s">
        <v>426</v>
      </c>
      <c r="D153" s="145" t="s">
        <v>151</v>
      </c>
      <c r="E153" s="146" t="s">
        <v>1166</v>
      </c>
      <c r="F153" s="147" t="s">
        <v>1167</v>
      </c>
      <c r="G153" s="148" t="s">
        <v>154</v>
      </c>
      <c r="H153" s="149">
        <v>3</v>
      </c>
      <c r="I153" s="150"/>
      <c r="J153" s="150">
        <f t="shared" ref="J153:J169" si="10">ROUND(I153*H153,2)</f>
        <v>0</v>
      </c>
      <c r="K153" s="151"/>
      <c r="L153" s="27"/>
      <c r="M153" s="152" t="s">
        <v>1</v>
      </c>
      <c r="N153" s="153" t="s">
        <v>36</v>
      </c>
      <c r="O153" s="154">
        <v>0</v>
      </c>
      <c r="P153" s="154">
        <f t="shared" ref="P153:P169" si="11">O153*H153</f>
        <v>0</v>
      </c>
      <c r="Q153" s="154">
        <v>0</v>
      </c>
      <c r="R153" s="154">
        <f t="shared" ref="R153:R169" si="12">Q153*H153</f>
        <v>0</v>
      </c>
      <c r="S153" s="154">
        <v>0</v>
      </c>
      <c r="T153" s="155">
        <f t="shared" ref="T153:T169" si="13">S153*H153</f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6" t="s">
        <v>155</v>
      </c>
      <c r="AT153" s="156" t="s">
        <v>151</v>
      </c>
      <c r="AU153" s="156" t="s">
        <v>156</v>
      </c>
      <c r="AY153" s="14" t="s">
        <v>149</v>
      </c>
      <c r="BE153" s="157">
        <f t="shared" ref="BE153:BE169" si="14">IF(N153="základná",J153,0)</f>
        <v>0</v>
      </c>
      <c r="BF153" s="157">
        <f t="shared" ref="BF153:BF169" si="15">IF(N153="znížená",J153,0)</f>
        <v>0</v>
      </c>
      <c r="BG153" s="157">
        <f t="shared" ref="BG153:BG169" si="16">IF(N153="zákl. prenesená",J153,0)</f>
        <v>0</v>
      </c>
      <c r="BH153" s="157">
        <f t="shared" ref="BH153:BH169" si="17">IF(N153="zníž. prenesená",J153,0)</f>
        <v>0</v>
      </c>
      <c r="BI153" s="157">
        <f t="shared" ref="BI153:BI169" si="18">IF(N153="nulová",J153,0)</f>
        <v>0</v>
      </c>
      <c r="BJ153" s="14" t="s">
        <v>156</v>
      </c>
      <c r="BK153" s="157">
        <f t="shared" ref="BK153:BK169" si="19">ROUND(I153*H153,2)</f>
        <v>0</v>
      </c>
      <c r="BL153" s="14" t="s">
        <v>155</v>
      </c>
      <c r="BM153" s="156" t="s">
        <v>431</v>
      </c>
    </row>
    <row r="154" spans="1:65" s="2" customFormat="1" ht="16.5" customHeight="1">
      <c r="A154" s="26"/>
      <c r="B154" s="144"/>
      <c r="C154" s="145" t="s">
        <v>378</v>
      </c>
      <c r="D154" s="145" t="s">
        <v>151</v>
      </c>
      <c r="E154" s="146" t="s">
        <v>1168</v>
      </c>
      <c r="F154" s="147" t="s">
        <v>1169</v>
      </c>
      <c r="G154" s="148" t="s">
        <v>154</v>
      </c>
      <c r="H154" s="149">
        <v>1</v>
      </c>
      <c r="I154" s="150"/>
      <c r="J154" s="150">
        <f t="shared" si="10"/>
        <v>0</v>
      </c>
      <c r="K154" s="151"/>
      <c r="L154" s="27"/>
      <c r="M154" s="152" t="s">
        <v>1</v>
      </c>
      <c r="N154" s="153" t="s">
        <v>36</v>
      </c>
      <c r="O154" s="154">
        <v>0</v>
      </c>
      <c r="P154" s="154">
        <f t="shared" si="11"/>
        <v>0</v>
      </c>
      <c r="Q154" s="154">
        <v>0</v>
      </c>
      <c r="R154" s="154">
        <f t="shared" si="12"/>
        <v>0</v>
      </c>
      <c r="S154" s="154">
        <v>0</v>
      </c>
      <c r="T154" s="155">
        <f t="shared" si="1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6" t="s">
        <v>155</v>
      </c>
      <c r="AT154" s="156" t="s">
        <v>151</v>
      </c>
      <c r="AU154" s="156" t="s">
        <v>156</v>
      </c>
      <c r="AY154" s="14" t="s">
        <v>149</v>
      </c>
      <c r="BE154" s="157">
        <f t="shared" si="14"/>
        <v>0</v>
      </c>
      <c r="BF154" s="157">
        <f t="shared" si="15"/>
        <v>0</v>
      </c>
      <c r="BG154" s="157">
        <f t="shared" si="16"/>
        <v>0</v>
      </c>
      <c r="BH154" s="157">
        <f t="shared" si="17"/>
        <v>0</v>
      </c>
      <c r="BI154" s="157">
        <f t="shared" si="18"/>
        <v>0</v>
      </c>
      <c r="BJ154" s="14" t="s">
        <v>156</v>
      </c>
      <c r="BK154" s="157">
        <f t="shared" si="19"/>
        <v>0</v>
      </c>
      <c r="BL154" s="14" t="s">
        <v>155</v>
      </c>
      <c r="BM154" s="156" t="s">
        <v>435</v>
      </c>
    </row>
    <row r="155" spans="1:65" s="2" customFormat="1" ht="16.5" customHeight="1">
      <c r="A155" s="26"/>
      <c r="B155" s="144"/>
      <c r="C155" s="145" t="s">
        <v>432</v>
      </c>
      <c r="D155" s="145" t="s">
        <v>151</v>
      </c>
      <c r="E155" s="146" t="s">
        <v>1170</v>
      </c>
      <c r="F155" s="147" t="s">
        <v>1171</v>
      </c>
      <c r="G155" s="148" t="s">
        <v>170</v>
      </c>
      <c r="H155" s="149">
        <v>50</v>
      </c>
      <c r="I155" s="150"/>
      <c r="J155" s="150">
        <f t="shared" si="10"/>
        <v>0</v>
      </c>
      <c r="K155" s="151"/>
      <c r="L155" s="27"/>
      <c r="M155" s="152" t="s">
        <v>1</v>
      </c>
      <c r="N155" s="153" t="s">
        <v>36</v>
      </c>
      <c r="O155" s="154">
        <v>0</v>
      </c>
      <c r="P155" s="154">
        <f t="shared" si="11"/>
        <v>0</v>
      </c>
      <c r="Q155" s="154">
        <v>0</v>
      </c>
      <c r="R155" s="154">
        <f t="shared" si="12"/>
        <v>0</v>
      </c>
      <c r="S155" s="154">
        <v>0</v>
      </c>
      <c r="T155" s="155">
        <f t="shared" si="13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6" t="s">
        <v>155</v>
      </c>
      <c r="AT155" s="156" t="s">
        <v>151</v>
      </c>
      <c r="AU155" s="156" t="s">
        <v>156</v>
      </c>
      <c r="AY155" s="14" t="s">
        <v>149</v>
      </c>
      <c r="BE155" s="157">
        <f t="shared" si="14"/>
        <v>0</v>
      </c>
      <c r="BF155" s="157">
        <f t="shared" si="15"/>
        <v>0</v>
      </c>
      <c r="BG155" s="157">
        <f t="shared" si="16"/>
        <v>0</v>
      </c>
      <c r="BH155" s="157">
        <f t="shared" si="17"/>
        <v>0</v>
      </c>
      <c r="BI155" s="157">
        <f t="shared" si="18"/>
        <v>0</v>
      </c>
      <c r="BJ155" s="14" t="s">
        <v>156</v>
      </c>
      <c r="BK155" s="157">
        <f t="shared" si="19"/>
        <v>0</v>
      </c>
      <c r="BL155" s="14" t="s">
        <v>155</v>
      </c>
      <c r="BM155" s="156" t="s">
        <v>438</v>
      </c>
    </row>
    <row r="156" spans="1:65" s="2" customFormat="1" ht="16.5" customHeight="1">
      <c r="A156" s="26"/>
      <c r="B156" s="144"/>
      <c r="C156" s="145" t="s">
        <v>382</v>
      </c>
      <c r="D156" s="145" t="s">
        <v>151</v>
      </c>
      <c r="E156" s="146" t="s">
        <v>1172</v>
      </c>
      <c r="F156" s="147" t="s">
        <v>1173</v>
      </c>
      <c r="G156" s="148" t="s">
        <v>170</v>
      </c>
      <c r="H156" s="149">
        <v>50</v>
      </c>
      <c r="I156" s="150"/>
      <c r="J156" s="150">
        <f t="shared" si="10"/>
        <v>0</v>
      </c>
      <c r="K156" s="151"/>
      <c r="L156" s="27"/>
      <c r="M156" s="152" t="s">
        <v>1</v>
      </c>
      <c r="N156" s="153" t="s">
        <v>36</v>
      </c>
      <c r="O156" s="154">
        <v>0</v>
      </c>
      <c r="P156" s="154">
        <f t="shared" si="11"/>
        <v>0</v>
      </c>
      <c r="Q156" s="154">
        <v>0</v>
      </c>
      <c r="R156" s="154">
        <f t="shared" si="12"/>
        <v>0</v>
      </c>
      <c r="S156" s="154">
        <v>0</v>
      </c>
      <c r="T156" s="155">
        <f t="shared" si="13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6" t="s">
        <v>155</v>
      </c>
      <c r="AT156" s="156" t="s">
        <v>151</v>
      </c>
      <c r="AU156" s="156" t="s">
        <v>156</v>
      </c>
      <c r="AY156" s="14" t="s">
        <v>149</v>
      </c>
      <c r="BE156" s="157">
        <f t="shared" si="14"/>
        <v>0</v>
      </c>
      <c r="BF156" s="157">
        <f t="shared" si="15"/>
        <v>0</v>
      </c>
      <c r="BG156" s="157">
        <f t="shared" si="16"/>
        <v>0</v>
      </c>
      <c r="BH156" s="157">
        <f t="shared" si="17"/>
        <v>0</v>
      </c>
      <c r="BI156" s="157">
        <f t="shared" si="18"/>
        <v>0</v>
      </c>
      <c r="BJ156" s="14" t="s">
        <v>156</v>
      </c>
      <c r="BK156" s="157">
        <f t="shared" si="19"/>
        <v>0</v>
      </c>
      <c r="BL156" s="14" t="s">
        <v>155</v>
      </c>
      <c r="BM156" s="156" t="s">
        <v>442</v>
      </c>
    </row>
    <row r="157" spans="1:65" s="2" customFormat="1" ht="16.5" customHeight="1">
      <c r="A157" s="26"/>
      <c r="B157" s="144"/>
      <c r="C157" s="145" t="s">
        <v>439</v>
      </c>
      <c r="D157" s="145" t="s">
        <v>151</v>
      </c>
      <c r="E157" s="146" t="s">
        <v>1174</v>
      </c>
      <c r="F157" s="147" t="s">
        <v>1175</v>
      </c>
      <c r="G157" s="148" t="s">
        <v>170</v>
      </c>
      <c r="H157" s="149">
        <v>400</v>
      </c>
      <c r="I157" s="150"/>
      <c r="J157" s="150">
        <f t="shared" si="10"/>
        <v>0</v>
      </c>
      <c r="K157" s="151"/>
      <c r="L157" s="27"/>
      <c r="M157" s="152" t="s">
        <v>1</v>
      </c>
      <c r="N157" s="153" t="s">
        <v>36</v>
      </c>
      <c r="O157" s="154">
        <v>0</v>
      </c>
      <c r="P157" s="154">
        <f t="shared" si="11"/>
        <v>0</v>
      </c>
      <c r="Q157" s="154">
        <v>0</v>
      </c>
      <c r="R157" s="154">
        <f t="shared" si="12"/>
        <v>0</v>
      </c>
      <c r="S157" s="154">
        <v>0</v>
      </c>
      <c r="T157" s="155">
        <f t="shared" si="1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6" t="s">
        <v>155</v>
      </c>
      <c r="AT157" s="156" t="s">
        <v>151</v>
      </c>
      <c r="AU157" s="156" t="s">
        <v>156</v>
      </c>
      <c r="AY157" s="14" t="s">
        <v>149</v>
      </c>
      <c r="BE157" s="157">
        <f t="shared" si="14"/>
        <v>0</v>
      </c>
      <c r="BF157" s="157">
        <f t="shared" si="15"/>
        <v>0</v>
      </c>
      <c r="BG157" s="157">
        <f t="shared" si="16"/>
        <v>0</v>
      </c>
      <c r="BH157" s="157">
        <f t="shared" si="17"/>
        <v>0</v>
      </c>
      <c r="BI157" s="157">
        <f t="shared" si="18"/>
        <v>0</v>
      </c>
      <c r="BJ157" s="14" t="s">
        <v>156</v>
      </c>
      <c r="BK157" s="157">
        <f t="shared" si="19"/>
        <v>0</v>
      </c>
      <c r="BL157" s="14" t="s">
        <v>155</v>
      </c>
      <c r="BM157" s="156" t="s">
        <v>445</v>
      </c>
    </row>
    <row r="158" spans="1:65" s="2" customFormat="1" ht="16.5" customHeight="1">
      <c r="A158" s="26"/>
      <c r="B158" s="144"/>
      <c r="C158" s="145" t="s">
        <v>385</v>
      </c>
      <c r="D158" s="145" t="s">
        <v>151</v>
      </c>
      <c r="E158" s="146" t="s">
        <v>1176</v>
      </c>
      <c r="F158" s="147" t="s">
        <v>1177</v>
      </c>
      <c r="G158" s="148" t="s">
        <v>170</v>
      </c>
      <c r="H158" s="149">
        <v>500</v>
      </c>
      <c r="I158" s="150"/>
      <c r="J158" s="150">
        <f t="shared" si="10"/>
        <v>0</v>
      </c>
      <c r="K158" s="151"/>
      <c r="L158" s="27"/>
      <c r="M158" s="152" t="s">
        <v>1</v>
      </c>
      <c r="N158" s="153" t="s">
        <v>36</v>
      </c>
      <c r="O158" s="154">
        <v>0</v>
      </c>
      <c r="P158" s="154">
        <f t="shared" si="11"/>
        <v>0</v>
      </c>
      <c r="Q158" s="154">
        <v>0</v>
      </c>
      <c r="R158" s="154">
        <f t="shared" si="12"/>
        <v>0</v>
      </c>
      <c r="S158" s="154">
        <v>0</v>
      </c>
      <c r="T158" s="155">
        <f t="shared" si="1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56" t="s">
        <v>155</v>
      </c>
      <c r="AT158" s="156" t="s">
        <v>151</v>
      </c>
      <c r="AU158" s="156" t="s">
        <v>156</v>
      </c>
      <c r="AY158" s="14" t="s">
        <v>149</v>
      </c>
      <c r="BE158" s="157">
        <f t="shared" si="14"/>
        <v>0</v>
      </c>
      <c r="BF158" s="157">
        <f t="shared" si="15"/>
        <v>0</v>
      </c>
      <c r="BG158" s="157">
        <f t="shared" si="16"/>
        <v>0</v>
      </c>
      <c r="BH158" s="157">
        <f t="shared" si="17"/>
        <v>0</v>
      </c>
      <c r="BI158" s="157">
        <f t="shared" si="18"/>
        <v>0</v>
      </c>
      <c r="BJ158" s="14" t="s">
        <v>156</v>
      </c>
      <c r="BK158" s="157">
        <f t="shared" si="19"/>
        <v>0</v>
      </c>
      <c r="BL158" s="14" t="s">
        <v>155</v>
      </c>
      <c r="BM158" s="156" t="s">
        <v>449</v>
      </c>
    </row>
    <row r="159" spans="1:65" s="2" customFormat="1" ht="16.5" customHeight="1">
      <c r="A159" s="26"/>
      <c r="B159" s="144"/>
      <c r="C159" s="145" t="s">
        <v>446</v>
      </c>
      <c r="D159" s="145" t="s">
        <v>151</v>
      </c>
      <c r="E159" s="146" t="s">
        <v>1178</v>
      </c>
      <c r="F159" s="147" t="s">
        <v>1179</v>
      </c>
      <c r="G159" s="148" t="s">
        <v>154</v>
      </c>
      <c r="H159" s="149">
        <v>7</v>
      </c>
      <c r="I159" s="150"/>
      <c r="J159" s="150">
        <f t="shared" si="10"/>
        <v>0</v>
      </c>
      <c r="K159" s="151"/>
      <c r="L159" s="27"/>
      <c r="M159" s="152" t="s">
        <v>1</v>
      </c>
      <c r="N159" s="153" t="s">
        <v>36</v>
      </c>
      <c r="O159" s="154">
        <v>0</v>
      </c>
      <c r="P159" s="154">
        <f t="shared" si="11"/>
        <v>0</v>
      </c>
      <c r="Q159" s="154">
        <v>0</v>
      </c>
      <c r="R159" s="154">
        <f t="shared" si="12"/>
        <v>0</v>
      </c>
      <c r="S159" s="154">
        <v>0</v>
      </c>
      <c r="T159" s="155">
        <f t="shared" si="13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56" t="s">
        <v>155</v>
      </c>
      <c r="AT159" s="156" t="s">
        <v>151</v>
      </c>
      <c r="AU159" s="156" t="s">
        <v>156</v>
      </c>
      <c r="AY159" s="14" t="s">
        <v>149</v>
      </c>
      <c r="BE159" s="157">
        <f t="shared" si="14"/>
        <v>0</v>
      </c>
      <c r="BF159" s="157">
        <f t="shared" si="15"/>
        <v>0</v>
      </c>
      <c r="BG159" s="157">
        <f t="shared" si="16"/>
        <v>0</v>
      </c>
      <c r="BH159" s="157">
        <f t="shared" si="17"/>
        <v>0</v>
      </c>
      <c r="BI159" s="157">
        <f t="shared" si="18"/>
        <v>0</v>
      </c>
      <c r="BJ159" s="14" t="s">
        <v>156</v>
      </c>
      <c r="BK159" s="157">
        <f t="shared" si="19"/>
        <v>0</v>
      </c>
      <c r="BL159" s="14" t="s">
        <v>155</v>
      </c>
      <c r="BM159" s="156" t="s">
        <v>452</v>
      </c>
    </row>
    <row r="160" spans="1:65" s="2" customFormat="1" ht="16.5" customHeight="1">
      <c r="A160" s="26"/>
      <c r="B160" s="144"/>
      <c r="C160" s="145" t="s">
        <v>388</v>
      </c>
      <c r="D160" s="145" t="s">
        <v>151</v>
      </c>
      <c r="E160" s="146" t="s">
        <v>1180</v>
      </c>
      <c r="F160" s="147" t="s">
        <v>1181</v>
      </c>
      <c r="G160" s="148" t="s">
        <v>154</v>
      </c>
      <c r="H160" s="149">
        <v>1</v>
      </c>
      <c r="I160" s="150"/>
      <c r="J160" s="150">
        <f t="shared" si="10"/>
        <v>0</v>
      </c>
      <c r="K160" s="151"/>
      <c r="L160" s="27"/>
      <c r="M160" s="152" t="s">
        <v>1</v>
      </c>
      <c r="N160" s="153" t="s">
        <v>36</v>
      </c>
      <c r="O160" s="154">
        <v>0</v>
      </c>
      <c r="P160" s="154">
        <f t="shared" si="11"/>
        <v>0</v>
      </c>
      <c r="Q160" s="154">
        <v>0</v>
      </c>
      <c r="R160" s="154">
        <f t="shared" si="12"/>
        <v>0</v>
      </c>
      <c r="S160" s="154">
        <v>0</v>
      </c>
      <c r="T160" s="155">
        <f t="shared" si="13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56" t="s">
        <v>155</v>
      </c>
      <c r="AT160" s="156" t="s">
        <v>151</v>
      </c>
      <c r="AU160" s="156" t="s">
        <v>156</v>
      </c>
      <c r="AY160" s="14" t="s">
        <v>149</v>
      </c>
      <c r="BE160" s="157">
        <f t="shared" si="14"/>
        <v>0</v>
      </c>
      <c r="BF160" s="157">
        <f t="shared" si="15"/>
        <v>0</v>
      </c>
      <c r="BG160" s="157">
        <f t="shared" si="16"/>
        <v>0</v>
      </c>
      <c r="BH160" s="157">
        <f t="shared" si="17"/>
        <v>0</v>
      </c>
      <c r="BI160" s="157">
        <f t="shared" si="18"/>
        <v>0</v>
      </c>
      <c r="BJ160" s="14" t="s">
        <v>156</v>
      </c>
      <c r="BK160" s="157">
        <f t="shared" si="19"/>
        <v>0</v>
      </c>
      <c r="BL160" s="14" t="s">
        <v>155</v>
      </c>
      <c r="BM160" s="156" t="s">
        <v>456</v>
      </c>
    </row>
    <row r="161" spans="1:65" s="2" customFormat="1" ht="16.5" customHeight="1">
      <c r="A161" s="26"/>
      <c r="B161" s="144"/>
      <c r="C161" s="145" t="s">
        <v>453</v>
      </c>
      <c r="D161" s="145" t="s">
        <v>151</v>
      </c>
      <c r="E161" s="146" t="s">
        <v>1182</v>
      </c>
      <c r="F161" s="147" t="s">
        <v>1183</v>
      </c>
      <c r="G161" s="148" t="s">
        <v>154</v>
      </c>
      <c r="H161" s="149">
        <v>190</v>
      </c>
      <c r="I161" s="150"/>
      <c r="J161" s="150">
        <f t="shared" si="10"/>
        <v>0</v>
      </c>
      <c r="K161" s="151"/>
      <c r="L161" s="27"/>
      <c r="M161" s="152" t="s">
        <v>1</v>
      </c>
      <c r="N161" s="153" t="s">
        <v>36</v>
      </c>
      <c r="O161" s="154">
        <v>0</v>
      </c>
      <c r="P161" s="154">
        <f t="shared" si="11"/>
        <v>0</v>
      </c>
      <c r="Q161" s="154">
        <v>0</v>
      </c>
      <c r="R161" s="154">
        <f t="shared" si="12"/>
        <v>0</v>
      </c>
      <c r="S161" s="154">
        <v>0</v>
      </c>
      <c r="T161" s="155">
        <f t="shared" si="13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56" t="s">
        <v>155</v>
      </c>
      <c r="AT161" s="156" t="s">
        <v>151</v>
      </c>
      <c r="AU161" s="156" t="s">
        <v>156</v>
      </c>
      <c r="AY161" s="14" t="s">
        <v>149</v>
      </c>
      <c r="BE161" s="157">
        <f t="shared" si="14"/>
        <v>0</v>
      </c>
      <c r="BF161" s="157">
        <f t="shared" si="15"/>
        <v>0</v>
      </c>
      <c r="BG161" s="157">
        <f t="shared" si="16"/>
        <v>0</v>
      </c>
      <c r="BH161" s="157">
        <f t="shared" si="17"/>
        <v>0</v>
      </c>
      <c r="BI161" s="157">
        <f t="shared" si="18"/>
        <v>0</v>
      </c>
      <c r="BJ161" s="14" t="s">
        <v>156</v>
      </c>
      <c r="BK161" s="157">
        <f t="shared" si="19"/>
        <v>0</v>
      </c>
      <c r="BL161" s="14" t="s">
        <v>155</v>
      </c>
      <c r="BM161" s="156" t="s">
        <v>459</v>
      </c>
    </row>
    <row r="162" spans="1:65" s="2" customFormat="1" ht="16.5" customHeight="1">
      <c r="A162" s="26"/>
      <c r="B162" s="144"/>
      <c r="C162" s="145" t="s">
        <v>391</v>
      </c>
      <c r="D162" s="145" t="s">
        <v>151</v>
      </c>
      <c r="E162" s="146" t="s">
        <v>1184</v>
      </c>
      <c r="F162" s="147" t="s">
        <v>1185</v>
      </c>
      <c r="G162" s="148" t="s">
        <v>154</v>
      </c>
      <c r="H162" s="149">
        <v>10</v>
      </c>
      <c r="I162" s="150"/>
      <c r="J162" s="150">
        <f t="shared" si="10"/>
        <v>0</v>
      </c>
      <c r="K162" s="151"/>
      <c r="L162" s="27"/>
      <c r="M162" s="152" t="s">
        <v>1</v>
      </c>
      <c r="N162" s="153" t="s">
        <v>36</v>
      </c>
      <c r="O162" s="154">
        <v>0</v>
      </c>
      <c r="P162" s="154">
        <f t="shared" si="11"/>
        <v>0</v>
      </c>
      <c r="Q162" s="154">
        <v>0</v>
      </c>
      <c r="R162" s="154">
        <f t="shared" si="12"/>
        <v>0</v>
      </c>
      <c r="S162" s="154">
        <v>0</v>
      </c>
      <c r="T162" s="155">
        <f t="shared" si="13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56" t="s">
        <v>155</v>
      </c>
      <c r="AT162" s="156" t="s">
        <v>151</v>
      </c>
      <c r="AU162" s="156" t="s">
        <v>156</v>
      </c>
      <c r="AY162" s="14" t="s">
        <v>149</v>
      </c>
      <c r="BE162" s="157">
        <f t="shared" si="14"/>
        <v>0</v>
      </c>
      <c r="BF162" s="157">
        <f t="shared" si="15"/>
        <v>0</v>
      </c>
      <c r="BG162" s="157">
        <f t="shared" si="16"/>
        <v>0</v>
      </c>
      <c r="BH162" s="157">
        <f t="shared" si="17"/>
        <v>0</v>
      </c>
      <c r="BI162" s="157">
        <f t="shared" si="18"/>
        <v>0</v>
      </c>
      <c r="BJ162" s="14" t="s">
        <v>156</v>
      </c>
      <c r="BK162" s="157">
        <f t="shared" si="19"/>
        <v>0</v>
      </c>
      <c r="BL162" s="14" t="s">
        <v>155</v>
      </c>
      <c r="BM162" s="156" t="s">
        <v>463</v>
      </c>
    </row>
    <row r="163" spans="1:65" s="2" customFormat="1" ht="16.5" customHeight="1">
      <c r="A163" s="26"/>
      <c r="B163" s="144"/>
      <c r="C163" s="145" t="s">
        <v>460</v>
      </c>
      <c r="D163" s="145" t="s">
        <v>151</v>
      </c>
      <c r="E163" s="146" t="s">
        <v>1186</v>
      </c>
      <c r="F163" s="147" t="s">
        <v>1187</v>
      </c>
      <c r="G163" s="148" t="s">
        <v>154</v>
      </c>
      <c r="H163" s="149">
        <v>10</v>
      </c>
      <c r="I163" s="150"/>
      <c r="J163" s="150">
        <f t="shared" si="10"/>
        <v>0</v>
      </c>
      <c r="K163" s="151"/>
      <c r="L163" s="27"/>
      <c r="M163" s="152" t="s">
        <v>1</v>
      </c>
      <c r="N163" s="153" t="s">
        <v>36</v>
      </c>
      <c r="O163" s="154">
        <v>0</v>
      </c>
      <c r="P163" s="154">
        <f t="shared" si="11"/>
        <v>0</v>
      </c>
      <c r="Q163" s="154">
        <v>0</v>
      </c>
      <c r="R163" s="154">
        <f t="shared" si="12"/>
        <v>0</v>
      </c>
      <c r="S163" s="154">
        <v>0</v>
      </c>
      <c r="T163" s="155">
        <f t="shared" si="13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56" t="s">
        <v>155</v>
      </c>
      <c r="AT163" s="156" t="s">
        <v>151</v>
      </c>
      <c r="AU163" s="156" t="s">
        <v>156</v>
      </c>
      <c r="AY163" s="14" t="s">
        <v>149</v>
      </c>
      <c r="BE163" s="157">
        <f t="shared" si="14"/>
        <v>0</v>
      </c>
      <c r="BF163" s="157">
        <f t="shared" si="15"/>
        <v>0</v>
      </c>
      <c r="BG163" s="157">
        <f t="shared" si="16"/>
        <v>0</v>
      </c>
      <c r="BH163" s="157">
        <f t="shared" si="17"/>
        <v>0</v>
      </c>
      <c r="BI163" s="157">
        <f t="shared" si="18"/>
        <v>0</v>
      </c>
      <c r="BJ163" s="14" t="s">
        <v>156</v>
      </c>
      <c r="BK163" s="157">
        <f t="shared" si="19"/>
        <v>0</v>
      </c>
      <c r="BL163" s="14" t="s">
        <v>155</v>
      </c>
      <c r="BM163" s="156" t="s">
        <v>466</v>
      </c>
    </row>
    <row r="164" spans="1:65" s="2" customFormat="1" ht="16.5" customHeight="1">
      <c r="A164" s="26"/>
      <c r="B164" s="144"/>
      <c r="C164" s="145" t="s">
        <v>394</v>
      </c>
      <c r="D164" s="145" t="s">
        <v>151</v>
      </c>
      <c r="E164" s="146" t="s">
        <v>1188</v>
      </c>
      <c r="F164" s="147" t="s">
        <v>1189</v>
      </c>
      <c r="G164" s="148" t="s">
        <v>154</v>
      </c>
      <c r="H164" s="149">
        <v>13</v>
      </c>
      <c r="I164" s="150"/>
      <c r="J164" s="150">
        <f t="shared" si="10"/>
        <v>0</v>
      </c>
      <c r="K164" s="151"/>
      <c r="L164" s="27"/>
      <c r="M164" s="152" t="s">
        <v>1</v>
      </c>
      <c r="N164" s="153" t="s">
        <v>36</v>
      </c>
      <c r="O164" s="154">
        <v>0</v>
      </c>
      <c r="P164" s="154">
        <f t="shared" si="11"/>
        <v>0</v>
      </c>
      <c r="Q164" s="154">
        <v>0</v>
      </c>
      <c r="R164" s="154">
        <f t="shared" si="12"/>
        <v>0</v>
      </c>
      <c r="S164" s="154">
        <v>0</v>
      </c>
      <c r="T164" s="155">
        <f t="shared" si="13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56" t="s">
        <v>155</v>
      </c>
      <c r="AT164" s="156" t="s">
        <v>151</v>
      </c>
      <c r="AU164" s="156" t="s">
        <v>156</v>
      </c>
      <c r="AY164" s="14" t="s">
        <v>149</v>
      </c>
      <c r="BE164" s="157">
        <f t="shared" si="14"/>
        <v>0</v>
      </c>
      <c r="BF164" s="157">
        <f t="shared" si="15"/>
        <v>0</v>
      </c>
      <c r="BG164" s="157">
        <f t="shared" si="16"/>
        <v>0</v>
      </c>
      <c r="BH164" s="157">
        <f t="shared" si="17"/>
        <v>0</v>
      </c>
      <c r="BI164" s="157">
        <f t="shared" si="18"/>
        <v>0</v>
      </c>
      <c r="BJ164" s="14" t="s">
        <v>156</v>
      </c>
      <c r="BK164" s="157">
        <f t="shared" si="19"/>
        <v>0</v>
      </c>
      <c r="BL164" s="14" t="s">
        <v>155</v>
      </c>
      <c r="BM164" s="156" t="s">
        <v>470</v>
      </c>
    </row>
    <row r="165" spans="1:65" s="2" customFormat="1" ht="16.5" customHeight="1">
      <c r="A165" s="26"/>
      <c r="B165" s="144"/>
      <c r="C165" s="145" t="s">
        <v>467</v>
      </c>
      <c r="D165" s="145" t="s">
        <v>151</v>
      </c>
      <c r="E165" s="146" t="s">
        <v>1190</v>
      </c>
      <c r="F165" s="147" t="s">
        <v>1191</v>
      </c>
      <c r="G165" s="148" t="s">
        <v>154</v>
      </c>
      <c r="H165" s="149">
        <v>1</v>
      </c>
      <c r="I165" s="150"/>
      <c r="J165" s="150">
        <f t="shared" si="10"/>
        <v>0</v>
      </c>
      <c r="K165" s="151"/>
      <c r="L165" s="27"/>
      <c r="M165" s="152" t="s">
        <v>1</v>
      </c>
      <c r="N165" s="153" t="s">
        <v>36</v>
      </c>
      <c r="O165" s="154">
        <v>0</v>
      </c>
      <c r="P165" s="154">
        <f t="shared" si="11"/>
        <v>0</v>
      </c>
      <c r="Q165" s="154">
        <v>0</v>
      </c>
      <c r="R165" s="154">
        <f t="shared" si="12"/>
        <v>0</v>
      </c>
      <c r="S165" s="154">
        <v>0</v>
      </c>
      <c r="T165" s="155">
        <f t="shared" si="13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56" t="s">
        <v>155</v>
      </c>
      <c r="AT165" s="156" t="s">
        <v>151</v>
      </c>
      <c r="AU165" s="156" t="s">
        <v>156</v>
      </c>
      <c r="AY165" s="14" t="s">
        <v>149</v>
      </c>
      <c r="BE165" s="157">
        <f t="shared" si="14"/>
        <v>0</v>
      </c>
      <c r="BF165" s="157">
        <f t="shared" si="15"/>
        <v>0</v>
      </c>
      <c r="BG165" s="157">
        <f t="shared" si="16"/>
        <v>0</v>
      </c>
      <c r="BH165" s="157">
        <f t="shared" si="17"/>
        <v>0</v>
      </c>
      <c r="BI165" s="157">
        <f t="shared" si="18"/>
        <v>0</v>
      </c>
      <c r="BJ165" s="14" t="s">
        <v>156</v>
      </c>
      <c r="BK165" s="157">
        <f t="shared" si="19"/>
        <v>0</v>
      </c>
      <c r="BL165" s="14" t="s">
        <v>155</v>
      </c>
      <c r="BM165" s="156" t="s">
        <v>473</v>
      </c>
    </row>
    <row r="166" spans="1:65" s="2" customFormat="1" ht="16.5" customHeight="1">
      <c r="A166" s="26"/>
      <c r="B166" s="144"/>
      <c r="C166" s="145" t="s">
        <v>397</v>
      </c>
      <c r="D166" s="145" t="s">
        <v>151</v>
      </c>
      <c r="E166" s="146" t="s">
        <v>1192</v>
      </c>
      <c r="F166" s="147" t="s">
        <v>1193</v>
      </c>
      <c r="G166" s="148" t="s">
        <v>227</v>
      </c>
      <c r="H166" s="149">
        <v>200</v>
      </c>
      <c r="I166" s="150"/>
      <c r="J166" s="150">
        <f t="shared" si="10"/>
        <v>0</v>
      </c>
      <c r="K166" s="151"/>
      <c r="L166" s="27"/>
      <c r="M166" s="152" t="s">
        <v>1</v>
      </c>
      <c r="N166" s="153" t="s">
        <v>36</v>
      </c>
      <c r="O166" s="154">
        <v>0</v>
      </c>
      <c r="P166" s="154">
        <f t="shared" si="11"/>
        <v>0</v>
      </c>
      <c r="Q166" s="154">
        <v>0</v>
      </c>
      <c r="R166" s="154">
        <f t="shared" si="12"/>
        <v>0</v>
      </c>
      <c r="S166" s="154">
        <v>0</v>
      </c>
      <c r="T166" s="155">
        <f t="shared" si="13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56" t="s">
        <v>155</v>
      </c>
      <c r="AT166" s="156" t="s">
        <v>151</v>
      </c>
      <c r="AU166" s="156" t="s">
        <v>156</v>
      </c>
      <c r="AY166" s="14" t="s">
        <v>149</v>
      </c>
      <c r="BE166" s="157">
        <f t="shared" si="14"/>
        <v>0</v>
      </c>
      <c r="BF166" s="157">
        <f t="shared" si="15"/>
        <v>0</v>
      </c>
      <c r="BG166" s="157">
        <f t="shared" si="16"/>
        <v>0</v>
      </c>
      <c r="BH166" s="157">
        <f t="shared" si="17"/>
        <v>0</v>
      </c>
      <c r="BI166" s="157">
        <f t="shared" si="18"/>
        <v>0</v>
      </c>
      <c r="BJ166" s="14" t="s">
        <v>156</v>
      </c>
      <c r="BK166" s="157">
        <f t="shared" si="19"/>
        <v>0</v>
      </c>
      <c r="BL166" s="14" t="s">
        <v>155</v>
      </c>
      <c r="BM166" s="156" t="s">
        <v>478</v>
      </c>
    </row>
    <row r="167" spans="1:65" s="2" customFormat="1" ht="16.5" customHeight="1">
      <c r="A167" s="26"/>
      <c r="B167" s="144"/>
      <c r="C167" s="145" t="s">
        <v>474</v>
      </c>
      <c r="D167" s="145" t="s">
        <v>151</v>
      </c>
      <c r="E167" s="146" t="s">
        <v>1194</v>
      </c>
      <c r="F167" s="147" t="s">
        <v>1195</v>
      </c>
      <c r="G167" s="148" t="s">
        <v>154</v>
      </c>
      <c r="H167" s="149">
        <v>1</v>
      </c>
      <c r="I167" s="150"/>
      <c r="J167" s="150">
        <f t="shared" si="10"/>
        <v>0</v>
      </c>
      <c r="K167" s="151"/>
      <c r="L167" s="27"/>
      <c r="M167" s="152" t="s">
        <v>1</v>
      </c>
      <c r="N167" s="153" t="s">
        <v>36</v>
      </c>
      <c r="O167" s="154">
        <v>0</v>
      </c>
      <c r="P167" s="154">
        <f t="shared" si="11"/>
        <v>0</v>
      </c>
      <c r="Q167" s="154">
        <v>0</v>
      </c>
      <c r="R167" s="154">
        <f t="shared" si="12"/>
        <v>0</v>
      </c>
      <c r="S167" s="154">
        <v>0</v>
      </c>
      <c r="T167" s="155">
        <f t="shared" si="13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56" t="s">
        <v>155</v>
      </c>
      <c r="AT167" s="156" t="s">
        <v>151</v>
      </c>
      <c r="AU167" s="156" t="s">
        <v>156</v>
      </c>
      <c r="AY167" s="14" t="s">
        <v>149</v>
      </c>
      <c r="BE167" s="157">
        <f t="shared" si="14"/>
        <v>0</v>
      </c>
      <c r="BF167" s="157">
        <f t="shared" si="15"/>
        <v>0</v>
      </c>
      <c r="BG167" s="157">
        <f t="shared" si="16"/>
        <v>0</v>
      </c>
      <c r="BH167" s="157">
        <f t="shared" si="17"/>
        <v>0</v>
      </c>
      <c r="BI167" s="157">
        <f t="shared" si="18"/>
        <v>0</v>
      </c>
      <c r="BJ167" s="14" t="s">
        <v>156</v>
      </c>
      <c r="BK167" s="157">
        <f t="shared" si="19"/>
        <v>0</v>
      </c>
      <c r="BL167" s="14" t="s">
        <v>155</v>
      </c>
      <c r="BM167" s="156" t="s">
        <v>481</v>
      </c>
    </row>
    <row r="168" spans="1:65" s="2" customFormat="1" ht="24.15" customHeight="1">
      <c r="A168" s="26"/>
      <c r="B168" s="144"/>
      <c r="C168" s="145" t="s">
        <v>401</v>
      </c>
      <c r="D168" s="145" t="s">
        <v>151</v>
      </c>
      <c r="E168" s="146" t="s">
        <v>1196</v>
      </c>
      <c r="F168" s="147" t="s">
        <v>1197</v>
      </c>
      <c r="G168" s="148" t="s">
        <v>154</v>
      </c>
      <c r="H168" s="149">
        <v>1</v>
      </c>
      <c r="I168" s="150"/>
      <c r="J168" s="150">
        <f t="shared" si="10"/>
        <v>0</v>
      </c>
      <c r="K168" s="151"/>
      <c r="L168" s="27"/>
      <c r="M168" s="152" t="s">
        <v>1</v>
      </c>
      <c r="N168" s="153" t="s">
        <v>36</v>
      </c>
      <c r="O168" s="154">
        <v>0</v>
      </c>
      <c r="P168" s="154">
        <f t="shared" si="11"/>
        <v>0</v>
      </c>
      <c r="Q168" s="154">
        <v>0</v>
      </c>
      <c r="R168" s="154">
        <f t="shared" si="12"/>
        <v>0</v>
      </c>
      <c r="S168" s="154">
        <v>0</v>
      </c>
      <c r="T168" s="155">
        <f t="shared" si="13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56" t="s">
        <v>155</v>
      </c>
      <c r="AT168" s="156" t="s">
        <v>151</v>
      </c>
      <c r="AU168" s="156" t="s">
        <v>156</v>
      </c>
      <c r="AY168" s="14" t="s">
        <v>149</v>
      </c>
      <c r="BE168" s="157">
        <f t="shared" si="14"/>
        <v>0</v>
      </c>
      <c r="BF168" s="157">
        <f t="shared" si="15"/>
        <v>0</v>
      </c>
      <c r="BG168" s="157">
        <f t="shared" si="16"/>
        <v>0</v>
      </c>
      <c r="BH168" s="157">
        <f t="shared" si="17"/>
        <v>0</v>
      </c>
      <c r="BI168" s="157">
        <f t="shared" si="18"/>
        <v>0</v>
      </c>
      <c r="BJ168" s="14" t="s">
        <v>156</v>
      </c>
      <c r="BK168" s="157">
        <f t="shared" si="19"/>
        <v>0</v>
      </c>
      <c r="BL168" s="14" t="s">
        <v>155</v>
      </c>
      <c r="BM168" s="156" t="s">
        <v>485</v>
      </c>
    </row>
    <row r="169" spans="1:65" s="2" customFormat="1" ht="16.5" customHeight="1">
      <c r="A169" s="26"/>
      <c r="B169" s="144"/>
      <c r="C169" s="145" t="s">
        <v>482</v>
      </c>
      <c r="D169" s="145" t="s">
        <v>151</v>
      </c>
      <c r="E169" s="146" t="s">
        <v>1198</v>
      </c>
      <c r="F169" s="147" t="s">
        <v>1199</v>
      </c>
      <c r="G169" s="148" t="s">
        <v>154</v>
      </c>
      <c r="H169" s="149">
        <v>1</v>
      </c>
      <c r="I169" s="150"/>
      <c r="J169" s="150">
        <f t="shared" si="10"/>
        <v>0</v>
      </c>
      <c r="K169" s="151"/>
      <c r="L169" s="27"/>
      <c r="M169" s="158" t="s">
        <v>1</v>
      </c>
      <c r="N169" s="159" t="s">
        <v>36</v>
      </c>
      <c r="O169" s="160">
        <v>0</v>
      </c>
      <c r="P169" s="160">
        <f t="shared" si="11"/>
        <v>0</v>
      </c>
      <c r="Q169" s="160">
        <v>0</v>
      </c>
      <c r="R169" s="160">
        <f t="shared" si="12"/>
        <v>0</v>
      </c>
      <c r="S169" s="160">
        <v>0</v>
      </c>
      <c r="T169" s="161">
        <f t="shared" si="13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56" t="s">
        <v>155</v>
      </c>
      <c r="AT169" s="156" t="s">
        <v>151</v>
      </c>
      <c r="AU169" s="156" t="s">
        <v>156</v>
      </c>
      <c r="AY169" s="14" t="s">
        <v>149</v>
      </c>
      <c r="BE169" s="157">
        <f t="shared" si="14"/>
        <v>0</v>
      </c>
      <c r="BF169" s="157">
        <f t="shared" si="15"/>
        <v>0</v>
      </c>
      <c r="BG169" s="157">
        <f t="shared" si="16"/>
        <v>0</v>
      </c>
      <c r="BH169" s="157">
        <f t="shared" si="17"/>
        <v>0</v>
      </c>
      <c r="BI169" s="157">
        <f t="shared" si="18"/>
        <v>0</v>
      </c>
      <c r="BJ169" s="14" t="s">
        <v>156</v>
      </c>
      <c r="BK169" s="157">
        <f t="shared" si="19"/>
        <v>0</v>
      </c>
      <c r="BL169" s="14" t="s">
        <v>155</v>
      </c>
      <c r="BM169" s="156" t="s">
        <v>488</v>
      </c>
    </row>
    <row r="170" spans="1:65" s="2" customFormat="1" ht="6.9" customHeight="1">
      <c r="A170" s="26"/>
      <c r="B170" s="44"/>
      <c r="C170" s="45"/>
      <c r="D170" s="45"/>
      <c r="E170" s="45"/>
      <c r="F170" s="45"/>
      <c r="G170" s="45"/>
      <c r="H170" s="45"/>
      <c r="I170" s="45"/>
      <c r="J170" s="45"/>
      <c r="K170" s="45"/>
      <c r="L170" s="27"/>
      <c r="M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</row>
  </sheetData>
  <autoFilter ref="C117:K169" xr:uid="{00000000-0009-0000-0000-00000D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M149"/>
  <sheetViews>
    <sheetView showGridLines="0" topLeftCell="A123" workbookViewId="0">
      <selection activeCell="W144" sqref="W144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>
      <c r="A1" s="90"/>
    </row>
    <row r="2" spans="1:46" s="1" customFormat="1" ht="36.9" customHeight="1">
      <c r="L2" s="180" t="s">
        <v>5</v>
      </c>
      <c r="M2" s="181"/>
      <c r="N2" s="181"/>
      <c r="O2" s="181"/>
      <c r="P2" s="181"/>
      <c r="Q2" s="181"/>
      <c r="R2" s="181"/>
      <c r="S2" s="181"/>
      <c r="T2" s="181"/>
      <c r="U2" s="181"/>
      <c r="V2" s="181"/>
      <c r="AT2" s="14" t="s">
        <v>79</v>
      </c>
    </row>
    <row r="3" spans="1:46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70</v>
      </c>
    </row>
    <row r="4" spans="1:46" s="1" customFormat="1" ht="24.9" customHeight="1">
      <c r="B4" s="17"/>
      <c r="D4" s="18" t="s">
        <v>119</v>
      </c>
      <c r="L4" s="17"/>
      <c r="M4" s="91" t="s">
        <v>9</v>
      </c>
      <c r="AT4" s="14" t="s">
        <v>3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39.75" customHeight="1">
      <c r="B7" s="17"/>
      <c r="E7" s="211" t="str">
        <f>'Rekapitulácia stavby'!K6</f>
        <v>BOROVCE, RAKOVICE, VESELÉ, DUBOVANY - Dobudovanie verejnej kanalizácie, Veselé - rekonštrukcia a dostavba obecnej ČOV</v>
      </c>
      <c r="F7" s="212"/>
      <c r="G7" s="212"/>
      <c r="H7" s="212"/>
      <c r="L7" s="17"/>
    </row>
    <row r="8" spans="1:46" s="2" customFormat="1" ht="12" customHeight="1">
      <c r="A8" s="26"/>
      <c r="B8" s="27"/>
      <c r="C8" s="26"/>
      <c r="D8" s="23" t="s">
        <v>120</v>
      </c>
      <c r="E8" s="26"/>
      <c r="F8" s="26"/>
      <c r="G8" s="26"/>
      <c r="H8" s="26"/>
      <c r="I8" s="26"/>
      <c r="J8" s="26"/>
      <c r="K8" s="26"/>
      <c r="L8" s="39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205" t="s">
        <v>121</v>
      </c>
      <c r="F9" s="210"/>
      <c r="G9" s="210"/>
      <c r="H9" s="210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15</v>
      </c>
      <c r="E11" s="26"/>
      <c r="F11" s="21" t="s">
        <v>1</v>
      </c>
      <c r="G11" s="26"/>
      <c r="H11" s="26"/>
      <c r="I11" s="23" t="s">
        <v>16</v>
      </c>
      <c r="J11" s="21" t="s">
        <v>1</v>
      </c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17</v>
      </c>
      <c r="E12" s="26"/>
      <c r="F12" s="21" t="s">
        <v>18</v>
      </c>
      <c r="G12" s="26"/>
      <c r="H12" s="26"/>
      <c r="I12" s="23" t="s">
        <v>19</v>
      </c>
      <c r="J12" s="52"/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8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20</v>
      </c>
      <c r="E14" s="26"/>
      <c r="F14" s="26"/>
      <c r="G14" s="26"/>
      <c r="H14" s="26"/>
      <c r="I14" s="23" t="s">
        <v>21</v>
      </c>
      <c r="J14" s="21" t="s">
        <v>1</v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">
        <v>22</v>
      </c>
      <c r="F15" s="26"/>
      <c r="G15" s="26"/>
      <c r="H15" s="26"/>
      <c r="I15" s="23" t="s">
        <v>23</v>
      </c>
      <c r="J15" s="21" t="s">
        <v>1</v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21</v>
      </c>
      <c r="J17" s="21" t="str">
        <f>'Rekapitulácia stavby'!AN13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97" t="str">
        <f>'Rekapitulácia stavby'!E14</f>
        <v xml:space="preserve"> </v>
      </c>
      <c r="F18" s="197"/>
      <c r="G18" s="197"/>
      <c r="H18" s="197"/>
      <c r="I18" s="23" t="s">
        <v>23</v>
      </c>
      <c r="J18" s="21" t="str">
        <f>'Rekapitulácia stavby'!AN14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25</v>
      </c>
      <c r="E20" s="26"/>
      <c r="F20" s="26"/>
      <c r="G20" s="26"/>
      <c r="H20" s="26"/>
      <c r="I20" s="23" t="s">
        <v>21</v>
      </c>
      <c r="J20" s="21" t="s">
        <v>1</v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">
        <v>26</v>
      </c>
      <c r="F21" s="26"/>
      <c r="G21" s="26"/>
      <c r="H21" s="26"/>
      <c r="I21" s="23" t="s">
        <v>23</v>
      </c>
      <c r="J21" s="21" t="s">
        <v>1</v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28</v>
      </c>
      <c r="E23" s="26"/>
      <c r="F23" s="26"/>
      <c r="G23" s="26"/>
      <c r="H23" s="26"/>
      <c r="I23" s="23" t="s">
        <v>21</v>
      </c>
      <c r="J23" s="21" t="str">
        <f>IF('Rekapitulácia stavby'!AN19="","",'Rekapitulácia stavby'!AN19)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23</v>
      </c>
      <c r="J24" s="21" t="str">
        <f>IF('Rekapitulácia stavby'!AN20="","",'Rekapitulácia stavby'!AN20)</f>
        <v/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29</v>
      </c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92"/>
      <c r="B27" s="93"/>
      <c r="C27" s="92"/>
      <c r="D27" s="92"/>
      <c r="E27" s="199" t="s">
        <v>1</v>
      </c>
      <c r="F27" s="199"/>
      <c r="G27" s="199"/>
      <c r="H27" s="199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" customHeight="1">
      <c r="A29" s="26"/>
      <c r="B29" s="27"/>
      <c r="C29" s="26"/>
      <c r="D29" s="63"/>
      <c r="E29" s="63"/>
      <c r="F29" s="63"/>
      <c r="G29" s="63"/>
      <c r="H29" s="63"/>
      <c r="I29" s="63"/>
      <c r="J29" s="63"/>
      <c r="K29" s="63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5" t="s">
        <v>30</v>
      </c>
      <c r="E30" s="26"/>
      <c r="F30" s="26"/>
      <c r="G30" s="26"/>
      <c r="H30" s="26"/>
      <c r="I30" s="26"/>
      <c r="J30" s="68">
        <f>ROUND(J124, 2)</f>
        <v>0</v>
      </c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" customHeight="1">
      <c r="A32" s="26"/>
      <c r="B32" s="27"/>
      <c r="C32" s="26"/>
      <c r="D32" s="26"/>
      <c r="E32" s="26"/>
      <c r="F32" s="30" t="s">
        <v>32</v>
      </c>
      <c r="G32" s="26"/>
      <c r="H32" s="26"/>
      <c r="I32" s="30" t="s">
        <v>31</v>
      </c>
      <c r="J32" s="30" t="s">
        <v>33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" customHeight="1">
      <c r="A33" s="26"/>
      <c r="B33" s="27"/>
      <c r="C33" s="26"/>
      <c r="D33" s="96" t="s">
        <v>34</v>
      </c>
      <c r="E33" s="32" t="s">
        <v>35</v>
      </c>
      <c r="F33" s="97">
        <f>ROUND((SUM(BE124:BE148)),  2)</f>
        <v>0</v>
      </c>
      <c r="G33" s="98"/>
      <c r="H33" s="98"/>
      <c r="I33" s="99">
        <v>0.2</v>
      </c>
      <c r="J33" s="97">
        <f>ROUND(((SUM(BE124:BE148))*I33),  2)</f>
        <v>0</v>
      </c>
      <c r="K33" s="26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" customHeight="1">
      <c r="A34" s="26"/>
      <c r="B34" s="27"/>
      <c r="C34" s="26"/>
      <c r="D34" s="26"/>
      <c r="E34" s="32" t="s">
        <v>36</v>
      </c>
      <c r="F34" s="100">
        <f>ROUND((SUM(BF124:BF148)),  2)</f>
        <v>0</v>
      </c>
      <c r="G34" s="26"/>
      <c r="H34" s="26"/>
      <c r="I34" s="101">
        <v>0.2</v>
      </c>
      <c r="J34" s="100">
        <f>ROUND(((SUM(BF124:BF148))*I34),  2)</f>
        <v>0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" hidden="1" customHeight="1">
      <c r="A35" s="26"/>
      <c r="B35" s="27"/>
      <c r="C35" s="26"/>
      <c r="D35" s="26"/>
      <c r="E35" s="23" t="s">
        <v>37</v>
      </c>
      <c r="F35" s="100">
        <f>ROUND((SUM(BG124:BG148)),  2)</f>
        <v>0</v>
      </c>
      <c r="G35" s="26"/>
      <c r="H35" s="26"/>
      <c r="I35" s="101">
        <v>0.2</v>
      </c>
      <c r="J35" s="100">
        <f>0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" hidden="1" customHeight="1">
      <c r="A36" s="26"/>
      <c r="B36" s="27"/>
      <c r="C36" s="26"/>
      <c r="D36" s="26"/>
      <c r="E36" s="23" t="s">
        <v>38</v>
      </c>
      <c r="F36" s="100">
        <f>ROUND((SUM(BH124:BH148)),  2)</f>
        <v>0</v>
      </c>
      <c r="G36" s="26"/>
      <c r="H36" s="26"/>
      <c r="I36" s="101">
        <v>0.2</v>
      </c>
      <c r="J36" s="100">
        <f>0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" hidden="1" customHeight="1">
      <c r="A37" s="26"/>
      <c r="B37" s="27"/>
      <c r="C37" s="26"/>
      <c r="D37" s="26"/>
      <c r="E37" s="32" t="s">
        <v>39</v>
      </c>
      <c r="F37" s="97">
        <f>ROUND((SUM(BI124:BI148)),  2)</f>
        <v>0</v>
      </c>
      <c r="G37" s="98"/>
      <c r="H37" s="98"/>
      <c r="I37" s="99">
        <v>0</v>
      </c>
      <c r="J37" s="97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102"/>
      <c r="D39" s="103" t="s">
        <v>40</v>
      </c>
      <c r="E39" s="57"/>
      <c r="F39" s="57"/>
      <c r="G39" s="104" t="s">
        <v>41</v>
      </c>
      <c r="H39" s="105" t="s">
        <v>42</v>
      </c>
      <c r="I39" s="57"/>
      <c r="J39" s="106">
        <f>SUM(J30:J37)</f>
        <v>0</v>
      </c>
      <c r="K39" s="107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" customHeight="1">
      <c r="B41" s="17"/>
      <c r="L41" s="17"/>
    </row>
    <row r="42" spans="1:31" s="1" customFormat="1" ht="14.4" customHeight="1">
      <c r="B42" s="17"/>
      <c r="L42" s="17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39"/>
      <c r="D50" s="40" t="s">
        <v>43</v>
      </c>
      <c r="E50" s="41"/>
      <c r="F50" s="41"/>
      <c r="G50" s="40" t="s">
        <v>44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.2">
      <c r="A61" s="26"/>
      <c r="B61" s="27"/>
      <c r="C61" s="26"/>
      <c r="D61" s="42" t="s">
        <v>45</v>
      </c>
      <c r="E61" s="29"/>
      <c r="F61" s="108" t="s">
        <v>46</v>
      </c>
      <c r="G61" s="42" t="s">
        <v>45</v>
      </c>
      <c r="H61" s="29"/>
      <c r="I61" s="29"/>
      <c r="J61" s="109" t="s">
        <v>46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.2">
      <c r="A65" s="26"/>
      <c r="B65" s="27"/>
      <c r="C65" s="26"/>
      <c r="D65" s="40" t="s">
        <v>47</v>
      </c>
      <c r="E65" s="43"/>
      <c r="F65" s="43"/>
      <c r="G65" s="40" t="s">
        <v>48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.2">
      <c r="A76" s="26"/>
      <c r="B76" s="27"/>
      <c r="C76" s="26"/>
      <c r="D76" s="42" t="s">
        <v>45</v>
      </c>
      <c r="E76" s="29"/>
      <c r="F76" s="108" t="s">
        <v>46</v>
      </c>
      <c r="G76" s="42" t="s">
        <v>45</v>
      </c>
      <c r="H76" s="29"/>
      <c r="I76" s="29"/>
      <c r="J76" s="109" t="s">
        <v>46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" customHeight="1">
      <c r="A82" s="26"/>
      <c r="B82" s="27"/>
      <c r="C82" s="18" t="s">
        <v>122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39.75" customHeight="1">
      <c r="A85" s="26"/>
      <c r="B85" s="27"/>
      <c r="C85" s="26"/>
      <c r="D85" s="26"/>
      <c r="E85" s="211" t="str">
        <f>E7</f>
        <v>BOROVCE, RAKOVICE, VESELÉ, DUBOVANY - Dobudovanie verejnej kanalizácie, Veselé - rekonštrukcia a dostavba obecnej ČOV</v>
      </c>
      <c r="F85" s="212"/>
      <c r="G85" s="212"/>
      <c r="H85" s="212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120</v>
      </c>
      <c r="D86" s="26"/>
      <c r="E86" s="26"/>
      <c r="F86" s="26"/>
      <c r="G86" s="26"/>
      <c r="H86" s="26"/>
      <c r="I86" s="26"/>
      <c r="J86" s="26"/>
      <c r="K86" s="26"/>
      <c r="L86" s="39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205" t="str">
        <f>E9</f>
        <v>SO 10.1 - Príprava územia</v>
      </c>
      <c r="F87" s="210"/>
      <c r="G87" s="210"/>
      <c r="H87" s="210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17</v>
      </c>
      <c r="D89" s="26"/>
      <c r="E89" s="26"/>
      <c r="F89" s="21" t="str">
        <f>F12</f>
        <v xml:space="preserve"> </v>
      </c>
      <c r="G89" s="26"/>
      <c r="H89" s="26"/>
      <c r="I89" s="23" t="s">
        <v>19</v>
      </c>
      <c r="J89" s="52"/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15" customHeight="1">
      <c r="A91" s="26"/>
      <c r="B91" s="27"/>
      <c r="C91" s="23" t="s">
        <v>20</v>
      </c>
      <c r="D91" s="26"/>
      <c r="E91" s="26"/>
      <c r="F91" s="21" t="str">
        <f>E15</f>
        <v>Obec Veselé</v>
      </c>
      <c r="G91" s="26"/>
      <c r="H91" s="26"/>
      <c r="I91" s="23" t="s">
        <v>25</v>
      </c>
      <c r="J91" s="24" t="str">
        <f>E21</f>
        <v>Ing. Štefan Dubec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15" customHeight="1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28</v>
      </c>
      <c r="J92" s="24" t="str">
        <f>E24</f>
        <v xml:space="preserve"> </v>
      </c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10" t="s">
        <v>123</v>
      </c>
      <c r="D94" s="102"/>
      <c r="E94" s="102"/>
      <c r="F94" s="102"/>
      <c r="G94" s="102"/>
      <c r="H94" s="102"/>
      <c r="I94" s="102"/>
      <c r="J94" s="111" t="s">
        <v>124</v>
      </c>
      <c r="K94" s="102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8" customHeight="1">
      <c r="A96" s="26"/>
      <c r="B96" s="27"/>
      <c r="C96" s="112" t="s">
        <v>125</v>
      </c>
      <c r="D96" s="26"/>
      <c r="E96" s="26"/>
      <c r="F96" s="26"/>
      <c r="G96" s="26"/>
      <c r="H96" s="26"/>
      <c r="I96" s="26"/>
      <c r="J96" s="68">
        <f>J124</f>
        <v>0</v>
      </c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126</v>
      </c>
    </row>
    <row r="97" spans="1:31" s="9" customFormat="1" ht="24.9" customHeight="1">
      <c r="B97" s="113"/>
      <c r="D97" s="114" t="s">
        <v>127</v>
      </c>
      <c r="E97" s="115"/>
      <c r="F97" s="115"/>
      <c r="G97" s="115"/>
      <c r="H97" s="115"/>
      <c r="I97" s="115"/>
      <c r="J97" s="116">
        <f>J125</f>
        <v>0</v>
      </c>
      <c r="L97" s="113"/>
    </row>
    <row r="98" spans="1:31" s="10" customFormat="1" ht="19.95" customHeight="1">
      <c r="B98" s="117"/>
      <c r="D98" s="118" t="s">
        <v>128</v>
      </c>
      <c r="E98" s="119"/>
      <c r="F98" s="119"/>
      <c r="G98" s="119"/>
      <c r="H98" s="119"/>
      <c r="I98" s="119"/>
      <c r="J98" s="120">
        <f>J126</f>
        <v>0</v>
      </c>
      <c r="L98" s="117"/>
    </row>
    <row r="99" spans="1:31" s="10" customFormat="1" ht="19.95" customHeight="1">
      <c r="B99" s="117"/>
      <c r="D99" s="118" t="s">
        <v>129</v>
      </c>
      <c r="E99" s="119"/>
      <c r="F99" s="119"/>
      <c r="G99" s="119"/>
      <c r="H99" s="119"/>
      <c r="I99" s="119"/>
      <c r="J99" s="120">
        <f>J134</f>
        <v>0</v>
      </c>
      <c r="L99" s="117"/>
    </row>
    <row r="100" spans="1:31" s="10" customFormat="1" ht="19.95" customHeight="1">
      <c r="B100" s="117"/>
      <c r="D100" s="118" t="s">
        <v>130</v>
      </c>
      <c r="E100" s="119"/>
      <c r="F100" s="119"/>
      <c r="G100" s="119"/>
      <c r="H100" s="119"/>
      <c r="I100" s="119"/>
      <c r="J100" s="120">
        <f>J136</f>
        <v>0</v>
      </c>
      <c r="L100" s="117"/>
    </row>
    <row r="101" spans="1:31" s="10" customFormat="1" ht="19.95" customHeight="1">
      <c r="B101" s="117"/>
      <c r="D101" s="118" t="s">
        <v>131</v>
      </c>
      <c r="E101" s="119"/>
      <c r="F101" s="119"/>
      <c r="G101" s="119"/>
      <c r="H101" s="119"/>
      <c r="I101" s="119"/>
      <c r="J101" s="120">
        <f>J141</f>
        <v>0</v>
      </c>
      <c r="L101" s="117"/>
    </row>
    <row r="102" spans="1:31" s="9" customFormat="1" ht="24.9" customHeight="1">
      <c r="B102" s="113"/>
      <c r="D102" s="114" t="s">
        <v>132</v>
      </c>
      <c r="E102" s="115"/>
      <c r="F102" s="115"/>
      <c r="G102" s="115"/>
      <c r="H102" s="115"/>
      <c r="I102" s="115"/>
      <c r="J102" s="116">
        <f>J143</f>
        <v>0</v>
      </c>
      <c r="L102" s="113"/>
    </row>
    <row r="103" spans="1:31" s="10" customFormat="1" ht="19.95" customHeight="1">
      <c r="B103" s="117"/>
      <c r="D103" s="118" t="s">
        <v>133</v>
      </c>
      <c r="E103" s="119"/>
      <c r="F103" s="119"/>
      <c r="G103" s="119"/>
      <c r="H103" s="119"/>
      <c r="I103" s="119"/>
      <c r="J103" s="120">
        <f>J144</f>
        <v>0</v>
      </c>
      <c r="L103" s="117"/>
    </row>
    <row r="104" spans="1:31" s="10" customFormat="1" ht="19.95" customHeight="1">
      <c r="B104" s="117"/>
      <c r="D104" s="118" t="s">
        <v>134</v>
      </c>
      <c r="E104" s="119"/>
      <c r="F104" s="119"/>
      <c r="G104" s="119"/>
      <c r="H104" s="119"/>
      <c r="I104" s="119"/>
      <c r="J104" s="120">
        <f>J146</f>
        <v>0</v>
      </c>
      <c r="L104" s="117"/>
    </row>
    <row r="105" spans="1:31" s="2" customFormat="1" ht="21.75" customHeight="1">
      <c r="A105" s="26"/>
      <c r="B105" s="27"/>
      <c r="C105" s="26"/>
      <c r="D105" s="26"/>
      <c r="E105" s="26"/>
      <c r="F105" s="26"/>
      <c r="G105" s="26"/>
      <c r="H105" s="26"/>
      <c r="I105" s="26"/>
      <c r="J105" s="26"/>
      <c r="K105" s="26"/>
      <c r="L105" s="39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31" s="2" customFormat="1" ht="6.9" customHeight="1">
      <c r="A106" s="26"/>
      <c r="B106" s="44"/>
      <c r="C106" s="45"/>
      <c r="D106" s="45"/>
      <c r="E106" s="45"/>
      <c r="F106" s="45"/>
      <c r="G106" s="45"/>
      <c r="H106" s="45"/>
      <c r="I106" s="45"/>
      <c r="J106" s="45"/>
      <c r="K106" s="45"/>
      <c r="L106" s="39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10" spans="1:31" s="2" customFormat="1" ht="6.9" customHeight="1">
      <c r="A110" s="26"/>
      <c r="B110" s="46"/>
      <c r="C110" s="47"/>
      <c r="D110" s="47"/>
      <c r="E110" s="47"/>
      <c r="F110" s="47"/>
      <c r="G110" s="47"/>
      <c r="H110" s="47"/>
      <c r="I110" s="47"/>
      <c r="J110" s="47"/>
      <c r="K110" s="47"/>
      <c r="L110" s="39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24.9" customHeight="1">
      <c r="A111" s="26"/>
      <c r="B111" s="27"/>
      <c r="C111" s="18" t="s">
        <v>135</v>
      </c>
      <c r="D111" s="26"/>
      <c r="E111" s="26"/>
      <c r="F111" s="26"/>
      <c r="G111" s="26"/>
      <c r="H111" s="26"/>
      <c r="I111" s="26"/>
      <c r="J111" s="26"/>
      <c r="K111" s="26"/>
      <c r="L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6.9" customHeight="1">
      <c r="A112" s="26"/>
      <c r="B112" s="27"/>
      <c r="C112" s="26"/>
      <c r="D112" s="26"/>
      <c r="E112" s="26"/>
      <c r="F112" s="26"/>
      <c r="G112" s="26"/>
      <c r="H112" s="26"/>
      <c r="I112" s="26"/>
      <c r="J112" s="26"/>
      <c r="K112" s="26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2" customHeight="1">
      <c r="A113" s="26"/>
      <c r="B113" s="27"/>
      <c r="C113" s="23" t="s">
        <v>13</v>
      </c>
      <c r="D113" s="26"/>
      <c r="E113" s="26"/>
      <c r="F113" s="26"/>
      <c r="G113" s="26"/>
      <c r="H113" s="26"/>
      <c r="I113" s="26"/>
      <c r="J113" s="26"/>
      <c r="K113" s="26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39.75" customHeight="1">
      <c r="A114" s="26"/>
      <c r="B114" s="27"/>
      <c r="C114" s="26"/>
      <c r="D114" s="26"/>
      <c r="E114" s="211" t="str">
        <f>E7</f>
        <v>BOROVCE, RAKOVICE, VESELÉ, DUBOVANY - Dobudovanie verejnej kanalizácie, Veselé - rekonštrukcia a dostavba obecnej ČOV</v>
      </c>
      <c r="F114" s="212"/>
      <c r="G114" s="212"/>
      <c r="H114" s="212"/>
      <c r="I114" s="26"/>
      <c r="J114" s="26"/>
      <c r="K114" s="26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2" customHeight="1">
      <c r="A115" s="26"/>
      <c r="B115" s="27"/>
      <c r="C115" s="23" t="s">
        <v>120</v>
      </c>
      <c r="D115" s="26"/>
      <c r="E115" s="26"/>
      <c r="F115" s="26"/>
      <c r="G115" s="26"/>
      <c r="H115" s="26"/>
      <c r="I115" s="26"/>
      <c r="J115" s="26"/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6.5" customHeight="1">
      <c r="A116" s="26"/>
      <c r="B116" s="27"/>
      <c r="C116" s="26"/>
      <c r="D116" s="26"/>
      <c r="E116" s="205" t="str">
        <f>E9</f>
        <v>SO 10.1 - Príprava územia</v>
      </c>
      <c r="F116" s="210"/>
      <c r="G116" s="210"/>
      <c r="H116" s="210"/>
      <c r="I116" s="26"/>
      <c r="J116" s="26"/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6.9" customHeight="1">
      <c r="A117" s="26"/>
      <c r="B117" s="27"/>
      <c r="C117" s="26"/>
      <c r="D117" s="26"/>
      <c r="E117" s="26"/>
      <c r="F117" s="26"/>
      <c r="G117" s="26"/>
      <c r="H117" s="26"/>
      <c r="I117" s="26"/>
      <c r="J117" s="26"/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12" customHeight="1">
      <c r="A118" s="26"/>
      <c r="B118" s="27"/>
      <c r="C118" s="23" t="s">
        <v>17</v>
      </c>
      <c r="D118" s="26"/>
      <c r="E118" s="26"/>
      <c r="F118" s="21" t="str">
        <f>F12</f>
        <v xml:space="preserve"> </v>
      </c>
      <c r="G118" s="26"/>
      <c r="H118" s="26"/>
      <c r="I118" s="23" t="s">
        <v>19</v>
      </c>
      <c r="J118" s="52" t="str">
        <f>IF(J12="","",J12)</f>
        <v/>
      </c>
      <c r="K118" s="26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6.9" customHeight="1">
      <c r="A119" s="26"/>
      <c r="B119" s="27"/>
      <c r="C119" s="26"/>
      <c r="D119" s="26"/>
      <c r="E119" s="26"/>
      <c r="F119" s="26"/>
      <c r="G119" s="26"/>
      <c r="H119" s="26"/>
      <c r="I119" s="26"/>
      <c r="J119" s="26"/>
      <c r="K119" s="26"/>
      <c r="L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2" customFormat="1" ht="15.15" customHeight="1">
      <c r="A120" s="26"/>
      <c r="B120" s="27"/>
      <c r="C120" s="23" t="s">
        <v>20</v>
      </c>
      <c r="D120" s="26"/>
      <c r="E120" s="26"/>
      <c r="F120" s="21" t="str">
        <f>E15</f>
        <v>Obec Veselé</v>
      </c>
      <c r="G120" s="26"/>
      <c r="H120" s="26"/>
      <c r="I120" s="23" t="s">
        <v>25</v>
      </c>
      <c r="J120" s="24" t="str">
        <f>E21</f>
        <v>Ing. Štefan Dubec</v>
      </c>
      <c r="K120" s="26"/>
      <c r="L120" s="39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5" s="2" customFormat="1" ht="15.15" customHeight="1">
      <c r="A121" s="26"/>
      <c r="B121" s="27"/>
      <c r="C121" s="23" t="s">
        <v>24</v>
      </c>
      <c r="D121" s="26"/>
      <c r="E121" s="26"/>
      <c r="F121" s="21" t="str">
        <f>IF(E18="","",E18)</f>
        <v xml:space="preserve"> </v>
      </c>
      <c r="G121" s="26"/>
      <c r="H121" s="26"/>
      <c r="I121" s="23" t="s">
        <v>28</v>
      </c>
      <c r="J121" s="24" t="str">
        <f>E24</f>
        <v xml:space="preserve"> </v>
      </c>
      <c r="K121" s="26"/>
      <c r="L121" s="39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5" s="2" customFormat="1" ht="10.35" customHeight="1">
      <c r="A122" s="26"/>
      <c r="B122" s="27"/>
      <c r="C122" s="26"/>
      <c r="D122" s="26"/>
      <c r="E122" s="26"/>
      <c r="F122" s="26"/>
      <c r="G122" s="26"/>
      <c r="H122" s="26"/>
      <c r="I122" s="26"/>
      <c r="J122" s="26"/>
      <c r="K122" s="26"/>
      <c r="L122" s="39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65" s="11" customFormat="1" ht="29.25" customHeight="1">
      <c r="A123" s="121"/>
      <c r="B123" s="122"/>
      <c r="C123" s="123" t="s">
        <v>136</v>
      </c>
      <c r="D123" s="124" t="s">
        <v>55</v>
      </c>
      <c r="E123" s="124" t="s">
        <v>51</v>
      </c>
      <c r="F123" s="124" t="s">
        <v>52</v>
      </c>
      <c r="G123" s="124" t="s">
        <v>137</v>
      </c>
      <c r="H123" s="124" t="s">
        <v>138</v>
      </c>
      <c r="I123" s="124" t="s">
        <v>139</v>
      </c>
      <c r="J123" s="125" t="s">
        <v>124</v>
      </c>
      <c r="K123" s="126" t="s">
        <v>140</v>
      </c>
      <c r="L123" s="127"/>
      <c r="M123" s="59" t="s">
        <v>1</v>
      </c>
      <c r="N123" s="60" t="s">
        <v>34</v>
      </c>
      <c r="O123" s="60" t="s">
        <v>141</v>
      </c>
      <c r="P123" s="60" t="s">
        <v>142</v>
      </c>
      <c r="Q123" s="60" t="s">
        <v>143</v>
      </c>
      <c r="R123" s="60" t="s">
        <v>144</v>
      </c>
      <c r="S123" s="60" t="s">
        <v>145</v>
      </c>
      <c r="T123" s="61" t="s">
        <v>146</v>
      </c>
      <c r="U123" s="121"/>
      <c r="V123" s="121"/>
      <c r="W123" s="121"/>
      <c r="X123" s="121"/>
      <c r="Y123" s="121"/>
      <c r="Z123" s="121"/>
      <c r="AA123" s="121"/>
      <c r="AB123" s="121"/>
      <c r="AC123" s="121"/>
      <c r="AD123" s="121"/>
      <c r="AE123" s="121"/>
    </row>
    <row r="124" spans="1:65" s="2" customFormat="1" ht="22.8" customHeight="1">
      <c r="A124" s="26"/>
      <c r="B124" s="27"/>
      <c r="C124" s="66" t="s">
        <v>125</v>
      </c>
      <c r="D124" s="26"/>
      <c r="E124" s="26"/>
      <c r="F124" s="26"/>
      <c r="G124" s="26"/>
      <c r="H124" s="26"/>
      <c r="I124" s="26"/>
      <c r="J124" s="128">
        <f>BK124</f>
        <v>0</v>
      </c>
      <c r="K124" s="26"/>
      <c r="L124" s="27"/>
      <c r="M124" s="62"/>
      <c r="N124" s="53"/>
      <c r="O124" s="63"/>
      <c r="P124" s="129">
        <f>P125+P143</f>
        <v>439.24633899999998</v>
      </c>
      <c r="Q124" s="63"/>
      <c r="R124" s="129">
        <f>R125+R143</f>
        <v>90.519221551999991</v>
      </c>
      <c r="S124" s="63"/>
      <c r="T124" s="130">
        <f>T125+T143</f>
        <v>129.017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T124" s="14" t="s">
        <v>69</v>
      </c>
      <c r="AU124" s="14" t="s">
        <v>126</v>
      </c>
      <c r="BK124" s="131">
        <f>BK125+BK143</f>
        <v>0</v>
      </c>
    </row>
    <row r="125" spans="1:65" s="12" customFormat="1" ht="25.95" customHeight="1">
      <c r="B125" s="132"/>
      <c r="D125" s="133" t="s">
        <v>69</v>
      </c>
      <c r="E125" s="134" t="s">
        <v>147</v>
      </c>
      <c r="F125" s="134" t="s">
        <v>148</v>
      </c>
      <c r="J125" s="135">
        <f>BK125</f>
        <v>0</v>
      </c>
      <c r="L125" s="132"/>
      <c r="M125" s="136"/>
      <c r="N125" s="137"/>
      <c r="O125" s="137"/>
      <c r="P125" s="138">
        <f>P126+P134+P136+P141</f>
        <v>426.80133899999998</v>
      </c>
      <c r="Q125" s="137"/>
      <c r="R125" s="138">
        <f>R126+R134+R136+R141</f>
        <v>90.519221551999991</v>
      </c>
      <c r="S125" s="137"/>
      <c r="T125" s="139">
        <f>T126+T134+T136+T141</f>
        <v>127.13200000000001</v>
      </c>
      <c r="AR125" s="133" t="s">
        <v>78</v>
      </c>
      <c r="AT125" s="140" t="s">
        <v>69</v>
      </c>
      <c r="AU125" s="140" t="s">
        <v>70</v>
      </c>
      <c r="AY125" s="133" t="s">
        <v>149</v>
      </c>
      <c r="BK125" s="141">
        <f>BK126+BK134+BK136+BK141</f>
        <v>0</v>
      </c>
    </row>
    <row r="126" spans="1:65" s="12" customFormat="1" ht="22.8" customHeight="1">
      <c r="B126" s="132"/>
      <c r="D126" s="133" t="s">
        <v>69</v>
      </c>
      <c r="E126" s="142" t="s">
        <v>78</v>
      </c>
      <c r="F126" s="142" t="s">
        <v>150</v>
      </c>
      <c r="J126" s="143">
        <f>BK126</f>
        <v>0</v>
      </c>
      <c r="L126" s="132"/>
      <c r="M126" s="136"/>
      <c r="N126" s="137"/>
      <c r="O126" s="137"/>
      <c r="P126" s="138">
        <f>SUM(P127:P133)</f>
        <v>105.22020000000001</v>
      </c>
      <c r="Q126" s="137"/>
      <c r="R126" s="138">
        <f>SUM(R127:R133)</f>
        <v>2.5554152E-2</v>
      </c>
      <c r="S126" s="137"/>
      <c r="T126" s="139">
        <f>SUM(T127:T133)</f>
        <v>127.13200000000001</v>
      </c>
      <c r="AR126" s="133" t="s">
        <v>78</v>
      </c>
      <c r="AT126" s="140" t="s">
        <v>69</v>
      </c>
      <c r="AU126" s="140" t="s">
        <v>78</v>
      </c>
      <c r="AY126" s="133" t="s">
        <v>149</v>
      </c>
      <c r="BK126" s="141">
        <f>SUM(BK127:BK133)</f>
        <v>0</v>
      </c>
    </row>
    <row r="127" spans="1:65" s="2" customFormat="1" ht="33" customHeight="1">
      <c r="A127" s="26"/>
      <c r="B127" s="144"/>
      <c r="C127" s="145" t="s">
        <v>78</v>
      </c>
      <c r="D127" s="145" t="s">
        <v>151</v>
      </c>
      <c r="E127" s="146" t="s">
        <v>152</v>
      </c>
      <c r="F127" s="147" t="s">
        <v>153</v>
      </c>
      <c r="G127" s="148" t="s">
        <v>154</v>
      </c>
      <c r="H127" s="149">
        <v>8</v>
      </c>
      <c r="I127" s="150"/>
      <c r="J127" s="150">
        <f t="shared" ref="J127:J133" si="0">ROUND(I127*H127,2)</f>
        <v>0</v>
      </c>
      <c r="K127" s="151"/>
      <c r="L127" s="27"/>
      <c r="M127" s="152" t="s">
        <v>1</v>
      </c>
      <c r="N127" s="153" t="s">
        <v>36</v>
      </c>
      <c r="O127" s="154">
        <v>1.6080000000000001</v>
      </c>
      <c r="P127" s="154">
        <f t="shared" ref="P127:P133" si="1">O127*H127</f>
        <v>12.864000000000001</v>
      </c>
      <c r="Q127" s="154">
        <v>3.1790640000000001E-3</v>
      </c>
      <c r="R127" s="154">
        <f t="shared" ref="R127:R133" si="2">Q127*H127</f>
        <v>2.5432512000000001E-2</v>
      </c>
      <c r="S127" s="154">
        <v>0</v>
      </c>
      <c r="T127" s="155">
        <f t="shared" ref="T127:T133" si="3">S127*H127</f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56" t="s">
        <v>155</v>
      </c>
      <c r="AT127" s="156" t="s">
        <v>151</v>
      </c>
      <c r="AU127" s="156" t="s">
        <v>156</v>
      </c>
      <c r="AY127" s="14" t="s">
        <v>149</v>
      </c>
      <c r="BE127" s="157">
        <f t="shared" ref="BE127:BE133" si="4">IF(N127="základná",J127,0)</f>
        <v>0</v>
      </c>
      <c r="BF127" s="157">
        <f t="shared" ref="BF127:BF133" si="5">IF(N127="znížená",J127,0)</f>
        <v>0</v>
      </c>
      <c r="BG127" s="157">
        <f t="shared" ref="BG127:BG133" si="6">IF(N127="zákl. prenesená",J127,0)</f>
        <v>0</v>
      </c>
      <c r="BH127" s="157">
        <f t="shared" ref="BH127:BH133" si="7">IF(N127="zníž. prenesená",J127,0)</f>
        <v>0</v>
      </c>
      <c r="BI127" s="157">
        <f t="shared" ref="BI127:BI133" si="8">IF(N127="nulová",J127,0)</f>
        <v>0</v>
      </c>
      <c r="BJ127" s="14" t="s">
        <v>156</v>
      </c>
      <c r="BK127" s="157">
        <f t="shared" ref="BK127:BK133" si="9">ROUND(I127*H127,2)</f>
        <v>0</v>
      </c>
      <c r="BL127" s="14" t="s">
        <v>155</v>
      </c>
      <c r="BM127" s="156" t="s">
        <v>156</v>
      </c>
    </row>
    <row r="128" spans="1:65" s="2" customFormat="1" ht="24.15" customHeight="1">
      <c r="A128" s="26"/>
      <c r="B128" s="144"/>
      <c r="C128" s="145" t="s">
        <v>156</v>
      </c>
      <c r="D128" s="145" t="s">
        <v>151</v>
      </c>
      <c r="E128" s="146" t="s">
        <v>157</v>
      </c>
      <c r="F128" s="147" t="s">
        <v>158</v>
      </c>
      <c r="G128" s="148" t="s">
        <v>154</v>
      </c>
      <c r="H128" s="149">
        <v>8</v>
      </c>
      <c r="I128" s="150"/>
      <c r="J128" s="150">
        <f t="shared" si="0"/>
        <v>0</v>
      </c>
      <c r="K128" s="151"/>
      <c r="L128" s="27"/>
      <c r="M128" s="152" t="s">
        <v>1</v>
      </c>
      <c r="N128" s="153" t="s">
        <v>36</v>
      </c>
      <c r="O128" s="154">
        <v>0.46600000000000003</v>
      </c>
      <c r="P128" s="154">
        <f t="shared" si="1"/>
        <v>3.7280000000000002</v>
      </c>
      <c r="Q128" s="154">
        <v>0</v>
      </c>
      <c r="R128" s="154">
        <f t="shared" si="2"/>
        <v>0</v>
      </c>
      <c r="S128" s="154">
        <v>0</v>
      </c>
      <c r="T128" s="155">
        <f t="shared" si="3"/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56" t="s">
        <v>155</v>
      </c>
      <c r="AT128" s="156" t="s">
        <v>151</v>
      </c>
      <c r="AU128" s="156" t="s">
        <v>156</v>
      </c>
      <c r="AY128" s="14" t="s">
        <v>149</v>
      </c>
      <c r="BE128" s="157">
        <f t="shared" si="4"/>
        <v>0</v>
      </c>
      <c r="BF128" s="157">
        <f t="shared" si="5"/>
        <v>0</v>
      </c>
      <c r="BG128" s="157">
        <f t="shared" si="6"/>
        <v>0</v>
      </c>
      <c r="BH128" s="157">
        <f t="shared" si="7"/>
        <v>0</v>
      </c>
      <c r="BI128" s="157">
        <f t="shared" si="8"/>
        <v>0</v>
      </c>
      <c r="BJ128" s="14" t="s">
        <v>156</v>
      </c>
      <c r="BK128" s="157">
        <f t="shared" si="9"/>
        <v>0</v>
      </c>
      <c r="BL128" s="14" t="s">
        <v>155</v>
      </c>
      <c r="BM128" s="156" t="s">
        <v>155</v>
      </c>
    </row>
    <row r="129" spans="1:65" s="2" customFormat="1" ht="24.15" customHeight="1">
      <c r="A129" s="26"/>
      <c r="B129" s="144"/>
      <c r="C129" s="145" t="s">
        <v>159</v>
      </c>
      <c r="D129" s="145" t="s">
        <v>151</v>
      </c>
      <c r="E129" s="146" t="s">
        <v>160</v>
      </c>
      <c r="F129" s="147" t="s">
        <v>161</v>
      </c>
      <c r="G129" s="148" t="s">
        <v>154</v>
      </c>
      <c r="H129" s="149">
        <v>8</v>
      </c>
      <c r="I129" s="150"/>
      <c r="J129" s="150">
        <f t="shared" si="0"/>
        <v>0</v>
      </c>
      <c r="K129" s="151"/>
      <c r="L129" s="27"/>
      <c r="M129" s="152" t="s">
        <v>1</v>
      </c>
      <c r="N129" s="153" t="s">
        <v>36</v>
      </c>
      <c r="O129" s="154">
        <v>0.627</v>
      </c>
      <c r="P129" s="154">
        <f t="shared" si="1"/>
        <v>5.016</v>
      </c>
      <c r="Q129" s="154">
        <v>1.5204999999999999E-5</v>
      </c>
      <c r="R129" s="154">
        <f t="shared" si="2"/>
        <v>1.2163999999999999E-4</v>
      </c>
      <c r="S129" s="154">
        <v>0</v>
      </c>
      <c r="T129" s="155">
        <f t="shared" si="3"/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6" t="s">
        <v>155</v>
      </c>
      <c r="AT129" s="156" t="s">
        <v>151</v>
      </c>
      <c r="AU129" s="156" t="s">
        <v>156</v>
      </c>
      <c r="AY129" s="14" t="s">
        <v>149</v>
      </c>
      <c r="BE129" s="157">
        <f t="shared" si="4"/>
        <v>0</v>
      </c>
      <c r="BF129" s="157">
        <f t="shared" si="5"/>
        <v>0</v>
      </c>
      <c r="BG129" s="157">
        <f t="shared" si="6"/>
        <v>0</v>
      </c>
      <c r="BH129" s="157">
        <f t="shared" si="7"/>
        <v>0</v>
      </c>
      <c r="BI129" s="157">
        <f t="shared" si="8"/>
        <v>0</v>
      </c>
      <c r="BJ129" s="14" t="s">
        <v>156</v>
      </c>
      <c r="BK129" s="157">
        <f t="shared" si="9"/>
        <v>0</v>
      </c>
      <c r="BL129" s="14" t="s">
        <v>155</v>
      </c>
      <c r="BM129" s="156" t="s">
        <v>162</v>
      </c>
    </row>
    <row r="130" spans="1:65" s="2" customFormat="1" ht="33" customHeight="1">
      <c r="A130" s="26"/>
      <c r="B130" s="144"/>
      <c r="C130" s="145" t="s">
        <v>155</v>
      </c>
      <c r="D130" s="145" t="s">
        <v>151</v>
      </c>
      <c r="E130" s="146" t="s">
        <v>163</v>
      </c>
      <c r="F130" s="147" t="s">
        <v>164</v>
      </c>
      <c r="G130" s="148" t="s">
        <v>165</v>
      </c>
      <c r="H130" s="149">
        <v>248</v>
      </c>
      <c r="I130" s="150"/>
      <c r="J130" s="150">
        <f t="shared" si="0"/>
        <v>0</v>
      </c>
      <c r="K130" s="151"/>
      <c r="L130" s="27"/>
      <c r="M130" s="152" t="s">
        <v>1</v>
      </c>
      <c r="N130" s="153" t="s">
        <v>36</v>
      </c>
      <c r="O130" s="154">
        <v>0.31900000000000001</v>
      </c>
      <c r="P130" s="154">
        <f t="shared" si="1"/>
        <v>79.111999999999995</v>
      </c>
      <c r="Q130" s="154">
        <v>0</v>
      </c>
      <c r="R130" s="154">
        <f t="shared" si="2"/>
        <v>0</v>
      </c>
      <c r="S130" s="154">
        <v>0.5</v>
      </c>
      <c r="T130" s="155">
        <f t="shared" si="3"/>
        <v>124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6" t="s">
        <v>155</v>
      </c>
      <c r="AT130" s="156" t="s">
        <v>151</v>
      </c>
      <c r="AU130" s="156" t="s">
        <v>156</v>
      </c>
      <c r="AY130" s="14" t="s">
        <v>149</v>
      </c>
      <c r="BE130" s="157">
        <f t="shared" si="4"/>
        <v>0</v>
      </c>
      <c r="BF130" s="157">
        <f t="shared" si="5"/>
        <v>0</v>
      </c>
      <c r="BG130" s="157">
        <f t="shared" si="6"/>
        <v>0</v>
      </c>
      <c r="BH130" s="157">
        <f t="shared" si="7"/>
        <v>0</v>
      </c>
      <c r="BI130" s="157">
        <f t="shared" si="8"/>
        <v>0</v>
      </c>
      <c r="BJ130" s="14" t="s">
        <v>156</v>
      </c>
      <c r="BK130" s="157">
        <f t="shared" si="9"/>
        <v>0</v>
      </c>
      <c r="BL130" s="14" t="s">
        <v>155</v>
      </c>
      <c r="BM130" s="156" t="s">
        <v>166</v>
      </c>
    </row>
    <row r="131" spans="1:65" s="2" customFormat="1" ht="24.15" customHeight="1">
      <c r="A131" s="26"/>
      <c r="B131" s="144"/>
      <c r="C131" s="145" t="s">
        <v>167</v>
      </c>
      <c r="D131" s="145" t="s">
        <v>151</v>
      </c>
      <c r="E131" s="146" t="s">
        <v>168</v>
      </c>
      <c r="F131" s="147" t="s">
        <v>169</v>
      </c>
      <c r="G131" s="148" t="s">
        <v>170</v>
      </c>
      <c r="H131" s="149">
        <v>21.6</v>
      </c>
      <c r="I131" s="150"/>
      <c r="J131" s="150">
        <f t="shared" si="0"/>
        <v>0</v>
      </c>
      <c r="K131" s="151"/>
      <c r="L131" s="27"/>
      <c r="M131" s="152" t="s">
        <v>1</v>
      </c>
      <c r="N131" s="153" t="s">
        <v>36</v>
      </c>
      <c r="O131" s="154">
        <v>0.127</v>
      </c>
      <c r="P131" s="154">
        <f t="shared" si="1"/>
        <v>2.7432000000000003</v>
      </c>
      <c r="Q131" s="154">
        <v>0</v>
      </c>
      <c r="R131" s="154">
        <f t="shared" si="2"/>
        <v>0</v>
      </c>
      <c r="S131" s="154">
        <v>0.14499999999999999</v>
      </c>
      <c r="T131" s="155">
        <f t="shared" si="3"/>
        <v>3.1320000000000001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6" t="s">
        <v>155</v>
      </c>
      <c r="AT131" s="156" t="s">
        <v>151</v>
      </c>
      <c r="AU131" s="156" t="s">
        <v>156</v>
      </c>
      <c r="AY131" s="14" t="s">
        <v>149</v>
      </c>
      <c r="BE131" s="157">
        <f t="shared" si="4"/>
        <v>0</v>
      </c>
      <c r="BF131" s="157">
        <f t="shared" si="5"/>
        <v>0</v>
      </c>
      <c r="BG131" s="157">
        <f t="shared" si="6"/>
        <v>0</v>
      </c>
      <c r="BH131" s="157">
        <f t="shared" si="7"/>
        <v>0</v>
      </c>
      <c r="BI131" s="157">
        <f t="shared" si="8"/>
        <v>0</v>
      </c>
      <c r="BJ131" s="14" t="s">
        <v>156</v>
      </c>
      <c r="BK131" s="157">
        <f t="shared" si="9"/>
        <v>0</v>
      </c>
      <c r="BL131" s="14" t="s">
        <v>155</v>
      </c>
      <c r="BM131" s="156" t="s">
        <v>171</v>
      </c>
    </row>
    <row r="132" spans="1:65" s="2" customFormat="1" ht="24.15" customHeight="1">
      <c r="A132" s="26"/>
      <c r="B132" s="144"/>
      <c r="C132" s="145" t="s">
        <v>162</v>
      </c>
      <c r="D132" s="145" t="s">
        <v>151</v>
      </c>
      <c r="E132" s="146" t="s">
        <v>172</v>
      </c>
      <c r="F132" s="147" t="s">
        <v>173</v>
      </c>
      <c r="G132" s="148" t="s">
        <v>154</v>
      </c>
      <c r="H132" s="149">
        <v>8</v>
      </c>
      <c r="I132" s="150"/>
      <c r="J132" s="150">
        <f t="shared" si="0"/>
        <v>0</v>
      </c>
      <c r="K132" s="151"/>
      <c r="L132" s="27"/>
      <c r="M132" s="152" t="s">
        <v>1</v>
      </c>
      <c r="N132" s="153" t="s">
        <v>36</v>
      </c>
      <c r="O132" s="154">
        <v>0.217</v>
      </c>
      <c r="P132" s="154">
        <f t="shared" si="1"/>
        <v>1.736</v>
      </c>
      <c r="Q132" s="154">
        <v>0</v>
      </c>
      <c r="R132" s="154">
        <f t="shared" si="2"/>
        <v>0</v>
      </c>
      <c r="S132" s="154">
        <v>0</v>
      </c>
      <c r="T132" s="155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6" t="s">
        <v>155</v>
      </c>
      <c r="AT132" s="156" t="s">
        <v>151</v>
      </c>
      <c r="AU132" s="156" t="s">
        <v>156</v>
      </c>
      <c r="AY132" s="14" t="s">
        <v>149</v>
      </c>
      <c r="BE132" s="157">
        <f t="shared" si="4"/>
        <v>0</v>
      </c>
      <c r="BF132" s="157">
        <f t="shared" si="5"/>
        <v>0</v>
      </c>
      <c r="BG132" s="157">
        <f t="shared" si="6"/>
        <v>0</v>
      </c>
      <c r="BH132" s="157">
        <f t="shared" si="7"/>
        <v>0</v>
      </c>
      <c r="BI132" s="157">
        <f t="shared" si="8"/>
        <v>0</v>
      </c>
      <c r="BJ132" s="14" t="s">
        <v>156</v>
      </c>
      <c r="BK132" s="157">
        <f t="shared" si="9"/>
        <v>0</v>
      </c>
      <c r="BL132" s="14" t="s">
        <v>155</v>
      </c>
      <c r="BM132" s="156" t="s">
        <v>174</v>
      </c>
    </row>
    <row r="133" spans="1:65" s="2" customFormat="1" ht="33" customHeight="1">
      <c r="A133" s="26"/>
      <c r="B133" s="144"/>
      <c r="C133" s="145" t="s">
        <v>175</v>
      </c>
      <c r="D133" s="145" t="s">
        <v>151</v>
      </c>
      <c r="E133" s="146" t="s">
        <v>176</v>
      </c>
      <c r="F133" s="147" t="s">
        <v>177</v>
      </c>
      <c r="G133" s="148" t="s">
        <v>154</v>
      </c>
      <c r="H133" s="149">
        <v>7</v>
      </c>
      <c r="I133" s="150"/>
      <c r="J133" s="150">
        <f t="shared" si="0"/>
        <v>0</v>
      </c>
      <c r="K133" s="151"/>
      <c r="L133" s="27"/>
      <c r="M133" s="152" t="s">
        <v>1</v>
      </c>
      <c r="N133" s="153" t="s">
        <v>36</v>
      </c>
      <c r="O133" s="154">
        <v>3.0000000000000001E-3</v>
      </c>
      <c r="P133" s="154">
        <f t="shared" si="1"/>
        <v>2.1000000000000001E-2</v>
      </c>
      <c r="Q133" s="154">
        <v>0</v>
      </c>
      <c r="R133" s="154">
        <f t="shared" si="2"/>
        <v>0</v>
      </c>
      <c r="S133" s="154">
        <v>0</v>
      </c>
      <c r="T133" s="155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6" t="s">
        <v>155</v>
      </c>
      <c r="AT133" s="156" t="s">
        <v>151</v>
      </c>
      <c r="AU133" s="156" t="s">
        <v>156</v>
      </c>
      <c r="AY133" s="14" t="s">
        <v>149</v>
      </c>
      <c r="BE133" s="157">
        <f t="shared" si="4"/>
        <v>0</v>
      </c>
      <c r="BF133" s="157">
        <f t="shared" si="5"/>
        <v>0</v>
      </c>
      <c r="BG133" s="157">
        <f t="shared" si="6"/>
        <v>0</v>
      </c>
      <c r="BH133" s="157">
        <f t="shared" si="7"/>
        <v>0</v>
      </c>
      <c r="BI133" s="157">
        <f t="shared" si="8"/>
        <v>0</v>
      </c>
      <c r="BJ133" s="14" t="s">
        <v>156</v>
      </c>
      <c r="BK133" s="157">
        <f t="shared" si="9"/>
        <v>0</v>
      </c>
      <c r="BL133" s="14" t="s">
        <v>155</v>
      </c>
      <c r="BM133" s="156" t="s">
        <v>178</v>
      </c>
    </row>
    <row r="134" spans="1:65" s="12" customFormat="1" ht="22.8" customHeight="1">
      <c r="B134" s="132"/>
      <c r="D134" s="133" t="s">
        <v>69</v>
      </c>
      <c r="E134" s="142" t="s">
        <v>156</v>
      </c>
      <c r="F134" s="142" t="s">
        <v>179</v>
      </c>
      <c r="J134" s="143">
        <f>BK134</f>
        <v>0</v>
      </c>
      <c r="L134" s="132"/>
      <c r="M134" s="136"/>
      <c r="N134" s="137"/>
      <c r="O134" s="137"/>
      <c r="P134" s="138">
        <f>P135</f>
        <v>215.27724000000001</v>
      </c>
      <c r="Q134" s="137"/>
      <c r="R134" s="138">
        <f>R135</f>
        <v>90.493667399999993</v>
      </c>
      <c r="S134" s="137"/>
      <c r="T134" s="139">
        <f>T135</f>
        <v>0</v>
      </c>
      <c r="AR134" s="133" t="s">
        <v>78</v>
      </c>
      <c r="AT134" s="140" t="s">
        <v>69</v>
      </c>
      <c r="AU134" s="140" t="s">
        <v>78</v>
      </c>
      <c r="AY134" s="133" t="s">
        <v>149</v>
      </c>
      <c r="BK134" s="141">
        <f>BK135</f>
        <v>0</v>
      </c>
    </row>
    <row r="135" spans="1:65" s="2" customFormat="1" ht="24.15" customHeight="1">
      <c r="A135" s="26"/>
      <c r="B135" s="144"/>
      <c r="C135" s="145" t="s">
        <v>166</v>
      </c>
      <c r="D135" s="145" t="s">
        <v>151</v>
      </c>
      <c r="E135" s="146" t="s">
        <v>180</v>
      </c>
      <c r="F135" s="147" t="s">
        <v>181</v>
      </c>
      <c r="G135" s="148" t="s">
        <v>154</v>
      </c>
      <c r="H135" s="149">
        <v>6</v>
      </c>
      <c r="I135" s="150"/>
      <c r="J135" s="150">
        <f>ROUND(I135*H135,2)</f>
        <v>0</v>
      </c>
      <c r="K135" s="151"/>
      <c r="L135" s="27"/>
      <c r="M135" s="152" t="s">
        <v>1</v>
      </c>
      <c r="N135" s="153" t="s">
        <v>36</v>
      </c>
      <c r="O135" s="154">
        <v>35.879539999999999</v>
      </c>
      <c r="P135" s="154">
        <f>O135*H135</f>
        <v>215.27724000000001</v>
      </c>
      <c r="Q135" s="154">
        <v>15.082277899999999</v>
      </c>
      <c r="R135" s="154">
        <f>Q135*H135</f>
        <v>90.493667399999993</v>
      </c>
      <c r="S135" s="154">
        <v>0</v>
      </c>
      <c r="T135" s="155">
        <f>S135*H135</f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6" t="s">
        <v>155</v>
      </c>
      <c r="AT135" s="156" t="s">
        <v>151</v>
      </c>
      <c r="AU135" s="156" t="s">
        <v>156</v>
      </c>
      <c r="AY135" s="14" t="s">
        <v>149</v>
      </c>
      <c r="BE135" s="157">
        <f>IF(N135="základná",J135,0)</f>
        <v>0</v>
      </c>
      <c r="BF135" s="157">
        <f>IF(N135="znížená",J135,0)</f>
        <v>0</v>
      </c>
      <c r="BG135" s="157">
        <f>IF(N135="zákl. prenesená",J135,0)</f>
        <v>0</v>
      </c>
      <c r="BH135" s="157">
        <f>IF(N135="zníž. prenesená",J135,0)</f>
        <v>0</v>
      </c>
      <c r="BI135" s="157">
        <f>IF(N135="nulová",J135,0)</f>
        <v>0</v>
      </c>
      <c r="BJ135" s="14" t="s">
        <v>156</v>
      </c>
      <c r="BK135" s="157">
        <f>ROUND(I135*H135,2)</f>
        <v>0</v>
      </c>
      <c r="BL135" s="14" t="s">
        <v>155</v>
      </c>
      <c r="BM135" s="156" t="s">
        <v>182</v>
      </c>
    </row>
    <row r="136" spans="1:65" s="12" customFormat="1" ht="22.8" customHeight="1">
      <c r="B136" s="132"/>
      <c r="D136" s="133" t="s">
        <v>69</v>
      </c>
      <c r="E136" s="142" t="s">
        <v>183</v>
      </c>
      <c r="F136" s="142" t="s">
        <v>184</v>
      </c>
      <c r="J136" s="143">
        <f>BK136</f>
        <v>0</v>
      </c>
      <c r="L136" s="132"/>
      <c r="M136" s="136"/>
      <c r="N136" s="137"/>
      <c r="O136" s="137"/>
      <c r="P136" s="138">
        <f>SUM(P137:P140)</f>
        <v>30.358457999999999</v>
      </c>
      <c r="Q136" s="137"/>
      <c r="R136" s="138">
        <f>SUM(R137:R140)</f>
        <v>0</v>
      </c>
      <c r="S136" s="137"/>
      <c r="T136" s="139">
        <f>SUM(T137:T140)</f>
        <v>0</v>
      </c>
      <c r="AR136" s="133" t="s">
        <v>78</v>
      </c>
      <c r="AT136" s="140" t="s">
        <v>69</v>
      </c>
      <c r="AU136" s="140" t="s">
        <v>78</v>
      </c>
      <c r="AY136" s="133" t="s">
        <v>149</v>
      </c>
      <c r="BK136" s="141">
        <f>SUM(BK137:BK140)</f>
        <v>0</v>
      </c>
    </row>
    <row r="137" spans="1:65" s="2" customFormat="1" ht="24.15" customHeight="1">
      <c r="A137" s="26"/>
      <c r="B137" s="144"/>
      <c r="C137" s="145" t="s">
        <v>183</v>
      </c>
      <c r="D137" s="145" t="s">
        <v>151</v>
      </c>
      <c r="E137" s="146" t="s">
        <v>185</v>
      </c>
      <c r="F137" s="147" t="s">
        <v>186</v>
      </c>
      <c r="G137" s="148" t="s">
        <v>187</v>
      </c>
      <c r="H137" s="149">
        <v>129.73699999999999</v>
      </c>
      <c r="I137" s="150"/>
      <c r="J137" s="150">
        <f>ROUND(I137*H137,2)</f>
        <v>0</v>
      </c>
      <c r="K137" s="151"/>
      <c r="L137" s="27"/>
      <c r="M137" s="152" t="s">
        <v>1</v>
      </c>
      <c r="N137" s="153" t="s">
        <v>36</v>
      </c>
      <c r="O137" s="154">
        <v>3.1E-2</v>
      </c>
      <c r="P137" s="154">
        <f>O137*H137</f>
        <v>4.0218470000000002</v>
      </c>
      <c r="Q137" s="154">
        <v>0</v>
      </c>
      <c r="R137" s="154">
        <f>Q137*H137</f>
        <v>0</v>
      </c>
      <c r="S137" s="154">
        <v>0</v>
      </c>
      <c r="T137" s="155">
        <f>S137*H137</f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6" t="s">
        <v>155</v>
      </c>
      <c r="AT137" s="156" t="s">
        <v>151</v>
      </c>
      <c r="AU137" s="156" t="s">
        <v>156</v>
      </c>
      <c r="AY137" s="14" t="s">
        <v>149</v>
      </c>
      <c r="BE137" s="157">
        <f>IF(N137="základná",J137,0)</f>
        <v>0</v>
      </c>
      <c r="BF137" s="157">
        <f>IF(N137="znížená",J137,0)</f>
        <v>0</v>
      </c>
      <c r="BG137" s="157">
        <f>IF(N137="zákl. prenesená",J137,0)</f>
        <v>0</v>
      </c>
      <c r="BH137" s="157">
        <f>IF(N137="zníž. prenesená",J137,0)</f>
        <v>0</v>
      </c>
      <c r="BI137" s="157">
        <f>IF(N137="nulová",J137,0)</f>
        <v>0</v>
      </c>
      <c r="BJ137" s="14" t="s">
        <v>156</v>
      </c>
      <c r="BK137" s="157">
        <f>ROUND(I137*H137,2)</f>
        <v>0</v>
      </c>
      <c r="BL137" s="14" t="s">
        <v>155</v>
      </c>
      <c r="BM137" s="156" t="s">
        <v>188</v>
      </c>
    </row>
    <row r="138" spans="1:65" s="2" customFormat="1" ht="21.75" customHeight="1">
      <c r="A138" s="26"/>
      <c r="B138" s="144"/>
      <c r="C138" s="145" t="s">
        <v>171</v>
      </c>
      <c r="D138" s="145" t="s">
        <v>151</v>
      </c>
      <c r="E138" s="146" t="s">
        <v>189</v>
      </c>
      <c r="F138" s="147" t="s">
        <v>190</v>
      </c>
      <c r="G138" s="148" t="s">
        <v>187</v>
      </c>
      <c r="H138" s="149">
        <v>1167.633</v>
      </c>
      <c r="I138" s="150"/>
      <c r="J138" s="150">
        <f>ROUND(I138*H138,2)</f>
        <v>0</v>
      </c>
      <c r="K138" s="151"/>
      <c r="L138" s="27"/>
      <c r="M138" s="152" t="s">
        <v>1</v>
      </c>
      <c r="N138" s="153" t="s">
        <v>36</v>
      </c>
      <c r="O138" s="154">
        <v>6.0000000000000001E-3</v>
      </c>
      <c r="P138" s="154">
        <f>O138*H138</f>
        <v>7.0057980000000004</v>
      </c>
      <c r="Q138" s="154">
        <v>0</v>
      </c>
      <c r="R138" s="154">
        <f>Q138*H138</f>
        <v>0</v>
      </c>
      <c r="S138" s="154">
        <v>0</v>
      </c>
      <c r="T138" s="155">
        <f>S138*H138</f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6" t="s">
        <v>155</v>
      </c>
      <c r="AT138" s="156" t="s">
        <v>151</v>
      </c>
      <c r="AU138" s="156" t="s">
        <v>156</v>
      </c>
      <c r="AY138" s="14" t="s">
        <v>149</v>
      </c>
      <c r="BE138" s="157">
        <f>IF(N138="základná",J138,0)</f>
        <v>0</v>
      </c>
      <c r="BF138" s="157">
        <f>IF(N138="znížená",J138,0)</f>
        <v>0</v>
      </c>
      <c r="BG138" s="157">
        <f>IF(N138="zákl. prenesená",J138,0)</f>
        <v>0</v>
      </c>
      <c r="BH138" s="157">
        <f>IF(N138="zníž. prenesená",J138,0)</f>
        <v>0</v>
      </c>
      <c r="BI138" s="157">
        <f>IF(N138="nulová",J138,0)</f>
        <v>0</v>
      </c>
      <c r="BJ138" s="14" t="s">
        <v>156</v>
      </c>
      <c r="BK138" s="157">
        <f>ROUND(I138*H138,2)</f>
        <v>0</v>
      </c>
      <c r="BL138" s="14" t="s">
        <v>155</v>
      </c>
      <c r="BM138" s="156" t="s">
        <v>191</v>
      </c>
    </row>
    <row r="139" spans="1:65" s="2" customFormat="1" ht="24.15" customHeight="1">
      <c r="A139" s="26"/>
      <c r="B139" s="144"/>
      <c r="C139" s="145" t="s">
        <v>192</v>
      </c>
      <c r="D139" s="145" t="s">
        <v>151</v>
      </c>
      <c r="E139" s="146" t="s">
        <v>193</v>
      </c>
      <c r="F139" s="147" t="s">
        <v>194</v>
      </c>
      <c r="G139" s="148" t="s">
        <v>187</v>
      </c>
      <c r="H139" s="149">
        <v>129.73699999999999</v>
      </c>
      <c r="I139" s="150"/>
      <c r="J139" s="150">
        <f>ROUND(I139*H139,2)</f>
        <v>0</v>
      </c>
      <c r="K139" s="151"/>
      <c r="L139" s="27"/>
      <c r="M139" s="152" t="s">
        <v>1</v>
      </c>
      <c r="N139" s="153" t="s">
        <v>36</v>
      </c>
      <c r="O139" s="154">
        <v>0.14899999999999999</v>
      </c>
      <c r="P139" s="154">
        <f>O139*H139</f>
        <v>19.330812999999999</v>
      </c>
      <c r="Q139" s="154">
        <v>0</v>
      </c>
      <c r="R139" s="154">
        <f>Q139*H139</f>
        <v>0</v>
      </c>
      <c r="S139" s="154">
        <v>0</v>
      </c>
      <c r="T139" s="155">
        <f>S139*H139</f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6" t="s">
        <v>155</v>
      </c>
      <c r="AT139" s="156" t="s">
        <v>151</v>
      </c>
      <c r="AU139" s="156" t="s">
        <v>156</v>
      </c>
      <c r="AY139" s="14" t="s">
        <v>149</v>
      </c>
      <c r="BE139" s="157">
        <f>IF(N139="základná",J139,0)</f>
        <v>0</v>
      </c>
      <c r="BF139" s="157">
        <f>IF(N139="znížená",J139,0)</f>
        <v>0</v>
      </c>
      <c r="BG139" s="157">
        <f>IF(N139="zákl. prenesená",J139,0)</f>
        <v>0</v>
      </c>
      <c r="BH139" s="157">
        <f>IF(N139="zníž. prenesená",J139,0)</f>
        <v>0</v>
      </c>
      <c r="BI139" s="157">
        <f>IF(N139="nulová",J139,0)</f>
        <v>0</v>
      </c>
      <c r="BJ139" s="14" t="s">
        <v>156</v>
      </c>
      <c r="BK139" s="157">
        <f>ROUND(I139*H139,2)</f>
        <v>0</v>
      </c>
      <c r="BL139" s="14" t="s">
        <v>155</v>
      </c>
      <c r="BM139" s="156" t="s">
        <v>7</v>
      </c>
    </row>
    <row r="140" spans="1:65" s="2" customFormat="1" ht="24.15" customHeight="1">
      <c r="A140" s="26"/>
      <c r="B140" s="144"/>
      <c r="C140" s="145" t="s">
        <v>174</v>
      </c>
      <c r="D140" s="145" t="s">
        <v>151</v>
      </c>
      <c r="E140" s="146" t="s">
        <v>195</v>
      </c>
      <c r="F140" s="147" t="s">
        <v>196</v>
      </c>
      <c r="G140" s="148" t="s">
        <v>187</v>
      </c>
      <c r="H140" s="149">
        <v>129.73699999999999</v>
      </c>
      <c r="I140" s="150"/>
      <c r="J140" s="150">
        <f>ROUND(I140*H140,2)</f>
        <v>0</v>
      </c>
      <c r="K140" s="151"/>
      <c r="L140" s="27"/>
      <c r="M140" s="152" t="s">
        <v>1</v>
      </c>
      <c r="N140" s="153" t="s">
        <v>36</v>
      </c>
      <c r="O140" s="154">
        <v>0</v>
      </c>
      <c r="P140" s="154">
        <f>O140*H140</f>
        <v>0</v>
      </c>
      <c r="Q140" s="154">
        <v>0</v>
      </c>
      <c r="R140" s="154">
        <f>Q140*H140</f>
        <v>0</v>
      </c>
      <c r="S140" s="154">
        <v>0</v>
      </c>
      <c r="T140" s="155">
        <f>S140*H140</f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6" t="s">
        <v>155</v>
      </c>
      <c r="AT140" s="156" t="s">
        <v>151</v>
      </c>
      <c r="AU140" s="156" t="s">
        <v>156</v>
      </c>
      <c r="AY140" s="14" t="s">
        <v>149</v>
      </c>
      <c r="BE140" s="157">
        <f>IF(N140="základná",J140,0)</f>
        <v>0</v>
      </c>
      <c r="BF140" s="157">
        <f>IF(N140="znížená",J140,0)</f>
        <v>0</v>
      </c>
      <c r="BG140" s="157">
        <f>IF(N140="zákl. prenesená",J140,0)</f>
        <v>0</v>
      </c>
      <c r="BH140" s="157">
        <f>IF(N140="zníž. prenesená",J140,0)</f>
        <v>0</v>
      </c>
      <c r="BI140" s="157">
        <f>IF(N140="nulová",J140,0)</f>
        <v>0</v>
      </c>
      <c r="BJ140" s="14" t="s">
        <v>156</v>
      </c>
      <c r="BK140" s="157">
        <f>ROUND(I140*H140,2)</f>
        <v>0</v>
      </c>
      <c r="BL140" s="14" t="s">
        <v>155</v>
      </c>
      <c r="BM140" s="156" t="s">
        <v>197</v>
      </c>
    </row>
    <row r="141" spans="1:65" s="12" customFormat="1" ht="22.8" customHeight="1">
      <c r="B141" s="132"/>
      <c r="D141" s="133" t="s">
        <v>69</v>
      </c>
      <c r="E141" s="142" t="s">
        <v>198</v>
      </c>
      <c r="F141" s="142" t="s">
        <v>199</v>
      </c>
      <c r="J141" s="143">
        <f>BK141</f>
        <v>0</v>
      </c>
      <c r="L141" s="132"/>
      <c r="M141" s="136"/>
      <c r="N141" s="137"/>
      <c r="O141" s="137"/>
      <c r="P141" s="138">
        <f>P142</f>
        <v>75.945441000000002</v>
      </c>
      <c r="Q141" s="137"/>
      <c r="R141" s="138">
        <f>R142</f>
        <v>0</v>
      </c>
      <c r="S141" s="137"/>
      <c r="T141" s="139">
        <f>T142</f>
        <v>0</v>
      </c>
      <c r="AR141" s="133" t="s">
        <v>78</v>
      </c>
      <c r="AT141" s="140" t="s">
        <v>69</v>
      </c>
      <c r="AU141" s="140" t="s">
        <v>78</v>
      </c>
      <c r="AY141" s="133" t="s">
        <v>149</v>
      </c>
      <c r="BK141" s="141">
        <f>BK142</f>
        <v>0</v>
      </c>
    </row>
    <row r="142" spans="1:65" s="2" customFormat="1" ht="33" customHeight="1">
      <c r="A142" s="26"/>
      <c r="B142" s="144"/>
      <c r="C142" s="145" t="s">
        <v>200</v>
      </c>
      <c r="D142" s="145" t="s">
        <v>151</v>
      </c>
      <c r="E142" s="146" t="s">
        <v>201</v>
      </c>
      <c r="F142" s="147" t="s">
        <v>202</v>
      </c>
      <c r="G142" s="148" t="s">
        <v>187</v>
      </c>
      <c r="H142" s="149">
        <v>90.519000000000005</v>
      </c>
      <c r="I142" s="150"/>
      <c r="J142" s="150">
        <f>ROUND(I142*H142,2)</f>
        <v>0</v>
      </c>
      <c r="K142" s="151"/>
      <c r="L142" s="27"/>
      <c r="M142" s="152" t="s">
        <v>1</v>
      </c>
      <c r="N142" s="153" t="s">
        <v>36</v>
      </c>
      <c r="O142" s="154">
        <v>0.83899999999999997</v>
      </c>
      <c r="P142" s="154">
        <f>O142*H142</f>
        <v>75.945441000000002</v>
      </c>
      <c r="Q142" s="154">
        <v>0</v>
      </c>
      <c r="R142" s="154">
        <f>Q142*H142</f>
        <v>0</v>
      </c>
      <c r="S142" s="154">
        <v>0</v>
      </c>
      <c r="T142" s="155">
        <f>S142*H142</f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6" t="s">
        <v>155</v>
      </c>
      <c r="AT142" s="156" t="s">
        <v>151</v>
      </c>
      <c r="AU142" s="156" t="s">
        <v>156</v>
      </c>
      <c r="AY142" s="14" t="s">
        <v>149</v>
      </c>
      <c r="BE142" s="157">
        <f>IF(N142="základná",J142,0)</f>
        <v>0</v>
      </c>
      <c r="BF142" s="157">
        <f>IF(N142="znížená",J142,0)</f>
        <v>0</v>
      </c>
      <c r="BG142" s="157">
        <f>IF(N142="zákl. prenesená",J142,0)</f>
        <v>0</v>
      </c>
      <c r="BH142" s="157">
        <f>IF(N142="zníž. prenesená",J142,0)</f>
        <v>0</v>
      </c>
      <c r="BI142" s="157">
        <f>IF(N142="nulová",J142,0)</f>
        <v>0</v>
      </c>
      <c r="BJ142" s="14" t="s">
        <v>156</v>
      </c>
      <c r="BK142" s="157">
        <f>ROUND(I142*H142,2)</f>
        <v>0</v>
      </c>
      <c r="BL142" s="14" t="s">
        <v>155</v>
      </c>
      <c r="BM142" s="156" t="s">
        <v>203</v>
      </c>
    </row>
    <row r="143" spans="1:65" s="12" customFormat="1" ht="25.95" customHeight="1">
      <c r="B143" s="132"/>
      <c r="D143" s="133" t="s">
        <v>69</v>
      </c>
      <c r="E143" s="134" t="s">
        <v>204</v>
      </c>
      <c r="F143" s="134" t="s">
        <v>205</v>
      </c>
      <c r="J143" s="135">
        <f>BK143</f>
        <v>0</v>
      </c>
      <c r="L143" s="132"/>
      <c r="M143" s="136"/>
      <c r="N143" s="137"/>
      <c r="O143" s="137"/>
      <c r="P143" s="138">
        <f>P144+P146</f>
        <v>12.445000000000002</v>
      </c>
      <c r="Q143" s="137"/>
      <c r="R143" s="138">
        <f>R144+R146</f>
        <v>0</v>
      </c>
      <c r="S143" s="137"/>
      <c r="T143" s="139">
        <f>T144+T146</f>
        <v>1.885</v>
      </c>
      <c r="AR143" s="133" t="s">
        <v>156</v>
      </c>
      <c r="AT143" s="140" t="s">
        <v>69</v>
      </c>
      <c r="AU143" s="140" t="s">
        <v>70</v>
      </c>
      <c r="AY143" s="133" t="s">
        <v>149</v>
      </c>
      <c r="BK143" s="141">
        <f>BK144+BK146</f>
        <v>0</v>
      </c>
    </row>
    <row r="144" spans="1:65" s="12" customFormat="1" ht="22.8" customHeight="1">
      <c r="B144" s="132"/>
      <c r="D144" s="133" t="s">
        <v>69</v>
      </c>
      <c r="E144" s="142" t="s">
        <v>206</v>
      </c>
      <c r="F144" s="142" t="s">
        <v>207</v>
      </c>
      <c r="J144" s="143">
        <f>BK144</f>
        <v>0</v>
      </c>
      <c r="L144" s="132"/>
      <c r="M144" s="136"/>
      <c r="N144" s="137"/>
      <c r="O144" s="137"/>
      <c r="P144" s="138">
        <f>P145</f>
        <v>10.600000000000001</v>
      </c>
      <c r="Q144" s="137"/>
      <c r="R144" s="138">
        <f>R145</f>
        <v>0</v>
      </c>
      <c r="S144" s="137"/>
      <c r="T144" s="139">
        <f>T145</f>
        <v>1.6</v>
      </c>
      <c r="AR144" s="133" t="s">
        <v>156</v>
      </c>
      <c r="AT144" s="140" t="s">
        <v>69</v>
      </c>
      <c r="AU144" s="140" t="s">
        <v>78</v>
      </c>
      <c r="AY144" s="133" t="s">
        <v>149</v>
      </c>
      <c r="BK144" s="141">
        <f>BK145</f>
        <v>0</v>
      </c>
    </row>
    <row r="145" spans="1:65" s="2" customFormat="1" ht="24.15" customHeight="1">
      <c r="A145" s="26"/>
      <c r="B145" s="144"/>
      <c r="C145" s="145" t="s">
        <v>178</v>
      </c>
      <c r="D145" s="145" t="s">
        <v>151</v>
      </c>
      <c r="E145" s="146" t="s">
        <v>208</v>
      </c>
      <c r="F145" s="147" t="s">
        <v>209</v>
      </c>
      <c r="G145" s="148" t="s">
        <v>170</v>
      </c>
      <c r="H145" s="149">
        <v>40</v>
      </c>
      <c r="I145" s="150"/>
      <c r="J145" s="150">
        <f>ROUND(I145*H145,2)</f>
        <v>0</v>
      </c>
      <c r="K145" s="151"/>
      <c r="L145" s="27"/>
      <c r="M145" s="152" t="s">
        <v>1</v>
      </c>
      <c r="N145" s="153" t="s">
        <v>36</v>
      </c>
      <c r="O145" s="154">
        <v>0.26500000000000001</v>
      </c>
      <c r="P145" s="154">
        <f>O145*H145</f>
        <v>10.600000000000001</v>
      </c>
      <c r="Q145" s="154">
        <v>0</v>
      </c>
      <c r="R145" s="154">
        <f>Q145*H145</f>
        <v>0</v>
      </c>
      <c r="S145" s="154">
        <v>0.04</v>
      </c>
      <c r="T145" s="155">
        <f>S145*H145</f>
        <v>1.6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6" t="s">
        <v>188</v>
      </c>
      <c r="AT145" s="156" t="s">
        <v>151</v>
      </c>
      <c r="AU145" s="156" t="s">
        <v>156</v>
      </c>
      <c r="AY145" s="14" t="s">
        <v>149</v>
      </c>
      <c r="BE145" s="157">
        <f>IF(N145="základná",J145,0)</f>
        <v>0</v>
      </c>
      <c r="BF145" s="157">
        <f>IF(N145="znížená",J145,0)</f>
        <v>0</v>
      </c>
      <c r="BG145" s="157">
        <f>IF(N145="zákl. prenesená",J145,0)</f>
        <v>0</v>
      </c>
      <c r="BH145" s="157">
        <f>IF(N145="zníž. prenesená",J145,0)</f>
        <v>0</v>
      </c>
      <c r="BI145" s="157">
        <f>IF(N145="nulová",J145,0)</f>
        <v>0</v>
      </c>
      <c r="BJ145" s="14" t="s">
        <v>156</v>
      </c>
      <c r="BK145" s="157">
        <f>ROUND(I145*H145,2)</f>
        <v>0</v>
      </c>
      <c r="BL145" s="14" t="s">
        <v>188</v>
      </c>
      <c r="BM145" s="156" t="s">
        <v>210</v>
      </c>
    </row>
    <row r="146" spans="1:65" s="12" customFormat="1" ht="22.8" customHeight="1">
      <c r="B146" s="132"/>
      <c r="D146" s="133" t="s">
        <v>69</v>
      </c>
      <c r="E146" s="142" t="s">
        <v>211</v>
      </c>
      <c r="F146" s="142" t="s">
        <v>212</v>
      </c>
      <c r="J146" s="143">
        <f>BK146</f>
        <v>0</v>
      </c>
      <c r="L146" s="132"/>
      <c r="M146" s="136"/>
      <c r="N146" s="137"/>
      <c r="O146" s="137"/>
      <c r="P146" s="138">
        <f>SUM(P147:P148)</f>
        <v>1.845</v>
      </c>
      <c r="Q146" s="137"/>
      <c r="R146" s="138">
        <f>SUM(R147:R148)</f>
        <v>0</v>
      </c>
      <c r="S146" s="137"/>
      <c r="T146" s="139">
        <f>SUM(T147:T148)</f>
        <v>0.28499999999999998</v>
      </c>
      <c r="AR146" s="133" t="s">
        <v>156</v>
      </c>
      <c r="AT146" s="140" t="s">
        <v>69</v>
      </c>
      <c r="AU146" s="140" t="s">
        <v>78</v>
      </c>
      <c r="AY146" s="133" t="s">
        <v>149</v>
      </c>
      <c r="BK146" s="141">
        <f>SUM(BK147:BK148)</f>
        <v>0</v>
      </c>
    </row>
    <row r="147" spans="1:65" s="2" customFormat="1" ht="24.15" customHeight="1">
      <c r="A147" s="26"/>
      <c r="B147" s="144"/>
      <c r="C147" s="145" t="s">
        <v>213</v>
      </c>
      <c r="D147" s="145" t="s">
        <v>151</v>
      </c>
      <c r="E147" s="146" t="s">
        <v>214</v>
      </c>
      <c r="F147" s="147" t="s">
        <v>215</v>
      </c>
      <c r="G147" s="148" t="s">
        <v>170</v>
      </c>
      <c r="H147" s="149">
        <v>80</v>
      </c>
      <c r="I147" s="150"/>
      <c r="J147" s="150">
        <f>ROUND(I147*H147,2)</f>
        <v>0</v>
      </c>
      <c r="K147" s="151"/>
      <c r="L147" s="27"/>
      <c r="M147" s="152" t="s">
        <v>1</v>
      </c>
      <c r="N147" s="153" t="s">
        <v>36</v>
      </c>
      <c r="O147" s="154">
        <v>0</v>
      </c>
      <c r="P147" s="154">
        <f>O147*H147</f>
        <v>0</v>
      </c>
      <c r="Q147" s="154">
        <v>0</v>
      </c>
      <c r="R147" s="154">
        <f>Q147*H147</f>
        <v>0</v>
      </c>
      <c r="S147" s="154">
        <v>0</v>
      </c>
      <c r="T147" s="155">
        <f>S147*H147</f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6" t="s">
        <v>188</v>
      </c>
      <c r="AT147" s="156" t="s">
        <v>151</v>
      </c>
      <c r="AU147" s="156" t="s">
        <v>156</v>
      </c>
      <c r="AY147" s="14" t="s">
        <v>149</v>
      </c>
      <c r="BE147" s="157">
        <f>IF(N147="základná",J147,0)</f>
        <v>0</v>
      </c>
      <c r="BF147" s="157">
        <f>IF(N147="znížená",J147,0)</f>
        <v>0</v>
      </c>
      <c r="BG147" s="157">
        <f>IF(N147="zákl. prenesená",J147,0)</f>
        <v>0</v>
      </c>
      <c r="BH147" s="157">
        <f>IF(N147="zníž. prenesená",J147,0)</f>
        <v>0</v>
      </c>
      <c r="BI147" s="157">
        <f>IF(N147="nulová",J147,0)</f>
        <v>0</v>
      </c>
      <c r="BJ147" s="14" t="s">
        <v>156</v>
      </c>
      <c r="BK147" s="157">
        <f>ROUND(I147*H147,2)</f>
        <v>0</v>
      </c>
      <c r="BL147" s="14" t="s">
        <v>188</v>
      </c>
      <c r="BM147" s="156" t="s">
        <v>216</v>
      </c>
    </row>
    <row r="148" spans="1:65" s="2" customFormat="1" ht="24.15" customHeight="1">
      <c r="A148" s="26"/>
      <c r="B148" s="144"/>
      <c r="C148" s="145" t="s">
        <v>188</v>
      </c>
      <c r="D148" s="145" t="s">
        <v>151</v>
      </c>
      <c r="E148" s="146" t="s">
        <v>217</v>
      </c>
      <c r="F148" s="147" t="s">
        <v>218</v>
      </c>
      <c r="G148" s="148" t="s">
        <v>154</v>
      </c>
      <c r="H148" s="149">
        <v>1</v>
      </c>
      <c r="I148" s="150"/>
      <c r="J148" s="150">
        <f>ROUND(I148*H148,2)</f>
        <v>0</v>
      </c>
      <c r="K148" s="151"/>
      <c r="L148" s="27"/>
      <c r="M148" s="158" t="s">
        <v>1</v>
      </c>
      <c r="N148" s="159" t="s">
        <v>36</v>
      </c>
      <c r="O148" s="160">
        <v>1.845</v>
      </c>
      <c r="P148" s="160">
        <f>O148*H148</f>
        <v>1.845</v>
      </c>
      <c r="Q148" s="160">
        <v>0</v>
      </c>
      <c r="R148" s="160">
        <f>Q148*H148</f>
        <v>0</v>
      </c>
      <c r="S148" s="160">
        <v>0.28499999999999998</v>
      </c>
      <c r="T148" s="161">
        <f>S148*H148</f>
        <v>0.28499999999999998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6" t="s">
        <v>188</v>
      </c>
      <c r="AT148" s="156" t="s">
        <v>151</v>
      </c>
      <c r="AU148" s="156" t="s">
        <v>156</v>
      </c>
      <c r="AY148" s="14" t="s">
        <v>149</v>
      </c>
      <c r="BE148" s="157">
        <f>IF(N148="základná",J148,0)</f>
        <v>0</v>
      </c>
      <c r="BF148" s="157">
        <f>IF(N148="znížená",J148,0)</f>
        <v>0</v>
      </c>
      <c r="BG148" s="157">
        <f>IF(N148="zákl. prenesená",J148,0)</f>
        <v>0</v>
      </c>
      <c r="BH148" s="157">
        <f>IF(N148="zníž. prenesená",J148,0)</f>
        <v>0</v>
      </c>
      <c r="BI148" s="157">
        <f>IF(N148="nulová",J148,0)</f>
        <v>0</v>
      </c>
      <c r="BJ148" s="14" t="s">
        <v>156</v>
      </c>
      <c r="BK148" s="157">
        <f>ROUND(I148*H148,2)</f>
        <v>0</v>
      </c>
      <c r="BL148" s="14" t="s">
        <v>188</v>
      </c>
      <c r="BM148" s="156" t="s">
        <v>219</v>
      </c>
    </row>
    <row r="149" spans="1:65" s="2" customFormat="1" ht="6.9" customHeight="1">
      <c r="A149" s="26"/>
      <c r="B149" s="44"/>
      <c r="C149" s="45"/>
      <c r="D149" s="45"/>
      <c r="E149" s="45"/>
      <c r="F149" s="45"/>
      <c r="G149" s="45"/>
      <c r="H149" s="45"/>
      <c r="I149" s="45"/>
      <c r="J149" s="45"/>
      <c r="K149" s="45"/>
      <c r="L149" s="27"/>
      <c r="M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</row>
  </sheetData>
  <autoFilter ref="C123:K148" xr:uid="{00000000-0009-0000-0000-000001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M160"/>
  <sheetViews>
    <sheetView showGridLines="0" topLeftCell="A120" workbookViewId="0">
      <selection activeCell="W136" sqref="W136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>
      <c r="A1" s="90"/>
    </row>
    <row r="2" spans="1:46" s="1" customFormat="1" ht="36.9" customHeight="1">
      <c r="L2" s="180" t="s">
        <v>5</v>
      </c>
      <c r="M2" s="181"/>
      <c r="N2" s="181"/>
      <c r="O2" s="181"/>
      <c r="P2" s="181"/>
      <c r="Q2" s="181"/>
      <c r="R2" s="181"/>
      <c r="S2" s="181"/>
      <c r="T2" s="181"/>
      <c r="U2" s="181"/>
      <c r="V2" s="181"/>
      <c r="AT2" s="14" t="s">
        <v>82</v>
      </c>
    </row>
    <row r="3" spans="1:46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70</v>
      </c>
    </row>
    <row r="4" spans="1:46" s="1" customFormat="1" ht="24.9" customHeight="1">
      <c r="B4" s="17"/>
      <c r="D4" s="18" t="s">
        <v>119</v>
      </c>
      <c r="L4" s="17"/>
      <c r="M4" s="91" t="s">
        <v>9</v>
      </c>
      <c r="AT4" s="14" t="s">
        <v>3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39.75" customHeight="1">
      <c r="B7" s="17"/>
      <c r="E7" s="211" t="str">
        <f>'Rekapitulácia stavby'!K6</f>
        <v>BOROVCE, RAKOVICE, VESELÉ, DUBOVANY - Dobudovanie verejnej kanalizácie, Veselé - rekonštrukcia a dostavba obecnej ČOV</v>
      </c>
      <c r="F7" s="212"/>
      <c r="G7" s="212"/>
      <c r="H7" s="212"/>
      <c r="L7" s="17"/>
    </row>
    <row r="8" spans="1:46" s="2" customFormat="1" ht="12" customHeight="1">
      <c r="A8" s="26"/>
      <c r="B8" s="27"/>
      <c r="C8" s="26"/>
      <c r="D8" s="23" t="s">
        <v>120</v>
      </c>
      <c r="E8" s="26"/>
      <c r="F8" s="26"/>
      <c r="G8" s="26"/>
      <c r="H8" s="26"/>
      <c r="I8" s="26"/>
      <c r="J8" s="26"/>
      <c r="K8" s="26"/>
      <c r="L8" s="39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205" t="s">
        <v>220</v>
      </c>
      <c r="F9" s="210"/>
      <c r="G9" s="210"/>
      <c r="H9" s="210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15</v>
      </c>
      <c r="E11" s="26"/>
      <c r="F11" s="21" t="s">
        <v>1</v>
      </c>
      <c r="G11" s="26"/>
      <c r="H11" s="26"/>
      <c r="I11" s="23" t="s">
        <v>16</v>
      </c>
      <c r="J11" s="21" t="s">
        <v>1</v>
      </c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17</v>
      </c>
      <c r="E12" s="26"/>
      <c r="F12" s="21" t="s">
        <v>18</v>
      </c>
      <c r="G12" s="26"/>
      <c r="H12" s="26"/>
      <c r="I12" s="23" t="s">
        <v>19</v>
      </c>
      <c r="J12" s="52"/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8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20</v>
      </c>
      <c r="E14" s="26"/>
      <c r="F14" s="26"/>
      <c r="G14" s="26"/>
      <c r="H14" s="26"/>
      <c r="I14" s="23" t="s">
        <v>21</v>
      </c>
      <c r="J14" s="21" t="s">
        <v>1</v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">
        <v>22</v>
      </c>
      <c r="F15" s="26"/>
      <c r="G15" s="26"/>
      <c r="H15" s="26"/>
      <c r="I15" s="23" t="s">
        <v>23</v>
      </c>
      <c r="J15" s="21" t="s">
        <v>1</v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21</v>
      </c>
      <c r="J17" s="21" t="str">
        <f>'Rekapitulácia stavby'!AN13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97" t="str">
        <f>'Rekapitulácia stavby'!E14</f>
        <v xml:space="preserve"> </v>
      </c>
      <c r="F18" s="197"/>
      <c r="G18" s="197"/>
      <c r="H18" s="197"/>
      <c r="I18" s="23" t="s">
        <v>23</v>
      </c>
      <c r="J18" s="21" t="str">
        <f>'Rekapitulácia stavby'!AN14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25</v>
      </c>
      <c r="E20" s="26"/>
      <c r="F20" s="26"/>
      <c r="G20" s="26"/>
      <c r="H20" s="26"/>
      <c r="I20" s="23" t="s">
        <v>21</v>
      </c>
      <c r="J20" s="21" t="s">
        <v>1</v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">
        <v>26</v>
      </c>
      <c r="F21" s="26"/>
      <c r="G21" s="26"/>
      <c r="H21" s="26"/>
      <c r="I21" s="23" t="s">
        <v>23</v>
      </c>
      <c r="J21" s="21" t="s">
        <v>1</v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28</v>
      </c>
      <c r="E23" s="26"/>
      <c r="F23" s="26"/>
      <c r="G23" s="26"/>
      <c r="H23" s="26"/>
      <c r="I23" s="23" t="s">
        <v>21</v>
      </c>
      <c r="J23" s="21" t="str">
        <f>IF('Rekapitulácia stavby'!AN19="","",'Rekapitulácia stavby'!AN19)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23</v>
      </c>
      <c r="J24" s="21" t="str">
        <f>IF('Rekapitulácia stavby'!AN20="","",'Rekapitulácia stavby'!AN20)</f>
        <v/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29</v>
      </c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92"/>
      <c r="B27" s="93"/>
      <c r="C27" s="92"/>
      <c r="D27" s="92"/>
      <c r="E27" s="199" t="s">
        <v>1</v>
      </c>
      <c r="F27" s="199"/>
      <c r="G27" s="199"/>
      <c r="H27" s="199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" customHeight="1">
      <c r="A29" s="26"/>
      <c r="B29" s="27"/>
      <c r="C29" s="26"/>
      <c r="D29" s="63"/>
      <c r="E29" s="63"/>
      <c r="F29" s="63"/>
      <c r="G29" s="63"/>
      <c r="H29" s="63"/>
      <c r="I29" s="63"/>
      <c r="J29" s="63"/>
      <c r="K29" s="63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5" t="s">
        <v>30</v>
      </c>
      <c r="E30" s="26"/>
      <c r="F30" s="26"/>
      <c r="G30" s="26"/>
      <c r="H30" s="26"/>
      <c r="I30" s="26"/>
      <c r="J30" s="68">
        <f>ROUND(J127, 2)</f>
        <v>0</v>
      </c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" customHeight="1">
      <c r="A32" s="26"/>
      <c r="B32" s="27"/>
      <c r="C32" s="26"/>
      <c r="D32" s="26"/>
      <c r="E32" s="26"/>
      <c r="F32" s="30" t="s">
        <v>32</v>
      </c>
      <c r="G32" s="26"/>
      <c r="H32" s="26"/>
      <c r="I32" s="30" t="s">
        <v>31</v>
      </c>
      <c r="J32" s="30" t="s">
        <v>33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" customHeight="1">
      <c r="A33" s="26"/>
      <c r="B33" s="27"/>
      <c r="C33" s="26"/>
      <c r="D33" s="96" t="s">
        <v>34</v>
      </c>
      <c r="E33" s="32" t="s">
        <v>35</v>
      </c>
      <c r="F33" s="97">
        <f>ROUND((SUM(BE127:BE159)),  2)</f>
        <v>0</v>
      </c>
      <c r="G33" s="98"/>
      <c r="H33" s="98"/>
      <c r="I33" s="99">
        <v>0.2</v>
      </c>
      <c r="J33" s="97">
        <f>ROUND(((SUM(BE127:BE159))*I33),  2)</f>
        <v>0</v>
      </c>
      <c r="K33" s="26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" customHeight="1">
      <c r="A34" s="26"/>
      <c r="B34" s="27"/>
      <c r="C34" s="26"/>
      <c r="D34" s="26"/>
      <c r="E34" s="32" t="s">
        <v>36</v>
      </c>
      <c r="F34" s="100">
        <f>ROUND((SUM(BF127:BF159)),  2)</f>
        <v>0</v>
      </c>
      <c r="G34" s="26"/>
      <c r="H34" s="26"/>
      <c r="I34" s="101">
        <v>0.2</v>
      </c>
      <c r="J34" s="100">
        <f>ROUND(((SUM(BF127:BF159))*I34),  2)</f>
        <v>0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" hidden="1" customHeight="1">
      <c r="A35" s="26"/>
      <c r="B35" s="27"/>
      <c r="C35" s="26"/>
      <c r="D35" s="26"/>
      <c r="E35" s="23" t="s">
        <v>37</v>
      </c>
      <c r="F35" s="100">
        <f>ROUND((SUM(BG127:BG159)),  2)</f>
        <v>0</v>
      </c>
      <c r="G35" s="26"/>
      <c r="H35" s="26"/>
      <c r="I35" s="101">
        <v>0.2</v>
      </c>
      <c r="J35" s="100">
        <f>0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" hidden="1" customHeight="1">
      <c r="A36" s="26"/>
      <c r="B36" s="27"/>
      <c r="C36" s="26"/>
      <c r="D36" s="26"/>
      <c r="E36" s="23" t="s">
        <v>38</v>
      </c>
      <c r="F36" s="100">
        <f>ROUND((SUM(BH127:BH159)),  2)</f>
        <v>0</v>
      </c>
      <c r="G36" s="26"/>
      <c r="H36" s="26"/>
      <c r="I36" s="101">
        <v>0.2</v>
      </c>
      <c r="J36" s="100">
        <f>0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" hidden="1" customHeight="1">
      <c r="A37" s="26"/>
      <c r="B37" s="27"/>
      <c r="C37" s="26"/>
      <c r="D37" s="26"/>
      <c r="E37" s="32" t="s">
        <v>39</v>
      </c>
      <c r="F37" s="97">
        <f>ROUND((SUM(BI127:BI159)),  2)</f>
        <v>0</v>
      </c>
      <c r="G37" s="98"/>
      <c r="H37" s="98"/>
      <c r="I37" s="99">
        <v>0</v>
      </c>
      <c r="J37" s="97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102"/>
      <c r="D39" s="103" t="s">
        <v>40</v>
      </c>
      <c r="E39" s="57"/>
      <c r="F39" s="57"/>
      <c r="G39" s="104" t="s">
        <v>41</v>
      </c>
      <c r="H39" s="105" t="s">
        <v>42</v>
      </c>
      <c r="I39" s="57"/>
      <c r="J39" s="106">
        <f>SUM(J30:J37)</f>
        <v>0</v>
      </c>
      <c r="K39" s="107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" customHeight="1">
      <c r="B41" s="17"/>
      <c r="L41" s="17"/>
    </row>
    <row r="42" spans="1:31" s="1" customFormat="1" ht="14.4" customHeight="1">
      <c r="B42" s="17"/>
      <c r="L42" s="17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39"/>
      <c r="D50" s="40" t="s">
        <v>43</v>
      </c>
      <c r="E50" s="41"/>
      <c r="F50" s="41"/>
      <c r="G50" s="40" t="s">
        <v>44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.2">
      <c r="A61" s="26"/>
      <c r="B61" s="27"/>
      <c r="C61" s="26"/>
      <c r="D61" s="42" t="s">
        <v>45</v>
      </c>
      <c r="E61" s="29"/>
      <c r="F61" s="108" t="s">
        <v>46</v>
      </c>
      <c r="G61" s="42" t="s">
        <v>45</v>
      </c>
      <c r="H61" s="29"/>
      <c r="I61" s="29"/>
      <c r="J61" s="109" t="s">
        <v>46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.2">
      <c r="A65" s="26"/>
      <c r="B65" s="27"/>
      <c r="C65" s="26"/>
      <c r="D65" s="40" t="s">
        <v>47</v>
      </c>
      <c r="E65" s="43"/>
      <c r="F65" s="43"/>
      <c r="G65" s="40" t="s">
        <v>48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.2">
      <c r="A76" s="26"/>
      <c r="B76" s="27"/>
      <c r="C76" s="26"/>
      <c r="D76" s="42" t="s">
        <v>45</v>
      </c>
      <c r="E76" s="29"/>
      <c r="F76" s="108" t="s">
        <v>46</v>
      </c>
      <c r="G76" s="42" t="s">
        <v>45</v>
      </c>
      <c r="H76" s="29"/>
      <c r="I76" s="29"/>
      <c r="J76" s="109" t="s">
        <v>46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" customHeight="1">
      <c r="A82" s="26"/>
      <c r="B82" s="27"/>
      <c r="C82" s="18" t="s">
        <v>122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39.75" customHeight="1">
      <c r="A85" s="26"/>
      <c r="B85" s="27"/>
      <c r="C85" s="26"/>
      <c r="D85" s="26"/>
      <c r="E85" s="211" t="str">
        <f>E7</f>
        <v>BOROVCE, RAKOVICE, VESELÉ, DUBOVANY - Dobudovanie verejnej kanalizácie, Veselé - rekonštrukcia a dostavba obecnej ČOV</v>
      </c>
      <c r="F85" s="212"/>
      <c r="G85" s="212"/>
      <c r="H85" s="212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120</v>
      </c>
      <c r="D86" s="26"/>
      <c r="E86" s="26"/>
      <c r="F86" s="26"/>
      <c r="G86" s="26"/>
      <c r="H86" s="26"/>
      <c r="I86" s="26"/>
      <c r="J86" s="26"/>
      <c r="K86" s="26"/>
      <c r="L86" s="39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205" t="str">
        <f>E9</f>
        <v>SO 10.2 - Merný objekt odpadových vôd</v>
      </c>
      <c r="F87" s="210"/>
      <c r="G87" s="210"/>
      <c r="H87" s="210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17</v>
      </c>
      <c r="D89" s="26"/>
      <c r="E89" s="26"/>
      <c r="F89" s="21" t="str">
        <f>F12</f>
        <v xml:space="preserve"> </v>
      </c>
      <c r="G89" s="26"/>
      <c r="H89" s="26"/>
      <c r="I89" s="23" t="s">
        <v>19</v>
      </c>
      <c r="J89" s="52" t="str">
        <f>IF(J12="","",J12)</f>
        <v/>
      </c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15" customHeight="1">
      <c r="A91" s="26"/>
      <c r="B91" s="27"/>
      <c r="C91" s="23" t="s">
        <v>20</v>
      </c>
      <c r="D91" s="26"/>
      <c r="E91" s="26"/>
      <c r="F91" s="21" t="str">
        <f>E15</f>
        <v>Obec Veselé</v>
      </c>
      <c r="G91" s="26"/>
      <c r="H91" s="26"/>
      <c r="I91" s="23" t="s">
        <v>25</v>
      </c>
      <c r="J91" s="24" t="str">
        <f>E21</f>
        <v>Ing. Štefan Dubec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15" customHeight="1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28</v>
      </c>
      <c r="J92" s="24" t="str">
        <f>E24</f>
        <v xml:space="preserve"> </v>
      </c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10" t="s">
        <v>123</v>
      </c>
      <c r="D94" s="102"/>
      <c r="E94" s="102"/>
      <c r="F94" s="102"/>
      <c r="G94" s="102"/>
      <c r="H94" s="102"/>
      <c r="I94" s="102"/>
      <c r="J94" s="111" t="s">
        <v>124</v>
      </c>
      <c r="K94" s="102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8" customHeight="1">
      <c r="A96" s="26"/>
      <c r="B96" s="27"/>
      <c r="C96" s="112" t="s">
        <v>125</v>
      </c>
      <c r="D96" s="26"/>
      <c r="E96" s="26"/>
      <c r="F96" s="26"/>
      <c r="G96" s="26"/>
      <c r="H96" s="26"/>
      <c r="I96" s="26"/>
      <c r="J96" s="68">
        <f>J127</f>
        <v>0</v>
      </c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126</v>
      </c>
    </row>
    <row r="97" spans="1:31" s="9" customFormat="1" ht="24.9" customHeight="1">
      <c r="B97" s="113"/>
      <c r="D97" s="114" t="s">
        <v>127</v>
      </c>
      <c r="E97" s="115"/>
      <c r="F97" s="115"/>
      <c r="G97" s="115"/>
      <c r="H97" s="115"/>
      <c r="I97" s="115"/>
      <c r="J97" s="116">
        <f>J128</f>
        <v>0</v>
      </c>
      <c r="L97" s="113"/>
    </row>
    <row r="98" spans="1:31" s="10" customFormat="1" ht="19.95" customHeight="1">
      <c r="B98" s="117"/>
      <c r="D98" s="118" t="s">
        <v>128</v>
      </c>
      <c r="E98" s="119"/>
      <c r="F98" s="119"/>
      <c r="G98" s="119"/>
      <c r="H98" s="119"/>
      <c r="I98" s="119"/>
      <c r="J98" s="120">
        <f>J129</f>
        <v>0</v>
      </c>
      <c r="L98" s="117"/>
    </row>
    <row r="99" spans="1:31" s="10" customFormat="1" ht="19.95" customHeight="1">
      <c r="B99" s="117"/>
      <c r="D99" s="118" t="s">
        <v>129</v>
      </c>
      <c r="E99" s="119"/>
      <c r="F99" s="119"/>
      <c r="G99" s="119"/>
      <c r="H99" s="119"/>
      <c r="I99" s="119"/>
      <c r="J99" s="120">
        <f>J136</f>
        <v>0</v>
      </c>
      <c r="L99" s="117"/>
    </row>
    <row r="100" spans="1:31" s="10" customFormat="1" ht="19.95" customHeight="1">
      <c r="B100" s="117"/>
      <c r="D100" s="118" t="s">
        <v>221</v>
      </c>
      <c r="E100" s="119"/>
      <c r="F100" s="119"/>
      <c r="G100" s="119"/>
      <c r="H100" s="119"/>
      <c r="I100" s="119"/>
      <c r="J100" s="120">
        <f>J140</f>
        <v>0</v>
      </c>
      <c r="L100" s="117"/>
    </row>
    <row r="101" spans="1:31" s="10" customFormat="1" ht="19.95" customHeight="1">
      <c r="B101" s="117"/>
      <c r="D101" s="118" t="s">
        <v>222</v>
      </c>
      <c r="E101" s="119"/>
      <c r="F101" s="119"/>
      <c r="G101" s="119"/>
      <c r="H101" s="119"/>
      <c r="I101" s="119"/>
      <c r="J101" s="120">
        <f>J145</f>
        <v>0</v>
      </c>
      <c r="L101" s="117"/>
    </row>
    <row r="102" spans="1:31" s="10" customFormat="1" ht="19.95" customHeight="1">
      <c r="B102" s="117"/>
      <c r="D102" s="118" t="s">
        <v>130</v>
      </c>
      <c r="E102" s="119"/>
      <c r="F102" s="119"/>
      <c r="G102" s="119"/>
      <c r="H102" s="119"/>
      <c r="I102" s="119"/>
      <c r="J102" s="120">
        <f>J147</f>
        <v>0</v>
      </c>
      <c r="L102" s="117"/>
    </row>
    <row r="103" spans="1:31" s="10" customFormat="1" ht="19.95" customHeight="1">
      <c r="B103" s="117"/>
      <c r="D103" s="118" t="s">
        <v>131</v>
      </c>
      <c r="E103" s="119"/>
      <c r="F103" s="119"/>
      <c r="G103" s="119"/>
      <c r="H103" s="119"/>
      <c r="I103" s="119"/>
      <c r="J103" s="120">
        <f>J149</f>
        <v>0</v>
      </c>
      <c r="L103" s="117"/>
    </row>
    <row r="104" spans="1:31" s="9" customFormat="1" ht="24.9" customHeight="1">
      <c r="B104" s="113"/>
      <c r="D104" s="114" t="s">
        <v>132</v>
      </c>
      <c r="E104" s="115"/>
      <c r="F104" s="115"/>
      <c r="G104" s="115"/>
      <c r="H104" s="115"/>
      <c r="I104" s="115"/>
      <c r="J104" s="116">
        <f>J151</f>
        <v>0</v>
      </c>
      <c r="L104" s="113"/>
    </row>
    <row r="105" spans="1:31" s="10" customFormat="1" ht="19.95" customHeight="1">
      <c r="B105" s="117"/>
      <c r="D105" s="118" t="s">
        <v>134</v>
      </c>
      <c r="E105" s="119"/>
      <c r="F105" s="119"/>
      <c r="G105" s="119"/>
      <c r="H105" s="119"/>
      <c r="I105" s="119"/>
      <c r="J105" s="120">
        <f>J152</f>
        <v>0</v>
      </c>
      <c r="L105" s="117"/>
    </row>
    <row r="106" spans="1:31" s="9" customFormat="1" ht="24.9" customHeight="1">
      <c r="B106" s="113"/>
      <c r="D106" s="114" t="s">
        <v>223</v>
      </c>
      <c r="E106" s="115"/>
      <c r="F106" s="115"/>
      <c r="G106" s="115"/>
      <c r="H106" s="115"/>
      <c r="I106" s="115"/>
      <c r="J106" s="116">
        <f>J157</f>
        <v>0</v>
      </c>
      <c r="L106" s="113"/>
    </row>
    <row r="107" spans="1:31" s="10" customFormat="1" ht="19.95" customHeight="1">
      <c r="B107" s="117"/>
      <c r="D107" s="118" t="s">
        <v>224</v>
      </c>
      <c r="E107" s="119"/>
      <c r="F107" s="119"/>
      <c r="G107" s="119"/>
      <c r="H107" s="119"/>
      <c r="I107" s="119"/>
      <c r="J107" s="120">
        <f>J158</f>
        <v>0</v>
      </c>
      <c r="L107" s="117"/>
    </row>
    <row r="108" spans="1:31" s="2" customFormat="1" ht="21.75" customHeight="1">
      <c r="A108" s="26"/>
      <c r="B108" s="27"/>
      <c r="C108" s="26"/>
      <c r="D108" s="26"/>
      <c r="E108" s="26"/>
      <c r="F108" s="26"/>
      <c r="G108" s="26"/>
      <c r="H108" s="26"/>
      <c r="I108" s="26"/>
      <c r="J108" s="26"/>
      <c r="K108" s="26"/>
      <c r="L108" s="39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6.9" customHeight="1">
      <c r="A109" s="26"/>
      <c r="B109" s="44"/>
      <c r="C109" s="45"/>
      <c r="D109" s="45"/>
      <c r="E109" s="45"/>
      <c r="F109" s="45"/>
      <c r="G109" s="45"/>
      <c r="H109" s="45"/>
      <c r="I109" s="45"/>
      <c r="J109" s="45"/>
      <c r="K109" s="45"/>
      <c r="L109" s="39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3" spans="1:63" s="2" customFormat="1" ht="6.9" customHeight="1">
      <c r="A113" s="26"/>
      <c r="B113" s="46"/>
      <c r="C113" s="47"/>
      <c r="D113" s="47"/>
      <c r="E113" s="47"/>
      <c r="F113" s="47"/>
      <c r="G113" s="47"/>
      <c r="H113" s="47"/>
      <c r="I113" s="47"/>
      <c r="J113" s="47"/>
      <c r="K113" s="47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3" s="2" customFormat="1" ht="24.9" customHeight="1">
      <c r="A114" s="26"/>
      <c r="B114" s="27"/>
      <c r="C114" s="18" t="s">
        <v>135</v>
      </c>
      <c r="D114" s="26"/>
      <c r="E114" s="26"/>
      <c r="F114" s="26"/>
      <c r="G114" s="26"/>
      <c r="H114" s="26"/>
      <c r="I114" s="26"/>
      <c r="J114" s="26"/>
      <c r="K114" s="26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3" s="2" customFormat="1" ht="6.9" customHeight="1">
      <c r="A115" s="26"/>
      <c r="B115" s="27"/>
      <c r="C115" s="26"/>
      <c r="D115" s="26"/>
      <c r="E115" s="26"/>
      <c r="F115" s="26"/>
      <c r="G115" s="26"/>
      <c r="H115" s="26"/>
      <c r="I115" s="26"/>
      <c r="J115" s="26"/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3" s="2" customFormat="1" ht="12" customHeight="1">
      <c r="A116" s="26"/>
      <c r="B116" s="27"/>
      <c r="C116" s="23" t="s">
        <v>13</v>
      </c>
      <c r="D116" s="26"/>
      <c r="E116" s="26"/>
      <c r="F116" s="26"/>
      <c r="G116" s="26"/>
      <c r="H116" s="26"/>
      <c r="I116" s="26"/>
      <c r="J116" s="26"/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3" s="2" customFormat="1" ht="39.75" customHeight="1">
      <c r="A117" s="26"/>
      <c r="B117" s="27"/>
      <c r="C117" s="26"/>
      <c r="D117" s="26"/>
      <c r="E117" s="211" t="str">
        <f>E7</f>
        <v>BOROVCE, RAKOVICE, VESELÉ, DUBOVANY - Dobudovanie verejnej kanalizácie, Veselé - rekonštrukcia a dostavba obecnej ČOV</v>
      </c>
      <c r="F117" s="212"/>
      <c r="G117" s="212"/>
      <c r="H117" s="212"/>
      <c r="I117" s="26"/>
      <c r="J117" s="26"/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3" s="2" customFormat="1" ht="12" customHeight="1">
      <c r="A118" s="26"/>
      <c r="B118" s="27"/>
      <c r="C118" s="23" t="s">
        <v>120</v>
      </c>
      <c r="D118" s="26"/>
      <c r="E118" s="26"/>
      <c r="F118" s="26"/>
      <c r="G118" s="26"/>
      <c r="H118" s="26"/>
      <c r="I118" s="26"/>
      <c r="J118" s="26"/>
      <c r="K118" s="26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3" s="2" customFormat="1" ht="16.5" customHeight="1">
      <c r="A119" s="26"/>
      <c r="B119" s="27"/>
      <c r="C119" s="26"/>
      <c r="D119" s="26"/>
      <c r="E119" s="205" t="str">
        <f>E9</f>
        <v>SO 10.2 - Merný objekt odpadových vôd</v>
      </c>
      <c r="F119" s="210"/>
      <c r="G119" s="210"/>
      <c r="H119" s="210"/>
      <c r="I119" s="26"/>
      <c r="J119" s="26"/>
      <c r="K119" s="26"/>
      <c r="L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3" s="2" customFormat="1" ht="6.9" customHeight="1">
      <c r="A120" s="26"/>
      <c r="B120" s="27"/>
      <c r="C120" s="26"/>
      <c r="D120" s="26"/>
      <c r="E120" s="26"/>
      <c r="F120" s="26"/>
      <c r="G120" s="26"/>
      <c r="H120" s="26"/>
      <c r="I120" s="26"/>
      <c r="J120" s="26"/>
      <c r="K120" s="26"/>
      <c r="L120" s="39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3" s="2" customFormat="1" ht="12" customHeight="1">
      <c r="A121" s="26"/>
      <c r="B121" s="27"/>
      <c r="C121" s="23" t="s">
        <v>17</v>
      </c>
      <c r="D121" s="26"/>
      <c r="E121" s="26"/>
      <c r="F121" s="21" t="str">
        <f>F12</f>
        <v xml:space="preserve"> </v>
      </c>
      <c r="G121" s="26"/>
      <c r="H121" s="26"/>
      <c r="I121" s="23" t="s">
        <v>19</v>
      </c>
      <c r="J121" s="52" t="str">
        <f>IF(J12="","",J12)</f>
        <v/>
      </c>
      <c r="K121" s="26"/>
      <c r="L121" s="39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3" s="2" customFormat="1" ht="6.9" customHeight="1">
      <c r="A122" s="26"/>
      <c r="B122" s="27"/>
      <c r="C122" s="26"/>
      <c r="D122" s="26"/>
      <c r="E122" s="26"/>
      <c r="F122" s="26"/>
      <c r="G122" s="26"/>
      <c r="H122" s="26"/>
      <c r="I122" s="26"/>
      <c r="J122" s="26"/>
      <c r="K122" s="26"/>
      <c r="L122" s="39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63" s="2" customFormat="1" ht="15.15" customHeight="1">
      <c r="A123" s="26"/>
      <c r="B123" s="27"/>
      <c r="C123" s="23" t="s">
        <v>20</v>
      </c>
      <c r="D123" s="26"/>
      <c r="E123" s="26"/>
      <c r="F123" s="21" t="str">
        <f>E15</f>
        <v>Obec Veselé</v>
      </c>
      <c r="G123" s="26"/>
      <c r="H123" s="26"/>
      <c r="I123" s="23" t="s">
        <v>25</v>
      </c>
      <c r="J123" s="24" t="str">
        <f>E21</f>
        <v>Ing. Štefan Dubec</v>
      </c>
      <c r="K123" s="26"/>
      <c r="L123" s="39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63" s="2" customFormat="1" ht="15.15" customHeight="1">
      <c r="A124" s="26"/>
      <c r="B124" s="27"/>
      <c r="C124" s="23" t="s">
        <v>24</v>
      </c>
      <c r="D124" s="26"/>
      <c r="E124" s="26"/>
      <c r="F124" s="21" t="str">
        <f>IF(E18="","",E18)</f>
        <v xml:space="preserve"> </v>
      </c>
      <c r="G124" s="26"/>
      <c r="H124" s="26"/>
      <c r="I124" s="23" t="s">
        <v>28</v>
      </c>
      <c r="J124" s="24" t="str">
        <f>E24</f>
        <v xml:space="preserve"> </v>
      </c>
      <c r="K124" s="26"/>
      <c r="L124" s="39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63" s="2" customFormat="1" ht="10.35" customHeight="1">
      <c r="A125" s="26"/>
      <c r="B125" s="27"/>
      <c r="C125" s="26"/>
      <c r="D125" s="26"/>
      <c r="E125" s="26"/>
      <c r="F125" s="26"/>
      <c r="G125" s="26"/>
      <c r="H125" s="26"/>
      <c r="I125" s="26"/>
      <c r="J125" s="26"/>
      <c r="K125" s="26"/>
      <c r="L125" s="39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63" s="11" customFormat="1" ht="29.25" customHeight="1">
      <c r="A126" s="121"/>
      <c r="B126" s="122"/>
      <c r="C126" s="123" t="s">
        <v>136</v>
      </c>
      <c r="D126" s="124" t="s">
        <v>55</v>
      </c>
      <c r="E126" s="124" t="s">
        <v>51</v>
      </c>
      <c r="F126" s="124" t="s">
        <v>52</v>
      </c>
      <c r="G126" s="124" t="s">
        <v>137</v>
      </c>
      <c r="H126" s="124" t="s">
        <v>138</v>
      </c>
      <c r="I126" s="124" t="s">
        <v>139</v>
      </c>
      <c r="J126" s="125" t="s">
        <v>124</v>
      </c>
      <c r="K126" s="126" t="s">
        <v>140</v>
      </c>
      <c r="L126" s="127"/>
      <c r="M126" s="59" t="s">
        <v>1</v>
      </c>
      <c r="N126" s="60" t="s">
        <v>34</v>
      </c>
      <c r="O126" s="60" t="s">
        <v>141</v>
      </c>
      <c r="P126" s="60" t="s">
        <v>142</v>
      </c>
      <c r="Q126" s="60" t="s">
        <v>143</v>
      </c>
      <c r="R126" s="60" t="s">
        <v>144</v>
      </c>
      <c r="S126" s="60" t="s">
        <v>145</v>
      </c>
      <c r="T126" s="61" t="s">
        <v>146</v>
      </c>
      <c r="U126" s="121"/>
      <c r="V126" s="121"/>
      <c r="W126" s="121"/>
      <c r="X126" s="121"/>
      <c r="Y126" s="121"/>
      <c r="Z126" s="121"/>
      <c r="AA126" s="121"/>
      <c r="AB126" s="121"/>
      <c r="AC126" s="121"/>
      <c r="AD126" s="121"/>
      <c r="AE126" s="121"/>
    </row>
    <row r="127" spans="1:63" s="2" customFormat="1" ht="22.8" customHeight="1">
      <c r="A127" s="26"/>
      <c r="B127" s="27"/>
      <c r="C127" s="66" t="s">
        <v>125</v>
      </c>
      <c r="D127" s="26"/>
      <c r="E127" s="26"/>
      <c r="F127" s="26"/>
      <c r="G127" s="26"/>
      <c r="H127" s="26"/>
      <c r="I127" s="26"/>
      <c r="J127" s="128">
        <f>BK127</f>
        <v>0</v>
      </c>
      <c r="K127" s="26"/>
      <c r="L127" s="27"/>
      <c r="M127" s="62"/>
      <c r="N127" s="53"/>
      <c r="O127" s="63"/>
      <c r="P127" s="129">
        <f>P128+P151+P157</f>
        <v>471.92801052999999</v>
      </c>
      <c r="Q127" s="63"/>
      <c r="R127" s="129">
        <f>R128+R151+R157</f>
        <v>13.166796150000003</v>
      </c>
      <c r="S127" s="63"/>
      <c r="T127" s="130">
        <f>T128+T151+T157</f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T127" s="14" t="s">
        <v>69</v>
      </c>
      <c r="AU127" s="14" t="s">
        <v>126</v>
      </c>
      <c r="BK127" s="131">
        <f>BK128+BK151+BK157</f>
        <v>0</v>
      </c>
    </row>
    <row r="128" spans="1:63" s="12" customFormat="1" ht="25.95" customHeight="1">
      <c r="B128" s="132"/>
      <c r="D128" s="133" t="s">
        <v>69</v>
      </c>
      <c r="E128" s="134" t="s">
        <v>147</v>
      </c>
      <c r="F128" s="134" t="s">
        <v>148</v>
      </c>
      <c r="J128" s="135">
        <f>BK128</f>
        <v>0</v>
      </c>
      <c r="L128" s="132"/>
      <c r="M128" s="136"/>
      <c r="N128" s="137"/>
      <c r="O128" s="137"/>
      <c r="P128" s="138">
        <f>P129+P136+P140+P145+P147+P149</f>
        <v>465.05370412999997</v>
      </c>
      <c r="Q128" s="137"/>
      <c r="R128" s="138">
        <f>R129+R136+R140+R145+R147+R149</f>
        <v>13.014824950000003</v>
      </c>
      <c r="S128" s="137"/>
      <c r="T128" s="139">
        <f>T129+T136+T140+T145+T147+T149</f>
        <v>0</v>
      </c>
      <c r="AR128" s="133" t="s">
        <v>78</v>
      </c>
      <c r="AT128" s="140" t="s">
        <v>69</v>
      </c>
      <c r="AU128" s="140" t="s">
        <v>70</v>
      </c>
      <c r="AY128" s="133" t="s">
        <v>149</v>
      </c>
      <c r="BK128" s="141">
        <f>BK129+BK136+BK140+BK145+BK147+BK149</f>
        <v>0</v>
      </c>
    </row>
    <row r="129" spans="1:65" s="12" customFormat="1" ht="22.8" customHeight="1">
      <c r="B129" s="132"/>
      <c r="D129" s="133" t="s">
        <v>69</v>
      </c>
      <c r="E129" s="142" t="s">
        <v>78</v>
      </c>
      <c r="F129" s="142" t="s">
        <v>150</v>
      </c>
      <c r="J129" s="143">
        <f>BK129</f>
        <v>0</v>
      </c>
      <c r="L129" s="132"/>
      <c r="M129" s="136"/>
      <c r="N129" s="137"/>
      <c r="O129" s="137"/>
      <c r="P129" s="138">
        <f>SUM(P130:P135)</f>
        <v>389.51533499999999</v>
      </c>
      <c r="Q129" s="137"/>
      <c r="R129" s="138">
        <f>SUM(R130:R135)</f>
        <v>0.16065000000000002</v>
      </c>
      <c r="S129" s="137"/>
      <c r="T129" s="139">
        <f>SUM(T130:T135)</f>
        <v>0</v>
      </c>
      <c r="AR129" s="133" t="s">
        <v>78</v>
      </c>
      <c r="AT129" s="140" t="s">
        <v>69</v>
      </c>
      <c r="AU129" s="140" t="s">
        <v>78</v>
      </c>
      <c r="AY129" s="133" t="s">
        <v>149</v>
      </c>
      <c r="BK129" s="141">
        <f>SUM(BK130:BK135)</f>
        <v>0</v>
      </c>
    </row>
    <row r="130" spans="1:65" s="2" customFormat="1" ht="37.799999999999997" customHeight="1">
      <c r="A130" s="26"/>
      <c r="B130" s="144"/>
      <c r="C130" s="145" t="s">
        <v>78</v>
      </c>
      <c r="D130" s="145" t="s">
        <v>151</v>
      </c>
      <c r="E130" s="146" t="s">
        <v>225</v>
      </c>
      <c r="F130" s="147" t="s">
        <v>226</v>
      </c>
      <c r="G130" s="148" t="s">
        <v>227</v>
      </c>
      <c r="H130" s="149">
        <v>960</v>
      </c>
      <c r="I130" s="150"/>
      <c r="J130" s="150">
        <f t="shared" ref="J130:J135" si="0">ROUND(I130*H130,2)</f>
        <v>0</v>
      </c>
      <c r="K130" s="151"/>
      <c r="L130" s="27"/>
      <c r="M130" s="152" t="s">
        <v>1</v>
      </c>
      <c r="N130" s="153" t="s">
        <v>36</v>
      </c>
      <c r="O130" s="154">
        <v>0.37225999999999998</v>
      </c>
      <c r="P130" s="154">
        <f t="shared" ref="P130:P135" si="1">O130*H130</f>
        <v>357.36959999999999</v>
      </c>
      <c r="Q130" s="154">
        <v>0</v>
      </c>
      <c r="R130" s="154">
        <f t="shared" ref="R130:R135" si="2">Q130*H130</f>
        <v>0</v>
      </c>
      <c r="S130" s="154">
        <v>0</v>
      </c>
      <c r="T130" s="155">
        <f t="shared" ref="T130:T135" si="3">S130*H130</f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6" t="s">
        <v>155</v>
      </c>
      <c r="AT130" s="156" t="s">
        <v>151</v>
      </c>
      <c r="AU130" s="156" t="s">
        <v>156</v>
      </c>
      <c r="AY130" s="14" t="s">
        <v>149</v>
      </c>
      <c r="BE130" s="157">
        <f t="shared" ref="BE130:BE135" si="4">IF(N130="základná",J130,0)</f>
        <v>0</v>
      </c>
      <c r="BF130" s="157">
        <f t="shared" ref="BF130:BF135" si="5">IF(N130="znížená",J130,0)</f>
        <v>0</v>
      </c>
      <c r="BG130" s="157">
        <f t="shared" ref="BG130:BG135" si="6">IF(N130="zákl. prenesená",J130,0)</f>
        <v>0</v>
      </c>
      <c r="BH130" s="157">
        <f t="shared" ref="BH130:BH135" si="7">IF(N130="zníž. prenesená",J130,0)</f>
        <v>0</v>
      </c>
      <c r="BI130" s="157">
        <f t="shared" ref="BI130:BI135" si="8">IF(N130="nulová",J130,0)</f>
        <v>0</v>
      </c>
      <c r="BJ130" s="14" t="s">
        <v>156</v>
      </c>
      <c r="BK130" s="157">
        <f t="shared" ref="BK130:BK135" si="9">ROUND(I130*H130,2)</f>
        <v>0</v>
      </c>
      <c r="BL130" s="14" t="s">
        <v>155</v>
      </c>
      <c r="BM130" s="156" t="s">
        <v>228</v>
      </c>
    </row>
    <row r="131" spans="1:65" s="2" customFormat="1" ht="24.15" customHeight="1">
      <c r="A131" s="26"/>
      <c r="B131" s="144"/>
      <c r="C131" s="145" t="s">
        <v>156</v>
      </c>
      <c r="D131" s="145" t="s">
        <v>151</v>
      </c>
      <c r="E131" s="146" t="s">
        <v>229</v>
      </c>
      <c r="F131" s="147" t="s">
        <v>230</v>
      </c>
      <c r="G131" s="148" t="s">
        <v>170</v>
      </c>
      <c r="H131" s="149">
        <v>15</v>
      </c>
      <c r="I131" s="150"/>
      <c r="J131" s="150">
        <f t="shared" si="0"/>
        <v>0</v>
      </c>
      <c r="K131" s="151"/>
      <c r="L131" s="27"/>
      <c r="M131" s="152" t="s">
        <v>1</v>
      </c>
      <c r="N131" s="153" t="s">
        <v>36</v>
      </c>
      <c r="O131" s="154">
        <v>0.85799999999999998</v>
      </c>
      <c r="P131" s="154">
        <f t="shared" si="1"/>
        <v>12.87</v>
      </c>
      <c r="Q131" s="154">
        <v>1.0710000000000001E-2</v>
      </c>
      <c r="R131" s="154">
        <f t="shared" si="2"/>
        <v>0.16065000000000002</v>
      </c>
      <c r="S131" s="154">
        <v>0</v>
      </c>
      <c r="T131" s="155">
        <f t="shared" si="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6" t="s">
        <v>155</v>
      </c>
      <c r="AT131" s="156" t="s">
        <v>151</v>
      </c>
      <c r="AU131" s="156" t="s">
        <v>156</v>
      </c>
      <c r="AY131" s="14" t="s">
        <v>149</v>
      </c>
      <c r="BE131" s="157">
        <f t="shared" si="4"/>
        <v>0</v>
      </c>
      <c r="BF131" s="157">
        <f t="shared" si="5"/>
        <v>0</v>
      </c>
      <c r="BG131" s="157">
        <f t="shared" si="6"/>
        <v>0</v>
      </c>
      <c r="BH131" s="157">
        <f t="shared" si="7"/>
        <v>0</v>
      </c>
      <c r="BI131" s="157">
        <f t="shared" si="8"/>
        <v>0</v>
      </c>
      <c r="BJ131" s="14" t="s">
        <v>156</v>
      </c>
      <c r="BK131" s="157">
        <f t="shared" si="9"/>
        <v>0</v>
      </c>
      <c r="BL131" s="14" t="s">
        <v>155</v>
      </c>
      <c r="BM131" s="156" t="s">
        <v>231</v>
      </c>
    </row>
    <row r="132" spans="1:65" s="2" customFormat="1" ht="21.75" customHeight="1">
      <c r="A132" s="26"/>
      <c r="B132" s="144"/>
      <c r="C132" s="145" t="s">
        <v>159</v>
      </c>
      <c r="D132" s="145" t="s">
        <v>151</v>
      </c>
      <c r="E132" s="146" t="s">
        <v>232</v>
      </c>
      <c r="F132" s="147" t="s">
        <v>233</v>
      </c>
      <c r="G132" s="148" t="s">
        <v>234</v>
      </c>
      <c r="H132" s="149">
        <v>18.375</v>
      </c>
      <c r="I132" s="150"/>
      <c r="J132" s="150">
        <f t="shared" si="0"/>
        <v>0</v>
      </c>
      <c r="K132" s="151"/>
      <c r="L132" s="27"/>
      <c r="M132" s="152" t="s">
        <v>1</v>
      </c>
      <c r="N132" s="153" t="s">
        <v>36</v>
      </c>
      <c r="O132" s="154">
        <v>0.83799999999999997</v>
      </c>
      <c r="P132" s="154">
        <f t="shared" si="1"/>
        <v>15.398249999999999</v>
      </c>
      <c r="Q132" s="154">
        <v>0</v>
      </c>
      <c r="R132" s="154">
        <f t="shared" si="2"/>
        <v>0</v>
      </c>
      <c r="S132" s="154">
        <v>0</v>
      </c>
      <c r="T132" s="155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6" t="s">
        <v>155</v>
      </c>
      <c r="AT132" s="156" t="s">
        <v>151</v>
      </c>
      <c r="AU132" s="156" t="s">
        <v>156</v>
      </c>
      <c r="AY132" s="14" t="s">
        <v>149</v>
      </c>
      <c r="BE132" s="157">
        <f t="shared" si="4"/>
        <v>0</v>
      </c>
      <c r="BF132" s="157">
        <f t="shared" si="5"/>
        <v>0</v>
      </c>
      <c r="BG132" s="157">
        <f t="shared" si="6"/>
        <v>0</v>
      </c>
      <c r="BH132" s="157">
        <f t="shared" si="7"/>
        <v>0</v>
      </c>
      <c r="BI132" s="157">
        <f t="shared" si="8"/>
        <v>0</v>
      </c>
      <c r="BJ132" s="14" t="s">
        <v>156</v>
      </c>
      <c r="BK132" s="157">
        <f t="shared" si="9"/>
        <v>0</v>
      </c>
      <c r="BL132" s="14" t="s">
        <v>155</v>
      </c>
      <c r="BM132" s="156" t="s">
        <v>235</v>
      </c>
    </row>
    <row r="133" spans="1:65" s="2" customFormat="1" ht="24.15" customHeight="1">
      <c r="A133" s="26"/>
      <c r="B133" s="144"/>
      <c r="C133" s="145" t="s">
        <v>155</v>
      </c>
      <c r="D133" s="145" t="s">
        <v>151</v>
      </c>
      <c r="E133" s="146" t="s">
        <v>236</v>
      </c>
      <c r="F133" s="147" t="s">
        <v>237</v>
      </c>
      <c r="G133" s="148" t="s">
        <v>234</v>
      </c>
      <c r="H133" s="149">
        <v>18.375</v>
      </c>
      <c r="I133" s="150"/>
      <c r="J133" s="150">
        <f t="shared" si="0"/>
        <v>0</v>
      </c>
      <c r="K133" s="151"/>
      <c r="L133" s="27"/>
      <c r="M133" s="152" t="s">
        <v>1</v>
      </c>
      <c r="N133" s="153" t="s">
        <v>36</v>
      </c>
      <c r="O133" s="154">
        <v>4.2000000000000003E-2</v>
      </c>
      <c r="P133" s="154">
        <f t="shared" si="1"/>
        <v>0.77175000000000005</v>
      </c>
      <c r="Q133" s="154">
        <v>0</v>
      </c>
      <c r="R133" s="154">
        <f t="shared" si="2"/>
        <v>0</v>
      </c>
      <c r="S133" s="154">
        <v>0</v>
      </c>
      <c r="T133" s="155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6" t="s">
        <v>155</v>
      </c>
      <c r="AT133" s="156" t="s">
        <v>151</v>
      </c>
      <c r="AU133" s="156" t="s">
        <v>156</v>
      </c>
      <c r="AY133" s="14" t="s">
        <v>149</v>
      </c>
      <c r="BE133" s="157">
        <f t="shared" si="4"/>
        <v>0</v>
      </c>
      <c r="BF133" s="157">
        <f t="shared" si="5"/>
        <v>0</v>
      </c>
      <c r="BG133" s="157">
        <f t="shared" si="6"/>
        <v>0</v>
      </c>
      <c r="BH133" s="157">
        <f t="shared" si="7"/>
        <v>0</v>
      </c>
      <c r="BI133" s="157">
        <f t="shared" si="8"/>
        <v>0</v>
      </c>
      <c r="BJ133" s="14" t="s">
        <v>156</v>
      </c>
      <c r="BK133" s="157">
        <f t="shared" si="9"/>
        <v>0</v>
      </c>
      <c r="BL133" s="14" t="s">
        <v>155</v>
      </c>
      <c r="BM133" s="156" t="s">
        <v>238</v>
      </c>
    </row>
    <row r="134" spans="1:65" s="2" customFormat="1" ht="24.15" customHeight="1">
      <c r="A134" s="26"/>
      <c r="B134" s="144"/>
      <c r="C134" s="145" t="s">
        <v>167</v>
      </c>
      <c r="D134" s="145" t="s">
        <v>151</v>
      </c>
      <c r="E134" s="146" t="s">
        <v>239</v>
      </c>
      <c r="F134" s="147" t="s">
        <v>240</v>
      </c>
      <c r="G134" s="148" t="s">
        <v>234</v>
      </c>
      <c r="H134" s="149">
        <v>7.9349999999999996</v>
      </c>
      <c r="I134" s="150"/>
      <c r="J134" s="150">
        <f t="shared" si="0"/>
        <v>0</v>
      </c>
      <c r="K134" s="151"/>
      <c r="L134" s="27"/>
      <c r="M134" s="152" t="s">
        <v>1</v>
      </c>
      <c r="N134" s="153" t="s">
        <v>36</v>
      </c>
      <c r="O134" s="154">
        <v>7.2999999999999995E-2</v>
      </c>
      <c r="P134" s="154">
        <f t="shared" si="1"/>
        <v>0.57925499999999996</v>
      </c>
      <c r="Q134" s="154">
        <v>0</v>
      </c>
      <c r="R134" s="154">
        <f t="shared" si="2"/>
        <v>0</v>
      </c>
      <c r="S134" s="154">
        <v>0</v>
      </c>
      <c r="T134" s="155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6" t="s">
        <v>155</v>
      </c>
      <c r="AT134" s="156" t="s">
        <v>151</v>
      </c>
      <c r="AU134" s="156" t="s">
        <v>156</v>
      </c>
      <c r="AY134" s="14" t="s">
        <v>149</v>
      </c>
      <c r="BE134" s="157">
        <f t="shared" si="4"/>
        <v>0</v>
      </c>
      <c r="BF134" s="157">
        <f t="shared" si="5"/>
        <v>0</v>
      </c>
      <c r="BG134" s="157">
        <f t="shared" si="6"/>
        <v>0</v>
      </c>
      <c r="BH134" s="157">
        <f t="shared" si="7"/>
        <v>0</v>
      </c>
      <c r="BI134" s="157">
        <f t="shared" si="8"/>
        <v>0</v>
      </c>
      <c r="BJ134" s="14" t="s">
        <v>156</v>
      </c>
      <c r="BK134" s="157">
        <f t="shared" si="9"/>
        <v>0</v>
      </c>
      <c r="BL134" s="14" t="s">
        <v>155</v>
      </c>
      <c r="BM134" s="156" t="s">
        <v>241</v>
      </c>
    </row>
    <row r="135" spans="1:65" s="2" customFormat="1" ht="24.15" customHeight="1">
      <c r="A135" s="26"/>
      <c r="B135" s="144"/>
      <c r="C135" s="145" t="s">
        <v>162</v>
      </c>
      <c r="D135" s="145" t="s">
        <v>151</v>
      </c>
      <c r="E135" s="146" t="s">
        <v>242</v>
      </c>
      <c r="F135" s="147" t="s">
        <v>243</v>
      </c>
      <c r="G135" s="148" t="s">
        <v>234</v>
      </c>
      <c r="H135" s="149">
        <v>10.44</v>
      </c>
      <c r="I135" s="150"/>
      <c r="J135" s="150">
        <f t="shared" si="0"/>
        <v>0</v>
      </c>
      <c r="K135" s="151"/>
      <c r="L135" s="27"/>
      <c r="M135" s="152" t="s">
        <v>1</v>
      </c>
      <c r="N135" s="153" t="s">
        <v>36</v>
      </c>
      <c r="O135" s="154">
        <v>0.24199999999999999</v>
      </c>
      <c r="P135" s="154">
        <f t="shared" si="1"/>
        <v>2.5264799999999998</v>
      </c>
      <c r="Q135" s="154">
        <v>0</v>
      </c>
      <c r="R135" s="154">
        <f t="shared" si="2"/>
        <v>0</v>
      </c>
      <c r="S135" s="154">
        <v>0</v>
      </c>
      <c r="T135" s="155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6" t="s">
        <v>155</v>
      </c>
      <c r="AT135" s="156" t="s">
        <v>151</v>
      </c>
      <c r="AU135" s="156" t="s">
        <v>156</v>
      </c>
      <c r="AY135" s="14" t="s">
        <v>149</v>
      </c>
      <c r="BE135" s="157">
        <f t="shared" si="4"/>
        <v>0</v>
      </c>
      <c r="BF135" s="157">
        <f t="shared" si="5"/>
        <v>0</v>
      </c>
      <c r="BG135" s="157">
        <f t="shared" si="6"/>
        <v>0</v>
      </c>
      <c r="BH135" s="157">
        <f t="shared" si="7"/>
        <v>0</v>
      </c>
      <c r="BI135" s="157">
        <f t="shared" si="8"/>
        <v>0</v>
      </c>
      <c r="BJ135" s="14" t="s">
        <v>156</v>
      </c>
      <c r="BK135" s="157">
        <f t="shared" si="9"/>
        <v>0</v>
      </c>
      <c r="BL135" s="14" t="s">
        <v>155</v>
      </c>
      <c r="BM135" s="156" t="s">
        <v>244</v>
      </c>
    </row>
    <row r="136" spans="1:65" s="12" customFormat="1" ht="22.8" customHeight="1">
      <c r="B136" s="132"/>
      <c r="D136" s="133" t="s">
        <v>69</v>
      </c>
      <c r="E136" s="142" t="s">
        <v>156</v>
      </c>
      <c r="F136" s="142" t="s">
        <v>179</v>
      </c>
      <c r="J136" s="143">
        <f>BK136</f>
        <v>0</v>
      </c>
      <c r="L136" s="132"/>
      <c r="M136" s="136"/>
      <c r="N136" s="137"/>
      <c r="O136" s="137"/>
      <c r="P136" s="138">
        <f>SUM(P137:P139)</f>
        <v>3.1508987499999996</v>
      </c>
      <c r="Q136" s="137"/>
      <c r="R136" s="138">
        <f>SUM(R137:R139)</f>
        <v>1.4660737500000001</v>
      </c>
      <c r="S136" s="137"/>
      <c r="T136" s="139">
        <f>SUM(T137:T139)</f>
        <v>0</v>
      </c>
      <c r="AR136" s="133" t="s">
        <v>78</v>
      </c>
      <c r="AT136" s="140" t="s">
        <v>69</v>
      </c>
      <c r="AU136" s="140" t="s">
        <v>78</v>
      </c>
      <c r="AY136" s="133" t="s">
        <v>149</v>
      </c>
      <c r="BK136" s="141">
        <f>SUM(BK137:BK139)</f>
        <v>0</v>
      </c>
    </row>
    <row r="137" spans="1:65" s="2" customFormat="1" ht="24.15" customHeight="1">
      <c r="A137" s="26"/>
      <c r="B137" s="144"/>
      <c r="C137" s="145" t="s">
        <v>175</v>
      </c>
      <c r="D137" s="145" t="s">
        <v>151</v>
      </c>
      <c r="E137" s="146" t="s">
        <v>245</v>
      </c>
      <c r="F137" s="147" t="s">
        <v>246</v>
      </c>
      <c r="G137" s="148" t="s">
        <v>234</v>
      </c>
      <c r="H137" s="149">
        <v>0.625</v>
      </c>
      <c r="I137" s="150"/>
      <c r="J137" s="150">
        <f>ROUND(I137*H137,2)</f>
        <v>0</v>
      </c>
      <c r="K137" s="151"/>
      <c r="L137" s="27"/>
      <c r="M137" s="152" t="s">
        <v>1</v>
      </c>
      <c r="N137" s="153" t="s">
        <v>36</v>
      </c>
      <c r="O137" s="154">
        <v>0.61770999999999998</v>
      </c>
      <c r="P137" s="154">
        <f>O137*H137</f>
        <v>0.38606874999999996</v>
      </c>
      <c r="Q137" s="154">
        <v>2.19407</v>
      </c>
      <c r="R137" s="154">
        <f>Q137*H137</f>
        <v>1.37129375</v>
      </c>
      <c r="S137" s="154">
        <v>0</v>
      </c>
      <c r="T137" s="155">
        <f>S137*H137</f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6" t="s">
        <v>155</v>
      </c>
      <c r="AT137" s="156" t="s">
        <v>151</v>
      </c>
      <c r="AU137" s="156" t="s">
        <v>156</v>
      </c>
      <c r="AY137" s="14" t="s">
        <v>149</v>
      </c>
      <c r="BE137" s="157">
        <f>IF(N137="základná",J137,0)</f>
        <v>0</v>
      </c>
      <c r="BF137" s="157">
        <f>IF(N137="znížená",J137,0)</f>
        <v>0</v>
      </c>
      <c r="BG137" s="157">
        <f>IF(N137="zákl. prenesená",J137,0)</f>
        <v>0</v>
      </c>
      <c r="BH137" s="157">
        <f>IF(N137="zníž. prenesená",J137,0)</f>
        <v>0</v>
      </c>
      <c r="BI137" s="157">
        <f>IF(N137="nulová",J137,0)</f>
        <v>0</v>
      </c>
      <c r="BJ137" s="14" t="s">
        <v>156</v>
      </c>
      <c r="BK137" s="157">
        <f>ROUND(I137*H137,2)</f>
        <v>0</v>
      </c>
      <c r="BL137" s="14" t="s">
        <v>155</v>
      </c>
      <c r="BM137" s="156" t="s">
        <v>247</v>
      </c>
    </row>
    <row r="138" spans="1:65" s="2" customFormat="1" ht="33" customHeight="1">
      <c r="A138" s="26"/>
      <c r="B138" s="144"/>
      <c r="C138" s="145" t="s">
        <v>166</v>
      </c>
      <c r="D138" s="145" t="s">
        <v>151</v>
      </c>
      <c r="E138" s="146" t="s">
        <v>248</v>
      </c>
      <c r="F138" s="147" t="s">
        <v>249</v>
      </c>
      <c r="G138" s="148" t="s">
        <v>165</v>
      </c>
      <c r="H138" s="149">
        <v>6.25</v>
      </c>
      <c r="I138" s="150"/>
      <c r="J138" s="150">
        <f>ROUND(I138*H138,2)</f>
        <v>0</v>
      </c>
      <c r="K138" s="151"/>
      <c r="L138" s="27"/>
      <c r="M138" s="152" t="s">
        <v>1</v>
      </c>
      <c r="N138" s="153" t="s">
        <v>36</v>
      </c>
      <c r="O138" s="154">
        <v>4.0919999999999998E-2</v>
      </c>
      <c r="P138" s="154">
        <f>O138*H138</f>
        <v>0.25574999999999998</v>
      </c>
      <c r="Q138" s="154">
        <v>3.5200000000000001E-3</v>
      </c>
      <c r="R138" s="154">
        <f>Q138*H138</f>
        <v>2.2000000000000002E-2</v>
      </c>
      <c r="S138" s="154">
        <v>0</v>
      </c>
      <c r="T138" s="155">
        <f>S138*H138</f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6" t="s">
        <v>155</v>
      </c>
      <c r="AT138" s="156" t="s">
        <v>151</v>
      </c>
      <c r="AU138" s="156" t="s">
        <v>156</v>
      </c>
      <c r="AY138" s="14" t="s">
        <v>149</v>
      </c>
      <c r="BE138" s="157">
        <f>IF(N138="základná",J138,0)</f>
        <v>0</v>
      </c>
      <c r="BF138" s="157">
        <f>IF(N138="znížená",J138,0)</f>
        <v>0</v>
      </c>
      <c r="BG138" s="157">
        <f>IF(N138="zákl. prenesená",J138,0)</f>
        <v>0</v>
      </c>
      <c r="BH138" s="157">
        <f>IF(N138="zníž. prenesená",J138,0)</f>
        <v>0</v>
      </c>
      <c r="BI138" s="157">
        <f>IF(N138="nulová",J138,0)</f>
        <v>0</v>
      </c>
      <c r="BJ138" s="14" t="s">
        <v>156</v>
      </c>
      <c r="BK138" s="157">
        <f>ROUND(I138*H138,2)</f>
        <v>0</v>
      </c>
      <c r="BL138" s="14" t="s">
        <v>155</v>
      </c>
      <c r="BM138" s="156" t="s">
        <v>250</v>
      </c>
    </row>
    <row r="139" spans="1:65" s="2" customFormat="1" ht="24.15" customHeight="1">
      <c r="A139" s="26"/>
      <c r="B139" s="144"/>
      <c r="C139" s="145" t="s">
        <v>183</v>
      </c>
      <c r="D139" s="145" t="s">
        <v>151</v>
      </c>
      <c r="E139" s="146" t="s">
        <v>251</v>
      </c>
      <c r="F139" s="147" t="s">
        <v>252</v>
      </c>
      <c r="G139" s="148" t="s">
        <v>154</v>
      </c>
      <c r="H139" s="149">
        <v>6</v>
      </c>
      <c r="I139" s="150"/>
      <c r="J139" s="150">
        <f>ROUND(I139*H139,2)</f>
        <v>0</v>
      </c>
      <c r="K139" s="151"/>
      <c r="L139" s="27"/>
      <c r="M139" s="152" t="s">
        <v>1</v>
      </c>
      <c r="N139" s="153" t="s">
        <v>36</v>
      </c>
      <c r="O139" s="154">
        <v>0.41818</v>
      </c>
      <c r="P139" s="154">
        <f>O139*H139</f>
        <v>2.50908</v>
      </c>
      <c r="Q139" s="154">
        <v>1.213E-2</v>
      </c>
      <c r="R139" s="154">
        <f>Q139*H139</f>
        <v>7.2779999999999997E-2</v>
      </c>
      <c r="S139" s="154">
        <v>0</v>
      </c>
      <c r="T139" s="155">
        <f>S139*H139</f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6" t="s">
        <v>155</v>
      </c>
      <c r="AT139" s="156" t="s">
        <v>151</v>
      </c>
      <c r="AU139" s="156" t="s">
        <v>156</v>
      </c>
      <c r="AY139" s="14" t="s">
        <v>149</v>
      </c>
      <c r="BE139" s="157">
        <f>IF(N139="základná",J139,0)</f>
        <v>0</v>
      </c>
      <c r="BF139" s="157">
        <f>IF(N139="znížená",J139,0)</f>
        <v>0</v>
      </c>
      <c r="BG139" s="157">
        <f>IF(N139="zákl. prenesená",J139,0)</f>
        <v>0</v>
      </c>
      <c r="BH139" s="157">
        <f>IF(N139="zníž. prenesená",J139,0)</f>
        <v>0</v>
      </c>
      <c r="BI139" s="157">
        <f>IF(N139="nulová",J139,0)</f>
        <v>0</v>
      </c>
      <c r="BJ139" s="14" t="s">
        <v>156</v>
      </c>
      <c r="BK139" s="157">
        <f>ROUND(I139*H139,2)</f>
        <v>0</v>
      </c>
      <c r="BL139" s="14" t="s">
        <v>155</v>
      </c>
      <c r="BM139" s="156" t="s">
        <v>253</v>
      </c>
    </row>
    <row r="140" spans="1:65" s="12" customFormat="1" ht="22.8" customHeight="1">
      <c r="B140" s="132"/>
      <c r="D140" s="133" t="s">
        <v>69</v>
      </c>
      <c r="E140" s="142" t="s">
        <v>159</v>
      </c>
      <c r="F140" s="142" t="s">
        <v>254</v>
      </c>
      <c r="J140" s="143">
        <f>BK140</f>
        <v>0</v>
      </c>
      <c r="L140" s="132"/>
      <c r="M140" s="136"/>
      <c r="N140" s="137"/>
      <c r="O140" s="137"/>
      <c r="P140" s="138">
        <f>SUM(P141:P144)</f>
        <v>57.897233380000003</v>
      </c>
      <c r="Q140" s="137"/>
      <c r="R140" s="138">
        <f>SUM(R141:R144)</f>
        <v>10.909181200000003</v>
      </c>
      <c r="S140" s="137"/>
      <c r="T140" s="139">
        <f>SUM(T141:T144)</f>
        <v>0</v>
      </c>
      <c r="AR140" s="133" t="s">
        <v>78</v>
      </c>
      <c r="AT140" s="140" t="s">
        <v>69</v>
      </c>
      <c r="AU140" s="140" t="s">
        <v>78</v>
      </c>
      <c r="AY140" s="133" t="s">
        <v>149</v>
      </c>
      <c r="BK140" s="141">
        <f>SUM(BK141:BK144)</f>
        <v>0</v>
      </c>
    </row>
    <row r="141" spans="1:65" s="2" customFormat="1" ht="37.799999999999997" customHeight="1">
      <c r="A141" s="26"/>
      <c r="B141" s="144"/>
      <c r="C141" s="145" t="s">
        <v>171</v>
      </c>
      <c r="D141" s="145" t="s">
        <v>151</v>
      </c>
      <c r="E141" s="146" t="s">
        <v>255</v>
      </c>
      <c r="F141" s="147" t="s">
        <v>256</v>
      </c>
      <c r="G141" s="148" t="s">
        <v>234</v>
      </c>
      <c r="H141" s="149">
        <v>4.2830000000000004</v>
      </c>
      <c r="I141" s="150"/>
      <c r="J141" s="150">
        <f>ROUND(I141*H141,2)</f>
        <v>0</v>
      </c>
      <c r="K141" s="151"/>
      <c r="L141" s="27"/>
      <c r="M141" s="152" t="s">
        <v>1</v>
      </c>
      <c r="N141" s="153" t="s">
        <v>36</v>
      </c>
      <c r="O141" s="154">
        <v>3.1783800000000002</v>
      </c>
      <c r="P141" s="154">
        <f>O141*H141</f>
        <v>13.613001540000003</v>
      </c>
      <c r="Q141" s="154">
        <v>2.4022000000000001</v>
      </c>
      <c r="R141" s="154">
        <f>Q141*H141</f>
        <v>10.288622600000002</v>
      </c>
      <c r="S141" s="154">
        <v>0</v>
      </c>
      <c r="T141" s="155">
        <f>S141*H141</f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6" t="s">
        <v>155</v>
      </c>
      <c r="AT141" s="156" t="s">
        <v>151</v>
      </c>
      <c r="AU141" s="156" t="s">
        <v>156</v>
      </c>
      <c r="AY141" s="14" t="s">
        <v>149</v>
      </c>
      <c r="BE141" s="157">
        <f>IF(N141="základná",J141,0)</f>
        <v>0</v>
      </c>
      <c r="BF141" s="157">
        <f>IF(N141="znížená",J141,0)</f>
        <v>0</v>
      </c>
      <c r="BG141" s="157">
        <f>IF(N141="zákl. prenesená",J141,0)</f>
        <v>0</v>
      </c>
      <c r="BH141" s="157">
        <f>IF(N141="zníž. prenesená",J141,0)</f>
        <v>0</v>
      </c>
      <c r="BI141" s="157">
        <f>IF(N141="nulová",J141,0)</f>
        <v>0</v>
      </c>
      <c r="BJ141" s="14" t="s">
        <v>156</v>
      </c>
      <c r="BK141" s="157">
        <f>ROUND(I141*H141,2)</f>
        <v>0</v>
      </c>
      <c r="BL141" s="14" t="s">
        <v>155</v>
      </c>
      <c r="BM141" s="156" t="s">
        <v>257</v>
      </c>
    </row>
    <row r="142" spans="1:65" s="2" customFormat="1" ht="24.15" customHeight="1">
      <c r="A142" s="26"/>
      <c r="B142" s="144"/>
      <c r="C142" s="145" t="s">
        <v>192</v>
      </c>
      <c r="D142" s="145" t="s">
        <v>151</v>
      </c>
      <c r="E142" s="146" t="s">
        <v>258</v>
      </c>
      <c r="F142" s="147" t="s">
        <v>259</v>
      </c>
      <c r="G142" s="148" t="s">
        <v>165</v>
      </c>
      <c r="H142" s="149">
        <v>27.52</v>
      </c>
      <c r="I142" s="150"/>
      <c r="J142" s="150">
        <f>ROUND(I142*H142,2)</f>
        <v>0</v>
      </c>
      <c r="K142" s="151"/>
      <c r="L142" s="27"/>
      <c r="M142" s="152" t="s">
        <v>1</v>
      </c>
      <c r="N142" s="153" t="s">
        <v>36</v>
      </c>
      <c r="O142" s="154">
        <v>0.91837000000000002</v>
      </c>
      <c r="P142" s="154">
        <f>O142*H142</f>
        <v>25.2735424</v>
      </c>
      <c r="Q142" s="154">
        <v>4.2199999999999998E-3</v>
      </c>
      <c r="R142" s="154">
        <f>Q142*H142</f>
        <v>0.1161344</v>
      </c>
      <c r="S142" s="154">
        <v>0</v>
      </c>
      <c r="T142" s="155">
        <f>S142*H142</f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6" t="s">
        <v>155</v>
      </c>
      <c r="AT142" s="156" t="s">
        <v>151</v>
      </c>
      <c r="AU142" s="156" t="s">
        <v>156</v>
      </c>
      <c r="AY142" s="14" t="s">
        <v>149</v>
      </c>
      <c r="BE142" s="157">
        <f>IF(N142="základná",J142,0)</f>
        <v>0</v>
      </c>
      <c r="BF142" s="157">
        <f>IF(N142="znížená",J142,0)</f>
        <v>0</v>
      </c>
      <c r="BG142" s="157">
        <f>IF(N142="zákl. prenesená",J142,0)</f>
        <v>0</v>
      </c>
      <c r="BH142" s="157">
        <f>IF(N142="zníž. prenesená",J142,0)</f>
        <v>0</v>
      </c>
      <c r="BI142" s="157">
        <f>IF(N142="nulová",J142,0)</f>
        <v>0</v>
      </c>
      <c r="BJ142" s="14" t="s">
        <v>156</v>
      </c>
      <c r="BK142" s="157">
        <f>ROUND(I142*H142,2)</f>
        <v>0</v>
      </c>
      <c r="BL142" s="14" t="s">
        <v>155</v>
      </c>
      <c r="BM142" s="156" t="s">
        <v>260</v>
      </c>
    </row>
    <row r="143" spans="1:65" s="2" customFormat="1" ht="24.15" customHeight="1">
      <c r="A143" s="26"/>
      <c r="B143" s="144"/>
      <c r="C143" s="145" t="s">
        <v>174</v>
      </c>
      <c r="D143" s="145" t="s">
        <v>151</v>
      </c>
      <c r="E143" s="146" t="s">
        <v>261</v>
      </c>
      <c r="F143" s="147" t="s">
        <v>262</v>
      </c>
      <c r="G143" s="148" t="s">
        <v>165</v>
      </c>
      <c r="H143" s="149">
        <v>27.52</v>
      </c>
      <c r="I143" s="150"/>
      <c r="J143" s="150">
        <f>ROUND(I143*H143,2)</f>
        <v>0</v>
      </c>
      <c r="K143" s="151"/>
      <c r="L143" s="27"/>
      <c r="M143" s="152" t="s">
        <v>1</v>
      </c>
      <c r="N143" s="153" t="s">
        <v>36</v>
      </c>
      <c r="O143" s="154">
        <v>0.32100000000000001</v>
      </c>
      <c r="P143" s="154">
        <f>O143*H143</f>
        <v>8.8339200000000009</v>
      </c>
      <c r="Q143" s="154">
        <v>0</v>
      </c>
      <c r="R143" s="154">
        <f>Q143*H143</f>
        <v>0</v>
      </c>
      <c r="S143" s="154">
        <v>0</v>
      </c>
      <c r="T143" s="155">
        <f>S143*H143</f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6" t="s">
        <v>155</v>
      </c>
      <c r="AT143" s="156" t="s">
        <v>151</v>
      </c>
      <c r="AU143" s="156" t="s">
        <v>156</v>
      </c>
      <c r="AY143" s="14" t="s">
        <v>149</v>
      </c>
      <c r="BE143" s="157">
        <f>IF(N143="základná",J143,0)</f>
        <v>0</v>
      </c>
      <c r="BF143" s="157">
        <f>IF(N143="znížená",J143,0)</f>
        <v>0</v>
      </c>
      <c r="BG143" s="157">
        <f>IF(N143="zákl. prenesená",J143,0)</f>
        <v>0</v>
      </c>
      <c r="BH143" s="157">
        <f>IF(N143="zníž. prenesená",J143,0)</f>
        <v>0</v>
      </c>
      <c r="BI143" s="157">
        <f>IF(N143="nulová",J143,0)</f>
        <v>0</v>
      </c>
      <c r="BJ143" s="14" t="s">
        <v>156</v>
      </c>
      <c r="BK143" s="157">
        <f>ROUND(I143*H143,2)</f>
        <v>0</v>
      </c>
      <c r="BL143" s="14" t="s">
        <v>155</v>
      </c>
      <c r="BM143" s="156" t="s">
        <v>263</v>
      </c>
    </row>
    <row r="144" spans="1:65" s="2" customFormat="1" ht="24.15" customHeight="1">
      <c r="A144" s="26"/>
      <c r="B144" s="144"/>
      <c r="C144" s="145" t="s">
        <v>200</v>
      </c>
      <c r="D144" s="145" t="s">
        <v>151</v>
      </c>
      <c r="E144" s="146" t="s">
        <v>264</v>
      </c>
      <c r="F144" s="147" t="s">
        <v>265</v>
      </c>
      <c r="G144" s="148" t="s">
        <v>187</v>
      </c>
      <c r="H144" s="149">
        <v>0.498</v>
      </c>
      <c r="I144" s="150"/>
      <c r="J144" s="150">
        <f>ROUND(I144*H144,2)</f>
        <v>0</v>
      </c>
      <c r="K144" s="151"/>
      <c r="L144" s="27"/>
      <c r="M144" s="152" t="s">
        <v>1</v>
      </c>
      <c r="N144" s="153" t="s">
        <v>36</v>
      </c>
      <c r="O144" s="154">
        <v>20.435279999999999</v>
      </c>
      <c r="P144" s="154">
        <f>O144*H144</f>
        <v>10.176769439999999</v>
      </c>
      <c r="Q144" s="154">
        <v>1.0128999999999999</v>
      </c>
      <c r="R144" s="154">
        <f>Q144*H144</f>
        <v>0.50442419999999999</v>
      </c>
      <c r="S144" s="154">
        <v>0</v>
      </c>
      <c r="T144" s="155">
        <f>S144*H144</f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6" t="s">
        <v>155</v>
      </c>
      <c r="AT144" s="156" t="s">
        <v>151</v>
      </c>
      <c r="AU144" s="156" t="s">
        <v>156</v>
      </c>
      <c r="AY144" s="14" t="s">
        <v>149</v>
      </c>
      <c r="BE144" s="157">
        <f>IF(N144="základná",J144,0)</f>
        <v>0</v>
      </c>
      <c r="BF144" s="157">
        <f>IF(N144="znížená",J144,0)</f>
        <v>0</v>
      </c>
      <c r="BG144" s="157">
        <f>IF(N144="zákl. prenesená",J144,0)</f>
        <v>0</v>
      </c>
      <c r="BH144" s="157">
        <f>IF(N144="zníž. prenesená",J144,0)</f>
        <v>0</v>
      </c>
      <c r="BI144" s="157">
        <f>IF(N144="nulová",J144,0)</f>
        <v>0</v>
      </c>
      <c r="BJ144" s="14" t="s">
        <v>156</v>
      </c>
      <c r="BK144" s="157">
        <f>ROUND(I144*H144,2)</f>
        <v>0</v>
      </c>
      <c r="BL144" s="14" t="s">
        <v>155</v>
      </c>
      <c r="BM144" s="156" t="s">
        <v>266</v>
      </c>
    </row>
    <row r="145" spans="1:65" s="12" customFormat="1" ht="22.8" customHeight="1">
      <c r="B145" s="132"/>
      <c r="D145" s="133" t="s">
        <v>69</v>
      </c>
      <c r="E145" s="142" t="s">
        <v>162</v>
      </c>
      <c r="F145" s="142" t="s">
        <v>267</v>
      </c>
      <c r="J145" s="143">
        <f>BK145</f>
        <v>0</v>
      </c>
      <c r="L145" s="132"/>
      <c r="M145" s="136"/>
      <c r="N145" s="137"/>
      <c r="O145" s="137"/>
      <c r="P145" s="138">
        <f>P146</f>
        <v>7.2663000000000005E-2</v>
      </c>
      <c r="Q145" s="137"/>
      <c r="R145" s="138">
        <f>R146</f>
        <v>0.39750000000000002</v>
      </c>
      <c r="S145" s="137"/>
      <c r="T145" s="139">
        <f>T146</f>
        <v>0</v>
      </c>
      <c r="AR145" s="133" t="s">
        <v>78</v>
      </c>
      <c r="AT145" s="140" t="s">
        <v>69</v>
      </c>
      <c r="AU145" s="140" t="s">
        <v>78</v>
      </c>
      <c r="AY145" s="133" t="s">
        <v>149</v>
      </c>
      <c r="BK145" s="141">
        <f>BK146</f>
        <v>0</v>
      </c>
    </row>
    <row r="146" spans="1:65" s="2" customFormat="1" ht="21.75" customHeight="1">
      <c r="A146" s="26"/>
      <c r="B146" s="144"/>
      <c r="C146" s="145" t="s">
        <v>178</v>
      </c>
      <c r="D146" s="145" t="s">
        <v>151</v>
      </c>
      <c r="E146" s="146" t="s">
        <v>268</v>
      </c>
      <c r="F146" s="147" t="s">
        <v>269</v>
      </c>
      <c r="G146" s="148" t="s">
        <v>234</v>
      </c>
      <c r="H146" s="149">
        <v>0.159</v>
      </c>
      <c r="I146" s="150"/>
      <c r="J146" s="150">
        <f>ROUND(I146*H146,2)</f>
        <v>0</v>
      </c>
      <c r="K146" s="151"/>
      <c r="L146" s="27"/>
      <c r="M146" s="152" t="s">
        <v>1</v>
      </c>
      <c r="N146" s="153" t="s">
        <v>36</v>
      </c>
      <c r="O146" s="154">
        <v>0.45700000000000002</v>
      </c>
      <c r="P146" s="154">
        <f>O146*H146</f>
        <v>7.2663000000000005E-2</v>
      </c>
      <c r="Q146" s="154">
        <v>2.5</v>
      </c>
      <c r="R146" s="154">
        <f>Q146*H146</f>
        <v>0.39750000000000002</v>
      </c>
      <c r="S146" s="154">
        <v>0</v>
      </c>
      <c r="T146" s="155">
        <f>S146*H146</f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6" t="s">
        <v>155</v>
      </c>
      <c r="AT146" s="156" t="s">
        <v>151</v>
      </c>
      <c r="AU146" s="156" t="s">
        <v>156</v>
      </c>
      <c r="AY146" s="14" t="s">
        <v>149</v>
      </c>
      <c r="BE146" s="157">
        <f>IF(N146="základná",J146,0)</f>
        <v>0</v>
      </c>
      <c r="BF146" s="157">
        <f>IF(N146="znížená",J146,0)</f>
        <v>0</v>
      </c>
      <c r="BG146" s="157">
        <f>IF(N146="zákl. prenesená",J146,0)</f>
        <v>0</v>
      </c>
      <c r="BH146" s="157">
        <f>IF(N146="zníž. prenesená",J146,0)</f>
        <v>0</v>
      </c>
      <c r="BI146" s="157">
        <f>IF(N146="nulová",J146,0)</f>
        <v>0</v>
      </c>
      <c r="BJ146" s="14" t="s">
        <v>156</v>
      </c>
      <c r="BK146" s="157">
        <f>ROUND(I146*H146,2)</f>
        <v>0</v>
      </c>
      <c r="BL146" s="14" t="s">
        <v>155</v>
      </c>
      <c r="BM146" s="156" t="s">
        <v>270</v>
      </c>
    </row>
    <row r="147" spans="1:65" s="12" customFormat="1" ht="22.8" customHeight="1">
      <c r="B147" s="132"/>
      <c r="D147" s="133" t="s">
        <v>69</v>
      </c>
      <c r="E147" s="142" t="s">
        <v>183</v>
      </c>
      <c r="F147" s="142" t="s">
        <v>184</v>
      </c>
      <c r="J147" s="143">
        <f>BK147</f>
        <v>0</v>
      </c>
      <c r="L147" s="132"/>
      <c r="M147" s="136"/>
      <c r="N147" s="137"/>
      <c r="O147" s="137"/>
      <c r="P147" s="138">
        <f>P148</f>
        <v>9.1334839999999993</v>
      </c>
      <c r="Q147" s="137"/>
      <c r="R147" s="138">
        <f>R148</f>
        <v>8.1419999999999992E-2</v>
      </c>
      <c r="S147" s="137"/>
      <c r="T147" s="139">
        <f>T148</f>
        <v>0</v>
      </c>
      <c r="AR147" s="133" t="s">
        <v>78</v>
      </c>
      <c r="AT147" s="140" t="s">
        <v>69</v>
      </c>
      <c r="AU147" s="140" t="s">
        <v>78</v>
      </c>
      <c r="AY147" s="133" t="s">
        <v>149</v>
      </c>
      <c r="BK147" s="141">
        <f>BK148</f>
        <v>0</v>
      </c>
    </row>
    <row r="148" spans="1:65" s="2" customFormat="1" ht="24.15" customHeight="1">
      <c r="A148" s="26"/>
      <c r="B148" s="144"/>
      <c r="C148" s="145" t="s">
        <v>213</v>
      </c>
      <c r="D148" s="145" t="s">
        <v>151</v>
      </c>
      <c r="E148" s="146" t="s">
        <v>271</v>
      </c>
      <c r="F148" s="147" t="s">
        <v>272</v>
      </c>
      <c r="G148" s="148" t="s">
        <v>170</v>
      </c>
      <c r="H148" s="149">
        <v>9.1999999999999993</v>
      </c>
      <c r="I148" s="150"/>
      <c r="J148" s="150">
        <f>ROUND(I148*H148,2)</f>
        <v>0</v>
      </c>
      <c r="K148" s="151"/>
      <c r="L148" s="27"/>
      <c r="M148" s="152" t="s">
        <v>1</v>
      </c>
      <c r="N148" s="153" t="s">
        <v>36</v>
      </c>
      <c r="O148" s="154">
        <v>0.99277000000000004</v>
      </c>
      <c r="P148" s="154">
        <f>O148*H148</f>
        <v>9.1334839999999993</v>
      </c>
      <c r="Q148" s="154">
        <v>8.8500000000000002E-3</v>
      </c>
      <c r="R148" s="154">
        <f>Q148*H148</f>
        <v>8.1419999999999992E-2</v>
      </c>
      <c r="S148" s="154">
        <v>0</v>
      </c>
      <c r="T148" s="155">
        <f>S148*H148</f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6" t="s">
        <v>155</v>
      </c>
      <c r="AT148" s="156" t="s">
        <v>151</v>
      </c>
      <c r="AU148" s="156" t="s">
        <v>156</v>
      </c>
      <c r="AY148" s="14" t="s">
        <v>149</v>
      </c>
      <c r="BE148" s="157">
        <f>IF(N148="základná",J148,0)</f>
        <v>0</v>
      </c>
      <c r="BF148" s="157">
        <f>IF(N148="znížená",J148,0)</f>
        <v>0</v>
      </c>
      <c r="BG148" s="157">
        <f>IF(N148="zákl. prenesená",J148,0)</f>
        <v>0</v>
      </c>
      <c r="BH148" s="157">
        <f>IF(N148="zníž. prenesená",J148,0)</f>
        <v>0</v>
      </c>
      <c r="BI148" s="157">
        <f>IF(N148="nulová",J148,0)</f>
        <v>0</v>
      </c>
      <c r="BJ148" s="14" t="s">
        <v>156</v>
      </c>
      <c r="BK148" s="157">
        <f>ROUND(I148*H148,2)</f>
        <v>0</v>
      </c>
      <c r="BL148" s="14" t="s">
        <v>155</v>
      </c>
      <c r="BM148" s="156" t="s">
        <v>273</v>
      </c>
    </row>
    <row r="149" spans="1:65" s="12" customFormat="1" ht="22.8" customHeight="1">
      <c r="B149" s="132"/>
      <c r="D149" s="133" t="s">
        <v>69</v>
      </c>
      <c r="E149" s="142" t="s">
        <v>198</v>
      </c>
      <c r="F149" s="142" t="s">
        <v>199</v>
      </c>
      <c r="J149" s="143">
        <f>BK149</f>
        <v>0</v>
      </c>
      <c r="L149" s="132"/>
      <c r="M149" s="136"/>
      <c r="N149" s="137"/>
      <c r="O149" s="137"/>
      <c r="P149" s="138">
        <f>P150</f>
        <v>5.2840900000000008</v>
      </c>
      <c r="Q149" s="137"/>
      <c r="R149" s="138">
        <f>R150</f>
        <v>0</v>
      </c>
      <c r="S149" s="137"/>
      <c r="T149" s="139">
        <f>T150</f>
        <v>0</v>
      </c>
      <c r="AR149" s="133" t="s">
        <v>78</v>
      </c>
      <c r="AT149" s="140" t="s">
        <v>69</v>
      </c>
      <c r="AU149" s="140" t="s">
        <v>78</v>
      </c>
      <c r="AY149" s="133" t="s">
        <v>149</v>
      </c>
      <c r="BK149" s="141">
        <f>BK150</f>
        <v>0</v>
      </c>
    </row>
    <row r="150" spans="1:65" s="2" customFormat="1" ht="24.15" customHeight="1">
      <c r="A150" s="26"/>
      <c r="B150" s="144"/>
      <c r="C150" s="145" t="s">
        <v>188</v>
      </c>
      <c r="D150" s="145" t="s">
        <v>151</v>
      </c>
      <c r="E150" s="146" t="s">
        <v>274</v>
      </c>
      <c r="F150" s="147" t="s">
        <v>275</v>
      </c>
      <c r="G150" s="148" t="s">
        <v>187</v>
      </c>
      <c r="H150" s="149">
        <v>13.015000000000001</v>
      </c>
      <c r="I150" s="150"/>
      <c r="J150" s="150">
        <f>ROUND(I150*H150,2)</f>
        <v>0</v>
      </c>
      <c r="K150" s="151"/>
      <c r="L150" s="27"/>
      <c r="M150" s="152" t="s">
        <v>1</v>
      </c>
      <c r="N150" s="153" t="s">
        <v>36</v>
      </c>
      <c r="O150" s="154">
        <v>0.40600000000000003</v>
      </c>
      <c r="P150" s="154">
        <f>O150*H150</f>
        <v>5.2840900000000008</v>
      </c>
      <c r="Q150" s="154">
        <v>0</v>
      </c>
      <c r="R150" s="154">
        <f>Q150*H150</f>
        <v>0</v>
      </c>
      <c r="S150" s="154">
        <v>0</v>
      </c>
      <c r="T150" s="155">
        <f>S150*H150</f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6" t="s">
        <v>155</v>
      </c>
      <c r="AT150" s="156" t="s">
        <v>151</v>
      </c>
      <c r="AU150" s="156" t="s">
        <v>156</v>
      </c>
      <c r="AY150" s="14" t="s">
        <v>149</v>
      </c>
      <c r="BE150" s="157">
        <f>IF(N150="základná",J150,0)</f>
        <v>0</v>
      </c>
      <c r="BF150" s="157">
        <f>IF(N150="znížená",J150,0)</f>
        <v>0</v>
      </c>
      <c r="BG150" s="157">
        <f>IF(N150="zákl. prenesená",J150,0)</f>
        <v>0</v>
      </c>
      <c r="BH150" s="157">
        <f>IF(N150="zníž. prenesená",J150,0)</f>
        <v>0</v>
      </c>
      <c r="BI150" s="157">
        <f>IF(N150="nulová",J150,0)</f>
        <v>0</v>
      </c>
      <c r="BJ150" s="14" t="s">
        <v>156</v>
      </c>
      <c r="BK150" s="157">
        <f>ROUND(I150*H150,2)</f>
        <v>0</v>
      </c>
      <c r="BL150" s="14" t="s">
        <v>155</v>
      </c>
      <c r="BM150" s="156" t="s">
        <v>276</v>
      </c>
    </row>
    <row r="151" spans="1:65" s="12" customFormat="1" ht="25.95" customHeight="1">
      <c r="B151" s="132"/>
      <c r="D151" s="133" t="s">
        <v>69</v>
      </c>
      <c r="E151" s="134" t="s">
        <v>204</v>
      </c>
      <c r="F151" s="134" t="s">
        <v>205</v>
      </c>
      <c r="J151" s="135">
        <f>BK151</f>
        <v>0</v>
      </c>
      <c r="L151" s="132"/>
      <c r="M151" s="136"/>
      <c r="N151" s="137"/>
      <c r="O151" s="137"/>
      <c r="P151" s="138">
        <f>P152</f>
        <v>5.0233064000000001</v>
      </c>
      <c r="Q151" s="137"/>
      <c r="R151" s="138">
        <f>R152</f>
        <v>0.15197119999999997</v>
      </c>
      <c r="S151" s="137"/>
      <c r="T151" s="139">
        <f>T152</f>
        <v>0</v>
      </c>
      <c r="AR151" s="133" t="s">
        <v>156</v>
      </c>
      <c r="AT151" s="140" t="s">
        <v>69</v>
      </c>
      <c r="AU151" s="140" t="s">
        <v>70</v>
      </c>
      <c r="AY151" s="133" t="s">
        <v>149</v>
      </c>
      <c r="BK151" s="141">
        <f>BK152</f>
        <v>0</v>
      </c>
    </row>
    <row r="152" spans="1:65" s="12" customFormat="1" ht="22.8" customHeight="1">
      <c r="B152" s="132"/>
      <c r="D152" s="133" t="s">
        <v>69</v>
      </c>
      <c r="E152" s="142" t="s">
        <v>211</v>
      </c>
      <c r="F152" s="142" t="s">
        <v>212</v>
      </c>
      <c r="J152" s="143">
        <f>BK152</f>
        <v>0</v>
      </c>
      <c r="L152" s="132"/>
      <c r="M152" s="136"/>
      <c r="N152" s="137"/>
      <c r="O152" s="137"/>
      <c r="P152" s="138">
        <f>SUM(P153:P156)</f>
        <v>5.0233064000000001</v>
      </c>
      <c r="Q152" s="137"/>
      <c r="R152" s="138">
        <f>SUM(R153:R156)</f>
        <v>0.15197119999999997</v>
      </c>
      <c r="S152" s="137"/>
      <c r="T152" s="139">
        <f>SUM(T153:T156)</f>
        <v>0</v>
      </c>
      <c r="AR152" s="133" t="s">
        <v>156</v>
      </c>
      <c r="AT152" s="140" t="s">
        <v>69</v>
      </c>
      <c r="AU152" s="140" t="s">
        <v>78</v>
      </c>
      <c r="AY152" s="133" t="s">
        <v>149</v>
      </c>
      <c r="BK152" s="141">
        <f>SUM(BK153:BK156)</f>
        <v>0</v>
      </c>
    </row>
    <row r="153" spans="1:65" s="2" customFormat="1" ht="24.15" customHeight="1">
      <c r="A153" s="26"/>
      <c r="B153" s="144"/>
      <c r="C153" s="145" t="s">
        <v>277</v>
      </c>
      <c r="D153" s="145" t="s">
        <v>151</v>
      </c>
      <c r="E153" s="146" t="s">
        <v>278</v>
      </c>
      <c r="F153" s="147" t="s">
        <v>279</v>
      </c>
      <c r="G153" s="148" t="s">
        <v>154</v>
      </c>
      <c r="H153" s="149">
        <v>4</v>
      </c>
      <c r="I153" s="150"/>
      <c r="J153" s="150">
        <f>ROUND(I153*H153,2)</f>
        <v>0</v>
      </c>
      <c r="K153" s="151"/>
      <c r="L153" s="27"/>
      <c r="M153" s="152" t="s">
        <v>1</v>
      </c>
      <c r="N153" s="153" t="s">
        <v>36</v>
      </c>
      <c r="O153" s="154">
        <v>0.76857660000000005</v>
      </c>
      <c r="P153" s="154">
        <f>O153*H153</f>
        <v>3.0743064000000002</v>
      </c>
      <c r="Q153" s="154">
        <v>3.3652799999999997E-2</v>
      </c>
      <c r="R153" s="154">
        <f>Q153*H153</f>
        <v>0.13461119999999999</v>
      </c>
      <c r="S153" s="154">
        <v>0</v>
      </c>
      <c r="T153" s="155">
        <f>S153*H153</f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6" t="s">
        <v>188</v>
      </c>
      <c r="AT153" s="156" t="s">
        <v>151</v>
      </c>
      <c r="AU153" s="156" t="s">
        <v>156</v>
      </c>
      <c r="AY153" s="14" t="s">
        <v>149</v>
      </c>
      <c r="BE153" s="157">
        <f>IF(N153="základná",J153,0)</f>
        <v>0</v>
      </c>
      <c r="BF153" s="157">
        <f>IF(N153="znížená",J153,0)</f>
        <v>0</v>
      </c>
      <c r="BG153" s="157">
        <f>IF(N153="zákl. prenesená",J153,0)</f>
        <v>0</v>
      </c>
      <c r="BH153" s="157">
        <f>IF(N153="zníž. prenesená",J153,0)</f>
        <v>0</v>
      </c>
      <c r="BI153" s="157">
        <f>IF(N153="nulová",J153,0)</f>
        <v>0</v>
      </c>
      <c r="BJ153" s="14" t="s">
        <v>156</v>
      </c>
      <c r="BK153" s="157">
        <f>ROUND(I153*H153,2)</f>
        <v>0</v>
      </c>
      <c r="BL153" s="14" t="s">
        <v>188</v>
      </c>
      <c r="BM153" s="156" t="s">
        <v>280</v>
      </c>
    </row>
    <row r="154" spans="1:65" s="2" customFormat="1" ht="24.15" customHeight="1">
      <c r="A154" s="26"/>
      <c r="B154" s="144"/>
      <c r="C154" s="145" t="s">
        <v>191</v>
      </c>
      <c r="D154" s="145" t="s">
        <v>151</v>
      </c>
      <c r="E154" s="146" t="s">
        <v>281</v>
      </c>
      <c r="F154" s="147" t="s">
        <v>282</v>
      </c>
      <c r="G154" s="148" t="s">
        <v>154</v>
      </c>
      <c r="H154" s="149">
        <v>1</v>
      </c>
      <c r="I154" s="150"/>
      <c r="J154" s="150">
        <f>ROUND(I154*H154,2)</f>
        <v>0</v>
      </c>
      <c r="K154" s="151"/>
      <c r="L154" s="27"/>
      <c r="M154" s="152" t="s">
        <v>1</v>
      </c>
      <c r="N154" s="153" t="s">
        <v>36</v>
      </c>
      <c r="O154" s="154">
        <v>0.89900000000000002</v>
      </c>
      <c r="P154" s="154">
        <f>O154*H154</f>
        <v>0.89900000000000002</v>
      </c>
      <c r="Q154" s="154">
        <v>1.3600000000000001E-3</v>
      </c>
      <c r="R154" s="154">
        <f>Q154*H154</f>
        <v>1.3600000000000001E-3</v>
      </c>
      <c r="S154" s="154">
        <v>0</v>
      </c>
      <c r="T154" s="155">
        <f>S154*H154</f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6" t="s">
        <v>188</v>
      </c>
      <c r="AT154" s="156" t="s">
        <v>151</v>
      </c>
      <c r="AU154" s="156" t="s">
        <v>156</v>
      </c>
      <c r="AY154" s="14" t="s">
        <v>149</v>
      </c>
      <c r="BE154" s="157">
        <f>IF(N154="základná",J154,0)</f>
        <v>0</v>
      </c>
      <c r="BF154" s="157">
        <f>IF(N154="znížená",J154,0)</f>
        <v>0</v>
      </c>
      <c r="BG154" s="157">
        <f>IF(N154="zákl. prenesená",J154,0)</f>
        <v>0</v>
      </c>
      <c r="BH154" s="157">
        <f>IF(N154="zníž. prenesená",J154,0)</f>
        <v>0</v>
      </c>
      <c r="BI154" s="157">
        <f>IF(N154="nulová",J154,0)</f>
        <v>0</v>
      </c>
      <c r="BJ154" s="14" t="s">
        <v>156</v>
      </c>
      <c r="BK154" s="157">
        <f>ROUND(I154*H154,2)</f>
        <v>0</v>
      </c>
      <c r="BL154" s="14" t="s">
        <v>188</v>
      </c>
      <c r="BM154" s="156" t="s">
        <v>283</v>
      </c>
    </row>
    <row r="155" spans="1:65" s="2" customFormat="1" ht="24.15" customHeight="1">
      <c r="A155" s="26"/>
      <c r="B155" s="144"/>
      <c r="C155" s="145" t="s">
        <v>284</v>
      </c>
      <c r="D155" s="145" t="s">
        <v>151</v>
      </c>
      <c r="E155" s="146" t="s">
        <v>285</v>
      </c>
      <c r="F155" s="147" t="s">
        <v>286</v>
      </c>
      <c r="G155" s="148" t="s">
        <v>154</v>
      </c>
      <c r="H155" s="149">
        <v>5</v>
      </c>
      <c r="I155" s="150"/>
      <c r="J155" s="150">
        <f>ROUND(I155*H155,2)</f>
        <v>0</v>
      </c>
      <c r="K155" s="151"/>
      <c r="L155" s="27"/>
      <c r="M155" s="152" t="s">
        <v>1</v>
      </c>
      <c r="N155" s="153" t="s">
        <v>36</v>
      </c>
      <c r="O155" s="154">
        <v>0.21</v>
      </c>
      <c r="P155" s="154">
        <f>O155*H155</f>
        <v>1.05</v>
      </c>
      <c r="Q155" s="154">
        <v>3.2000000000000002E-3</v>
      </c>
      <c r="R155" s="154">
        <f>Q155*H155</f>
        <v>1.6E-2</v>
      </c>
      <c r="S155" s="154">
        <v>0</v>
      </c>
      <c r="T155" s="155">
        <f>S155*H155</f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6" t="s">
        <v>188</v>
      </c>
      <c r="AT155" s="156" t="s">
        <v>151</v>
      </c>
      <c r="AU155" s="156" t="s">
        <v>156</v>
      </c>
      <c r="AY155" s="14" t="s">
        <v>149</v>
      </c>
      <c r="BE155" s="157">
        <f>IF(N155="základná",J155,0)</f>
        <v>0</v>
      </c>
      <c r="BF155" s="157">
        <f>IF(N155="znížená",J155,0)</f>
        <v>0</v>
      </c>
      <c r="BG155" s="157">
        <f>IF(N155="zákl. prenesená",J155,0)</f>
        <v>0</v>
      </c>
      <c r="BH155" s="157">
        <f>IF(N155="zníž. prenesená",J155,0)</f>
        <v>0</v>
      </c>
      <c r="BI155" s="157">
        <f>IF(N155="nulová",J155,0)</f>
        <v>0</v>
      </c>
      <c r="BJ155" s="14" t="s">
        <v>156</v>
      </c>
      <c r="BK155" s="157">
        <f>ROUND(I155*H155,2)</f>
        <v>0</v>
      </c>
      <c r="BL155" s="14" t="s">
        <v>188</v>
      </c>
      <c r="BM155" s="156" t="s">
        <v>287</v>
      </c>
    </row>
    <row r="156" spans="1:65" s="2" customFormat="1" ht="24.15" customHeight="1">
      <c r="A156" s="26"/>
      <c r="B156" s="144"/>
      <c r="C156" s="145" t="s">
        <v>7</v>
      </c>
      <c r="D156" s="145" t="s">
        <v>151</v>
      </c>
      <c r="E156" s="146" t="s">
        <v>288</v>
      </c>
      <c r="F156" s="147" t="s">
        <v>289</v>
      </c>
      <c r="G156" s="148" t="s">
        <v>290</v>
      </c>
      <c r="H156" s="149">
        <v>23.867999999999999</v>
      </c>
      <c r="I156" s="150"/>
      <c r="J156" s="150">
        <f>ROUND(I156*H156,2)</f>
        <v>0</v>
      </c>
      <c r="K156" s="151"/>
      <c r="L156" s="27"/>
      <c r="M156" s="152" t="s">
        <v>1</v>
      </c>
      <c r="N156" s="153" t="s">
        <v>36</v>
      </c>
      <c r="O156" s="154">
        <v>0</v>
      </c>
      <c r="P156" s="154">
        <f>O156*H156</f>
        <v>0</v>
      </c>
      <c r="Q156" s="154">
        <v>0</v>
      </c>
      <c r="R156" s="154">
        <f>Q156*H156</f>
        <v>0</v>
      </c>
      <c r="S156" s="154">
        <v>0</v>
      </c>
      <c r="T156" s="155">
        <f>S156*H156</f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6" t="s">
        <v>188</v>
      </c>
      <c r="AT156" s="156" t="s">
        <v>151</v>
      </c>
      <c r="AU156" s="156" t="s">
        <v>156</v>
      </c>
      <c r="AY156" s="14" t="s">
        <v>149</v>
      </c>
      <c r="BE156" s="157">
        <f>IF(N156="základná",J156,0)</f>
        <v>0</v>
      </c>
      <c r="BF156" s="157">
        <f>IF(N156="znížená",J156,0)</f>
        <v>0</v>
      </c>
      <c r="BG156" s="157">
        <f>IF(N156="zákl. prenesená",J156,0)</f>
        <v>0</v>
      </c>
      <c r="BH156" s="157">
        <f>IF(N156="zníž. prenesená",J156,0)</f>
        <v>0</v>
      </c>
      <c r="BI156" s="157">
        <f>IF(N156="nulová",J156,0)</f>
        <v>0</v>
      </c>
      <c r="BJ156" s="14" t="s">
        <v>156</v>
      </c>
      <c r="BK156" s="157">
        <f>ROUND(I156*H156,2)</f>
        <v>0</v>
      </c>
      <c r="BL156" s="14" t="s">
        <v>188</v>
      </c>
      <c r="BM156" s="156" t="s">
        <v>291</v>
      </c>
    </row>
    <row r="157" spans="1:65" s="12" customFormat="1" ht="25.95" customHeight="1">
      <c r="B157" s="132"/>
      <c r="D157" s="133" t="s">
        <v>69</v>
      </c>
      <c r="E157" s="134" t="s">
        <v>292</v>
      </c>
      <c r="F157" s="134" t="s">
        <v>293</v>
      </c>
      <c r="J157" s="135">
        <f>BK157</f>
        <v>0</v>
      </c>
      <c r="L157" s="132"/>
      <c r="M157" s="136"/>
      <c r="N157" s="137"/>
      <c r="O157" s="137"/>
      <c r="P157" s="138">
        <f>P158</f>
        <v>1.851</v>
      </c>
      <c r="Q157" s="137"/>
      <c r="R157" s="138">
        <f>R158</f>
        <v>0</v>
      </c>
      <c r="S157" s="137"/>
      <c r="T157" s="139">
        <f>T158</f>
        <v>0</v>
      </c>
      <c r="AR157" s="133" t="s">
        <v>159</v>
      </c>
      <c r="AT157" s="140" t="s">
        <v>69</v>
      </c>
      <c r="AU157" s="140" t="s">
        <v>70</v>
      </c>
      <c r="AY157" s="133" t="s">
        <v>149</v>
      </c>
      <c r="BK157" s="141">
        <f>BK158</f>
        <v>0</v>
      </c>
    </row>
    <row r="158" spans="1:65" s="12" customFormat="1" ht="22.8" customHeight="1">
      <c r="B158" s="132"/>
      <c r="D158" s="133" t="s">
        <v>69</v>
      </c>
      <c r="E158" s="142" t="s">
        <v>294</v>
      </c>
      <c r="F158" s="142" t="s">
        <v>295</v>
      </c>
      <c r="J158" s="143">
        <f>BK158</f>
        <v>0</v>
      </c>
      <c r="L158" s="132"/>
      <c r="M158" s="136"/>
      <c r="N158" s="137"/>
      <c r="O158" s="137"/>
      <c r="P158" s="138">
        <f>P159</f>
        <v>1.851</v>
      </c>
      <c r="Q158" s="137"/>
      <c r="R158" s="138">
        <f>R159</f>
        <v>0</v>
      </c>
      <c r="S158" s="137"/>
      <c r="T158" s="139">
        <f>T159</f>
        <v>0</v>
      </c>
      <c r="AR158" s="133" t="s">
        <v>159</v>
      </c>
      <c r="AT158" s="140" t="s">
        <v>69</v>
      </c>
      <c r="AU158" s="140" t="s">
        <v>78</v>
      </c>
      <c r="AY158" s="133" t="s">
        <v>149</v>
      </c>
      <c r="BK158" s="141">
        <f>BK159</f>
        <v>0</v>
      </c>
    </row>
    <row r="159" spans="1:65" s="2" customFormat="1" ht="24.15" customHeight="1">
      <c r="A159" s="26"/>
      <c r="B159" s="144"/>
      <c r="C159" s="145" t="s">
        <v>296</v>
      </c>
      <c r="D159" s="145" t="s">
        <v>151</v>
      </c>
      <c r="E159" s="146" t="s">
        <v>297</v>
      </c>
      <c r="F159" s="147" t="s">
        <v>298</v>
      </c>
      <c r="G159" s="148" t="s">
        <v>154</v>
      </c>
      <c r="H159" s="149">
        <v>1</v>
      </c>
      <c r="I159" s="150"/>
      <c r="J159" s="150">
        <f>ROUND(I159*H159,2)</f>
        <v>0</v>
      </c>
      <c r="K159" s="151"/>
      <c r="L159" s="27"/>
      <c r="M159" s="158" t="s">
        <v>1</v>
      </c>
      <c r="N159" s="159" t="s">
        <v>36</v>
      </c>
      <c r="O159" s="160">
        <v>1.851</v>
      </c>
      <c r="P159" s="160">
        <f>O159*H159</f>
        <v>1.851</v>
      </c>
      <c r="Q159" s="160">
        <v>0</v>
      </c>
      <c r="R159" s="160">
        <f>Q159*H159</f>
        <v>0</v>
      </c>
      <c r="S159" s="160">
        <v>0</v>
      </c>
      <c r="T159" s="161">
        <f>S159*H159</f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56" t="s">
        <v>299</v>
      </c>
      <c r="AT159" s="156" t="s">
        <v>151</v>
      </c>
      <c r="AU159" s="156" t="s">
        <v>156</v>
      </c>
      <c r="AY159" s="14" t="s">
        <v>149</v>
      </c>
      <c r="BE159" s="157">
        <f>IF(N159="základná",J159,0)</f>
        <v>0</v>
      </c>
      <c r="BF159" s="157">
        <f>IF(N159="znížená",J159,0)</f>
        <v>0</v>
      </c>
      <c r="BG159" s="157">
        <f>IF(N159="zákl. prenesená",J159,0)</f>
        <v>0</v>
      </c>
      <c r="BH159" s="157">
        <f>IF(N159="zníž. prenesená",J159,0)</f>
        <v>0</v>
      </c>
      <c r="BI159" s="157">
        <f>IF(N159="nulová",J159,0)</f>
        <v>0</v>
      </c>
      <c r="BJ159" s="14" t="s">
        <v>156</v>
      </c>
      <c r="BK159" s="157">
        <f>ROUND(I159*H159,2)</f>
        <v>0</v>
      </c>
      <c r="BL159" s="14" t="s">
        <v>299</v>
      </c>
      <c r="BM159" s="156" t="s">
        <v>300</v>
      </c>
    </row>
    <row r="160" spans="1:65" s="2" customFormat="1" ht="6.9" customHeight="1">
      <c r="A160" s="26"/>
      <c r="B160" s="44"/>
      <c r="C160" s="45"/>
      <c r="D160" s="45"/>
      <c r="E160" s="45"/>
      <c r="F160" s="45"/>
      <c r="G160" s="45"/>
      <c r="H160" s="45"/>
      <c r="I160" s="45"/>
      <c r="J160" s="45"/>
      <c r="K160" s="45"/>
      <c r="L160" s="27"/>
      <c r="M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</row>
  </sheetData>
  <autoFilter ref="C126:K159" xr:uid="{00000000-0009-0000-0000-000002000000}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M158"/>
  <sheetViews>
    <sheetView showGridLines="0" topLeftCell="A115" workbookViewId="0">
      <selection activeCell="Y135" sqref="Y135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>
      <c r="A1" s="90"/>
    </row>
    <row r="2" spans="1:46" s="1" customFormat="1" ht="36.9" customHeight="1">
      <c r="L2" s="180" t="s">
        <v>5</v>
      </c>
      <c r="M2" s="181"/>
      <c r="N2" s="181"/>
      <c r="O2" s="181"/>
      <c r="P2" s="181"/>
      <c r="Q2" s="181"/>
      <c r="R2" s="181"/>
      <c r="S2" s="181"/>
      <c r="T2" s="181"/>
      <c r="U2" s="181"/>
      <c r="V2" s="181"/>
      <c r="AT2" s="14" t="s">
        <v>85</v>
      </c>
    </row>
    <row r="3" spans="1:46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70</v>
      </c>
    </row>
    <row r="4" spans="1:46" s="1" customFormat="1" ht="24.9" customHeight="1">
      <c r="B4" s="17"/>
      <c r="D4" s="18" t="s">
        <v>119</v>
      </c>
      <c r="L4" s="17"/>
      <c r="M4" s="91" t="s">
        <v>9</v>
      </c>
      <c r="AT4" s="14" t="s">
        <v>3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39.75" customHeight="1">
      <c r="B7" s="17"/>
      <c r="E7" s="211" t="str">
        <f>'Rekapitulácia stavby'!K6</f>
        <v>BOROVCE, RAKOVICE, VESELÉ, DUBOVANY - Dobudovanie verejnej kanalizácie, Veselé - rekonštrukcia a dostavba obecnej ČOV</v>
      </c>
      <c r="F7" s="212"/>
      <c r="G7" s="212"/>
      <c r="H7" s="212"/>
      <c r="L7" s="17"/>
    </row>
    <row r="8" spans="1:46" s="2" customFormat="1" ht="12" customHeight="1">
      <c r="A8" s="26"/>
      <c r="B8" s="27"/>
      <c r="C8" s="26"/>
      <c r="D8" s="23" t="s">
        <v>120</v>
      </c>
      <c r="E8" s="26"/>
      <c r="F8" s="26"/>
      <c r="G8" s="26"/>
      <c r="H8" s="26"/>
      <c r="I8" s="26"/>
      <c r="J8" s="26"/>
      <c r="K8" s="26"/>
      <c r="L8" s="39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205" t="s">
        <v>301</v>
      </c>
      <c r="F9" s="210"/>
      <c r="G9" s="210"/>
      <c r="H9" s="210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15</v>
      </c>
      <c r="E11" s="26"/>
      <c r="F11" s="21" t="s">
        <v>1</v>
      </c>
      <c r="G11" s="26"/>
      <c r="H11" s="26"/>
      <c r="I11" s="23" t="s">
        <v>16</v>
      </c>
      <c r="J11" s="21" t="s">
        <v>1</v>
      </c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17</v>
      </c>
      <c r="E12" s="26"/>
      <c r="F12" s="21" t="s">
        <v>18</v>
      </c>
      <c r="G12" s="26"/>
      <c r="H12" s="26"/>
      <c r="I12" s="23" t="s">
        <v>19</v>
      </c>
      <c r="J12" s="52"/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8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20</v>
      </c>
      <c r="E14" s="26"/>
      <c r="F14" s="26"/>
      <c r="G14" s="26"/>
      <c r="H14" s="26"/>
      <c r="I14" s="23" t="s">
        <v>21</v>
      </c>
      <c r="J14" s="21" t="s">
        <v>1</v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">
        <v>22</v>
      </c>
      <c r="F15" s="26"/>
      <c r="G15" s="26"/>
      <c r="H15" s="26"/>
      <c r="I15" s="23" t="s">
        <v>23</v>
      </c>
      <c r="J15" s="21" t="s">
        <v>1</v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21</v>
      </c>
      <c r="J17" s="21" t="str">
        <f>'Rekapitulácia stavby'!AN13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97" t="str">
        <f>'Rekapitulácia stavby'!E14</f>
        <v xml:space="preserve"> </v>
      </c>
      <c r="F18" s="197"/>
      <c r="G18" s="197"/>
      <c r="H18" s="197"/>
      <c r="I18" s="23" t="s">
        <v>23</v>
      </c>
      <c r="J18" s="21" t="str">
        <f>'Rekapitulácia stavby'!AN14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25</v>
      </c>
      <c r="E20" s="26"/>
      <c r="F20" s="26"/>
      <c r="G20" s="26"/>
      <c r="H20" s="26"/>
      <c r="I20" s="23" t="s">
        <v>21</v>
      </c>
      <c r="J20" s="21" t="s">
        <v>1</v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">
        <v>26</v>
      </c>
      <c r="F21" s="26"/>
      <c r="G21" s="26"/>
      <c r="H21" s="26"/>
      <c r="I21" s="23" t="s">
        <v>23</v>
      </c>
      <c r="J21" s="21" t="s">
        <v>1</v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28</v>
      </c>
      <c r="E23" s="26"/>
      <c r="F23" s="26"/>
      <c r="G23" s="26"/>
      <c r="H23" s="26"/>
      <c r="I23" s="23" t="s">
        <v>21</v>
      </c>
      <c r="J23" s="21" t="str">
        <f>IF('Rekapitulácia stavby'!AN19="","",'Rekapitulácia stavby'!AN19)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23</v>
      </c>
      <c r="J24" s="21" t="str">
        <f>IF('Rekapitulácia stavby'!AN20="","",'Rekapitulácia stavby'!AN20)</f>
        <v/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29</v>
      </c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92"/>
      <c r="B27" s="93"/>
      <c r="C27" s="92"/>
      <c r="D27" s="92"/>
      <c r="E27" s="199" t="s">
        <v>1</v>
      </c>
      <c r="F27" s="199"/>
      <c r="G27" s="199"/>
      <c r="H27" s="199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" customHeight="1">
      <c r="A29" s="26"/>
      <c r="B29" s="27"/>
      <c r="C29" s="26"/>
      <c r="D29" s="63"/>
      <c r="E29" s="63"/>
      <c r="F29" s="63"/>
      <c r="G29" s="63"/>
      <c r="H29" s="63"/>
      <c r="I29" s="63"/>
      <c r="J29" s="63"/>
      <c r="K29" s="63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5" t="s">
        <v>30</v>
      </c>
      <c r="E30" s="26"/>
      <c r="F30" s="26"/>
      <c r="G30" s="26"/>
      <c r="H30" s="26"/>
      <c r="I30" s="26"/>
      <c r="J30" s="68">
        <f>ROUND(J125, 2)</f>
        <v>0</v>
      </c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" customHeight="1">
      <c r="A32" s="26"/>
      <c r="B32" s="27"/>
      <c r="C32" s="26"/>
      <c r="D32" s="26"/>
      <c r="E32" s="26"/>
      <c r="F32" s="30" t="s">
        <v>32</v>
      </c>
      <c r="G32" s="26"/>
      <c r="H32" s="26"/>
      <c r="I32" s="30" t="s">
        <v>31</v>
      </c>
      <c r="J32" s="30" t="s">
        <v>33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" customHeight="1">
      <c r="A33" s="26"/>
      <c r="B33" s="27"/>
      <c r="C33" s="26"/>
      <c r="D33" s="96" t="s">
        <v>34</v>
      </c>
      <c r="E33" s="32" t="s">
        <v>35</v>
      </c>
      <c r="F33" s="97">
        <f>ROUND((SUM(BE125:BE157)),  2)</f>
        <v>0</v>
      </c>
      <c r="G33" s="98"/>
      <c r="H33" s="98"/>
      <c r="I33" s="99">
        <v>0.2</v>
      </c>
      <c r="J33" s="97">
        <f>ROUND(((SUM(BE125:BE157))*I33),  2)</f>
        <v>0</v>
      </c>
      <c r="K33" s="26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" customHeight="1">
      <c r="A34" s="26"/>
      <c r="B34" s="27"/>
      <c r="C34" s="26"/>
      <c r="D34" s="26"/>
      <c r="E34" s="32" t="s">
        <v>36</v>
      </c>
      <c r="F34" s="100">
        <f>ROUND((SUM(BF125:BF157)),  2)</f>
        <v>0</v>
      </c>
      <c r="G34" s="26"/>
      <c r="H34" s="26"/>
      <c r="I34" s="101">
        <v>0.2</v>
      </c>
      <c r="J34" s="100">
        <f>ROUND(((SUM(BF125:BF157))*I34),  2)</f>
        <v>0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" hidden="1" customHeight="1">
      <c r="A35" s="26"/>
      <c r="B35" s="27"/>
      <c r="C35" s="26"/>
      <c r="D35" s="26"/>
      <c r="E35" s="23" t="s">
        <v>37</v>
      </c>
      <c r="F35" s="100">
        <f>ROUND((SUM(BG125:BG157)),  2)</f>
        <v>0</v>
      </c>
      <c r="G35" s="26"/>
      <c r="H35" s="26"/>
      <c r="I35" s="101">
        <v>0.2</v>
      </c>
      <c r="J35" s="100">
        <f>0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" hidden="1" customHeight="1">
      <c r="A36" s="26"/>
      <c r="B36" s="27"/>
      <c r="C36" s="26"/>
      <c r="D36" s="26"/>
      <c r="E36" s="23" t="s">
        <v>38</v>
      </c>
      <c r="F36" s="100">
        <f>ROUND((SUM(BH125:BH157)),  2)</f>
        <v>0</v>
      </c>
      <c r="G36" s="26"/>
      <c r="H36" s="26"/>
      <c r="I36" s="101">
        <v>0.2</v>
      </c>
      <c r="J36" s="100">
        <f>0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" hidden="1" customHeight="1">
      <c r="A37" s="26"/>
      <c r="B37" s="27"/>
      <c r="C37" s="26"/>
      <c r="D37" s="26"/>
      <c r="E37" s="32" t="s">
        <v>39</v>
      </c>
      <c r="F37" s="97">
        <f>ROUND((SUM(BI125:BI157)),  2)</f>
        <v>0</v>
      </c>
      <c r="G37" s="98"/>
      <c r="H37" s="98"/>
      <c r="I37" s="99">
        <v>0</v>
      </c>
      <c r="J37" s="97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102"/>
      <c r="D39" s="103" t="s">
        <v>40</v>
      </c>
      <c r="E39" s="57"/>
      <c r="F39" s="57"/>
      <c r="G39" s="104" t="s">
        <v>41</v>
      </c>
      <c r="H39" s="105" t="s">
        <v>42</v>
      </c>
      <c r="I39" s="57"/>
      <c r="J39" s="106">
        <f>SUM(J30:J37)</f>
        <v>0</v>
      </c>
      <c r="K39" s="107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" customHeight="1">
      <c r="B41" s="17"/>
      <c r="L41" s="17"/>
    </row>
    <row r="42" spans="1:31" s="1" customFormat="1" ht="14.4" customHeight="1">
      <c r="B42" s="17"/>
      <c r="L42" s="17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39"/>
      <c r="D50" s="40" t="s">
        <v>43</v>
      </c>
      <c r="E50" s="41"/>
      <c r="F50" s="41"/>
      <c r="G50" s="40" t="s">
        <v>44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.2">
      <c r="A61" s="26"/>
      <c r="B61" s="27"/>
      <c r="C61" s="26"/>
      <c r="D61" s="42" t="s">
        <v>45</v>
      </c>
      <c r="E61" s="29"/>
      <c r="F61" s="108" t="s">
        <v>46</v>
      </c>
      <c r="G61" s="42" t="s">
        <v>45</v>
      </c>
      <c r="H61" s="29"/>
      <c r="I61" s="29"/>
      <c r="J61" s="109" t="s">
        <v>46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.2">
      <c r="A65" s="26"/>
      <c r="B65" s="27"/>
      <c r="C65" s="26"/>
      <c r="D65" s="40" t="s">
        <v>47</v>
      </c>
      <c r="E65" s="43"/>
      <c r="F65" s="43"/>
      <c r="G65" s="40" t="s">
        <v>48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.2">
      <c r="A76" s="26"/>
      <c r="B76" s="27"/>
      <c r="C76" s="26"/>
      <c r="D76" s="42" t="s">
        <v>45</v>
      </c>
      <c r="E76" s="29"/>
      <c r="F76" s="108" t="s">
        <v>46</v>
      </c>
      <c r="G76" s="42" t="s">
        <v>45</v>
      </c>
      <c r="H76" s="29"/>
      <c r="I76" s="29"/>
      <c r="J76" s="109" t="s">
        <v>46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" customHeight="1">
      <c r="A82" s="26"/>
      <c r="B82" s="27"/>
      <c r="C82" s="18" t="s">
        <v>122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39.75" customHeight="1">
      <c r="A85" s="26"/>
      <c r="B85" s="27"/>
      <c r="C85" s="26"/>
      <c r="D85" s="26"/>
      <c r="E85" s="211" t="str">
        <f>E7</f>
        <v>BOROVCE, RAKOVICE, VESELÉ, DUBOVANY - Dobudovanie verejnej kanalizácie, Veselé - rekonštrukcia a dostavba obecnej ČOV</v>
      </c>
      <c r="F85" s="212"/>
      <c r="G85" s="212"/>
      <c r="H85" s="212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120</v>
      </c>
      <c r="D86" s="26"/>
      <c r="E86" s="26"/>
      <c r="F86" s="26"/>
      <c r="G86" s="26"/>
      <c r="H86" s="26"/>
      <c r="I86" s="26"/>
      <c r="J86" s="26"/>
      <c r="K86" s="26"/>
      <c r="L86" s="39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205" t="str">
        <f>E9</f>
        <v>SO 10.3 - Objekt hrablíc</v>
      </c>
      <c r="F87" s="210"/>
      <c r="G87" s="210"/>
      <c r="H87" s="210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17</v>
      </c>
      <c r="D89" s="26"/>
      <c r="E89" s="26"/>
      <c r="F89" s="21" t="str">
        <f>F12</f>
        <v xml:space="preserve"> </v>
      </c>
      <c r="G89" s="26"/>
      <c r="H89" s="26"/>
      <c r="I89" s="23" t="s">
        <v>19</v>
      </c>
      <c r="J89" s="52" t="str">
        <f>IF(J12="","",J12)</f>
        <v/>
      </c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15" customHeight="1">
      <c r="A91" s="26"/>
      <c r="B91" s="27"/>
      <c r="C91" s="23" t="s">
        <v>20</v>
      </c>
      <c r="D91" s="26"/>
      <c r="E91" s="26"/>
      <c r="F91" s="21" t="str">
        <f>E15</f>
        <v>Obec Veselé</v>
      </c>
      <c r="G91" s="26"/>
      <c r="H91" s="26"/>
      <c r="I91" s="23" t="s">
        <v>25</v>
      </c>
      <c r="J91" s="24" t="str">
        <f>E21</f>
        <v>Ing. Štefan Dubec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15" customHeight="1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28</v>
      </c>
      <c r="J92" s="24" t="str">
        <f>E24</f>
        <v xml:space="preserve"> </v>
      </c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10" t="s">
        <v>123</v>
      </c>
      <c r="D94" s="102"/>
      <c r="E94" s="102"/>
      <c r="F94" s="102"/>
      <c r="G94" s="102"/>
      <c r="H94" s="102"/>
      <c r="I94" s="102"/>
      <c r="J94" s="111" t="s">
        <v>124</v>
      </c>
      <c r="K94" s="102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8" customHeight="1">
      <c r="A96" s="26"/>
      <c r="B96" s="27"/>
      <c r="C96" s="112" t="s">
        <v>125</v>
      </c>
      <c r="D96" s="26"/>
      <c r="E96" s="26"/>
      <c r="F96" s="26"/>
      <c r="G96" s="26"/>
      <c r="H96" s="26"/>
      <c r="I96" s="26"/>
      <c r="J96" s="68">
        <f>J125</f>
        <v>0</v>
      </c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126</v>
      </c>
    </row>
    <row r="97" spans="1:31" s="9" customFormat="1" ht="24.9" customHeight="1">
      <c r="B97" s="113"/>
      <c r="D97" s="114" t="s">
        <v>127</v>
      </c>
      <c r="E97" s="115"/>
      <c r="F97" s="115"/>
      <c r="G97" s="115"/>
      <c r="H97" s="115"/>
      <c r="I97" s="115"/>
      <c r="J97" s="116">
        <f>J126</f>
        <v>0</v>
      </c>
      <c r="L97" s="113"/>
    </row>
    <row r="98" spans="1:31" s="10" customFormat="1" ht="19.95" customHeight="1">
      <c r="B98" s="117"/>
      <c r="D98" s="118" t="s">
        <v>128</v>
      </c>
      <c r="E98" s="119"/>
      <c r="F98" s="119"/>
      <c r="G98" s="119"/>
      <c r="H98" s="119"/>
      <c r="I98" s="119"/>
      <c r="J98" s="120">
        <f>J127</f>
        <v>0</v>
      </c>
      <c r="L98" s="117"/>
    </row>
    <row r="99" spans="1:31" s="10" customFormat="1" ht="19.95" customHeight="1">
      <c r="B99" s="117"/>
      <c r="D99" s="118" t="s">
        <v>129</v>
      </c>
      <c r="E99" s="119"/>
      <c r="F99" s="119"/>
      <c r="G99" s="119"/>
      <c r="H99" s="119"/>
      <c r="I99" s="119"/>
      <c r="J99" s="120">
        <f>J132</f>
        <v>0</v>
      </c>
      <c r="L99" s="117"/>
    </row>
    <row r="100" spans="1:31" s="10" customFormat="1" ht="19.95" customHeight="1">
      <c r="B100" s="117"/>
      <c r="D100" s="118" t="s">
        <v>221</v>
      </c>
      <c r="E100" s="119"/>
      <c r="F100" s="119"/>
      <c r="G100" s="119"/>
      <c r="H100" s="119"/>
      <c r="I100" s="119"/>
      <c r="J100" s="120">
        <f>J136</f>
        <v>0</v>
      </c>
      <c r="L100" s="117"/>
    </row>
    <row r="101" spans="1:31" s="10" customFormat="1" ht="19.95" customHeight="1">
      <c r="B101" s="117"/>
      <c r="D101" s="118" t="s">
        <v>222</v>
      </c>
      <c r="E101" s="119"/>
      <c r="F101" s="119"/>
      <c r="G101" s="119"/>
      <c r="H101" s="119"/>
      <c r="I101" s="119"/>
      <c r="J101" s="120">
        <f>J141</f>
        <v>0</v>
      </c>
      <c r="L101" s="117"/>
    </row>
    <row r="102" spans="1:31" s="10" customFormat="1" ht="19.95" customHeight="1">
      <c r="B102" s="117"/>
      <c r="D102" s="118" t="s">
        <v>130</v>
      </c>
      <c r="E102" s="119"/>
      <c r="F102" s="119"/>
      <c r="G102" s="119"/>
      <c r="H102" s="119"/>
      <c r="I102" s="119"/>
      <c r="J102" s="120">
        <f>J143</f>
        <v>0</v>
      </c>
      <c r="L102" s="117"/>
    </row>
    <row r="103" spans="1:31" s="10" customFormat="1" ht="19.95" customHeight="1">
      <c r="B103" s="117"/>
      <c r="D103" s="118" t="s">
        <v>131</v>
      </c>
      <c r="E103" s="119"/>
      <c r="F103" s="119"/>
      <c r="G103" s="119"/>
      <c r="H103" s="119"/>
      <c r="I103" s="119"/>
      <c r="J103" s="120">
        <f>J145</f>
        <v>0</v>
      </c>
      <c r="L103" s="117"/>
    </row>
    <row r="104" spans="1:31" s="9" customFormat="1" ht="24.9" customHeight="1">
      <c r="B104" s="113"/>
      <c r="D104" s="114" t="s">
        <v>132</v>
      </c>
      <c r="E104" s="115"/>
      <c r="F104" s="115"/>
      <c r="G104" s="115"/>
      <c r="H104" s="115"/>
      <c r="I104" s="115"/>
      <c r="J104" s="116">
        <f>J147</f>
        <v>0</v>
      </c>
      <c r="L104" s="113"/>
    </row>
    <row r="105" spans="1:31" s="10" customFormat="1" ht="19.95" customHeight="1">
      <c r="B105" s="117"/>
      <c r="D105" s="118" t="s">
        <v>134</v>
      </c>
      <c r="E105" s="119"/>
      <c r="F105" s="119"/>
      <c r="G105" s="119"/>
      <c r="H105" s="119"/>
      <c r="I105" s="119"/>
      <c r="J105" s="120">
        <f>J148</f>
        <v>0</v>
      </c>
      <c r="L105" s="117"/>
    </row>
    <row r="106" spans="1:31" s="2" customFormat="1" ht="21.75" customHeight="1">
      <c r="A106" s="26"/>
      <c r="B106" s="27"/>
      <c r="C106" s="26"/>
      <c r="D106" s="26"/>
      <c r="E106" s="26"/>
      <c r="F106" s="26"/>
      <c r="G106" s="26"/>
      <c r="H106" s="26"/>
      <c r="I106" s="26"/>
      <c r="J106" s="26"/>
      <c r="K106" s="26"/>
      <c r="L106" s="39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s="2" customFormat="1" ht="6.9" customHeight="1">
      <c r="A107" s="26"/>
      <c r="B107" s="44"/>
      <c r="C107" s="45"/>
      <c r="D107" s="45"/>
      <c r="E107" s="45"/>
      <c r="F107" s="45"/>
      <c r="G107" s="45"/>
      <c r="H107" s="45"/>
      <c r="I107" s="45"/>
      <c r="J107" s="45"/>
      <c r="K107" s="45"/>
      <c r="L107" s="39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11" spans="1:31" s="2" customFormat="1" ht="6.9" customHeight="1">
      <c r="A111" s="26"/>
      <c r="B111" s="46"/>
      <c r="C111" s="47"/>
      <c r="D111" s="47"/>
      <c r="E111" s="47"/>
      <c r="F111" s="47"/>
      <c r="G111" s="47"/>
      <c r="H111" s="47"/>
      <c r="I111" s="47"/>
      <c r="J111" s="47"/>
      <c r="K111" s="47"/>
      <c r="L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24.9" customHeight="1">
      <c r="A112" s="26"/>
      <c r="B112" s="27"/>
      <c r="C112" s="18" t="s">
        <v>135</v>
      </c>
      <c r="D112" s="26"/>
      <c r="E112" s="26"/>
      <c r="F112" s="26"/>
      <c r="G112" s="26"/>
      <c r="H112" s="26"/>
      <c r="I112" s="26"/>
      <c r="J112" s="26"/>
      <c r="K112" s="26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6.9" customHeight="1">
      <c r="A113" s="26"/>
      <c r="B113" s="27"/>
      <c r="C113" s="26"/>
      <c r="D113" s="26"/>
      <c r="E113" s="26"/>
      <c r="F113" s="26"/>
      <c r="G113" s="26"/>
      <c r="H113" s="26"/>
      <c r="I113" s="26"/>
      <c r="J113" s="26"/>
      <c r="K113" s="26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2" customHeight="1">
      <c r="A114" s="26"/>
      <c r="B114" s="27"/>
      <c r="C114" s="23" t="s">
        <v>13</v>
      </c>
      <c r="D114" s="26"/>
      <c r="E114" s="26"/>
      <c r="F114" s="26"/>
      <c r="G114" s="26"/>
      <c r="H114" s="26"/>
      <c r="I114" s="26"/>
      <c r="J114" s="26"/>
      <c r="K114" s="26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39.75" customHeight="1">
      <c r="A115" s="26"/>
      <c r="B115" s="27"/>
      <c r="C115" s="26"/>
      <c r="D115" s="26"/>
      <c r="E115" s="211" t="str">
        <f>E7</f>
        <v>BOROVCE, RAKOVICE, VESELÉ, DUBOVANY - Dobudovanie verejnej kanalizácie, Veselé - rekonštrukcia a dostavba obecnej ČOV</v>
      </c>
      <c r="F115" s="212"/>
      <c r="G115" s="212"/>
      <c r="H115" s="212"/>
      <c r="I115" s="26"/>
      <c r="J115" s="26"/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2" customHeight="1">
      <c r="A116" s="26"/>
      <c r="B116" s="27"/>
      <c r="C116" s="23" t="s">
        <v>120</v>
      </c>
      <c r="D116" s="26"/>
      <c r="E116" s="26"/>
      <c r="F116" s="26"/>
      <c r="G116" s="26"/>
      <c r="H116" s="26"/>
      <c r="I116" s="26"/>
      <c r="J116" s="26"/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6.5" customHeight="1">
      <c r="A117" s="26"/>
      <c r="B117" s="27"/>
      <c r="C117" s="26"/>
      <c r="D117" s="26"/>
      <c r="E117" s="205" t="str">
        <f>E9</f>
        <v>SO 10.3 - Objekt hrablíc</v>
      </c>
      <c r="F117" s="210"/>
      <c r="G117" s="210"/>
      <c r="H117" s="210"/>
      <c r="I117" s="26"/>
      <c r="J117" s="26"/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6.9" customHeight="1">
      <c r="A118" s="26"/>
      <c r="B118" s="27"/>
      <c r="C118" s="26"/>
      <c r="D118" s="26"/>
      <c r="E118" s="26"/>
      <c r="F118" s="26"/>
      <c r="G118" s="26"/>
      <c r="H118" s="26"/>
      <c r="I118" s="26"/>
      <c r="J118" s="26"/>
      <c r="K118" s="26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2" customHeight="1">
      <c r="A119" s="26"/>
      <c r="B119" s="27"/>
      <c r="C119" s="23" t="s">
        <v>17</v>
      </c>
      <c r="D119" s="26"/>
      <c r="E119" s="26"/>
      <c r="F119" s="21" t="str">
        <f>F12</f>
        <v xml:space="preserve"> </v>
      </c>
      <c r="G119" s="26"/>
      <c r="H119" s="26"/>
      <c r="I119" s="23" t="s">
        <v>19</v>
      </c>
      <c r="J119" s="52" t="str">
        <f>IF(J12="","",J12)</f>
        <v/>
      </c>
      <c r="K119" s="26"/>
      <c r="L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2" customFormat="1" ht="6.9" customHeight="1">
      <c r="A120" s="26"/>
      <c r="B120" s="27"/>
      <c r="C120" s="26"/>
      <c r="D120" s="26"/>
      <c r="E120" s="26"/>
      <c r="F120" s="26"/>
      <c r="G120" s="26"/>
      <c r="H120" s="26"/>
      <c r="I120" s="26"/>
      <c r="J120" s="26"/>
      <c r="K120" s="26"/>
      <c r="L120" s="39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5" s="2" customFormat="1" ht="15.15" customHeight="1">
      <c r="A121" s="26"/>
      <c r="B121" s="27"/>
      <c r="C121" s="23" t="s">
        <v>20</v>
      </c>
      <c r="D121" s="26"/>
      <c r="E121" s="26"/>
      <c r="F121" s="21" t="str">
        <f>E15</f>
        <v>Obec Veselé</v>
      </c>
      <c r="G121" s="26"/>
      <c r="H121" s="26"/>
      <c r="I121" s="23" t="s">
        <v>25</v>
      </c>
      <c r="J121" s="24" t="str">
        <f>E21</f>
        <v>Ing. Štefan Dubec</v>
      </c>
      <c r="K121" s="26"/>
      <c r="L121" s="39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5" s="2" customFormat="1" ht="15.15" customHeight="1">
      <c r="A122" s="26"/>
      <c r="B122" s="27"/>
      <c r="C122" s="23" t="s">
        <v>24</v>
      </c>
      <c r="D122" s="26"/>
      <c r="E122" s="26"/>
      <c r="F122" s="21" t="str">
        <f>IF(E18="","",E18)</f>
        <v xml:space="preserve"> </v>
      </c>
      <c r="G122" s="26"/>
      <c r="H122" s="26"/>
      <c r="I122" s="23" t="s">
        <v>28</v>
      </c>
      <c r="J122" s="24" t="str">
        <f>E24</f>
        <v xml:space="preserve"> </v>
      </c>
      <c r="K122" s="26"/>
      <c r="L122" s="39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65" s="2" customFormat="1" ht="10.35" customHeight="1">
      <c r="A123" s="26"/>
      <c r="B123" s="27"/>
      <c r="C123" s="26"/>
      <c r="D123" s="26"/>
      <c r="E123" s="26"/>
      <c r="F123" s="26"/>
      <c r="G123" s="26"/>
      <c r="H123" s="26"/>
      <c r="I123" s="26"/>
      <c r="J123" s="26"/>
      <c r="K123" s="26"/>
      <c r="L123" s="39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65" s="11" customFormat="1" ht="29.25" customHeight="1">
      <c r="A124" s="121"/>
      <c r="B124" s="122"/>
      <c r="C124" s="123" t="s">
        <v>136</v>
      </c>
      <c r="D124" s="124" t="s">
        <v>55</v>
      </c>
      <c r="E124" s="124" t="s">
        <v>51</v>
      </c>
      <c r="F124" s="124" t="s">
        <v>52</v>
      </c>
      <c r="G124" s="124" t="s">
        <v>137</v>
      </c>
      <c r="H124" s="124" t="s">
        <v>138</v>
      </c>
      <c r="I124" s="124" t="s">
        <v>139</v>
      </c>
      <c r="J124" s="125" t="s">
        <v>124</v>
      </c>
      <c r="K124" s="126" t="s">
        <v>140</v>
      </c>
      <c r="L124" s="127"/>
      <c r="M124" s="59" t="s">
        <v>1</v>
      </c>
      <c r="N124" s="60" t="s">
        <v>34</v>
      </c>
      <c r="O124" s="60" t="s">
        <v>141</v>
      </c>
      <c r="P124" s="60" t="s">
        <v>142</v>
      </c>
      <c r="Q124" s="60" t="s">
        <v>143</v>
      </c>
      <c r="R124" s="60" t="s">
        <v>144</v>
      </c>
      <c r="S124" s="60" t="s">
        <v>145</v>
      </c>
      <c r="T124" s="61" t="s">
        <v>146</v>
      </c>
      <c r="U124" s="121"/>
      <c r="V124" s="121"/>
      <c r="W124" s="121"/>
      <c r="X124" s="121"/>
      <c r="Y124" s="121"/>
      <c r="Z124" s="121"/>
      <c r="AA124" s="121"/>
      <c r="AB124" s="121"/>
      <c r="AC124" s="121"/>
      <c r="AD124" s="121"/>
      <c r="AE124" s="121"/>
    </row>
    <row r="125" spans="1:65" s="2" customFormat="1" ht="22.8" customHeight="1">
      <c r="A125" s="26"/>
      <c r="B125" s="27"/>
      <c r="C125" s="66" t="s">
        <v>125</v>
      </c>
      <c r="D125" s="26"/>
      <c r="E125" s="26"/>
      <c r="F125" s="26"/>
      <c r="G125" s="26"/>
      <c r="H125" s="26"/>
      <c r="I125" s="26"/>
      <c r="J125" s="128">
        <f>BK125</f>
        <v>0</v>
      </c>
      <c r="K125" s="26"/>
      <c r="L125" s="27"/>
      <c r="M125" s="62"/>
      <c r="N125" s="53"/>
      <c r="O125" s="63"/>
      <c r="P125" s="129">
        <f>P126+P147</f>
        <v>1825.7878456000001</v>
      </c>
      <c r="Q125" s="63"/>
      <c r="R125" s="129">
        <f>R126+R147</f>
        <v>17.36542107</v>
      </c>
      <c r="S125" s="63"/>
      <c r="T125" s="130">
        <f>T126+T147</f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T125" s="14" t="s">
        <v>69</v>
      </c>
      <c r="AU125" s="14" t="s">
        <v>126</v>
      </c>
      <c r="BK125" s="131">
        <f>BK126+BK147</f>
        <v>0</v>
      </c>
    </row>
    <row r="126" spans="1:65" s="12" customFormat="1" ht="25.95" customHeight="1">
      <c r="B126" s="132"/>
      <c r="D126" s="133" t="s">
        <v>69</v>
      </c>
      <c r="E126" s="134" t="s">
        <v>147</v>
      </c>
      <c r="F126" s="134" t="s">
        <v>148</v>
      </c>
      <c r="J126" s="135">
        <f>BK126</f>
        <v>0</v>
      </c>
      <c r="L126" s="132"/>
      <c r="M126" s="136"/>
      <c r="N126" s="137"/>
      <c r="O126" s="137"/>
      <c r="P126" s="138">
        <f>P127+P132+P136+P141+P143+P145</f>
        <v>101.99261256000001</v>
      </c>
      <c r="Q126" s="137"/>
      <c r="R126" s="138">
        <f>R127+R132+R136+R141+R143+R145</f>
        <v>14.654438749999999</v>
      </c>
      <c r="S126" s="137"/>
      <c r="T126" s="139">
        <f>T127+T132+T136+T141+T143+T145</f>
        <v>0</v>
      </c>
      <c r="AR126" s="133" t="s">
        <v>78</v>
      </c>
      <c r="AT126" s="140" t="s">
        <v>69</v>
      </c>
      <c r="AU126" s="140" t="s">
        <v>70</v>
      </c>
      <c r="AY126" s="133" t="s">
        <v>149</v>
      </c>
      <c r="BK126" s="141">
        <f>BK127+BK132+BK136+BK141+BK143+BK145</f>
        <v>0</v>
      </c>
    </row>
    <row r="127" spans="1:65" s="12" customFormat="1" ht="22.8" customHeight="1">
      <c r="B127" s="132"/>
      <c r="D127" s="133" t="s">
        <v>69</v>
      </c>
      <c r="E127" s="142" t="s">
        <v>78</v>
      </c>
      <c r="F127" s="142" t="s">
        <v>150</v>
      </c>
      <c r="J127" s="143">
        <f>BK127</f>
        <v>0</v>
      </c>
      <c r="L127" s="132"/>
      <c r="M127" s="136"/>
      <c r="N127" s="137"/>
      <c r="O127" s="137"/>
      <c r="P127" s="138">
        <f>SUM(P128:P131)</f>
        <v>12.519637999999999</v>
      </c>
      <c r="Q127" s="137"/>
      <c r="R127" s="138">
        <f>SUM(R128:R131)</f>
        <v>0</v>
      </c>
      <c r="S127" s="137"/>
      <c r="T127" s="139">
        <f>SUM(T128:T131)</f>
        <v>0</v>
      </c>
      <c r="AR127" s="133" t="s">
        <v>78</v>
      </c>
      <c r="AT127" s="140" t="s">
        <v>69</v>
      </c>
      <c r="AU127" s="140" t="s">
        <v>78</v>
      </c>
      <c r="AY127" s="133" t="s">
        <v>149</v>
      </c>
      <c r="BK127" s="141">
        <f>SUM(BK128:BK131)</f>
        <v>0</v>
      </c>
    </row>
    <row r="128" spans="1:65" s="2" customFormat="1" ht="21.75" customHeight="1">
      <c r="A128" s="26"/>
      <c r="B128" s="144"/>
      <c r="C128" s="145" t="s">
        <v>78</v>
      </c>
      <c r="D128" s="145" t="s">
        <v>151</v>
      </c>
      <c r="E128" s="146" t="s">
        <v>232</v>
      </c>
      <c r="F128" s="147" t="s">
        <v>233</v>
      </c>
      <c r="G128" s="148" t="s">
        <v>234</v>
      </c>
      <c r="H128" s="149">
        <v>11.843999999999999</v>
      </c>
      <c r="I128" s="150"/>
      <c r="J128" s="150">
        <f>ROUND(I128*H128,2)</f>
        <v>0</v>
      </c>
      <c r="K128" s="151"/>
      <c r="L128" s="27"/>
      <c r="M128" s="152" t="s">
        <v>1</v>
      </c>
      <c r="N128" s="153" t="s">
        <v>36</v>
      </c>
      <c r="O128" s="154">
        <v>0.83799999999999997</v>
      </c>
      <c r="P128" s="154">
        <f>O128*H128</f>
        <v>9.9252719999999997</v>
      </c>
      <c r="Q128" s="154">
        <v>0</v>
      </c>
      <c r="R128" s="154">
        <f>Q128*H128</f>
        <v>0</v>
      </c>
      <c r="S128" s="154">
        <v>0</v>
      </c>
      <c r="T128" s="155">
        <f>S128*H128</f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56" t="s">
        <v>155</v>
      </c>
      <c r="AT128" s="156" t="s">
        <v>151</v>
      </c>
      <c r="AU128" s="156" t="s">
        <v>156</v>
      </c>
      <c r="AY128" s="14" t="s">
        <v>149</v>
      </c>
      <c r="BE128" s="157">
        <f>IF(N128="základná",J128,0)</f>
        <v>0</v>
      </c>
      <c r="BF128" s="157">
        <f>IF(N128="znížená",J128,0)</f>
        <v>0</v>
      </c>
      <c r="BG128" s="157">
        <f>IF(N128="zákl. prenesená",J128,0)</f>
        <v>0</v>
      </c>
      <c r="BH128" s="157">
        <f>IF(N128="zníž. prenesená",J128,0)</f>
        <v>0</v>
      </c>
      <c r="BI128" s="157">
        <f>IF(N128="nulová",J128,0)</f>
        <v>0</v>
      </c>
      <c r="BJ128" s="14" t="s">
        <v>156</v>
      </c>
      <c r="BK128" s="157">
        <f>ROUND(I128*H128,2)</f>
        <v>0</v>
      </c>
      <c r="BL128" s="14" t="s">
        <v>155</v>
      </c>
      <c r="BM128" s="156" t="s">
        <v>235</v>
      </c>
    </row>
    <row r="129" spans="1:65" s="2" customFormat="1" ht="24.15" customHeight="1">
      <c r="A129" s="26"/>
      <c r="B129" s="144"/>
      <c r="C129" s="145" t="s">
        <v>156</v>
      </c>
      <c r="D129" s="145" t="s">
        <v>151</v>
      </c>
      <c r="E129" s="146" t="s">
        <v>236</v>
      </c>
      <c r="F129" s="147" t="s">
        <v>237</v>
      </c>
      <c r="G129" s="148" t="s">
        <v>234</v>
      </c>
      <c r="H129" s="149">
        <v>11.843999999999999</v>
      </c>
      <c r="I129" s="150"/>
      <c r="J129" s="150">
        <f>ROUND(I129*H129,2)</f>
        <v>0</v>
      </c>
      <c r="K129" s="151"/>
      <c r="L129" s="27"/>
      <c r="M129" s="152" t="s">
        <v>1</v>
      </c>
      <c r="N129" s="153" t="s">
        <v>36</v>
      </c>
      <c r="O129" s="154">
        <v>4.2000000000000003E-2</v>
      </c>
      <c r="P129" s="154">
        <f>O129*H129</f>
        <v>0.497448</v>
      </c>
      <c r="Q129" s="154">
        <v>0</v>
      </c>
      <c r="R129" s="154">
        <f>Q129*H129</f>
        <v>0</v>
      </c>
      <c r="S129" s="154">
        <v>0</v>
      </c>
      <c r="T129" s="155">
        <f>S129*H129</f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6" t="s">
        <v>155</v>
      </c>
      <c r="AT129" s="156" t="s">
        <v>151</v>
      </c>
      <c r="AU129" s="156" t="s">
        <v>156</v>
      </c>
      <c r="AY129" s="14" t="s">
        <v>149</v>
      </c>
      <c r="BE129" s="157">
        <f>IF(N129="základná",J129,0)</f>
        <v>0</v>
      </c>
      <c r="BF129" s="157">
        <f>IF(N129="znížená",J129,0)</f>
        <v>0</v>
      </c>
      <c r="BG129" s="157">
        <f>IF(N129="zákl. prenesená",J129,0)</f>
        <v>0</v>
      </c>
      <c r="BH129" s="157">
        <f>IF(N129="zníž. prenesená",J129,0)</f>
        <v>0</v>
      </c>
      <c r="BI129" s="157">
        <f>IF(N129="nulová",J129,0)</f>
        <v>0</v>
      </c>
      <c r="BJ129" s="14" t="s">
        <v>156</v>
      </c>
      <c r="BK129" s="157">
        <f>ROUND(I129*H129,2)</f>
        <v>0</v>
      </c>
      <c r="BL129" s="14" t="s">
        <v>155</v>
      </c>
      <c r="BM129" s="156" t="s">
        <v>238</v>
      </c>
    </row>
    <row r="130" spans="1:65" s="2" customFormat="1" ht="24.15" customHeight="1">
      <c r="A130" s="26"/>
      <c r="B130" s="144"/>
      <c r="C130" s="145" t="s">
        <v>159</v>
      </c>
      <c r="D130" s="145" t="s">
        <v>151</v>
      </c>
      <c r="E130" s="146" t="s">
        <v>239</v>
      </c>
      <c r="F130" s="147" t="s">
        <v>240</v>
      </c>
      <c r="G130" s="148" t="s">
        <v>234</v>
      </c>
      <c r="H130" s="149">
        <v>4.5679999999999996</v>
      </c>
      <c r="I130" s="150"/>
      <c r="J130" s="150">
        <f>ROUND(I130*H130,2)</f>
        <v>0</v>
      </c>
      <c r="K130" s="151"/>
      <c r="L130" s="27"/>
      <c r="M130" s="152" t="s">
        <v>1</v>
      </c>
      <c r="N130" s="153" t="s">
        <v>36</v>
      </c>
      <c r="O130" s="154">
        <v>7.2999999999999995E-2</v>
      </c>
      <c r="P130" s="154">
        <f>O130*H130</f>
        <v>0.33346399999999993</v>
      </c>
      <c r="Q130" s="154">
        <v>0</v>
      </c>
      <c r="R130" s="154">
        <f>Q130*H130</f>
        <v>0</v>
      </c>
      <c r="S130" s="154">
        <v>0</v>
      </c>
      <c r="T130" s="155">
        <f>S130*H130</f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6" t="s">
        <v>155</v>
      </c>
      <c r="AT130" s="156" t="s">
        <v>151</v>
      </c>
      <c r="AU130" s="156" t="s">
        <v>156</v>
      </c>
      <c r="AY130" s="14" t="s">
        <v>149</v>
      </c>
      <c r="BE130" s="157">
        <f>IF(N130="základná",J130,0)</f>
        <v>0</v>
      </c>
      <c r="BF130" s="157">
        <f>IF(N130="znížená",J130,0)</f>
        <v>0</v>
      </c>
      <c r="BG130" s="157">
        <f>IF(N130="zákl. prenesená",J130,0)</f>
        <v>0</v>
      </c>
      <c r="BH130" s="157">
        <f>IF(N130="zníž. prenesená",J130,0)</f>
        <v>0</v>
      </c>
      <c r="BI130" s="157">
        <f>IF(N130="nulová",J130,0)</f>
        <v>0</v>
      </c>
      <c r="BJ130" s="14" t="s">
        <v>156</v>
      </c>
      <c r="BK130" s="157">
        <f>ROUND(I130*H130,2)</f>
        <v>0</v>
      </c>
      <c r="BL130" s="14" t="s">
        <v>155</v>
      </c>
      <c r="BM130" s="156" t="s">
        <v>241</v>
      </c>
    </row>
    <row r="131" spans="1:65" s="2" customFormat="1" ht="24.15" customHeight="1">
      <c r="A131" s="26"/>
      <c r="B131" s="144"/>
      <c r="C131" s="145" t="s">
        <v>155</v>
      </c>
      <c r="D131" s="145" t="s">
        <v>151</v>
      </c>
      <c r="E131" s="146" t="s">
        <v>242</v>
      </c>
      <c r="F131" s="147" t="s">
        <v>243</v>
      </c>
      <c r="G131" s="148" t="s">
        <v>234</v>
      </c>
      <c r="H131" s="149">
        <v>7.2869999999999999</v>
      </c>
      <c r="I131" s="150"/>
      <c r="J131" s="150">
        <f>ROUND(I131*H131,2)</f>
        <v>0</v>
      </c>
      <c r="K131" s="151"/>
      <c r="L131" s="27"/>
      <c r="M131" s="152" t="s">
        <v>1</v>
      </c>
      <c r="N131" s="153" t="s">
        <v>36</v>
      </c>
      <c r="O131" s="154">
        <v>0.24199999999999999</v>
      </c>
      <c r="P131" s="154">
        <f>O131*H131</f>
        <v>1.7634539999999999</v>
      </c>
      <c r="Q131" s="154">
        <v>0</v>
      </c>
      <c r="R131" s="154">
        <f>Q131*H131</f>
        <v>0</v>
      </c>
      <c r="S131" s="154">
        <v>0</v>
      </c>
      <c r="T131" s="155">
        <f>S131*H131</f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6" t="s">
        <v>155</v>
      </c>
      <c r="AT131" s="156" t="s">
        <v>151</v>
      </c>
      <c r="AU131" s="156" t="s">
        <v>156</v>
      </c>
      <c r="AY131" s="14" t="s">
        <v>149</v>
      </c>
      <c r="BE131" s="157">
        <f>IF(N131="základná",J131,0)</f>
        <v>0</v>
      </c>
      <c r="BF131" s="157">
        <f>IF(N131="znížená",J131,0)</f>
        <v>0</v>
      </c>
      <c r="BG131" s="157">
        <f>IF(N131="zákl. prenesená",J131,0)</f>
        <v>0</v>
      </c>
      <c r="BH131" s="157">
        <f>IF(N131="zníž. prenesená",J131,0)</f>
        <v>0</v>
      </c>
      <c r="BI131" s="157">
        <f>IF(N131="nulová",J131,0)</f>
        <v>0</v>
      </c>
      <c r="BJ131" s="14" t="s">
        <v>156</v>
      </c>
      <c r="BK131" s="157">
        <f>ROUND(I131*H131,2)</f>
        <v>0</v>
      </c>
      <c r="BL131" s="14" t="s">
        <v>155</v>
      </c>
      <c r="BM131" s="156" t="s">
        <v>244</v>
      </c>
    </row>
    <row r="132" spans="1:65" s="12" customFormat="1" ht="22.8" customHeight="1">
      <c r="B132" s="132"/>
      <c r="D132" s="133" t="s">
        <v>69</v>
      </c>
      <c r="E132" s="142" t="s">
        <v>156</v>
      </c>
      <c r="F132" s="142" t="s">
        <v>179</v>
      </c>
      <c r="J132" s="143">
        <f>BK132</f>
        <v>0</v>
      </c>
      <c r="L132" s="132"/>
      <c r="M132" s="136"/>
      <c r="N132" s="137"/>
      <c r="O132" s="137"/>
      <c r="P132" s="138">
        <f>SUM(P133:P135)</f>
        <v>2.2843800000000001</v>
      </c>
      <c r="Q132" s="137"/>
      <c r="R132" s="138">
        <f>SUM(R133:R135)</f>
        <v>1.3749356499999998</v>
      </c>
      <c r="S132" s="137"/>
      <c r="T132" s="139">
        <f>SUM(T133:T135)</f>
        <v>0</v>
      </c>
      <c r="AR132" s="133" t="s">
        <v>78</v>
      </c>
      <c r="AT132" s="140" t="s">
        <v>69</v>
      </c>
      <c r="AU132" s="140" t="s">
        <v>78</v>
      </c>
      <c r="AY132" s="133" t="s">
        <v>149</v>
      </c>
      <c r="BK132" s="141">
        <f>SUM(BK133:BK135)</f>
        <v>0</v>
      </c>
    </row>
    <row r="133" spans="1:65" s="2" customFormat="1" ht="24.15" customHeight="1">
      <c r="A133" s="26"/>
      <c r="B133" s="144"/>
      <c r="C133" s="145" t="s">
        <v>167</v>
      </c>
      <c r="D133" s="145" t="s">
        <v>151</v>
      </c>
      <c r="E133" s="146" t="s">
        <v>245</v>
      </c>
      <c r="F133" s="147" t="s">
        <v>246</v>
      </c>
      <c r="G133" s="148" t="s">
        <v>234</v>
      </c>
      <c r="H133" s="149">
        <v>0.59499999999999997</v>
      </c>
      <c r="I133" s="150"/>
      <c r="J133" s="150">
        <f>ROUND(I133*H133,2)</f>
        <v>0</v>
      </c>
      <c r="K133" s="151"/>
      <c r="L133" s="27"/>
      <c r="M133" s="152" t="s">
        <v>1</v>
      </c>
      <c r="N133" s="153" t="s">
        <v>36</v>
      </c>
      <c r="O133" s="154">
        <v>0.61799999999999999</v>
      </c>
      <c r="P133" s="154">
        <f>O133*H133</f>
        <v>0.36770999999999998</v>
      </c>
      <c r="Q133" s="154">
        <v>2.19407</v>
      </c>
      <c r="R133" s="154">
        <f>Q133*H133</f>
        <v>1.3054716499999999</v>
      </c>
      <c r="S133" s="154">
        <v>0</v>
      </c>
      <c r="T133" s="155">
        <f>S133*H133</f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6" t="s">
        <v>155</v>
      </c>
      <c r="AT133" s="156" t="s">
        <v>151</v>
      </c>
      <c r="AU133" s="156" t="s">
        <v>156</v>
      </c>
      <c r="AY133" s="14" t="s">
        <v>149</v>
      </c>
      <c r="BE133" s="157">
        <f>IF(N133="základná",J133,0)</f>
        <v>0</v>
      </c>
      <c r="BF133" s="157">
        <f>IF(N133="znížená",J133,0)</f>
        <v>0</v>
      </c>
      <c r="BG133" s="157">
        <f>IF(N133="zákl. prenesená",J133,0)</f>
        <v>0</v>
      </c>
      <c r="BH133" s="157">
        <f>IF(N133="zníž. prenesená",J133,0)</f>
        <v>0</v>
      </c>
      <c r="BI133" s="157">
        <f>IF(N133="nulová",J133,0)</f>
        <v>0</v>
      </c>
      <c r="BJ133" s="14" t="s">
        <v>156</v>
      </c>
      <c r="BK133" s="157">
        <f>ROUND(I133*H133,2)</f>
        <v>0</v>
      </c>
      <c r="BL133" s="14" t="s">
        <v>155</v>
      </c>
      <c r="BM133" s="156" t="s">
        <v>247</v>
      </c>
    </row>
    <row r="134" spans="1:65" s="2" customFormat="1" ht="33" customHeight="1">
      <c r="A134" s="26"/>
      <c r="B134" s="144"/>
      <c r="C134" s="145" t="s">
        <v>162</v>
      </c>
      <c r="D134" s="145" t="s">
        <v>151</v>
      </c>
      <c r="E134" s="146" t="s">
        <v>248</v>
      </c>
      <c r="F134" s="147" t="s">
        <v>249</v>
      </c>
      <c r="G134" s="148" t="s">
        <v>165</v>
      </c>
      <c r="H134" s="149">
        <v>5.95</v>
      </c>
      <c r="I134" s="150"/>
      <c r="J134" s="150">
        <f>ROUND(I134*H134,2)</f>
        <v>0</v>
      </c>
      <c r="K134" s="151"/>
      <c r="L134" s="27"/>
      <c r="M134" s="152" t="s">
        <v>1</v>
      </c>
      <c r="N134" s="153" t="s">
        <v>36</v>
      </c>
      <c r="O134" s="154">
        <v>4.1000000000000002E-2</v>
      </c>
      <c r="P134" s="154">
        <f>O134*H134</f>
        <v>0.24395000000000003</v>
      </c>
      <c r="Q134" s="154">
        <v>3.5200000000000001E-3</v>
      </c>
      <c r="R134" s="154">
        <f>Q134*H134</f>
        <v>2.0944000000000001E-2</v>
      </c>
      <c r="S134" s="154">
        <v>0</v>
      </c>
      <c r="T134" s="155">
        <f>S134*H134</f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6" t="s">
        <v>155</v>
      </c>
      <c r="AT134" s="156" t="s">
        <v>151</v>
      </c>
      <c r="AU134" s="156" t="s">
        <v>156</v>
      </c>
      <c r="AY134" s="14" t="s">
        <v>149</v>
      </c>
      <c r="BE134" s="157">
        <f>IF(N134="základná",J134,0)</f>
        <v>0</v>
      </c>
      <c r="BF134" s="157">
        <f>IF(N134="znížená",J134,0)</f>
        <v>0</v>
      </c>
      <c r="BG134" s="157">
        <f>IF(N134="zákl. prenesená",J134,0)</f>
        <v>0</v>
      </c>
      <c r="BH134" s="157">
        <f>IF(N134="zníž. prenesená",J134,0)</f>
        <v>0</v>
      </c>
      <c r="BI134" s="157">
        <f>IF(N134="nulová",J134,0)</f>
        <v>0</v>
      </c>
      <c r="BJ134" s="14" t="s">
        <v>156</v>
      </c>
      <c r="BK134" s="157">
        <f>ROUND(I134*H134,2)</f>
        <v>0</v>
      </c>
      <c r="BL134" s="14" t="s">
        <v>155</v>
      </c>
      <c r="BM134" s="156" t="s">
        <v>250</v>
      </c>
    </row>
    <row r="135" spans="1:65" s="2" customFormat="1" ht="24.15" customHeight="1">
      <c r="A135" s="26"/>
      <c r="B135" s="144"/>
      <c r="C135" s="145" t="s">
        <v>175</v>
      </c>
      <c r="D135" s="145" t="s">
        <v>151</v>
      </c>
      <c r="E135" s="146" t="s">
        <v>251</v>
      </c>
      <c r="F135" s="147" t="s">
        <v>252</v>
      </c>
      <c r="G135" s="148" t="s">
        <v>154</v>
      </c>
      <c r="H135" s="149">
        <v>4</v>
      </c>
      <c r="I135" s="150"/>
      <c r="J135" s="150">
        <f>ROUND(I135*H135,2)</f>
        <v>0</v>
      </c>
      <c r="K135" s="151"/>
      <c r="L135" s="27"/>
      <c r="M135" s="152" t="s">
        <v>1</v>
      </c>
      <c r="N135" s="153" t="s">
        <v>36</v>
      </c>
      <c r="O135" s="154">
        <v>0.41818</v>
      </c>
      <c r="P135" s="154">
        <f>O135*H135</f>
        <v>1.67272</v>
      </c>
      <c r="Q135" s="154">
        <v>1.213E-2</v>
      </c>
      <c r="R135" s="154">
        <f>Q135*H135</f>
        <v>4.8520000000000001E-2</v>
      </c>
      <c r="S135" s="154">
        <v>0</v>
      </c>
      <c r="T135" s="155">
        <f>S135*H135</f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6" t="s">
        <v>155</v>
      </c>
      <c r="AT135" s="156" t="s">
        <v>151</v>
      </c>
      <c r="AU135" s="156" t="s">
        <v>156</v>
      </c>
      <c r="AY135" s="14" t="s">
        <v>149</v>
      </c>
      <c r="BE135" s="157">
        <f>IF(N135="základná",J135,0)</f>
        <v>0</v>
      </c>
      <c r="BF135" s="157">
        <f>IF(N135="znížená",J135,0)</f>
        <v>0</v>
      </c>
      <c r="BG135" s="157">
        <f>IF(N135="zákl. prenesená",J135,0)</f>
        <v>0</v>
      </c>
      <c r="BH135" s="157">
        <f>IF(N135="zníž. prenesená",J135,0)</f>
        <v>0</v>
      </c>
      <c r="BI135" s="157">
        <f>IF(N135="nulová",J135,0)</f>
        <v>0</v>
      </c>
      <c r="BJ135" s="14" t="s">
        <v>156</v>
      </c>
      <c r="BK135" s="157">
        <f>ROUND(I135*H135,2)</f>
        <v>0</v>
      </c>
      <c r="BL135" s="14" t="s">
        <v>155</v>
      </c>
      <c r="BM135" s="156" t="s">
        <v>253</v>
      </c>
    </row>
    <row r="136" spans="1:65" s="12" customFormat="1" ht="22.8" customHeight="1">
      <c r="B136" s="132"/>
      <c r="D136" s="133" t="s">
        <v>69</v>
      </c>
      <c r="E136" s="142" t="s">
        <v>159</v>
      </c>
      <c r="F136" s="142" t="s">
        <v>254</v>
      </c>
      <c r="J136" s="143">
        <f>BK136</f>
        <v>0</v>
      </c>
      <c r="L136" s="132"/>
      <c r="M136" s="136"/>
      <c r="N136" s="137"/>
      <c r="O136" s="137"/>
      <c r="P136" s="138">
        <f>SUM(P137:P140)</f>
        <v>70.689180560000011</v>
      </c>
      <c r="Q136" s="137"/>
      <c r="R136" s="138">
        <f>SUM(R137:R140)</f>
        <v>12.511578099999999</v>
      </c>
      <c r="S136" s="137"/>
      <c r="T136" s="139">
        <f>SUM(T137:T140)</f>
        <v>0</v>
      </c>
      <c r="AR136" s="133" t="s">
        <v>78</v>
      </c>
      <c r="AT136" s="140" t="s">
        <v>69</v>
      </c>
      <c r="AU136" s="140" t="s">
        <v>78</v>
      </c>
      <c r="AY136" s="133" t="s">
        <v>149</v>
      </c>
      <c r="BK136" s="141">
        <f>SUM(BK137:BK140)</f>
        <v>0</v>
      </c>
    </row>
    <row r="137" spans="1:65" s="2" customFormat="1" ht="37.799999999999997" customHeight="1">
      <c r="A137" s="26"/>
      <c r="B137" s="144"/>
      <c r="C137" s="145" t="s">
        <v>166</v>
      </c>
      <c r="D137" s="145" t="s">
        <v>151</v>
      </c>
      <c r="E137" s="146" t="s">
        <v>255</v>
      </c>
      <c r="F137" s="147" t="s">
        <v>256</v>
      </c>
      <c r="G137" s="148" t="s">
        <v>234</v>
      </c>
      <c r="H137" s="149">
        <v>4.6669999999999998</v>
      </c>
      <c r="I137" s="150"/>
      <c r="J137" s="150">
        <f>ROUND(I137*H137,2)</f>
        <v>0</v>
      </c>
      <c r="K137" s="151"/>
      <c r="L137" s="27"/>
      <c r="M137" s="152" t="s">
        <v>1</v>
      </c>
      <c r="N137" s="153" t="s">
        <v>36</v>
      </c>
      <c r="O137" s="154">
        <v>3.1779999999999999</v>
      </c>
      <c r="P137" s="154">
        <f>O137*H137</f>
        <v>14.831726</v>
      </c>
      <c r="Q137" s="154">
        <v>2.4022000000000001</v>
      </c>
      <c r="R137" s="154">
        <f>Q137*H137</f>
        <v>11.211067399999999</v>
      </c>
      <c r="S137" s="154">
        <v>0</v>
      </c>
      <c r="T137" s="155">
        <f>S137*H137</f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6" t="s">
        <v>155</v>
      </c>
      <c r="AT137" s="156" t="s">
        <v>151</v>
      </c>
      <c r="AU137" s="156" t="s">
        <v>156</v>
      </c>
      <c r="AY137" s="14" t="s">
        <v>149</v>
      </c>
      <c r="BE137" s="157">
        <f>IF(N137="základná",J137,0)</f>
        <v>0</v>
      </c>
      <c r="BF137" s="157">
        <f>IF(N137="znížená",J137,0)</f>
        <v>0</v>
      </c>
      <c r="BG137" s="157">
        <f>IF(N137="zákl. prenesená",J137,0)</f>
        <v>0</v>
      </c>
      <c r="BH137" s="157">
        <f>IF(N137="zníž. prenesená",J137,0)</f>
        <v>0</v>
      </c>
      <c r="BI137" s="157">
        <f>IF(N137="nulová",J137,0)</f>
        <v>0</v>
      </c>
      <c r="BJ137" s="14" t="s">
        <v>156</v>
      </c>
      <c r="BK137" s="157">
        <f>ROUND(I137*H137,2)</f>
        <v>0</v>
      </c>
      <c r="BL137" s="14" t="s">
        <v>155</v>
      </c>
      <c r="BM137" s="156" t="s">
        <v>257</v>
      </c>
    </row>
    <row r="138" spans="1:65" s="2" customFormat="1" ht="24.15" customHeight="1">
      <c r="A138" s="26"/>
      <c r="B138" s="144"/>
      <c r="C138" s="145" t="s">
        <v>183</v>
      </c>
      <c r="D138" s="145" t="s">
        <v>151</v>
      </c>
      <c r="E138" s="146" t="s">
        <v>258</v>
      </c>
      <c r="F138" s="147" t="s">
        <v>259</v>
      </c>
      <c r="G138" s="148" t="s">
        <v>165</v>
      </c>
      <c r="H138" s="149">
        <v>25.67</v>
      </c>
      <c r="I138" s="150"/>
      <c r="J138" s="150">
        <f>ROUND(I138*H138,2)</f>
        <v>0</v>
      </c>
      <c r="K138" s="151"/>
      <c r="L138" s="27"/>
      <c r="M138" s="152" t="s">
        <v>1</v>
      </c>
      <c r="N138" s="153" t="s">
        <v>36</v>
      </c>
      <c r="O138" s="154">
        <v>0.91800000000000004</v>
      </c>
      <c r="P138" s="154">
        <f>O138*H138</f>
        <v>23.565060000000003</v>
      </c>
      <c r="Q138" s="154">
        <v>4.2199999999999998E-3</v>
      </c>
      <c r="R138" s="154">
        <f>Q138*H138</f>
        <v>0.1083274</v>
      </c>
      <c r="S138" s="154">
        <v>0</v>
      </c>
      <c r="T138" s="155">
        <f>S138*H138</f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6" t="s">
        <v>155</v>
      </c>
      <c r="AT138" s="156" t="s">
        <v>151</v>
      </c>
      <c r="AU138" s="156" t="s">
        <v>156</v>
      </c>
      <c r="AY138" s="14" t="s">
        <v>149</v>
      </c>
      <c r="BE138" s="157">
        <f>IF(N138="základná",J138,0)</f>
        <v>0</v>
      </c>
      <c r="BF138" s="157">
        <f>IF(N138="znížená",J138,0)</f>
        <v>0</v>
      </c>
      <c r="BG138" s="157">
        <f>IF(N138="zákl. prenesená",J138,0)</f>
        <v>0</v>
      </c>
      <c r="BH138" s="157">
        <f>IF(N138="zníž. prenesená",J138,0)</f>
        <v>0</v>
      </c>
      <c r="BI138" s="157">
        <f>IF(N138="nulová",J138,0)</f>
        <v>0</v>
      </c>
      <c r="BJ138" s="14" t="s">
        <v>156</v>
      </c>
      <c r="BK138" s="157">
        <f>ROUND(I138*H138,2)</f>
        <v>0</v>
      </c>
      <c r="BL138" s="14" t="s">
        <v>155</v>
      </c>
      <c r="BM138" s="156" t="s">
        <v>260</v>
      </c>
    </row>
    <row r="139" spans="1:65" s="2" customFormat="1" ht="24.15" customHeight="1">
      <c r="A139" s="26"/>
      <c r="B139" s="144"/>
      <c r="C139" s="145" t="s">
        <v>171</v>
      </c>
      <c r="D139" s="145" t="s">
        <v>151</v>
      </c>
      <c r="E139" s="146" t="s">
        <v>261</v>
      </c>
      <c r="F139" s="147" t="s">
        <v>262</v>
      </c>
      <c r="G139" s="148" t="s">
        <v>165</v>
      </c>
      <c r="H139" s="149">
        <v>25.67</v>
      </c>
      <c r="I139" s="150"/>
      <c r="J139" s="150">
        <f>ROUND(I139*H139,2)</f>
        <v>0</v>
      </c>
      <c r="K139" s="151"/>
      <c r="L139" s="27"/>
      <c r="M139" s="152" t="s">
        <v>1</v>
      </c>
      <c r="N139" s="153" t="s">
        <v>36</v>
      </c>
      <c r="O139" s="154">
        <v>0.32100000000000001</v>
      </c>
      <c r="P139" s="154">
        <f>O139*H139</f>
        <v>8.2400700000000011</v>
      </c>
      <c r="Q139" s="154">
        <v>0</v>
      </c>
      <c r="R139" s="154">
        <f>Q139*H139</f>
        <v>0</v>
      </c>
      <c r="S139" s="154">
        <v>0</v>
      </c>
      <c r="T139" s="155">
        <f>S139*H139</f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6" t="s">
        <v>155</v>
      </c>
      <c r="AT139" s="156" t="s">
        <v>151</v>
      </c>
      <c r="AU139" s="156" t="s">
        <v>156</v>
      </c>
      <c r="AY139" s="14" t="s">
        <v>149</v>
      </c>
      <c r="BE139" s="157">
        <f>IF(N139="základná",J139,0)</f>
        <v>0</v>
      </c>
      <c r="BF139" s="157">
        <f>IF(N139="znížená",J139,0)</f>
        <v>0</v>
      </c>
      <c r="BG139" s="157">
        <f>IF(N139="zákl. prenesená",J139,0)</f>
        <v>0</v>
      </c>
      <c r="BH139" s="157">
        <f>IF(N139="zníž. prenesená",J139,0)</f>
        <v>0</v>
      </c>
      <c r="BI139" s="157">
        <f>IF(N139="nulová",J139,0)</f>
        <v>0</v>
      </c>
      <c r="BJ139" s="14" t="s">
        <v>156</v>
      </c>
      <c r="BK139" s="157">
        <f>ROUND(I139*H139,2)</f>
        <v>0</v>
      </c>
      <c r="BL139" s="14" t="s">
        <v>155</v>
      </c>
      <c r="BM139" s="156" t="s">
        <v>263</v>
      </c>
    </row>
    <row r="140" spans="1:65" s="2" customFormat="1" ht="24.15" customHeight="1">
      <c r="A140" s="26"/>
      <c r="B140" s="144"/>
      <c r="C140" s="145" t="s">
        <v>192</v>
      </c>
      <c r="D140" s="145" t="s">
        <v>151</v>
      </c>
      <c r="E140" s="146" t="s">
        <v>264</v>
      </c>
      <c r="F140" s="147" t="s">
        <v>265</v>
      </c>
      <c r="G140" s="148" t="s">
        <v>187</v>
      </c>
      <c r="H140" s="149">
        <v>1.177</v>
      </c>
      <c r="I140" s="150"/>
      <c r="J140" s="150">
        <f>ROUND(I140*H140,2)</f>
        <v>0</v>
      </c>
      <c r="K140" s="151"/>
      <c r="L140" s="27"/>
      <c r="M140" s="152" t="s">
        <v>1</v>
      </c>
      <c r="N140" s="153" t="s">
        <v>36</v>
      </c>
      <c r="O140" s="154">
        <v>20.435279999999999</v>
      </c>
      <c r="P140" s="154">
        <f>O140*H140</f>
        <v>24.052324559999999</v>
      </c>
      <c r="Q140" s="154">
        <v>1.0128999999999999</v>
      </c>
      <c r="R140" s="154">
        <f>Q140*H140</f>
        <v>1.1921832999999999</v>
      </c>
      <c r="S140" s="154">
        <v>0</v>
      </c>
      <c r="T140" s="155">
        <f>S140*H140</f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6" t="s">
        <v>155</v>
      </c>
      <c r="AT140" s="156" t="s">
        <v>151</v>
      </c>
      <c r="AU140" s="156" t="s">
        <v>156</v>
      </c>
      <c r="AY140" s="14" t="s">
        <v>149</v>
      </c>
      <c r="BE140" s="157">
        <f>IF(N140="základná",J140,0)</f>
        <v>0</v>
      </c>
      <c r="BF140" s="157">
        <f>IF(N140="znížená",J140,0)</f>
        <v>0</v>
      </c>
      <c r="BG140" s="157">
        <f>IF(N140="zákl. prenesená",J140,0)</f>
        <v>0</v>
      </c>
      <c r="BH140" s="157">
        <f>IF(N140="zníž. prenesená",J140,0)</f>
        <v>0</v>
      </c>
      <c r="BI140" s="157">
        <f>IF(N140="nulová",J140,0)</f>
        <v>0</v>
      </c>
      <c r="BJ140" s="14" t="s">
        <v>156</v>
      </c>
      <c r="BK140" s="157">
        <f>ROUND(I140*H140,2)</f>
        <v>0</v>
      </c>
      <c r="BL140" s="14" t="s">
        <v>155</v>
      </c>
      <c r="BM140" s="156" t="s">
        <v>266</v>
      </c>
    </row>
    <row r="141" spans="1:65" s="12" customFormat="1" ht="22.8" customHeight="1">
      <c r="B141" s="132"/>
      <c r="D141" s="133" t="s">
        <v>69</v>
      </c>
      <c r="E141" s="142" t="s">
        <v>162</v>
      </c>
      <c r="F141" s="142" t="s">
        <v>267</v>
      </c>
      <c r="J141" s="143">
        <f>BK141</f>
        <v>0</v>
      </c>
      <c r="L141" s="132"/>
      <c r="M141" s="136"/>
      <c r="N141" s="137"/>
      <c r="O141" s="137"/>
      <c r="P141" s="138">
        <f>P142</f>
        <v>0.12339000000000001</v>
      </c>
      <c r="Q141" s="137"/>
      <c r="R141" s="138">
        <f>R142</f>
        <v>0.67500000000000004</v>
      </c>
      <c r="S141" s="137"/>
      <c r="T141" s="139">
        <f>T142</f>
        <v>0</v>
      </c>
      <c r="AR141" s="133" t="s">
        <v>78</v>
      </c>
      <c r="AT141" s="140" t="s">
        <v>69</v>
      </c>
      <c r="AU141" s="140" t="s">
        <v>78</v>
      </c>
      <c r="AY141" s="133" t="s">
        <v>149</v>
      </c>
      <c r="BK141" s="141">
        <f>BK142</f>
        <v>0</v>
      </c>
    </row>
    <row r="142" spans="1:65" s="2" customFormat="1" ht="21.75" customHeight="1">
      <c r="A142" s="26"/>
      <c r="B142" s="144"/>
      <c r="C142" s="145" t="s">
        <v>174</v>
      </c>
      <c r="D142" s="145" t="s">
        <v>151</v>
      </c>
      <c r="E142" s="146" t="s">
        <v>268</v>
      </c>
      <c r="F142" s="147" t="s">
        <v>269</v>
      </c>
      <c r="G142" s="148" t="s">
        <v>234</v>
      </c>
      <c r="H142" s="149">
        <v>0.27</v>
      </c>
      <c r="I142" s="150"/>
      <c r="J142" s="150">
        <f>ROUND(I142*H142,2)</f>
        <v>0</v>
      </c>
      <c r="K142" s="151"/>
      <c r="L142" s="27"/>
      <c r="M142" s="152" t="s">
        <v>1</v>
      </c>
      <c r="N142" s="153" t="s">
        <v>36</v>
      </c>
      <c r="O142" s="154">
        <v>0.45700000000000002</v>
      </c>
      <c r="P142" s="154">
        <f>O142*H142</f>
        <v>0.12339000000000001</v>
      </c>
      <c r="Q142" s="154">
        <v>2.5</v>
      </c>
      <c r="R142" s="154">
        <f>Q142*H142</f>
        <v>0.67500000000000004</v>
      </c>
      <c r="S142" s="154">
        <v>0</v>
      </c>
      <c r="T142" s="155">
        <f>S142*H142</f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6" t="s">
        <v>155</v>
      </c>
      <c r="AT142" s="156" t="s">
        <v>151</v>
      </c>
      <c r="AU142" s="156" t="s">
        <v>156</v>
      </c>
      <c r="AY142" s="14" t="s">
        <v>149</v>
      </c>
      <c r="BE142" s="157">
        <f>IF(N142="základná",J142,0)</f>
        <v>0</v>
      </c>
      <c r="BF142" s="157">
        <f>IF(N142="znížená",J142,0)</f>
        <v>0</v>
      </c>
      <c r="BG142" s="157">
        <f>IF(N142="zákl. prenesená",J142,0)</f>
        <v>0</v>
      </c>
      <c r="BH142" s="157">
        <f>IF(N142="zníž. prenesená",J142,0)</f>
        <v>0</v>
      </c>
      <c r="BI142" s="157">
        <f>IF(N142="nulová",J142,0)</f>
        <v>0</v>
      </c>
      <c r="BJ142" s="14" t="s">
        <v>156</v>
      </c>
      <c r="BK142" s="157">
        <f>ROUND(I142*H142,2)</f>
        <v>0</v>
      </c>
      <c r="BL142" s="14" t="s">
        <v>155</v>
      </c>
      <c r="BM142" s="156" t="s">
        <v>270</v>
      </c>
    </row>
    <row r="143" spans="1:65" s="12" customFormat="1" ht="22.8" customHeight="1">
      <c r="B143" s="132"/>
      <c r="D143" s="133" t="s">
        <v>69</v>
      </c>
      <c r="E143" s="142" t="s">
        <v>183</v>
      </c>
      <c r="F143" s="142" t="s">
        <v>184</v>
      </c>
      <c r="J143" s="143">
        <f>BK143</f>
        <v>0</v>
      </c>
      <c r="L143" s="132"/>
      <c r="M143" s="136"/>
      <c r="N143" s="137"/>
      <c r="O143" s="137"/>
      <c r="P143" s="138">
        <f>P144</f>
        <v>10.426500000000001</v>
      </c>
      <c r="Q143" s="137"/>
      <c r="R143" s="138">
        <f>R144</f>
        <v>9.2925000000000008E-2</v>
      </c>
      <c r="S143" s="137"/>
      <c r="T143" s="139">
        <f>T144</f>
        <v>0</v>
      </c>
      <c r="AR143" s="133" t="s">
        <v>78</v>
      </c>
      <c r="AT143" s="140" t="s">
        <v>69</v>
      </c>
      <c r="AU143" s="140" t="s">
        <v>78</v>
      </c>
      <c r="AY143" s="133" t="s">
        <v>149</v>
      </c>
      <c r="BK143" s="141">
        <f>BK144</f>
        <v>0</v>
      </c>
    </row>
    <row r="144" spans="1:65" s="2" customFormat="1" ht="24.15" customHeight="1">
      <c r="A144" s="26"/>
      <c r="B144" s="144"/>
      <c r="C144" s="145" t="s">
        <v>200</v>
      </c>
      <c r="D144" s="145" t="s">
        <v>151</v>
      </c>
      <c r="E144" s="146" t="s">
        <v>271</v>
      </c>
      <c r="F144" s="147" t="s">
        <v>272</v>
      </c>
      <c r="G144" s="148" t="s">
        <v>170</v>
      </c>
      <c r="H144" s="149">
        <v>10.5</v>
      </c>
      <c r="I144" s="150"/>
      <c r="J144" s="150">
        <f>ROUND(I144*H144,2)</f>
        <v>0</v>
      </c>
      <c r="K144" s="151"/>
      <c r="L144" s="27"/>
      <c r="M144" s="152" t="s">
        <v>1</v>
      </c>
      <c r="N144" s="153" t="s">
        <v>36</v>
      </c>
      <c r="O144" s="154">
        <v>0.99299999999999999</v>
      </c>
      <c r="P144" s="154">
        <f>O144*H144</f>
        <v>10.426500000000001</v>
      </c>
      <c r="Q144" s="154">
        <v>8.8500000000000002E-3</v>
      </c>
      <c r="R144" s="154">
        <f>Q144*H144</f>
        <v>9.2925000000000008E-2</v>
      </c>
      <c r="S144" s="154">
        <v>0</v>
      </c>
      <c r="T144" s="155">
        <f>S144*H144</f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6" t="s">
        <v>155</v>
      </c>
      <c r="AT144" s="156" t="s">
        <v>151</v>
      </c>
      <c r="AU144" s="156" t="s">
        <v>156</v>
      </c>
      <c r="AY144" s="14" t="s">
        <v>149</v>
      </c>
      <c r="BE144" s="157">
        <f>IF(N144="základná",J144,0)</f>
        <v>0</v>
      </c>
      <c r="BF144" s="157">
        <f>IF(N144="znížená",J144,0)</f>
        <v>0</v>
      </c>
      <c r="BG144" s="157">
        <f>IF(N144="zákl. prenesená",J144,0)</f>
        <v>0</v>
      </c>
      <c r="BH144" s="157">
        <f>IF(N144="zníž. prenesená",J144,0)</f>
        <v>0</v>
      </c>
      <c r="BI144" s="157">
        <f>IF(N144="nulová",J144,0)</f>
        <v>0</v>
      </c>
      <c r="BJ144" s="14" t="s">
        <v>156</v>
      </c>
      <c r="BK144" s="157">
        <f>ROUND(I144*H144,2)</f>
        <v>0</v>
      </c>
      <c r="BL144" s="14" t="s">
        <v>155</v>
      </c>
      <c r="BM144" s="156" t="s">
        <v>302</v>
      </c>
    </row>
    <row r="145" spans="1:65" s="12" customFormat="1" ht="22.8" customHeight="1">
      <c r="B145" s="132"/>
      <c r="D145" s="133" t="s">
        <v>69</v>
      </c>
      <c r="E145" s="142" t="s">
        <v>198</v>
      </c>
      <c r="F145" s="142" t="s">
        <v>199</v>
      </c>
      <c r="J145" s="143">
        <f>BK145</f>
        <v>0</v>
      </c>
      <c r="L145" s="132"/>
      <c r="M145" s="136"/>
      <c r="N145" s="137"/>
      <c r="O145" s="137"/>
      <c r="P145" s="138">
        <f>P146</f>
        <v>5.9495240000000003</v>
      </c>
      <c r="Q145" s="137"/>
      <c r="R145" s="138">
        <f>R146</f>
        <v>0</v>
      </c>
      <c r="S145" s="137"/>
      <c r="T145" s="139">
        <f>T146</f>
        <v>0</v>
      </c>
      <c r="AR145" s="133" t="s">
        <v>78</v>
      </c>
      <c r="AT145" s="140" t="s">
        <v>69</v>
      </c>
      <c r="AU145" s="140" t="s">
        <v>78</v>
      </c>
      <c r="AY145" s="133" t="s">
        <v>149</v>
      </c>
      <c r="BK145" s="141">
        <f>BK146</f>
        <v>0</v>
      </c>
    </row>
    <row r="146" spans="1:65" s="2" customFormat="1" ht="24.15" customHeight="1">
      <c r="A146" s="26"/>
      <c r="B146" s="144"/>
      <c r="C146" s="145" t="s">
        <v>178</v>
      </c>
      <c r="D146" s="145" t="s">
        <v>151</v>
      </c>
      <c r="E146" s="146" t="s">
        <v>274</v>
      </c>
      <c r="F146" s="147" t="s">
        <v>275</v>
      </c>
      <c r="G146" s="148" t="s">
        <v>187</v>
      </c>
      <c r="H146" s="149">
        <v>14.654</v>
      </c>
      <c r="I146" s="150"/>
      <c r="J146" s="150">
        <f>ROUND(I146*H146,2)</f>
        <v>0</v>
      </c>
      <c r="K146" s="151"/>
      <c r="L146" s="27"/>
      <c r="M146" s="152" t="s">
        <v>1</v>
      </c>
      <c r="N146" s="153" t="s">
        <v>36</v>
      </c>
      <c r="O146" s="154">
        <v>0.40600000000000003</v>
      </c>
      <c r="P146" s="154">
        <f>O146*H146</f>
        <v>5.9495240000000003</v>
      </c>
      <c r="Q146" s="154">
        <v>0</v>
      </c>
      <c r="R146" s="154">
        <f>Q146*H146</f>
        <v>0</v>
      </c>
      <c r="S146" s="154">
        <v>0</v>
      </c>
      <c r="T146" s="155">
        <f>S146*H146</f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6" t="s">
        <v>155</v>
      </c>
      <c r="AT146" s="156" t="s">
        <v>151</v>
      </c>
      <c r="AU146" s="156" t="s">
        <v>156</v>
      </c>
      <c r="AY146" s="14" t="s">
        <v>149</v>
      </c>
      <c r="BE146" s="157">
        <f>IF(N146="základná",J146,0)</f>
        <v>0</v>
      </c>
      <c r="BF146" s="157">
        <f>IF(N146="znížená",J146,0)</f>
        <v>0</v>
      </c>
      <c r="BG146" s="157">
        <f>IF(N146="zákl. prenesená",J146,0)</f>
        <v>0</v>
      </c>
      <c r="BH146" s="157">
        <f>IF(N146="zníž. prenesená",J146,0)</f>
        <v>0</v>
      </c>
      <c r="BI146" s="157">
        <f>IF(N146="nulová",J146,0)</f>
        <v>0</v>
      </c>
      <c r="BJ146" s="14" t="s">
        <v>156</v>
      </c>
      <c r="BK146" s="157">
        <f>ROUND(I146*H146,2)</f>
        <v>0</v>
      </c>
      <c r="BL146" s="14" t="s">
        <v>155</v>
      </c>
      <c r="BM146" s="156" t="s">
        <v>303</v>
      </c>
    </row>
    <row r="147" spans="1:65" s="12" customFormat="1" ht="25.95" customHeight="1">
      <c r="B147" s="132"/>
      <c r="D147" s="133" t="s">
        <v>69</v>
      </c>
      <c r="E147" s="134" t="s">
        <v>204</v>
      </c>
      <c r="F147" s="134" t="s">
        <v>205</v>
      </c>
      <c r="J147" s="135">
        <f>BK147</f>
        <v>0</v>
      </c>
      <c r="L147" s="132"/>
      <c r="M147" s="136"/>
      <c r="N147" s="137"/>
      <c r="O147" s="137"/>
      <c r="P147" s="138">
        <f>P148</f>
        <v>1723.7952330400001</v>
      </c>
      <c r="Q147" s="137"/>
      <c r="R147" s="138">
        <f>R148</f>
        <v>2.7109823200000003</v>
      </c>
      <c r="S147" s="137"/>
      <c r="T147" s="139">
        <f>T148</f>
        <v>0</v>
      </c>
      <c r="AR147" s="133" t="s">
        <v>156</v>
      </c>
      <c r="AT147" s="140" t="s">
        <v>69</v>
      </c>
      <c r="AU147" s="140" t="s">
        <v>70</v>
      </c>
      <c r="AY147" s="133" t="s">
        <v>149</v>
      </c>
      <c r="BK147" s="141">
        <f>BK148</f>
        <v>0</v>
      </c>
    </row>
    <row r="148" spans="1:65" s="12" customFormat="1" ht="22.8" customHeight="1">
      <c r="B148" s="132"/>
      <c r="D148" s="133" t="s">
        <v>69</v>
      </c>
      <c r="E148" s="142" t="s">
        <v>211</v>
      </c>
      <c r="F148" s="142" t="s">
        <v>212</v>
      </c>
      <c r="J148" s="143">
        <f>BK148</f>
        <v>0</v>
      </c>
      <c r="L148" s="132"/>
      <c r="M148" s="136"/>
      <c r="N148" s="137"/>
      <c r="O148" s="137"/>
      <c r="P148" s="138">
        <f>SUM(P149:P157)</f>
        <v>1723.7952330400001</v>
      </c>
      <c r="Q148" s="137"/>
      <c r="R148" s="138">
        <f>SUM(R149:R157)</f>
        <v>2.7109823200000003</v>
      </c>
      <c r="S148" s="137"/>
      <c r="T148" s="139">
        <f>SUM(T149:T157)</f>
        <v>0</v>
      </c>
      <c r="AR148" s="133" t="s">
        <v>156</v>
      </c>
      <c r="AT148" s="140" t="s">
        <v>69</v>
      </c>
      <c r="AU148" s="140" t="s">
        <v>78</v>
      </c>
      <c r="AY148" s="133" t="s">
        <v>149</v>
      </c>
      <c r="BK148" s="141">
        <f>SUM(BK149:BK157)</f>
        <v>0</v>
      </c>
    </row>
    <row r="149" spans="1:65" s="2" customFormat="1" ht="37.799999999999997" customHeight="1">
      <c r="A149" s="26"/>
      <c r="B149" s="144"/>
      <c r="C149" s="145" t="s">
        <v>213</v>
      </c>
      <c r="D149" s="145" t="s">
        <v>151</v>
      </c>
      <c r="E149" s="146" t="s">
        <v>304</v>
      </c>
      <c r="F149" s="147" t="s">
        <v>305</v>
      </c>
      <c r="G149" s="148" t="s">
        <v>170</v>
      </c>
      <c r="H149" s="149">
        <v>6.9</v>
      </c>
      <c r="I149" s="150"/>
      <c r="J149" s="150">
        <f t="shared" ref="J149:J157" si="0">ROUND(I149*H149,2)</f>
        <v>0</v>
      </c>
      <c r="K149" s="151"/>
      <c r="L149" s="27"/>
      <c r="M149" s="152" t="s">
        <v>1</v>
      </c>
      <c r="N149" s="153" t="s">
        <v>36</v>
      </c>
      <c r="O149" s="154">
        <v>0.89900000000000002</v>
      </c>
      <c r="P149" s="154">
        <f t="shared" ref="P149:P157" si="1">O149*H149</f>
        <v>6.2031000000000001</v>
      </c>
      <c r="Q149" s="154">
        <v>1.3600000000000001E-3</v>
      </c>
      <c r="R149" s="154">
        <f t="shared" ref="R149:R157" si="2">Q149*H149</f>
        <v>9.3840000000000017E-3</v>
      </c>
      <c r="S149" s="154">
        <v>0</v>
      </c>
      <c r="T149" s="155">
        <f t="shared" ref="T149:T157" si="3">S149*H149</f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6" t="s">
        <v>188</v>
      </c>
      <c r="AT149" s="156" t="s">
        <v>151</v>
      </c>
      <c r="AU149" s="156" t="s">
        <v>156</v>
      </c>
      <c r="AY149" s="14" t="s">
        <v>149</v>
      </c>
      <c r="BE149" s="157">
        <f t="shared" ref="BE149:BE157" si="4">IF(N149="základná",J149,0)</f>
        <v>0</v>
      </c>
      <c r="BF149" s="157">
        <f t="shared" ref="BF149:BF157" si="5">IF(N149="znížená",J149,0)</f>
        <v>0</v>
      </c>
      <c r="BG149" s="157">
        <f t="shared" ref="BG149:BG157" si="6">IF(N149="zákl. prenesená",J149,0)</f>
        <v>0</v>
      </c>
      <c r="BH149" s="157">
        <f t="shared" ref="BH149:BH157" si="7">IF(N149="zníž. prenesená",J149,0)</f>
        <v>0</v>
      </c>
      <c r="BI149" s="157">
        <f t="shared" ref="BI149:BI157" si="8">IF(N149="nulová",J149,0)</f>
        <v>0</v>
      </c>
      <c r="BJ149" s="14" t="s">
        <v>156</v>
      </c>
      <c r="BK149" s="157">
        <f t="shared" ref="BK149:BK157" si="9">ROUND(I149*H149,2)</f>
        <v>0</v>
      </c>
      <c r="BL149" s="14" t="s">
        <v>188</v>
      </c>
      <c r="BM149" s="156" t="s">
        <v>306</v>
      </c>
    </row>
    <row r="150" spans="1:65" s="2" customFormat="1" ht="24.15" customHeight="1">
      <c r="A150" s="26"/>
      <c r="B150" s="144"/>
      <c r="C150" s="145" t="s">
        <v>188</v>
      </c>
      <c r="D150" s="145" t="s">
        <v>151</v>
      </c>
      <c r="E150" s="146" t="s">
        <v>307</v>
      </c>
      <c r="F150" s="147" t="s">
        <v>308</v>
      </c>
      <c r="G150" s="148" t="s">
        <v>170</v>
      </c>
      <c r="H150" s="149">
        <v>14.3</v>
      </c>
      <c r="I150" s="150"/>
      <c r="J150" s="150">
        <f t="shared" si="0"/>
        <v>0</v>
      </c>
      <c r="K150" s="151"/>
      <c r="L150" s="27"/>
      <c r="M150" s="152" t="s">
        <v>1</v>
      </c>
      <c r="N150" s="153" t="s">
        <v>36</v>
      </c>
      <c r="O150" s="154">
        <v>0.89900000000000002</v>
      </c>
      <c r="P150" s="154">
        <f t="shared" si="1"/>
        <v>12.855700000000001</v>
      </c>
      <c r="Q150" s="154">
        <v>1.3600000000000001E-3</v>
      </c>
      <c r="R150" s="154">
        <f t="shared" si="2"/>
        <v>1.9448000000000003E-2</v>
      </c>
      <c r="S150" s="154">
        <v>0</v>
      </c>
      <c r="T150" s="155">
        <f t="shared" si="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6" t="s">
        <v>188</v>
      </c>
      <c r="AT150" s="156" t="s">
        <v>151</v>
      </c>
      <c r="AU150" s="156" t="s">
        <v>156</v>
      </c>
      <c r="AY150" s="14" t="s">
        <v>149</v>
      </c>
      <c r="BE150" s="157">
        <f t="shared" si="4"/>
        <v>0</v>
      </c>
      <c r="BF150" s="157">
        <f t="shared" si="5"/>
        <v>0</v>
      </c>
      <c r="BG150" s="157">
        <f t="shared" si="6"/>
        <v>0</v>
      </c>
      <c r="BH150" s="157">
        <f t="shared" si="7"/>
        <v>0</v>
      </c>
      <c r="BI150" s="157">
        <f t="shared" si="8"/>
        <v>0</v>
      </c>
      <c r="BJ150" s="14" t="s">
        <v>156</v>
      </c>
      <c r="BK150" s="157">
        <f t="shared" si="9"/>
        <v>0</v>
      </c>
      <c r="BL150" s="14" t="s">
        <v>188</v>
      </c>
      <c r="BM150" s="156" t="s">
        <v>309</v>
      </c>
    </row>
    <row r="151" spans="1:65" s="2" customFormat="1" ht="24.15" customHeight="1">
      <c r="A151" s="26"/>
      <c r="B151" s="144"/>
      <c r="C151" s="145" t="s">
        <v>277</v>
      </c>
      <c r="D151" s="145" t="s">
        <v>151</v>
      </c>
      <c r="E151" s="146" t="s">
        <v>310</v>
      </c>
      <c r="F151" s="147" t="s">
        <v>311</v>
      </c>
      <c r="G151" s="148" t="s">
        <v>154</v>
      </c>
      <c r="H151" s="149">
        <v>2</v>
      </c>
      <c r="I151" s="150"/>
      <c r="J151" s="150">
        <f t="shared" si="0"/>
        <v>0</v>
      </c>
      <c r="K151" s="151"/>
      <c r="L151" s="27"/>
      <c r="M151" s="152" t="s">
        <v>1</v>
      </c>
      <c r="N151" s="153" t="s">
        <v>36</v>
      </c>
      <c r="O151" s="154">
        <v>0.3775464</v>
      </c>
      <c r="P151" s="154">
        <f t="shared" si="1"/>
        <v>0.75509280000000001</v>
      </c>
      <c r="Q151" s="154">
        <v>1.6531199999999999E-2</v>
      </c>
      <c r="R151" s="154">
        <f t="shared" si="2"/>
        <v>3.3062399999999999E-2</v>
      </c>
      <c r="S151" s="154">
        <v>0</v>
      </c>
      <c r="T151" s="155">
        <f t="shared" si="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6" t="s">
        <v>188</v>
      </c>
      <c r="AT151" s="156" t="s">
        <v>151</v>
      </c>
      <c r="AU151" s="156" t="s">
        <v>156</v>
      </c>
      <c r="AY151" s="14" t="s">
        <v>149</v>
      </c>
      <c r="BE151" s="157">
        <f t="shared" si="4"/>
        <v>0</v>
      </c>
      <c r="BF151" s="157">
        <f t="shared" si="5"/>
        <v>0</v>
      </c>
      <c r="BG151" s="157">
        <f t="shared" si="6"/>
        <v>0</v>
      </c>
      <c r="BH151" s="157">
        <f t="shared" si="7"/>
        <v>0</v>
      </c>
      <c r="BI151" s="157">
        <f t="shared" si="8"/>
        <v>0</v>
      </c>
      <c r="BJ151" s="14" t="s">
        <v>156</v>
      </c>
      <c r="BK151" s="157">
        <f t="shared" si="9"/>
        <v>0</v>
      </c>
      <c r="BL151" s="14" t="s">
        <v>188</v>
      </c>
      <c r="BM151" s="156" t="s">
        <v>280</v>
      </c>
    </row>
    <row r="152" spans="1:65" s="2" customFormat="1" ht="24.15" customHeight="1">
      <c r="A152" s="26"/>
      <c r="B152" s="144"/>
      <c r="C152" s="145" t="s">
        <v>191</v>
      </c>
      <c r="D152" s="145" t="s">
        <v>151</v>
      </c>
      <c r="E152" s="146" t="s">
        <v>312</v>
      </c>
      <c r="F152" s="147" t="s">
        <v>313</v>
      </c>
      <c r="G152" s="148" t="s">
        <v>154</v>
      </c>
      <c r="H152" s="149">
        <v>1</v>
      </c>
      <c r="I152" s="150"/>
      <c r="J152" s="150">
        <f t="shared" si="0"/>
        <v>0</v>
      </c>
      <c r="K152" s="151"/>
      <c r="L152" s="27"/>
      <c r="M152" s="152" t="s">
        <v>1</v>
      </c>
      <c r="N152" s="153" t="s">
        <v>36</v>
      </c>
      <c r="O152" s="154">
        <v>0.60407423999999998</v>
      </c>
      <c r="P152" s="154">
        <f t="shared" si="1"/>
        <v>0.60407423999999998</v>
      </c>
      <c r="Q152" s="154">
        <v>2.6449919999999998E-2</v>
      </c>
      <c r="R152" s="154">
        <f t="shared" si="2"/>
        <v>2.6449919999999998E-2</v>
      </c>
      <c r="S152" s="154">
        <v>0</v>
      </c>
      <c r="T152" s="155">
        <f t="shared" si="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6" t="s">
        <v>188</v>
      </c>
      <c r="AT152" s="156" t="s">
        <v>151</v>
      </c>
      <c r="AU152" s="156" t="s">
        <v>156</v>
      </c>
      <c r="AY152" s="14" t="s">
        <v>149</v>
      </c>
      <c r="BE152" s="157">
        <f t="shared" si="4"/>
        <v>0</v>
      </c>
      <c r="BF152" s="157">
        <f t="shared" si="5"/>
        <v>0</v>
      </c>
      <c r="BG152" s="157">
        <f t="shared" si="6"/>
        <v>0</v>
      </c>
      <c r="BH152" s="157">
        <f t="shared" si="7"/>
        <v>0</v>
      </c>
      <c r="BI152" s="157">
        <f t="shared" si="8"/>
        <v>0</v>
      </c>
      <c r="BJ152" s="14" t="s">
        <v>156</v>
      </c>
      <c r="BK152" s="157">
        <f t="shared" si="9"/>
        <v>0</v>
      </c>
      <c r="BL152" s="14" t="s">
        <v>188</v>
      </c>
      <c r="BM152" s="156" t="s">
        <v>314</v>
      </c>
    </row>
    <row r="153" spans="1:65" s="2" customFormat="1" ht="24.15" customHeight="1">
      <c r="A153" s="26"/>
      <c r="B153" s="144"/>
      <c r="C153" s="145" t="s">
        <v>284</v>
      </c>
      <c r="D153" s="145" t="s">
        <v>151</v>
      </c>
      <c r="E153" s="146" t="s">
        <v>315</v>
      </c>
      <c r="F153" s="147" t="s">
        <v>316</v>
      </c>
      <c r="G153" s="148" t="s">
        <v>154</v>
      </c>
      <c r="H153" s="149">
        <v>2</v>
      </c>
      <c r="I153" s="150"/>
      <c r="J153" s="150">
        <f t="shared" si="0"/>
        <v>0</v>
      </c>
      <c r="K153" s="151"/>
      <c r="L153" s="27"/>
      <c r="M153" s="152" t="s">
        <v>1</v>
      </c>
      <c r="N153" s="153" t="s">
        <v>36</v>
      </c>
      <c r="O153" s="154">
        <v>0.47193299999999999</v>
      </c>
      <c r="P153" s="154">
        <f t="shared" si="1"/>
        <v>0.94386599999999998</v>
      </c>
      <c r="Q153" s="154">
        <v>2.0663999999999998E-2</v>
      </c>
      <c r="R153" s="154">
        <f t="shared" si="2"/>
        <v>4.1327999999999997E-2</v>
      </c>
      <c r="S153" s="154">
        <v>0</v>
      </c>
      <c r="T153" s="155">
        <f t="shared" si="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6" t="s">
        <v>188</v>
      </c>
      <c r="AT153" s="156" t="s">
        <v>151</v>
      </c>
      <c r="AU153" s="156" t="s">
        <v>156</v>
      </c>
      <c r="AY153" s="14" t="s">
        <v>149</v>
      </c>
      <c r="BE153" s="157">
        <f t="shared" si="4"/>
        <v>0</v>
      </c>
      <c r="BF153" s="157">
        <f t="shared" si="5"/>
        <v>0</v>
      </c>
      <c r="BG153" s="157">
        <f t="shared" si="6"/>
        <v>0</v>
      </c>
      <c r="BH153" s="157">
        <f t="shared" si="7"/>
        <v>0</v>
      </c>
      <c r="BI153" s="157">
        <f t="shared" si="8"/>
        <v>0</v>
      </c>
      <c r="BJ153" s="14" t="s">
        <v>156</v>
      </c>
      <c r="BK153" s="157">
        <f t="shared" si="9"/>
        <v>0</v>
      </c>
      <c r="BL153" s="14" t="s">
        <v>188</v>
      </c>
      <c r="BM153" s="156" t="s">
        <v>317</v>
      </c>
    </row>
    <row r="154" spans="1:65" s="2" customFormat="1" ht="24.15" customHeight="1">
      <c r="A154" s="26"/>
      <c r="B154" s="144"/>
      <c r="C154" s="145" t="s">
        <v>7</v>
      </c>
      <c r="D154" s="145" t="s">
        <v>151</v>
      </c>
      <c r="E154" s="146" t="s">
        <v>281</v>
      </c>
      <c r="F154" s="147" t="s">
        <v>318</v>
      </c>
      <c r="G154" s="148" t="s">
        <v>165</v>
      </c>
      <c r="H154" s="149">
        <v>8.6</v>
      </c>
      <c r="I154" s="150"/>
      <c r="J154" s="150">
        <f t="shared" si="0"/>
        <v>0</v>
      </c>
      <c r="K154" s="151"/>
      <c r="L154" s="27"/>
      <c r="M154" s="152" t="s">
        <v>1</v>
      </c>
      <c r="N154" s="153" t="s">
        <v>36</v>
      </c>
      <c r="O154" s="154">
        <v>2.4E-2</v>
      </c>
      <c r="P154" s="154">
        <f t="shared" si="1"/>
        <v>0.2064</v>
      </c>
      <c r="Q154" s="154">
        <v>5.0000000000000002E-5</v>
      </c>
      <c r="R154" s="154">
        <f t="shared" si="2"/>
        <v>4.2999999999999999E-4</v>
      </c>
      <c r="S154" s="154">
        <v>0</v>
      </c>
      <c r="T154" s="155">
        <f t="shared" si="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6" t="s">
        <v>188</v>
      </c>
      <c r="AT154" s="156" t="s">
        <v>151</v>
      </c>
      <c r="AU154" s="156" t="s">
        <v>156</v>
      </c>
      <c r="AY154" s="14" t="s">
        <v>149</v>
      </c>
      <c r="BE154" s="157">
        <f t="shared" si="4"/>
        <v>0</v>
      </c>
      <c r="BF154" s="157">
        <f t="shared" si="5"/>
        <v>0</v>
      </c>
      <c r="BG154" s="157">
        <f t="shared" si="6"/>
        <v>0</v>
      </c>
      <c r="BH154" s="157">
        <f t="shared" si="7"/>
        <v>0</v>
      </c>
      <c r="BI154" s="157">
        <f t="shared" si="8"/>
        <v>0</v>
      </c>
      <c r="BJ154" s="14" t="s">
        <v>156</v>
      </c>
      <c r="BK154" s="157">
        <f t="shared" si="9"/>
        <v>0</v>
      </c>
      <c r="BL154" s="14" t="s">
        <v>188</v>
      </c>
      <c r="BM154" s="156" t="s">
        <v>319</v>
      </c>
    </row>
    <row r="155" spans="1:65" s="2" customFormat="1" ht="24.15" customHeight="1">
      <c r="A155" s="26"/>
      <c r="B155" s="144"/>
      <c r="C155" s="145" t="s">
        <v>296</v>
      </c>
      <c r="D155" s="145" t="s">
        <v>151</v>
      </c>
      <c r="E155" s="146" t="s">
        <v>285</v>
      </c>
      <c r="F155" s="147" t="s">
        <v>286</v>
      </c>
      <c r="G155" s="148" t="s">
        <v>154</v>
      </c>
      <c r="H155" s="149">
        <v>2</v>
      </c>
      <c r="I155" s="150"/>
      <c r="J155" s="150">
        <f t="shared" si="0"/>
        <v>0</v>
      </c>
      <c r="K155" s="151"/>
      <c r="L155" s="27"/>
      <c r="M155" s="152" t="s">
        <v>1</v>
      </c>
      <c r="N155" s="153" t="s">
        <v>36</v>
      </c>
      <c r="O155" s="154">
        <v>0.21</v>
      </c>
      <c r="P155" s="154">
        <f t="shared" si="1"/>
        <v>0.42</v>
      </c>
      <c r="Q155" s="154">
        <v>3.2000000000000002E-3</v>
      </c>
      <c r="R155" s="154">
        <f t="shared" si="2"/>
        <v>6.4000000000000003E-3</v>
      </c>
      <c r="S155" s="154">
        <v>0</v>
      </c>
      <c r="T155" s="155">
        <f t="shared" si="3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6" t="s">
        <v>188</v>
      </c>
      <c r="AT155" s="156" t="s">
        <v>151</v>
      </c>
      <c r="AU155" s="156" t="s">
        <v>156</v>
      </c>
      <c r="AY155" s="14" t="s">
        <v>149</v>
      </c>
      <c r="BE155" s="157">
        <f t="shared" si="4"/>
        <v>0</v>
      </c>
      <c r="BF155" s="157">
        <f t="shared" si="5"/>
        <v>0</v>
      </c>
      <c r="BG155" s="157">
        <f t="shared" si="6"/>
        <v>0</v>
      </c>
      <c r="BH155" s="157">
        <f t="shared" si="7"/>
        <v>0</v>
      </c>
      <c r="BI155" s="157">
        <f t="shared" si="8"/>
        <v>0</v>
      </c>
      <c r="BJ155" s="14" t="s">
        <v>156</v>
      </c>
      <c r="BK155" s="157">
        <f t="shared" si="9"/>
        <v>0</v>
      </c>
      <c r="BL155" s="14" t="s">
        <v>188</v>
      </c>
      <c r="BM155" s="156" t="s">
        <v>287</v>
      </c>
    </row>
    <row r="156" spans="1:65" s="2" customFormat="1" ht="21.75" customHeight="1">
      <c r="A156" s="26"/>
      <c r="B156" s="144"/>
      <c r="C156" s="145" t="s">
        <v>197</v>
      </c>
      <c r="D156" s="145" t="s">
        <v>151</v>
      </c>
      <c r="E156" s="146" t="s">
        <v>320</v>
      </c>
      <c r="F156" s="147" t="s">
        <v>321</v>
      </c>
      <c r="G156" s="148" t="s">
        <v>322</v>
      </c>
      <c r="H156" s="149">
        <v>1893</v>
      </c>
      <c r="I156" s="150"/>
      <c r="J156" s="150">
        <f t="shared" si="0"/>
        <v>0</v>
      </c>
      <c r="K156" s="151"/>
      <c r="L156" s="27"/>
      <c r="M156" s="152" t="s">
        <v>1</v>
      </c>
      <c r="N156" s="153" t="s">
        <v>36</v>
      </c>
      <c r="O156" s="154">
        <v>0.89900000000000002</v>
      </c>
      <c r="P156" s="154">
        <f t="shared" si="1"/>
        <v>1701.807</v>
      </c>
      <c r="Q156" s="154">
        <v>1.3600000000000001E-3</v>
      </c>
      <c r="R156" s="154">
        <f t="shared" si="2"/>
        <v>2.5744800000000003</v>
      </c>
      <c r="S156" s="154">
        <v>0</v>
      </c>
      <c r="T156" s="155">
        <f t="shared" si="3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6" t="s">
        <v>188</v>
      </c>
      <c r="AT156" s="156" t="s">
        <v>151</v>
      </c>
      <c r="AU156" s="156" t="s">
        <v>156</v>
      </c>
      <c r="AY156" s="14" t="s">
        <v>149</v>
      </c>
      <c r="BE156" s="157">
        <f t="shared" si="4"/>
        <v>0</v>
      </c>
      <c r="BF156" s="157">
        <f t="shared" si="5"/>
        <v>0</v>
      </c>
      <c r="BG156" s="157">
        <f t="shared" si="6"/>
        <v>0</v>
      </c>
      <c r="BH156" s="157">
        <f t="shared" si="7"/>
        <v>0</v>
      </c>
      <c r="BI156" s="157">
        <f t="shared" si="8"/>
        <v>0</v>
      </c>
      <c r="BJ156" s="14" t="s">
        <v>156</v>
      </c>
      <c r="BK156" s="157">
        <f t="shared" si="9"/>
        <v>0</v>
      </c>
      <c r="BL156" s="14" t="s">
        <v>188</v>
      </c>
      <c r="BM156" s="156" t="s">
        <v>323</v>
      </c>
    </row>
    <row r="157" spans="1:65" s="2" customFormat="1" ht="24.15" customHeight="1">
      <c r="A157" s="26"/>
      <c r="B157" s="144"/>
      <c r="C157" s="145" t="s">
        <v>324</v>
      </c>
      <c r="D157" s="145" t="s">
        <v>151</v>
      </c>
      <c r="E157" s="146" t="s">
        <v>288</v>
      </c>
      <c r="F157" s="147" t="s">
        <v>289</v>
      </c>
      <c r="G157" s="148" t="s">
        <v>290</v>
      </c>
      <c r="H157" s="149">
        <v>180.024</v>
      </c>
      <c r="I157" s="150"/>
      <c r="J157" s="150">
        <f t="shared" si="0"/>
        <v>0</v>
      </c>
      <c r="K157" s="151"/>
      <c r="L157" s="27"/>
      <c r="M157" s="158" t="s">
        <v>1</v>
      </c>
      <c r="N157" s="159" t="s">
        <v>36</v>
      </c>
      <c r="O157" s="160">
        <v>0</v>
      </c>
      <c r="P157" s="160">
        <f t="shared" si="1"/>
        <v>0</v>
      </c>
      <c r="Q157" s="160">
        <v>0</v>
      </c>
      <c r="R157" s="160">
        <f t="shared" si="2"/>
        <v>0</v>
      </c>
      <c r="S157" s="160">
        <v>0</v>
      </c>
      <c r="T157" s="161">
        <f t="shared" si="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6" t="s">
        <v>188</v>
      </c>
      <c r="AT157" s="156" t="s">
        <v>151</v>
      </c>
      <c r="AU157" s="156" t="s">
        <v>156</v>
      </c>
      <c r="AY157" s="14" t="s">
        <v>149</v>
      </c>
      <c r="BE157" s="157">
        <f t="shared" si="4"/>
        <v>0</v>
      </c>
      <c r="BF157" s="157">
        <f t="shared" si="5"/>
        <v>0</v>
      </c>
      <c r="BG157" s="157">
        <f t="shared" si="6"/>
        <v>0</v>
      </c>
      <c r="BH157" s="157">
        <f t="shared" si="7"/>
        <v>0</v>
      </c>
      <c r="BI157" s="157">
        <f t="shared" si="8"/>
        <v>0</v>
      </c>
      <c r="BJ157" s="14" t="s">
        <v>156</v>
      </c>
      <c r="BK157" s="157">
        <f t="shared" si="9"/>
        <v>0</v>
      </c>
      <c r="BL157" s="14" t="s">
        <v>188</v>
      </c>
      <c r="BM157" s="156" t="s">
        <v>325</v>
      </c>
    </row>
    <row r="158" spans="1:65" s="2" customFormat="1" ht="6.9" customHeight="1">
      <c r="A158" s="26"/>
      <c r="B158" s="44"/>
      <c r="C158" s="45"/>
      <c r="D158" s="45"/>
      <c r="E158" s="45"/>
      <c r="F158" s="45"/>
      <c r="G158" s="45"/>
      <c r="H158" s="45"/>
      <c r="I158" s="45"/>
      <c r="J158" s="45"/>
      <c r="K158" s="45"/>
      <c r="L158" s="27"/>
      <c r="M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</row>
  </sheetData>
  <autoFilter ref="C124:K157" xr:uid="{00000000-0009-0000-0000-000003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M244"/>
  <sheetViews>
    <sheetView showGridLines="0" topLeftCell="A120" workbookViewId="0">
      <selection activeCell="I139" sqref="I139:I243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>
      <c r="A1" s="90"/>
    </row>
    <row r="2" spans="1:46" s="1" customFormat="1" ht="36.9" customHeight="1">
      <c r="L2" s="180" t="s">
        <v>5</v>
      </c>
      <c r="M2" s="181"/>
      <c r="N2" s="181"/>
      <c r="O2" s="181"/>
      <c r="P2" s="181"/>
      <c r="Q2" s="181"/>
      <c r="R2" s="181"/>
      <c r="S2" s="181"/>
      <c r="T2" s="181"/>
      <c r="U2" s="181"/>
      <c r="V2" s="181"/>
      <c r="AT2" s="14" t="s">
        <v>88</v>
      </c>
    </row>
    <row r="3" spans="1:46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70</v>
      </c>
    </row>
    <row r="4" spans="1:46" s="1" customFormat="1" ht="24.9" customHeight="1">
      <c r="B4" s="17"/>
      <c r="D4" s="18" t="s">
        <v>119</v>
      </c>
      <c r="L4" s="17"/>
      <c r="M4" s="91" t="s">
        <v>9</v>
      </c>
      <c r="AT4" s="14" t="s">
        <v>3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39.75" customHeight="1">
      <c r="B7" s="17"/>
      <c r="E7" s="211" t="str">
        <f>'Rekapitulácia stavby'!K6</f>
        <v>BOROVCE, RAKOVICE, VESELÉ, DUBOVANY - Dobudovanie verejnej kanalizácie, Veselé - rekonštrukcia a dostavba obecnej ČOV</v>
      </c>
      <c r="F7" s="212"/>
      <c r="G7" s="212"/>
      <c r="H7" s="212"/>
      <c r="L7" s="17"/>
    </row>
    <row r="8" spans="1:46" s="2" customFormat="1" ht="12" customHeight="1">
      <c r="A8" s="26"/>
      <c r="B8" s="27"/>
      <c r="C8" s="26"/>
      <c r="D8" s="23" t="s">
        <v>120</v>
      </c>
      <c r="E8" s="26"/>
      <c r="F8" s="26"/>
      <c r="G8" s="26"/>
      <c r="H8" s="26"/>
      <c r="I8" s="26"/>
      <c r="J8" s="26"/>
      <c r="K8" s="26"/>
      <c r="L8" s="39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205" t="s">
        <v>326</v>
      </c>
      <c r="F9" s="210"/>
      <c r="G9" s="210"/>
      <c r="H9" s="210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15</v>
      </c>
      <c r="E11" s="26"/>
      <c r="F11" s="21" t="s">
        <v>1</v>
      </c>
      <c r="G11" s="26"/>
      <c r="H11" s="26"/>
      <c r="I11" s="23" t="s">
        <v>16</v>
      </c>
      <c r="J11" s="21" t="s">
        <v>1</v>
      </c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17</v>
      </c>
      <c r="E12" s="26"/>
      <c r="F12" s="21" t="s">
        <v>18</v>
      </c>
      <c r="G12" s="26"/>
      <c r="H12" s="26"/>
      <c r="I12" s="23" t="s">
        <v>19</v>
      </c>
      <c r="J12" s="52"/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8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20</v>
      </c>
      <c r="E14" s="26"/>
      <c r="F14" s="26"/>
      <c r="G14" s="26"/>
      <c r="H14" s="26"/>
      <c r="I14" s="23" t="s">
        <v>21</v>
      </c>
      <c r="J14" s="21" t="s">
        <v>1</v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">
        <v>22</v>
      </c>
      <c r="F15" s="26"/>
      <c r="G15" s="26"/>
      <c r="H15" s="26"/>
      <c r="I15" s="23" t="s">
        <v>23</v>
      </c>
      <c r="J15" s="21" t="s">
        <v>1</v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21</v>
      </c>
      <c r="J17" s="21" t="str">
        <f>'Rekapitulácia stavby'!AN13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97" t="str">
        <f>'Rekapitulácia stavby'!E14</f>
        <v xml:space="preserve"> </v>
      </c>
      <c r="F18" s="197"/>
      <c r="G18" s="197"/>
      <c r="H18" s="197"/>
      <c r="I18" s="23" t="s">
        <v>23</v>
      </c>
      <c r="J18" s="21" t="str">
        <f>'Rekapitulácia stavby'!AN14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25</v>
      </c>
      <c r="E20" s="26"/>
      <c r="F20" s="26"/>
      <c r="G20" s="26"/>
      <c r="H20" s="26"/>
      <c r="I20" s="23" t="s">
        <v>21</v>
      </c>
      <c r="J20" s="21" t="s">
        <v>1</v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">
        <v>26</v>
      </c>
      <c r="F21" s="26"/>
      <c r="G21" s="26"/>
      <c r="H21" s="26"/>
      <c r="I21" s="23" t="s">
        <v>23</v>
      </c>
      <c r="J21" s="21" t="s">
        <v>1</v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28</v>
      </c>
      <c r="E23" s="26"/>
      <c r="F23" s="26"/>
      <c r="G23" s="26"/>
      <c r="H23" s="26"/>
      <c r="I23" s="23" t="s">
        <v>21</v>
      </c>
      <c r="J23" s="21" t="str">
        <f>IF('Rekapitulácia stavby'!AN19="","",'Rekapitulácia stavby'!AN19)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23</v>
      </c>
      <c r="J24" s="21" t="str">
        <f>IF('Rekapitulácia stavby'!AN20="","",'Rekapitulácia stavby'!AN20)</f>
        <v/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29</v>
      </c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92"/>
      <c r="B27" s="93"/>
      <c r="C27" s="92"/>
      <c r="D27" s="92"/>
      <c r="E27" s="199" t="s">
        <v>1</v>
      </c>
      <c r="F27" s="199"/>
      <c r="G27" s="199"/>
      <c r="H27" s="199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" customHeight="1">
      <c r="A29" s="26"/>
      <c r="B29" s="27"/>
      <c r="C29" s="26"/>
      <c r="D29" s="63"/>
      <c r="E29" s="63"/>
      <c r="F29" s="63"/>
      <c r="G29" s="63"/>
      <c r="H29" s="63"/>
      <c r="I29" s="63"/>
      <c r="J29" s="63"/>
      <c r="K29" s="63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5" t="s">
        <v>30</v>
      </c>
      <c r="E30" s="26"/>
      <c r="F30" s="26"/>
      <c r="G30" s="26"/>
      <c r="H30" s="26"/>
      <c r="I30" s="26"/>
      <c r="J30" s="68">
        <f>ROUND(J136, 2)</f>
        <v>0</v>
      </c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" customHeight="1">
      <c r="A32" s="26"/>
      <c r="B32" s="27"/>
      <c r="C32" s="26"/>
      <c r="D32" s="26"/>
      <c r="E32" s="26"/>
      <c r="F32" s="30" t="s">
        <v>32</v>
      </c>
      <c r="G32" s="26"/>
      <c r="H32" s="26"/>
      <c r="I32" s="30" t="s">
        <v>31</v>
      </c>
      <c r="J32" s="30" t="s">
        <v>33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" customHeight="1">
      <c r="A33" s="26"/>
      <c r="B33" s="27"/>
      <c r="C33" s="26"/>
      <c r="D33" s="96" t="s">
        <v>34</v>
      </c>
      <c r="E33" s="32" t="s">
        <v>35</v>
      </c>
      <c r="F33" s="97">
        <f>ROUND((SUM(BE136:BE243)),  2)</f>
        <v>0</v>
      </c>
      <c r="G33" s="98"/>
      <c r="H33" s="98"/>
      <c r="I33" s="99">
        <v>0.2</v>
      </c>
      <c r="J33" s="97">
        <f>ROUND(((SUM(BE136:BE243))*I33),  2)</f>
        <v>0</v>
      </c>
      <c r="K33" s="26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" customHeight="1">
      <c r="A34" s="26"/>
      <c r="B34" s="27"/>
      <c r="C34" s="26"/>
      <c r="D34" s="26"/>
      <c r="E34" s="32" t="s">
        <v>36</v>
      </c>
      <c r="F34" s="100">
        <f>ROUND((SUM(BF136:BF243)),  2)</f>
        <v>0</v>
      </c>
      <c r="G34" s="26"/>
      <c r="H34" s="26"/>
      <c r="I34" s="101">
        <v>0.2</v>
      </c>
      <c r="J34" s="100">
        <f>ROUND(((SUM(BF136:BF243))*I34),  2)</f>
        <v>0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" hidden="1" customHeight="1">
      <c r="A35" s="26"/>
      <c r="B35" s="27"/>
      <c r="C35" s="26"/>
      <c r="D35" s="26"/>
      <c r="E35" s="23" t="s">
        <v>37</v>
      </c>
      <c r="F35" s="100">
        <f>ROUND((SUM(BG136:BG243)),  2)</f>
        <v>0</v>
      </c>
      <c r="G35" s="26"/>
      <c r="H35" s="26"/>
      <c r="I35" s="101">
        <v>0.2</v>
      </c>
      <c r="J35" s="100">
        <f>0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" hidden="1" customHeight="1">
      <c r="A36" s="26"/>
      <c r="B36" s="27"/>
      <c r="C36" s="26"/>
      <c r="D36" s="26"/>
      <c r="E36" s="23" t="s">
        <v>38</v>
      </c>
      <c r="F36" s="100">
        <f>ROUND((SUM(BH136:BH243)),  2)</f>
        <v>0</v>
      </c>
      <c r="G36" s="26"/>
      <c r="H36" s="26"/>
      <c r="I36" s="101">
        <v>0.2</v>
      </c>
      <c r="J36" s="100">
        <f>0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" hidden="1" customHeight="1">
      <c r="A37" s="26"/>
      <c r="B37" s="27"/>
      <c r="C37" s="26"/>
      <c r="D37" s="26"/>
      <c r="E37" s="32" t="s">
        <v>39</v>
      </c>
      <c r="F37" s="97">
        <f>ROUND((SUM(BI136:BI243)),  2)</f>
        <v>0</v>
      </c>
      <c r="G37" s="98"/>
      <c r="H37" s="98"/>
      <c r="I37" s="99">
        <v>0</v>
      </c>
      <c r="J37" s="97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102"/>
      <c r="D39" s="103" t="s">
        <v>40</v>
      </c>
      <c r="E39" s="57"/>
      <c r="F39" s="57"/>
      <c r="G39" s="104" t="s">
        <v>41</v>
      </c>
      <c r="H39" s="105" t="s">
        <v>42</v>
      </c>
      <c r="I39" s="57"/>
      <c r="J39" s="106">
        <f>SUM(J30:J37)</f>
        <v>0</v>
      </c>
      <c r="K39" s="107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" customHeight="1">
      <c r="B41" s="17"/>
      <c r="L41" s="17"/>
    </row>
    <row r="42" spans="1:31" s="1" customFormat="1" ht="14.4" customHeight="1">
      <c r="B42" s="17"/>
      <c r="L42" s="17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39"/>
      <c r="D50" s="40" t="s">
        <v>43</v>
      </c>
      <c r="E50" s="41"/>
      <c r="F50" s="41"/>
      <c r="G50" s="40" t="s">
        <v>44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.2">
      <c r="A61" s="26"/>
      <c r="B61" s="27"/>
      <c r="C61" s="26"/>
      <c r="D61" s="42" t="s">
        <v>45</v>
      </c>
      <c r="E61" s="29"/>
      <c r="F61" s="108" t="s">
        <v>46</v>
      </c>
      <c r="G61" s="42" t="s">
        <v>45</v>
      </c>
      <c r="H61" s="29"/>
      <c r="I61" s="29"/>
      <c r="J61" s="109" t="s">
        <v>46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.2">
      <c r="A65" s="26"/>
      <c r="B65" s="27"/>
      <c r="C65" s="26"/>
      <c r="D65" s="40" t="s">
        <v>47</v>
      </c>
      <c r="E65" s="43"/>
      <c r="F65" s="43"/>
      <c r="G65" s="40" t="s">
        <v>48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.2">
      <c r="A76" s="26"/>
      <c r="B76" s="27"/>
      <c r="C76" s="26"/>
      <c r="D76" s="42" t="s">
        <v>45</v>
      </c>
      <c r="E76" s="29"/>
      <c r="F76" s="108" t="s">
        <v>46</v>
      </c>
      <c r="G76" s="42" t="s">
        <v>45</v>
      </c>
      <c r="H76" s="29"/>
      <c r="I76" s="29"/>
      <c r="J76" s="109" t="s">
        <v>46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" customHeight="1">
      <c r="A82" s="26"/>
      <c r="B82" s="27"/>
      <c r="C82" s="18" t="s">
        <v>122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39.75" customHeight="1">
      <c r="A85" s="26"/>
      <c r="B85" s="27"/>
      <c r="C85" s="26"/>
      <c r="D85" s="26"/>
      <c r="E85" s="211" t="str">
        <f>E7</f>
        <v>BOROVCE, RAKOVICE, VESELÉ, DUBOVANY - Dobudovanie verejnej kanalizácie, Veselé - rekonštrukcia a dostavba obecnej ČOV</v>
      </c>
      <c r="F85" s="212"/>
      <c r="G85" s="212"/>
      <c r="H85" s="212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120</v>
      </c>
      <c r="D86" s="26"/>
      <c r="E86" s="26"/>
      <c r="F86" s="26"/>
      <c r="G86" s="26"/>
      <c r="H86" s="26"/>
      <c r="I86" s="26"/>
      <c r="J86" s="26"/>
      <c r="K86" s="26"/>
      <c r="L86" s="39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205" t="str">
        <f>E9</f>
        <v>SO 10.4 - Prevádzková budova - úprava</v>
      </c>
      <c r="F87" s="210"/>
      <c r="G87" s="210"/>
      <c r="H87" s="210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17</v>
      </c>
      <c r="D89" s="26"/>
      <c r="E89" s="26"/>
      <c r="F89" s="21" t="str">
        <f>F12</f>
        <v xml:space="preserve"> </v>
      </c>
      <c r="G89" s="26"/>
      <c r="H89" s="26"/>
      <c r="I89" s="23" t="s">
        <v>19</v>
      </c>
      <c r="J89" s="52" t="str">
        <f>IF(J12="","",J12)</f>
        <v/>
      </c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15" customHeight="1">
      <c r="A91" s="26"/>
      <c r="B91" s="27"/>
      <c r="C91" s="23" t="s">
        <v>20</v>
      </c>
      <c r="D91" s="26"/>
      <c r="E91" s="26"/>
      <c r="F91" s="21" t="str">
        <f>E15</f>
        <v>Obec Veselé</v>
      </c>
      <c r="G91" s="26"/>
      <c r="H91" s="26"/>
      <c r="I91" s="23" t="s">
        <v>25</v>
      </c>
      <c r="J91" s="24" t="str">
        <f>E21</f>
        <v>Ing. Štefan Dubec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15" customHeight="1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28</v>
      </c>
      <c r="J92" s="24" t="str">
        <f>E24</f>
        <v xml:space="preserve"> </v>
      </c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10" t="s">
        <v>123</v>
      </c>
      <c r="D94" s="102"/>
      <c r="E94" s="102"/>
      <c r="F94" s="102"/>
      <c r="G94" s="102"/>
      <c r="H94" s="102"/>
      <c r="I94" s="102"/>
      <c r="J94" s="111" t="s">
        <v>124</v>
      </c>
      <c r="K94" s="102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8" customHeight="1">
      <c r="A96" s="26"/>
      <c r="B96" s="27"/>
      <c r="C96" s="112" t="s">
        <v>125</v>
      </c>
      <c r="D96" s="26"/>
      <c r="E96" s="26"/>
      <c r="F96" s="26"/>
      <c r="G96" s="26"/>
      <c r="H96" s="26"/>
      <c r="I96" s="26"/>
      <c r="J96" s="68">
        <f>J136</f>
        <v>0</v>
      </c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126</v>
      </c>
    </row>
    <row r="97" spans="2:12" s="9" customFormat="1" ht="24.9" customHeight="1">
      <c r="B97" s="113"/>
      <c r="D97" s="114" t="s">
        <v>127</v>
      </c>
      <c r="E97" s="115"/>
      <c r="F97" s="115"/>
      <c r="G97" s="115"/>
      <c r="H97" s="115"/>
      <c r="I97" s="115"/>
      <c r="J97" s="116">
        <f>J137</f>
        <v>0</v>
      </c>
      <c r="L97" s="113"/>
    </row>
    <row r="98" spans="2:12" s="10" customFormat="1" ht="19.95" customHeight="1">
      <c r="B98" s="117"/>
      <c r="D98" s="118" t="s">
        <v>128</v>
      </c>
      <c r="E98" s="119"/>
      <c r="F98" s="119"/>
      <c r="G98" s="119"/>
      <c r="H98" s="119"/>
      <c r="I98" s="119"/>
      <c r="J98" s="120">
        <f>J138</f>
        <v>0</v>
      </c>
      <c r="L98" s="117"/>
    </row>
    <row r="99" spans="2:12" s="10" customFormat="1" ht="19.95" customHeight="1">
      <c r="B99" s="117"/>
      <c r="D99" s="118" t="s">
        <v>129</v>
      </c>
      <c r="E99" s="119"/>
      <c r="F99" s="119"/>
      <c r="G99" s="119"/>
      <c r="H99" s="119"/>
      <c r="I99" s="119"/>
      <c r="J99" s="120">
        <f>J141</f>
        <v>0</v>
      </c>
      <c r="L99" s="117"/>
    </row>
    <row r="100" spans="2:12" s="10" customFormat="1" ht="19.95" customHeight="1">
      <c r="B100" s="117"/>
      <c r="D100" s="118" t="s">
        <v>221</v>
      </c>
      <c r="E100" s="119"/>
      <c r="F100" s="119"/>
      <c r="G100" s="119"/>
      <c r="H100" s="119"/>
      <c r="I100" s="119"/>
      <c r="J100" s="120">
        <f>J146</f>
        <v>0</v>
      </c>
      <c r="L100" s="117"/>
    </row>
    <row r="101" spans="2:12" s="10" customFormat="1" ht="19.95" customHeight="1">
      <c r="B101" s="117"/>
      <c r="D101" s="118" t="s">
        <v>327</v>
      </c>
      <c r="E101" s="119"/>
      <c r="F101" s="119"/>
      <c r="G101" s="119"/>
      <c r="H101" s="119"/>
      <c r="I101" s="119"/>
      <c r="J101" s="120">
        <f>J156</f>
        <v>0</v>
      </c>
      <c r="L101" s="117"/>
    </row>
    <row r="102" spans="2:12" s="10" customFormat="1" ht="19.95" customHeight="1">
      <c r="B102" s="117"/>
      <c r="D102" s="118" t="s">
        <v>328</v>
      </c>
      <c r="E102" s="119"/>
      <c r="F102" s="119"/>
      <c r="G102" s="119"/>
      <c r="H102" s="119"/>
      <c r="I102" s="119"/>
      <c r="J102" s="120">
        <f>J160</f>
        <v>0</v>
      </c>
      <c r="L102" s="117"/>
    </row>
    <row r="103" spans="2:12" s="10" customFormat="1" ht="19.95" customHeight="1">
      <c r="B103" s="117"/>
      <c r="D103" s="118" t="s">
        <v>130</v>
      </c>
      <c r="E103" s="119"/>
      <c r="F103" s="119"/>
      <c r="G103" s="119"/>
      <c r="H103" s="119"/>
      <c r="I103" s="119"/>
      <c r="J103" s="120">
        <f>J174</f>
        <v>0</v>
      </c>
      <c r="L103" s="117"/>
    </row>
    <row r="104" spans="2:12" s="10" customFormat="1" ht="19.95" customHeight="1">
      <c r="B104" s="117"/>
      <c r="D104" s="118" t="s">
        <v>131</v>
      </c>
      <c r="E104" s="119"/>
      <c r="F104" s="119"/>
      <c r="G104" s="119"/>
      <c r="H104" s="119"/>
      <c r="I104" s="119"/>
      <c r="J104" s="120">
        <f>J199</f>
        <v>0</v>
      </c>
      <c r="L104" s="117"/>
    </row>
    <row r="105" spans="2:12" s="9" customFormat="1" ht="24.9" customHeight="1">
      <c r="B105" s="113"/>
      <c r="D105" s="114" t="s">
        <v>132</v>
      </c>
      <c r="E105" s="115"/>
      <c r="F105" s="115"/>
      <c r="G105" s="115"/>
      <c r="H105" s="115"/>
      <c r="I105" s="115"/>
      <c r="J105" s="116">
        <f>J201</f>
        <v>0</v>
      </c>
      <c r="L105" s="113"/>
    </row>
    <row r="106" spans="2:12" s="10" customFormat="1" ht="19.95" customHeight="1">
      <c r="B106" s="117"/>
      <c r="D106" s="118" t="s">
        <v>329</v>
      </c>
      <c r="E106" s="119"/>
      <c r="F106" s="119"/>
      <c r="G106" s="119"/>
      <c r="H106" s="119"/>
      <c r="I106" s="119"/>
      <c r="J106" s="120">
        <f>J202</f>
        <v>0</v>
      </c>
      <c r="L106" s="117"/>
    </row>
    <row r="107" spans="2:12" s="10" customFormat="1" ht="19.95" customHeight="1">
      <c r="B107" s="117"/>
      <c r="D107" s="118" t="s">
        <v>330</v>
      </c>
      <c r="E107" s="119"/>
      <c r="F107" s="119"/>
      <c r="G107" s="119"/>
      <c r="H107" s="119"/>
      <c r="I107" s="119"/>
      <c r="J107" s="120">
        <f>J206</f>
        <v>0</v>
      </c>
      <c r="L107" s="117"/>
    </row>
    <row r="108" spans="2:12" s="10" customFormat="1" ht="19.95" customHeight="1">
      <c r="B108" s="117"/>
      <c r="D108" s="118" t="s">
        <v>331</v>
      </c>
      <c r="E108" s="119"/>
      <c r="F108" s="119"/>
      <c r="G108" s="119"/>
      <c r="H108" s="119"/>
      <c r="I108" s="119"/>
      <c r="J108" s="120">
        <f>J210</f>
        <v>0</v>
      </c>
      <c r="L108" s="117"/>
    </row>
    <row r="109" spans="2:12" s="10" customFormat="1" ht="19.95" customHeight="1">
      <c r="B109" s="117"/>
      <c r="D109" s="118" t="s">
        <v>133</v>
      </c>
      <c r="E109" s="119"/>
      <c r="F109" s="119"/>
      <c r="G109" s="119"/>
      <c r="H109" s="119"/>
      <c r="I109" s="119"/>
      <c r="J109" s="120">
        <f>J212</f>
        <v>0</v>
      </c>
      <c r="L109" s="117"/>
    </row>
    <row r="110" spans="2:12" s="10" customFormat="1" ht="19.95" customHeight="1">
      <c r="B110" s="117"/>
      <c r="D110" s="118" t="s">
        <v>332</v>
      </c>
      <c r="E110" s="119"/>
      <c r="F110" s="119"/>
      <c r="G110" s="119"/>
      <c r="H110" s="119"/>
      <c r="I110" s="119"/>
      <c r="J110" s="120">
        <f>J214</f>
        <v>0</v>
      </c>
      <c r="L110" s="117"/>
    </row>
    <row r="111" spans="2:12" s="10" customFormat="1" ht="19.95" customHeight="1">
      <c r="B111" s="117"/>
      <c r="D111" s="118" t="s">
        <v>134</v>
      </c>
      <c r="E111" s="119"/>
      <c r="F111" s="119"/>
      <c r="G111" s="119"/>
      <c r="H111" s="119"/>
      <c r="I111" s="119"/>
      <c r="J111" s="120">
        <f>J216</f>
        <v>0</v>
      </c>
      <c r="L111" s="117"/>
    </row>
    <row r="112" spans="2:12" s="10" customFormat="1" ht="19.95" customHeight="1">
      <c r="B112" s="117"/>
      <c r="D112" s="118" t="s">
        <v>333</v>
      </c>
      <c r="E112" s="119"/>
      <c r="F112" s="119"/>
      <c r="G112" s="119"/>
      <c r="H112" s="119"/>
      <c r="I112" s="119"/>
      <c r="J112" s="120">
        <f>J229</f>
        <v>0</v>
      </c>
      <c r="L112" s="117"/>
    </row>
    <row r="113" spans="1:31" s="10" customFormat="1" ht="19.95" customHeight="1">
      <c r="B113" s="117"/>
      <c r="D113" s="118" t="s">
        <v>334</v>
      </c>
      <c r="E113" s="119"/>
      <c r="F113" s="119"/>
      <c r="G113" s="119"/>
      <c r="H113" s="119"/>
      <c r="I113" s="119"/>
      <c r="J113" s="120">
        <f>J233</f>
        <v>0</v>
      </c>
      <c r="L113" s="117"/>
    </row>
    <row r="114" spans="1:31" s="10" customFormat="1" ht="19.95" customHeight="1">
      <c r="B114" s="117"/>
      <c r="D114" s="118" t="s">
        <v>335</v>
      </c>
      <c r="E114" s="119"/>
      <c r="F114" s="119"/>
      <c r="G114" s="119"/>
      <c r="H114" s="119"/>
      <c r="I114" s="119"/>
      <c r="J114" s="120">
        <f>J237</f>
        <v>0</v>
      </c>
      <c r="L114" s="117"/>
    </row>
    <row r="115" spans="1:31" s="9" customFormat="1" ht="24.9" customHeight="1">
      <c r="B115" s="113"/>
      <c r="D115" s="114" t="s">
        <v>336</v>
      </c>
      <c r="E115" s="115"/>
      <c r="F115" s="115"/>
      <c r="G115" s="115"/>
      <c r="H115" s="115"/>
      <c r="I115" s="115"/>
      <c r="J115" s="116">
        <f>J241</f>
        <v>0</v>
      </c>
      <c r="L115" s="113"/>
    </row>
    <row r="116" spans="1:31" s="10" customFormat="1" ht="19.95" customHeight="1">
      <c r="B116" s="117"/>
      <c r="D116" s="118" t="s">
        <v>337</v>
      </c>
      <c r="E116" s="119"/>
      <c r="F116" s="119"/>
      <c r="G116" s="119"/>
      <c r="H116" s="119"/>
      <c r="I116" s="119"/>
      <c r="J116" s="120">
        <f>J242</f>
        <v>0</v>
      </c>
      <c r="L116" s="117"/>
    </row>
    <row r="117" spans="1:31" s="2" customFormat="1" ht="21.75" customHeight="1">
      <c r="A117" s="26"/>
      <c r="B117" s="27"/>
      <c r="C117" s="26"/>
      <c r="D117" s="26"/>
      <c r="E117" s="26"/>
      <c r="F117" s="26"/>
      <c r="G117" s="26"/>
      <c r="H117" s="26"/>
      <c r="I117" s="26"/>
      <c r="J117" s="26"/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31" s="2" customFormat="1" ht="6.9" customHeight="1">
      <c r="A118" s="26"/>
      <c r="B118" s="44"/>
      <c r="C118" s="45"/>
      <c r="D118" s="45"/>
      <c r="E118" s="45"/>
      <c r="F118" s="45"/>
      <c r="G118" s="45"/>
      <c r="H118" s="45"/>
      <c r="I118" s="45"/>
      <c r="J118" s="45"/>
      <c r="K118" s="45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22" spans="1:31" s="2" customFormat="1" ht="6.9" customHeight="1">
      <c r="A122" s="26"/>
      <c r="B122" s="46"/>
      <c r="C122" s="47"/>
      <c r="D122" s="47"/>
      <c r="E122" s="47"/>
      <c r="F122" s="47"/>
      <c r="G122" s="47"/>
      <c r="H122" s="47"/>
      <c r="I122" s="47"/>
      <c r="J122" s="47"/>
      <c r="K122" s="47"/>
      <c r="L122" s="39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31" s="2" customFormat="1" ht="24.9" customHeight="1">
      <c r="A123" s="26"/>
      <c r="B123" s="27"/>
      <c r="C123" s="18" t="s">
        <v>135</v>
      </c>
      <c r="D123" s="26"/>
      <c r="E123" s="26"/>
      <c r="F123" s="26"/>
      <c r="G123" s="26"/>
      <c r="H123" s="26"/>
      <c r="I123" s="26"/>
      <c r="J123" s="26"/>
      <c r="K123" s="26"/>
      <c r="L123" s="39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31" s="2" customFormat="1" ht="6.9" customHeight="1">
      <c r="A124" s="26"/>
      <c r="B124" s="27"/>
      <c r="C124" s="26"/>
      <c r="D124" s="26"/>
      <c r="E124" s="26"/>
      <c r="F124" s="26"/>
      <c r="G124" s="26"/>
      <c r="H124" s="26"/>
      <c r="I124" s="26"/>
      <c r="J124" s="26"/>
      <c r="K124" s="26"/>
      <c r="L124" s="39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31" s="2" customFormat="1" ht="12" customHeight="1">
      <c r="A125" s="26"/>
      <c r="B125" s="27"/>
      <c r="C125" s="23" t="s">
        <v>13</v>
      </c>
      <c r="D125" s="26"/>
      <c r="E125" s="26"/>
      <c r="F125" s="26"/>
      <c r="G125" s="26"/>
      <c r="H125" s="26"/>
      <c r="I125" s="26"/>
      <c r="J125" s="26"/>
      <c r="K125" s="26"/>
      <c r="L125" s="39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31" s="2" customFormat="1" ht="39.75" customHeight="1">
      <c r="A126" s="26"/>
      <c r="B126" s="27"/>
      <c r="C126" s="26"/>
      <c r="D126" s="26"/>
      <c r="E126" s="211" t="str">
        <f>E7</f>
        <v>BOROVCE, RAKOVICE, VESELÉ, DUBOVANY - Dobudovanie verejnej kanalizácie, Veselé - rekonštrukcia a dostavba obecnej ČOV</v>
      </c>
      <c r="F126" s="212"/>
      <c r="G126" s="212"/>
      <c r="H126" s="212"/>
      <c r="I126" s="26"/>
      <c r="J126" s="26"/>
      <c r="K126" s="26"/>
      <c r="L126" s="39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31" s="2" customFormat="1" ht="12" customHeight="1">
      <c r="A127" s="26"/>
      <c r="B127" s="27"/>
      <c r="C127" s="23" t="s">
        <v>120</v>
      </c>
      <c r="D127" s="26"/>
      <c r="E127" s="26"/>
      <c r="F127" s="26"/>
      <c r="G127" s="26"/>
      <c r="H127" s="26"/>
      <c r="I127" s="26"/>
      <c r="J127" s="26"/>
      <c r="K127" s="26"/>
      <c r="L127" s="39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  <row r="128" spans="1:31" s="2" customFormat="1" ht="16.5" customHeight="1">
      <c r="A128" s="26"/>
      <c r="B128" s="27"/>
      <c r="C128" s="26"/>
      <c r="D128" s="26"/>
      <c r="E128" s="205" t="str">
        <f>E9</f>
        <v>SO 10.4 - Prevádzková budova - úprava</v>
      </c>
      <c r="F128" s="210"/>
      <c r="G128" s="210"/>
      <c r="H128" s="210"/>
      <c r="I128" s="26"/>
      <c r="J128" s="26"/>
      <c r="K128" s="26"/>
      <c r="L128" s="39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</row>
    <row r="129" spans="1:65" s="2" customFormat="1" ht="6.9" customHeight="1">
      <c r="A129" s="26"/>
      <c r="B129" s="27"/>
      <c r="C129" s="26"/>
      <c r="D129" s="26"/>
      <c r="E129" s="26"/>
      <c r="F129" s="26"/>
      <c r="G129" s="26"/>
      <c r="H129" s="26"/>
      <c r="I129" s="26"/>
      <c r="J129" s="26"/>
      <c r="K129" s="26"/>
      <c r="L129" s="39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</row>
    <row r="130" spans="1:65" s="2" customFormat="1" ht="12" customHeight="1">
      <c r="A130" s="26"/>
      <c r="B130" s="27"/>
      <c r="C130" s="23" t="s">
        <v>17</v>
      </c>
      <c r="D130" s="26"/>
      <c r="E130" s="26"/>
      <c r="F130" s="21" t="str">
        <f>F12</f>
        <v xml:space="preserve"> </v>
      </c>
      <c r="G130" s="26"/>
      <c r="H130" s="26"/>
      <c r="I130" s="23" t="s">
        <v>19</v>
      </c>
      <c r="J130" s="52" t="str">
        <f>IF(J12="","",J12)</f>
        <v/>
      </c>
      <c r="K130" s="26"/>
      <c r="L130" s="39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</row>
    <row r="131" spans="1:65" s="2" customFormat="1" ht="6.9" customHeight="1">
      <c r="A131" s="26"/>
      <c r="B131" s="27"/>
      <c r="C131" s="26"/>
      <c r="D131" s="26"/>
      <c r="E131" s="26"/>
      <c r="F131" s="26"/>
      <c r="G131" s="26"/>
      <c r="H131" s="26"/>
      <c r="I131" s="26"/>
      <c r="J131" s="26"/>
      <c r="K131" s="26"/>
      <c r="L131" s="39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</row>
    <row r="132" spans="1:65" s="2" customFormat="1" ht="15.15" customHeight="1">
      <c r="A132" s="26"/>
      <c r="B132" s="27"/>
      <c r="C132" s="23" t="s">
        <v>20</v>
      </c>
      <c r="D132" s="26"/>
      <c r="E132" s="26"/>
      <c r="F132" s="21" t="str">
        <f>E15</f>
        <v>Obec Veselé</v>
      </c>
      <c r="G132" s="26"/>
      <c r="H132" s="26"/>
      <c r="I132" s="23" t="s">
        <v>25</v>
      </c>
      <c r="J132" s="24" t="str">
        <f>E21</f>
        <v>Ing. Štefan Dubec</v>
      </c>
      <c r="K132" s="26"/>
      <c r="L132" s="39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</row>
    <row r="133" spans="1:65" s="2" customFormat="1" ht="15.15" customHeight="1">
      <c r="A133" s="26"/>
      <c r="B133" s="27"/>
      <c r="C133" s="23" t="s">
        <v>24</v>
      </c>
      <c r="D133" s="26"/>
      <c r="E133" s="26"/>
      <c r="F133" s="21" t="str">
        <f>IF(E18="","",E18)</f>
        <v xml:space="preserve"> </v>
      </c>
      <c r="G133" s="26"/>
      <c r="H133" s="26"/>
      <c r="I133" s="23" t="s">
        <v>28</v>
      </c>
      <c r="J133" s="24" t="str">
        <f>E24</f>
        <v xml:space="preserve"> </v>
      </c>
      <c r="K133" s="26"/>
      <c r="L133" s="39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</row>
    <row r="134" spans="1:65" s="2" customFormat="1" ht="10.35" customHeight="1">
      <c r="A134" s="26"/>
      <c r="B134" s="27"/>
      <c r="C134" s="26"/>
      <c r="D134" s="26"/>
      <c r="E134" s="26"/>
      <c r="F134" s="26"/>
      <c r="G134" s="26"/>
      <c r="H134" s="26"/>
      <c r="I134" s="26"/>
      <c r="J134" s="26"/>
      <c r="K134" s="26"/>
      <c r="L134" s="39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</row>
    <row r="135" spans="1:65" s="11" customFormat="1" ht="29.25" customHeight="1">
      <c r="A135" s="121"/>
      <c r="B135" s="122"/>
      <c r="C135" s="123" t="s">
        <v>136</v>
      </c>
      <c r="D135" s="124" t="s">
        <v>55</v>
      </c>
      <c r="E135" s="124" t="s">
        <v>51</v>
      </c>
      <c r="F135" s="124" t="s">
        <v>52</v>
      </c>
      <c r="G135" s="124" t="s">
        <v>137</v>
      </c>
      <c r="H135" s="124" t="s">
        <v>138</v>
      </c>
      <c r="I135" s="124" t="s">
        <v>139</v>
      </c>
      <c r="J135" s="125" t="s">
        <v>124</v>
      </c>
      <c r="K135" s="126" t="s">
        <v>140</v>
      </c>
      <c r="L135" s="127"/>
      <c r="M135" s="59" t="s">
        <v>1</v>
      </c>
      <c r="N135" s="60" t="s">
        <v>34</v>
      </c>
      <c r="O135" s="60" t="s">
        <v>141</v>
      </c>
      <c r="P135" s="60" t="s">
        <v>142</v>
      </c>
      <c r="Q135" s="60" t="s">
        <v>143</v>
      </c>
      <c r="R135" s="60" t="s">
        <v>144</v>
      </c>
      <c r="S135" s="60" t="s">
        <v>145</v>
      </c>
      <c r="T135" s="61" t="s">
        <v>146</v>
      </c>
      <c r="U135" s="121"/>
      <c r="V135" s="121"/>
      <c r="W135" s="121"/>
      <c r="X135" s="121"/>
      <c r="Y135" s="121"/>
      <c r="Z135" s="121"/>
      <c r="AA135" s="121"/>
      <c r="AB135" s="121"/>
      <c r="AC135" s="121"/>
      <c r="AD135" s="121"/>
      <c r="AE135" s="121"/>
    </row>
    <row r="136" spans="1:65" s="2" customFormat="1" ht="22.8" customHeight="1">
      <c r="A136" s="26"/>
      <c r="B136" s="27"/>
      <c r="C136" s="66" t="s">
        <v>125</v>
      </c>
      <c r="D136" s="26"/>
      <c r="E136" s="26"/>
      <c r="F136" s="26"/>
      <c r="G136" s="26"/>
      <c r="H136" s="26"/>
      <c r="I136" s="26"/>
      <c r="J136" s="128">
        <f>BK136</f>
        <v>0</v>
      </c>
      <c r="K136" s="26"/>
      <c r="L136" s="27"/>
      <c r="M136" s="62"/>
      <c r="N136" s="53"/>
      <c r="O136" s="63"/>
      <c r="P136" s="129">
        <f>P137+P201+P241</f>
        <v>380.31710944999998</v>
      </c>
      <c r="Q136" s="63"/>
      <c r="R136" s="129">
        <f>R137+R201+R241</f>
        <v>10.796315090392001</v>
      </c>
      <c r="S136" s="63"/>
      <c r="T136" s="130">
        <f>T137+T201+T241</f>
        <v>9.844104999999999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T136" s="14" t="s">
        <v>69</v>
      </c>
      <c r="AU136" s="14" t="s">
        <v>126</v>
      </c>
      <c r="BK136" s="131">
        <f>BK137+BK201+BK241</f>
        <v>0</v>
      </c>
    </row>
    <row r="137" spans="1:65" s="12" customFormat="1" ht="25.95" customHeight="1">
      <c r="B137" s="132"/>
      <c r="D137" s="133" t="s">
        <v>69</v>
      </c>
      <c r="E137" s="134" t="s">
        <v>147</v>
      </c>
      <c r="F137" s="134" t="s">
        <v>148</v>
      </c>
      <c r="J137" s="135">
        <f>BK137</f>
        <v>0</v>
      </c>
      <c r="L137" s="132"/>
      <c r="M137" s="136"/>
      <c r="N137" s="137"/>
      <c r="O137" s="137"/>
      <c r="P137" s="138">
        <f>P138+P141+P146+P156+P160+P174+P199</f>
        <v>197.53917987</v>
      </c>
      <c r="Q137" s="137"/>
      <c r="R137" s="138">
        <f>R138+R141+R146+R156+R160+R174+R199</f>
        <v>10.558829764112001</v>
      </c>
      <c r="S137" s="137"/>
      <c r="T137" s="139">
        <f>T138+T141+T146+T156+T160+T174+T199</f>
        <v>9.3352049999999984</v>
      </c>
      <c r="AR137" s="133" t="s">
        <v>78</v>
      </c>
      <c r="AT137" s="140" t="s">
        <v>69</v>
      </c>
      <c r="AU137" s="140" t="s">
        <v>70</v>
      </c>
      <c r="AY137" s="133" t="s">
        <v>149</v>
      </c>
      <c r="BK137" s="141">
        <f>BK138+BK141+BK146+BK156+BK160+BK174+BK199</f>
        <v>0</v>
      </c>
    </row>
    <row r="138" spans="1:65" s="12" customFormat="1" ht="22.8" customHeight="1">
      <c r="B138" s="132"/>
      <c r="D138" s="133" t="s">
        <v>69</v>
      </c>
      <c r="E138" s="142" t="s">
        <v>78</v>
      </c>
      <c r="F138" s="142" t="s">
        <v>150</v>
      </c>
      <c r="J138" s="143">
        <f>BK138</f>
        <v>0</v>
      </c>
      <c r="L138" s="132"/>
      <c r="M138" s="136"/>
      <c r="N138" s="137"/>
      <c r="O138" s="137"/>
      <c r="P138" s="138">
        <f>SUM(P139:P140)</f>
        <v>10.548</v>
      </c>
      <c r="Q138" s="137"/>
      <c r="R138" s="138">
        <f>SUM(R139:R140)</f>
        <v>0</v>
      </c>
      <c r="S138" s="137"/>
      <c r="T138" s="139">
        <f>SUM(T139:T140)</f>
        <v>0</v>
      </c>
      <c r="AR138" s="133" t="s">
        <v>78</v>
      </c>
      <c r="AT138" s="140" t="s">
        <v>69</v>
      </c>
      <c r="AU138" s="140" t="s">
        <v>78</v>
      </c>
      <c r="AY138" s="133" t="s">
        <v>149</v>
      </c>
      <c r="BK138" s="141">
        <f>SUM(BK139:BK140)</f>
        <v>0</v>
      </c>
    </row>
    <row r="139" spans="1:65" s="2" customFormat="1" ht="24.15" customHeight="1">
      <c r="A139" s="26"/>
      <c r="B139" s="144"/>
      <c r="C139" s="145" t="s">
        <v>78</v>
      </c>
      <c r="D139" s="145" t="s">
        <v>151</v>
      </c>
      <c r="E139" s="146" t="s">
        <v>338</v>
      </c>
      <c r="F139" s="147" t="s">
        <v>339</v>
      </c>
      <c r="G139" s="148" t="s">
        <v>234</v>
      </c>
      <c r="H139" s="149">
        <v>9</v>
      </c>
      <c r="I139" s="150"/>
      <c r="J139" s="150">
        <f>ROUND(I139*H139,2)</f>
        <v>0</v>
      </c>
      <c r="K139" s="151"/>
      <c r="L139" s="27"/>
      <c r="M139" s="152" t="s">
        <v>1</v>
      </c>
      <c r="N139" s="153" t="s">
        <v>36</v>
      </c>
      <c r="O139" s="154">
        <v>1.1719999999999999</v>
      </c>
      <c r="P139" s="154">
        <f>O139*H139</f>
        <v>10.548</v>
      </c>
      <c r="Q139" s="154">
        <v>0</v>
      </c>
      <c r="R139" s="154">
        <f>Q139*H139</f>
        <v>0</v>
      </c>
      <c r="S139" s="154">
        <v>0</v>
      </c>
      <c r="T139" s="155">
        <f>S139*H139</f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6" t="s">
        <v>155</v>
      </c>
      <c r="AT139" s="156" t="s">
        <v>151</v>
      </c>
      <c r="AU139" s="156" t="s">
        <v>156</v>
      </c>
      <c r="AY139" s="14" t="s">
        <v>149</v>
      </c>
      <c r="BE139" s="157">
        <f>IF(N139="základná",J139,0)</f>
        <v>0</v>
      </c>
      <c r="BF139" s="157">
        <f>IF(N139="znížená",J139,0)</f>
        <v>0</v>
      </c>
      <c r="BG139" s="157">
        <f>IF(N139="zákl. prenesená",J139,0)</f>
        <v>0</v>
      </c>
      <c r="BH139" s="157">
        <f>IF(N139="zníž. prenesená",J139,0)</f>
        <v>0</v>
      </c>
      <c r="BI139" s="157">
        <f>IF(N139="nulová",J139,0)</f>
        <v>0</v>
      </c>
      <c r="BJ139" s="14" t="s">
        <v>156</v>
      </c>
      <c r="BK139" s="157">
        <f>ROUND(I139*H139,2)</f>
        <v>0</v>
      </c>
      <c r="BL139" s="14" t="s">
        <v>155</v>
      </c>
      <c r="BM139" s="156" t="s">
        <v>156</v>
      </c>
    </row>
    <row r="140" spans="1:65" s="2" customFormat="1" ht="16.5" customHeight="1">
      <c r="A140" s="26"/>
      <c r="B140" s="144"/>
      <c r="C140" s="145" t="s">
        <v>156</v>
      </c>
      <c r="D140" s="145" t="s">
        <v>151</v>
      </c>
      <c r="E140" s="146" t="s">
        <v>340</v>
      </c>
      <c r="F140" s="147" t="s">
        <v>341</v>
      </c>
      <c r="G140" s="148" t="s">
        <v>187</v>
      </c>
      <c r="H140" s="149">
        <v>15.3</v>
      </c>
      <c r="I140" s="150"/>
      <c r="J140" s="150">
        <f>ROUND(I140*H140,2)</f>
        <v>0</v>
      </c>
      <c r="K140" s="151"/>
      <c r="L140" s="27"/>
      <c r="M140" s="152" t="s">
        <v>1</v>
      </c>
      <c r="N140" s="153" t="s">
        <v>36</v>
      </c>
      <c r="O140" s="154">
        <v>0</v>
      </c>
      <c r="P140" s="154">
        <f>O140*H140</f>
        <v>0</v>
      </c>
      <c r="Q140" s="154">
        <v>0</v>
      </c>
      <c r="R140" s="154">
        <f>Q140*H140</f>
        <v>0</v>
      </c>
      <c r="S140" s="154">
        <v>0</v>
      </c>
      <c r="T140" s="155">
        <f>S140*H140</f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6" t="s">
        <v>155</v>
      </c>
      <c r="AT140" s="156" t="s">
        <v>151</v>
      </c>
      <c r="AU140" s="156" t="s">
        <v>156</v>
      </c>
      <c r="AY140" s="14" t="s">
        <v>149</v>
      </c>
      <c r="BE140" s="157">
        <f>IF(N140="základná",J140,0)</f>
        <v>0</v>
      </c>
      <c r="BF140" s="157">
        <f>IF(N140="znížená",J140,0)</f>
        <v>0</v>
      </c>
      <c r="BG140" s="157">
        <f>IF(N140="zákl. prenesená",J140,0)</f>
        <v>0</v>
      </c>
      <c r="BH140" s="157">
        <f>IF(N140="zníž. prenesená",J140,0)</f>
        <v>0</v>
      </c>
      <c r="BI140" s="157">
        <f>IF(N140="nulová",J140,0)</f>
        <v>0</v>
      </c>
      <c r="BJ140" s="14" t="s">
        <v>156</v>
      </c>
      <c r="BK140" s="157">
        <f>ROUND(I140*H140,2)</f>
        <v>0</v>
      </c>
      <c r="BL140" s="14" t="s">
        <v>155</v>
      </c>
      <c r="BM140" s="156" t="s">
        <v>155</v>
      </c>
    </row>
    <row r="141" spans="1:65" s="12" customFormat="1" ht="22.8" customHeight="1">
      <c r="B141" s="132"/>
      <c r="D141" s="133" t="s">
        <v>69</v>
      </c>
      <c r="E141" s="142" t="s">
        <v>156</v>
      </c>
      <c r="F141" s="142" t="s">
        <v>179</v>
      </c>
      <c r="J141" s="143">
        <f>BK141</f>
        <v>0</v>
      </c>
      <c r="L141" s="132"/>
      <c r="M141" s="136"/>
      <c r="N141" s="137"/>
      <c r="O141" s="137"/>
      <c r="P141" s="138">
        <f>SUM(P142:P145)</f>
        <v>3.1790835199999998</v>
      </c>
      <c r="Q141" s="137"/>
      <c r="R141" s="138">
        <f>SUM(R142:R145)</f>
        <v>6.9650329377119995</v>
      </c>
      <c r="S141" s="137"/>
      <c r="T141" s="139">
        <f>SUM(T142:T145)</f>
        <v>0</v>
      </c>
      <c r="AR141" s="133" t="s">
        <v>78</v>
      </c>
      <c r="AT141" s="140" t="s">
        <v>69</v>
      </c>
      <c r="AU141" s="140" t="s">
        <v>78</v>
      </c>
      <c r="AY141" s="133" t="s">
        <v>149</v>
      </c>
      <c r="BK141" s="141">
        <f>SUM(BK142:BK145)</f>
        <v>0</v>
      </c>
    </row>
    <row r="142" spans="1:65" s="2" customFormat="1" ht="16.5" customHeight="1">
      <c r="A142" s="26"/>
      <c r="B142" s="144"/>
      <c r="C142" s="145" t="s">
        <v>159</v>
      </c>
      <c r="D142" s="145" t="s">
        <v>151</v>
      </c>
      <c r="E142" s="146" t="s">
        <v>342</v>
      </c>
      <c r="F142" s="147" t="s">
        <v>343</v>
      </c>
      <c r="G142" s="148" t="s">
        <v>234</v>
      </c>
      <c r="H142" s="149">
        <v>0.9</v>
      </c>
      <c r="I142" s="150"/>
      <c r="J142" s="150">
        <f>ROUND(I142*H142,2)</f>
        <v>0</v>
      </c>
      <c r="K142" s="151"/>
      <c r="L142" s="27"/>
      <c r="M142" s="152" t="s">
        <v>1</v>
      </c>
      <c r="N142" s="153" t="s">
        <v>36</v>
      </c>
      <c r="O142" s="154">
        <v>0.61770999999999998</v>
      </c>
      <c r="P142" s="154">
        <f>O142*H142</f>
        <v>0.55593899999999996</v>
      </c>
      <c r="Q142" s="154">
        <v>2.2354352039999998</v>
      </c>
      <c r="R142" s="154">
        <f>Q142*H142</f>
        <v>2.0118916836</v>
      </c>
      <c r="S142" s="154">
        <v>0</v>
      </c>
      <c r="T142" s="155">
        <f>S142*H142</f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6" t="s">
        <v>155</v>
      </c>
      <c r="AT142" s="156" t="s">
        <v>151</v>
      </c>
      <c r="AU142" s="156" t="s">
        <v>156</v>
      </c>
      <c r="AY142" s="14" t="s">
        <v>149</v>
      </c>
      <c r="BE142" s="157">
        <f>IF(N142="základná",J142,0)</f>
        <v>0</v>
      </c>
      <c r="BF142" s="157">
        <f>IF(N142="znížená",J142,0)</f>
        <v>0</v>
      </c>
      <c r="BG142" s="157">
        <f>IF(N142="zákl. prenesená",J142,0)</f>
        <v>0</v>
      </c>
      <c r="BH142" s="157">
        <f>IF(N142="zníž. prenesená",J142,0)</f>
        <v>0</v>
      </c>
      <c r="BI142" s="157">
        <f>IF(N142="nulová",J142,0)</f>
        <v>0</v>
      </c>
      <c r="BJ142" s="14" t="s">
        <v>156</v>
      </c>
      <c r="BK142" s="157">
        <f>ROUND(I142*H142,2)</f>
        <v>0</v>
      </c>
      <c r="BL142" s="14" t="s">
        <v>155</v>
      </c>
      <c r="BM142" s="156" t="s">
        <v>162</v>
      </c>
    </row>
    <row r="143" spans="1:65" s="2" customFormat="1" ht="16.5" customHeight="1">
      <c r="A143" s="26"/>
      <c r="B143" s="144"/>
      <c r="C143" s="145" t="s">
        <v>155</v>
      </c>
      <c r="D143" s="145" t="s">
        <v>151</v>
      </c>
      <c r="E143" s="146" t="s">
        <v>344</v>
      </c>
      <c r="F143" s="147" t="s">
        <v>345</v>
      </c>
      <c r="G143" s="148" t="s">
        <v>234</v>
      </c>
      <c r="H143" s="149">
        <v>1.2E-2</v>
      </c>
      <c r="I143" s="150"/>
      <c r="J143" s="150">
        <f>ROUND(I143*H143,2)</f>
        <v>0</v>
      </c>
      <c r="K143" s="151"/>
      <c r="L143" s="27"/>
      <c r="M143" s="152" t="s">
        <v>1</v>
      </c>
      <c r="N143" s="153" t="s">
        <v>36</v>
      </c>
      <c r="O143" s="154">
        <v>0.61770999999999998</v>
      </c>
      <c r="P143" s="154">
        <f>O143*H143</f>
        <v>7.4125199999999997E-3</v>
      </c>
      <c r="Q143" s="154">
        <v>2.1940757039999998</v>
      </c>
      <c r="R143" s="154">
        <f>Q143*H143</f>
        <v>2.6328908448E-2</v>
      </c>
      <c r="S143" s="154">
        <v>0</v>
      </c>
      <c r="T143" s="155">
        <f>S143*H143</f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6" t="s">
        <v>155</v>
      </c>
      <c r="AT143" s="156" t="s">
        <v>151</v>
      </c>
      <c r="AU143" s="156" t="s">
        <v>156</v>
      </c>
      <c r="AY143" s="14" t="s">
        <v>149</v>
      </c>
      <c r="BE143" s="157">
        <f>IF(N143="základná",J143,0)</f>
        <v>0</v>
      </c>
      <c r="BF143" s="157">
        <f>IF(N143="znížená",J143,0)</f>
        <v>0</v>
      </c>
      <c r="BG143" s="157">
        <f>IF(N143="zákl. prenesená",J143,0)</f>
        <v>0</v>
      </c>
      <c r="BH143" s="157">
        <f>IF(N143="zníž. prenesená",J143,0)</f>
        <v>0</v>
      </c>
      <c r="BI143" s="157">
        <f>IF(N143="nulová",J143,0)</f>
        <v>0</v>
      </c>
      <c r="BJ143" s="14" t="s">
        <v>156</v>
      </c>
      <c r="BK143" s="157">
        <f>ROUND(I143*H143,2)</f>
        <v>0</v>
      </c>
      <c r="BL143" s="14" t="s">
        <v>155</v>
      </c>
      <c r="BM143" s="156" t="s">
        <v>166</v>
      </c>
    </row>
    <row r="144" spans="1:65" s="2" customFormat="1" ht="24.15" customHeight="1">
      <c r="A144" s="26"/>
      <c r="B144" s="144"/>
      <c r="C144" s="145" t="s">
        <v>167</v>
      </c>
      <c r="D144" s="145" t="s">
        <v>151</v>
      </c>
      <c r="E144" s="146" t="s">
        <v>346</v>
      </c>
      <c r="F144" s="147" t="s">
        <v>347</v>
      </c>
      <c r="G144" s="148" t="s">
        <v>234</v>
      </c>
      <c r="H144" s="149">
        <v>2.2000000000000002</v>
      </c>
      <c r="I144" s="150"/>
      <c r="J144" s="150">
        <f>ROUND(I144*H144,2)</f>
        <v>0</v>
      </c>
      <c r="K144" s="151"/>
      <c r="L144" s="27"/>
      <c r="M144" s="152" t="s">
        <v>1</v>
      </c>
      <c r="N144" s="153" t="s">
        <v>36</v>
      </c>
      <c r="O144" s="154">
        <v>0.61890999999999996</v>
      </c>
      <c r="P144" s="154">
        <f>O144*H144</f>
        <v>1.361602</v>
      </c>
      <c r="Q144" s="154">
        <v>2.1940757039999998</v>
      </c>
      <c r="R144" s="154">
        <f>Q144*H144</f>
        <v>4.8269665487999998</v>
      </c>
      <c r="S144" s="154">
        <v>0</v>
      </c>
      <c r="T144" s="155">
        <f>S144*H144</f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6" t="s">
        <v>155</v>
      </c>
      <c r="AT144" s="156" t="s">
        <v>151</v>
      </c>
      <c r="AU144" s="156" t="s">
        <v>156</v>
      </c>
      <c r="AY144" s="14" t="s">
        <v>149</v>
      </c>
      <c r="BE144" s="157">
        <f>IF(N144="základná",J144,0)</f>
        <v>0</v>
      </c>
      <c r="BF144" s="157">
        <f>IF(N144="znížená",J144,0)</f>
        <v>0</v>
      </c>
      <c r="BG144" s="157">
        <f>IF(N144="zákl. prenesená",J144,0)</f>
        <v>0</v>
      </c>
      <c r="BH144" s="157">
        <f>IF(N144="zníž. prenesená",J144,0)</f>
        <v>0</v>
      </c>
      <c r="BI144" s="157">
        <f>IF(N144="nulová",J144,0)</f>
        <v>0</v>
      </c>
      <c r="BJ144" s="14" t="s">
        <v>156</v>
      </c>
      <c r="BK144" s="157">
        <f>ROUND(I144*H144,2)</f>
        <v>0</v>
      </c>
      <c r="BL144" s="14" t="s">
        <v>155</v>
      </c>
      <c r="BM144" s="156" t="s">
        <v>171</v>
      </c>
    </row>
    <row r="145" spans="1:65" s="2" customFormat="1" ht="16.5" customHeight="1">
      <c r="A145" s="26"/>
      <c r="B145" s="144"/>
      <c r="C145" s="145" t="s">
        <v>162</v>
      </c>
      <c r="D145" s="145" t="s">
        <v>151</v>
      </c>
      <c r="E145" s="146" t="s">
        <v>348</v>
      </c>
      <c r="F145" s="147" t="s">
        <v>349</v>
      </c>
      <c r="G145" s="148" t="s">
        <v>187</v>
      </c>
      <c r="H145" s="149">
        <v>8.3000000000000004E-2</v>
      </c>
      <c r="I145" s="150"/>
      <c r="J145" s="150">
        <f>ROUND(I145*H145,2)</f>
        <v>0</v>
      </c>
      <c r="K145" s="151"/>
      <c r="L145" s="27"/>
      <c r="M145" s="152" t="s">
        <v>1</v>
      </c>
      <c r="N145" s="153" t="s">
        <v>36</v>
      </c>
      <c r="O145" s="154">
        <v>15.11</v>
      </c>
      <c r="P145" s="154">
        <f>O145*H145</f>
        <v>1.25413</v>
      </c>
      <c r="Q145" s="154">
        <v>1.202961408</v>
      </c>
      <c r="R145" s="154">
        <f>Q145*H145</f>
        <v>9.9845796863999997E-2</v>
      </c>
      <c r="S145" s="154">
        <v>0</v>
      </c>
      <c r="T145" s="155">
        <f>S145*H145</f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6" t="s">
        <v>155</v>
      </c>
      <c r="AT145" s="156" t="s">
        <v>151</v>
      </c>
      <c r="AU145" s="156" t="s">
        <v>156</v>
      </c>
      <c r="AY145" s="14" t="s">
        <v>149</v>
      </c>
      <c r="BE145" s="157">
        <f>IF(N145="základná",J145,0)</f>
        <v>0</v>
      </c>
      <c r="BF145" s="157">
        <f>IF(N145="znížená",J145,0)</f>
        <v>0</v>
      </c>
      <c r="BG145" s="157">
        <f>IF(N145="zákl. prenesená",J145,0)</f>
        <v>0</v>
      </c>
      <c r="BH145" s="157">
        <f>IF(N145="zníž. prenesená",J145,0)</f>
        <v>0</v>
      </c>
      <c r="BI145" s="157">
        <f>IF(N145="nulová",J145,0)</f>
        <v>0</v>
      </c>
      <c r="BJ145" s="14" t="s">
        <v>156</v>
      </c>
      <c r="BK145" s="157">
        <f>ROUND(I145*H145,2)</f>
        <v>0</v>
      </c>
      <c r="BL145" s="14" t="s">
        <v>155</v>
      </c>
      <c r="BM145" s="156" t="s">
        <v>174</v>
      </c>
    </row>
    <row r="146" spans="1:65" s="12" customFormat="1" ht="22.8" customHeight="1">
      <c r="B146" s="132"/>
      <c r="D146" s="133" t="s">
        <v>69</v>
      </c>
      <c r="E146" s="142" t="s">
        <v>159</v>
      </c>
      <c r="F146" s="142" t="s">
        <v>254</v>
      </c>
      <c r="J146" s="143">
        <f>BK146</f>
        <v>0</v>
      </c>
      <c r="L146" s="132"/>
      <c r="M146" s="136"/>
      <c r="N146" s="137"/>
      <c r="O146" s="137"/>
      <c r="P146" s="138">
        <f>SUM(P147:P155)</f>
        <v>19.36199195</v>
      </c>
      <c r="Q146" s="137"/>
      <c r="R146" s="138">
        <f>SUM(R147:R155)</f>
        <v>2.4508802424000002</v>
      </c>
      <c r="S146" s="137"/>
      <c r="T146" s="139">
        <f>SUM(T147:T155)</f>
        <v>0</v>
      </c>
      <c r="AR146" s="133" t="s">
        <v>78</v>
      </c>
      <c r="AT146" s="140" t="s">
        <v>69</v>
      </c>
      <c r="AU146" s="140" t="s">
        <v>78</v>
      </c>
      <c r="AY146" s="133" t="s">
        <v>149</v>
      </c>
      <c r="BK146" s="141">
        <f>SUM(BK147:BK155)</f>
        <v>0</v>
      </c>
    </row>
    <row r="147" spans="1:65" s="2" customFormat="1" ht="33" customHeight="1">
      <c r="A147" s="26"/>
      <c r="B147" s="144"/>
      <c r="C147" s="145" t="s">
        <v>175</v>
      </c>
      <c r="D147" s="145" t="s">
        <v>151</v>
      </c>
      <c r="E147" s="146" t="s">
        <v>350</v>
      </c>
      <c r="F147" s="147" t="s">
        <v>351</v>
      </c>
      <c r="G147" s="148" t="s">
        <v>234</v>
      </c>
      <c r="H147" s="149">
        <v>1.526</v>
      </c>
      <c r="I147" s="150"/>
      <c r="J147" s="150">
        <f t="shared" ref="J147:J155" si="0">ROUND(I147*H147,2)</f>
        <v>0</v>
      </c>
      <c r="K147" s="151"/>
      <c r="L147" s="27"/>
      <c r="M147" s="152" t="s">
        <v>1</v>
      </c>
      <c r="N147" s="153" t="s">
        <v>36</v>
      </c>
      <c r="O147" s="154">
        <v>0</v>
      </c>
      <c r="P147" s="154">
        <f t="shared" ref="P147:P155" si="1">O147*H147</f>
        <v>0</v>
      </c>
      <c r="Q147" s="154">
        <v>0</v>
      </c>
      <c r="R147" s="154">
        <f t="shared" ref="R147:R155" si="2">Q147*H147</f>
        <v>0</v>
      </c>
      <c r="S147" s="154">
        <v>0</v>
      </c>
      <c r="T147" s="155">
        <f t="shared" ref="T147:T155" si="3">S147*H147</f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6" t="s">
        <v>155</v>
      </c>
      <c r="AT147" s="156" t="s">
        <v>151</v>
      </c>
      <c r="AU147" s="156" t="s">
        <v>156</v>
      </c>
      <c r="AY147" s="14" t="s">
        <v>149</v>
      </c>
      <c r="BE147" s="157">
        <f t="shared" ref="BE147:BE155" si="4">IF(N147="základná",J147,0)</f>
        <v>0</v>
      </c>
      <c r="BF147" s="157">
        <f t="shared" ref="BF147:BF155" si="5">IF(N147="znížená",J147,0)</f>
        <v>0</v>
      </c>
      <c r="BG147" s="157">
        <f t="shared" ref="BG147:BG155" si="6">IF(N147="zákl. prenesená",J147,0)</f>
        <v>0</v>
      </c>
      <c r="BH147" s="157">
        <f t="shared" ref="BH147:BH155" si="7">IF(N147="zníž. prenesená",J147,0)</f>
        <v>0</v>
      </c>
      <c r="BI147" s="157">
        <f t="shared" ref="BI147:BI155" si="8">IF(N147="nulová",J147,0)</f>
        <v>0</v>
      </c>
      <c r="BJ147" s="14" t="s">
        <v>156</v>
      </c>
      <c r="BK147" s="157">
        <f t="shared" ref="BK147:BK155" si="9">ROUND(I147*H147,2)</f>
        <v>0</v>
      </c>
      <c r="BL147" s="14" t="s">
        <v>155</v>
      </c>
      <c r="BM147" s="156" t="s">
        <v>178</v>
      </c>
    </row>
    <row r="148" spans="1:65" s="2" customFormat="1" ht="24.15" customHeight="1">
      <c r="A148" s="26"/>
      <c r="B148" s="144"/>
      <c r="C148" s="145" t="s">
        <v>166</v>
      </c>
      <c r="D148" s="145" t="s">
        <v>151</v>
      </c>
      <c r="E148" s="146" t="s">
        <v>352</v>
      </c>
      <c r="F148" s="147" t="s">
        <v>353</v>
      </c>
      <c r="G148" s="148" t="s">
        <v>234</v>
      </c>
      <c r="H148" s="149">
        <v>0.20300000000000001</v>
      </c>
      <c r="I148" s="150"/>
      <c r="J148" s="150">
        <f t="shared" si="0"/>
        <v>0</v>
      </c>
      <c r="K148" s="151"/>
      <c r="L148" s="27"/>
      <c r="M148" s="152" t="s">
        <v>1</v>
      </c>
      <c r="N148" s="153" t="s">
        <v>36</v>
      </c>
      <c r="O148" s="154">
        <v>0</v>
      </c>
      <c r="P148" s="154">
        <f t="shared" si="1"/>
        <v>0</v>
      </c>
      <c r="Q148" s="154">
        <v>0</v>
      </c>
      <c r="R148" s="154">
        <f t="shared" si="2"/>
        <v>0</v>
      </c>
      <c r="S148" s="154">
        <v>0</v>
      </c>
      <c r="T148" s="155">
        <f t="shared" si="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6" t="s">
        <v>155</v>
      </c>
      <c r="AT148" s="156" t="s">
        <v>151</v>
      </c>
      <c r="AU148" s="156" t="s">
        <v>156</v>
      </c>
      <c r="AY148" s="14" t="s">
        <v>149</v>
      </c>
      <c r="BE148" s="157">
        <f t="shared" si="4"/>
        <v>0</v>
      </c>
      <c r="BF148" s="157">
        <f t="shared" si="5"/>
        <v>0</v>
      </c>
      <c r="BG148" s="157">
        <f t="shared" si="6"/>
        <v>0</v>
      </c>
      <c r="BH148" s="157">
        <f t="shared" si="7"/>
        <v>0</v>
      </c>
      <c r="BI148" s="157">
        <f t="shared" si="8"/>
        <v>0</v>
      </c>
      <c r="BJ148" s="14" t="s">
        <v>156</v>
      </c>
      <c r="BK148" s="157">
        <f t="shared" si="9"/>
        <v>0</v>
      </c>
      <c r="BL148" s="14" t="s">
        <v>155</v>
      </c>
      <c r="BM148" s="156" t="s">
        <v>188</v>
      </c>
    </row>
    <row r="149" spans="1:65" s="2" customFormat="1" ht="24.15" customHeight="1">
      <c r="A149" s="26"/>
      <c r="B149" s="144"/>
      <c r="C149" s="145" t="s">
        <v>183</v>
      </c>
      <c r="D149" s="145" t="s">
        <v>151</v>
      </c>
      <c r="E149" s="146" t="s">
        <v>354</v>
      </c>
      <c r="F149" s="147" t="s">
        <v>355</v>
      </c>
      <c r="G149" s="148" t="s">
        <v>154</v>
      </c>
      <c r="H149" s="149">
        <v>2</v>
      </c>
      <c r="I149" s="150"/>
      <c r="J149" s="150">
        <f t="shared" si="0"/>
        <v>0</v>
      </c>
      <c r="K149" s="151"/>
      <c r="L149" s="27"/>
      <c r="M149" s="152" t="s">
        <v>1</v>
      </c>
      <c r="N149" s="153" t="s">
        <v>36</v>
      </c>
      <c r="O149" s="154">
        <v>0.28699999999999998</v>
      </c>
      <c r="P149" s="154">
        <f t="shared" si="1"/>
        <v>0.57399999999999995</v>
      </c>
      <c r="Q149" s="154">
        <v>7.9760000000000005E-3</v>
      </c>
      <c r="R149" s="154">
        <f t="shared" si="2"/>
        <v>1.5952000000000001E-2</v>
      </c>
      <c r="S149" s="154">
        <v>0</v>
      </c>
      <c r="T149" s="155">
        <f t="shared" si="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6" t="s">
        <v>155</v>
      </c>
      <c r="AT149" s="156" t="s">
        <v>151</v>
      </c>
      <c r="AU149" s="156" t="s">
        <v>156</v>
      </c>
      <c r="AY149" s="14" t="s">
        <v>149</v>
      </c>
      <c r="BE149" s="157">
        <f t="shared" si="4"/>
        <v>0</v>
      </c>
      <c r="BF149" s="157">
        <f t="shared" si="5"/>
        <v>0</v>
      </c>
      <c r="BG149" s="157">
        <f t="shared" si="6"/>
        <v>0</v>
      </c>
      <c r="BH149" s="157">
        <f t="shared" si="7"/>
        <v>0</v>
      </c>
      <c r="BI149" s="157">
        <f t="shared" si="8"/>
        <v>0</v>
      </c>
      <c r="BJ149" s="14" t="s">
        <v>156</v>
      </c>
      <c r="BK149" s="157">
        <f t="shared" si="9"/>
        <v>0</v>
      </c>
      <c r="BL149" s="14" t="s">
        <v>155</v>
      </c>
      <c r="BM149" s="156" t="s">
        <v>191</v>
      </c>
    </row>
    <row r="150" spans="1:65" s="2" customFormat="1" ht="24.15" customHeight="1">
      <c r="A150" s="26"/>
      <c r="B150" s="144"/>
      <c r="C150" s="145" t="s">
        <v>171</v>
      </c>
      <c r="D150" s="145" t="s">
        <v>151</v>
      </c>
      <c r="E150" s="146" t="s">
        <v>356</v>
      </c>
      <c r="F150" s="147" t="s">
        <v>357</v>
      </c>
      <c r="G150" s="148" t="s">
        <v>154</v>
      </c>
      <c r="H150" s="149">
        <v>2</v>
      </c>
      <c r="I150" s="150"/>
      <c r="J150" s="150">
        <f t="shared" si="0"/>
        <v>0</v>
      </c>
      <c r="K150" s="151"/>
      <c r="L150" s="27"/>
      <c r="M150" s="152" t="s">
        <v>1</v>
      </c>
      <c r="N150" s="153" t="s">
        <v>36</v>
      </c>
      <c r="O150" s="154">
        <v>0</v>
      </c>
      <c r="P150" s="154">
        <f t="shared" si="1"/>
        <v>0</v>
      </c>
      <c r="Q150" s="154">
        <v>0</v>
      </c>
      <c r="R150" s="154">
        <f t="shared" si="2"/>
        <v>0</v>
      </c>
      <c r="S150" s="154">
        <v>0</v>
      </c>
      <c r="T150" s="155">
        <f t="shared" si="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6" t="s">
        <v>155</v>
      </c>
      <c r="AT150" s="156" t="s">
        <v>151</v>
      </c>
      <c r="AU150" s="156" t="s">
        <v>156</v>
      </c>
      <c r="AY150" s="14" t="s">
        <v>149</v>
      </c>
      <c r="BE150" s="157">
        <f t="shared" si="4"/>
        <v>0</v>
      </c>
      <c r="BF150" s="157">
        <f t="shared" si="5"/>
        <v>0</v>
      </c>
      <c r="BG150" s="157">
        <f t="shared" si="6"/>
        <v>0</v>
      </c>
      <c r="BH150" s="157">
        <f t="shared" si="7"/>
        <v>0</v>
      </c>
      <c r="BI150" s="157">
        <f t="shared" si="8"/>
        <v>0</v>
      </c>
      <c r="BJ150" s="14" t="s">
        <v>156</v>
      </c>
      <c r="BK150" s="157">
        <f t="shared" si="9"/>
        <v>0</v>
      </c>
      <c r="BL150" s="14" t="s">
        <v>155</v>
      </c>
      <c r="BM150" s="156" t="s">
        <v>7</v>
      </c>
    </row>
    <row r="151" spans="1:65" s="2" customFormat="1" ht="24.15" customHeight="1">
      <c r="A151" s="26"/>
      <c r="B151" s="144"/>
      <c r="C151" s="145" t="s">
        <v>192</v>
      </c>
      <c r="D151" s="145" t="s">
        <v>151</v>
      </c>
      <c r="E151" s="146" t="s">
        <v>358</v>
      </c>
      <c r="F151" s="147" t="s">
        <v>359</v>
      </c>
      <c r="G151" s="148" t="s">
        <v>234</v>
      </c>
      <c r="H151" s="149">
        <v>0.53</v>
      </c>
      <c r="I151" s="150"/>
      <c r="J151" s="150">
        <f t="shared" si="0"/>
        <v>0</v>
      </c>
      <c r="K151" s="151"/>
      <c r="L151" s="27"/>
      <c r="M151" s="152" t="s">
        <v>1</v>
      </c>
      <c r="N151" s="153" t="s">
        <v>36</v>
      </c>
      <c r="O151" s="154">
        <v>3.7160000000000002</v>
      </c>
      <c r="P151" s="154">
        <f t="shared" si="1"/>
        <v>1.9694800000000001</v>
      </c>
      <c r="Q151" s="154">
        <v>2.4617499999999999</v>
      </c>
      <c r="R151" s="154">
        <f t="shared" si="2"/>
        <v>1.3047275</v>
      </c>
      <c r="S151" s="154">
        <v>0</v>
      </c>
      <c r="T151" s="155">
        <f t="shared" si="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6" t="s">
        <v>155</v>
      </c>
      <c r="AT151" s="156" t="s">
        <v>151</v>
      </c>
      <c r="AU151" s="156" t="s">
        <v>156</v>
      </c>
      <c r="AY151" s="14" t="s">
        <v>149</v>
      </c>
      <c r="BE151" s="157">
        <f t="shared" si="4"/>
        <v>0</v>
      </c>
      <c r="BF151" s="157">
        <f t="shared" si="5"/>
        <v>0</v>
      </c>
      <c r="BG151" s="157">
        <f t="shared" si="6"/>
        <v>0</v>
      </c>
      <c r="BH151" s="157">
        <f t="shared" si="7"/>
        <v>0</v>
      </c>
      <c r="BI151" s="157">
        <f t="shared" si="8"/>
        <v>0</v>
      </c>
      <c r="BJ151" s="14" t="s">
        <v>156</v>
      </c>
      <c r="BK151" s="157">
        <f t="shared" si="9"/>
        <v>0</v>
      </c>
      <c r="BL151" s="14" t="s">
        <v>155</v>
      </c>
      <c r="BM151" s="156" t="s">
        <v>360</v>
      </c>
    </row>
    <row r="152" spans="1:65" s="2" customFormat="1" ht="33" customHeight="1">
      <c r="A152" s="26"/>
      <c r="B152" s="144"/>
      <c r="C152" s="145" t="s">
        <v>174</v>
      </c>
      <c r="D152" s="145" t="s">
        <v>151</v>
      </c>
      <c r="E152" s="146" t="s">
        <v>361</v>
      </c>
      <c r="F152" s="147" t="s">
        <v>362</v>
      </c>
      <c r="G152" s="148" t="s">
        <v>234</v>
      </c>
      <c r="H152" s="149">
        <v>0.315</v>
      </c>
      <c r="I152" s="150"/>
      <c r="J152" s="150">
        <f t="shared" si="0"/>
        <v>0</v>
      </c>
      <c r="K152" s="151"/>
      <c r="L152" s="27"/>
      <c r="M152" s="152" t="s">
        <v>1</v>
      </c>
      <c r="N152" s="153" t="s">
        <v>36</v>
      </c>
      <c r="O152" s="154">
        <v>1.1476900000000001</v>
      </c>
      <c r="P152" s="154">
        <f t="shared" si="1"/>
        <v>0.36152235000000005</v>
      </c>
      <c r="Q152" s="154">
        <v>2.3140312000000001</v>
      </c>
      <c r="R152" s="154">
        <f t="shared" si="2"/>
        <v>0.72891982799999999</v>
      </c>
      <c r="S152" s="154">
        <v>0</v>
      </c>
      <c r="T152" s="155">
        <f t="shared" si="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6" t="s">
        <v>155</v>
      </c>
      <c r="AT152" s="156" t="s">
        <v>151</v>
      </c>
      <c r="AU152" s="156" t="s">
        <v>156</v>
      </c>
      <c r="AY152" s="14" t="s">
        <v>149</v>
      </c>
      <c r="BE152" s="157">
        <f t="shared" si="4"/>
        <v>0</v>
      </c>
      <c r="BF152" s="157">
        <f t="shared" si="5"/>
        <v>0</v>
      </c>
      <c r="BG152" s="157">
        <f t="shared" si="6"/>
        <v>0</v>
      </c>
      <c r="BH152" s="157">
        <f t="shared" si="7"/>
        <v>0</v>
      </c>
      <c r="BI152" s="157">
        <f t="shared" si="8"/>
        <v>0</v>
      </c>
      <c r="BJ152" s="14" t="s">
        <v>156</v>
      </c>
      <c r="BK152" s="157">
        <f t="shared" si="9"/>
        <v>0</v>
      </c>
      <c r="BL152" s="14" t="s">
        <v>155</v>
      </c>
      <c r="BM152" s="156" t="s">
        <v>197</v>
      </c>
    </row>
    <row r="153" spans="1:65" s="2" customFormat="1" ht="24.15" customHeight="1">
      <c r="A153" s="26"/>
      <c r="B153" s="144"/>
      <c r="C153" s="145" t="s">
        <v>200</v>
      </c>
      <c r="D153" s="145" t="s">
        <v>151</v>
      </c>
      <c r="E153" s="146" t="s">
        <v>363</v>
      </c>
      <c r="F153" s="147" t="s">
        <v>364</v>
      </c>
      <c r="G153" s="148" t="s">
        <v>165</v>
      </c>
      <c r="H153" s="149">
        <v>3.36</v>
      </c>
      <c r="I153" s="150"/>
      <c r="J153" s="150">
        <f t="shared" si="0"/>
        <v>0</v>
      </c>
      <c r="K153" s="151"/>
      <c r="L153" s="27"/>
      <c r="M153" s="152" t="s">
        <v>1</v>
      </c>
      <c r="N153" s="153" t="s">
        <v>36</v>
      </c>
      <c r="O153" s="154">
        <v>0.43525000000000003</v>
      </c>
      <c r="P153" s="154">
        <f t="shared" si="1"/>
        <v>1.46244</v>
      </c>
      <c r="Q153" s="154">
        <v>1.0193539999999999E-2</v>
      </c>
      <c r="R153" s="154">
        <f t="shared" si="2"/>
        <v>3.4250294399999999E-2</v>
      </c>
      <c r="S153" s="154">
        <v>0</v>
      </c>
      <c r="T153" s="155">
        <f t="shared" si="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6" t="s">
        <v>155</v>
      </c>
      <c r="AT153" s="156" t="s">
        <v>151</v>
      </c>
      <c r="AU153" s="156" t="s">
        <v>156</v>
      </c>
      <c r="AY153" s="14" t="s">
        <v>149</v>
      </c>
      <c r="BE153" s="157">
        <f t="shared" si="4"/>
        <v>0</v>
      </c>
      <c r="BF153" s="157">
        <f t="shared" si="5"/>
        <v>0</v>
      </c>
      <c r="BG153" s="157">
        <f t="shared" si="6"/>
        <v>0</v>
      </c>
      <c r="BH153" s="157">
        <f t="shared" si="7"/>
        <v>0</v>
      </c>
      <c r="BI153" s="157">
        <f t="shared" si="8"/>
        <v>0</v>
      </c>
      <c r="BJ153" s="14" t="s">
        <v>156</v>
      </c>
      <c r="BK153" s="157">
        <f t="shared" si="9"/>
        <v>0</v>
      </c>
      <c r="BL153" s="14" t="s">
        <v>155</v>
      </c>
      <c r="BM153" s="156" t="s">
        <v>210</v>
      </c>
    </row>
    <row r="154" spans="1:65" s="2" customFormat="1" ht="24.15" customHeight="1">
      <c r="A154" s="26"/>
      <c r="B154" s="144"/>
      <c r="C154" s="145" t="s">
        <v>178</v>
      </c>
      <c r="D154" s="145" t="s">
        <v>151</v>
      </c>
      <c r="E154" s="146" t="s">
        <v>365</v>
      </c>
      <c r="F154" s="147" t="s">
        <v>366</v>
      </c>
      <c r="G154" s="148" t="s">
        <v>165</v>
      </c>
      <c r="H154" s="149">
        <v>3.36</v>
      </c>
      <c r="I154" s="150"/>
      <c r="J154" s="150">
        <f t="shared" si="0"/>
        <v>0</v>
      </c>
      <c r="K154" s="151"/>
      <c r="L154" s="27"/>
      <c r="M154" s="152" t="s">
        <v>1</v>
      </c>
      <c r="N154" s="153" t="s">
        <v>36</v>
      </c>
      <c r="O154" s="154">
        <v>0.23599999999999999</v>
      </c>
      <c r="P154" s="154">
        <f t="shared" si="1"/>
        <v>0.79295999999999989</v>
      </c>
      <c r="Q154" s="154">
        <v>0</v>
      </c>
      <c r="R154" s="154">
        <f t="shared" si="2"/>
        <v>0</v>
      </c>
      <c r="S154" s="154">
        <v>0</v>
      </c>
      <c r="T154" s="155">
        <f t="shared" si="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6" t="s">
        <v>155</v>
      </c>
      <c r="AT154" s="156" t="s">
        <v>151</v>
      </c>
      <c r="AU154" s="156" t="s">
        <v>156</v>
      </c>
      <c r="AY154" s="14" t="s">
        <v>149</v>
      </c>
      <c r="BE154" s="157">
        <f t="shared" si="4"/>
        <v>0</v>
      </c>
      <c r="BF154" s="157">
        <f t="shared" si="5"/>
        <v>0</v>
      </c>
      <c r="BG154" s="157">
        <f t="shared" si="6"/>
        <v>0</v>
      </c>
      <c r="BH154" s="157">
        <f t="shared" si="7"/>
        <v>0</v>
      </c>
      <c r="BI154" s="157">
        <f t="shared" si="8"/>
        <v>0</v>
      </c>
      <c r="BJ154" s="14" t="s">
        <v>156</v>
      </c>
      <c r="BK154" s="157">
        <f t="shared" si="9"/>
        <v>0</v>
      </c>
      <c r="BL154" s="14" t="s">
        <v>155</v>
      </c>
      <c r="BM154" s="156" t="s">
        <v>216</v>
      </c>
    </row>
    <row r="155" spans="1:65" s="2" customFormat="1" ht="24.15" customHeight="1">
      <c r="A155" s="26"/>
      <c r="B155" s="144"/>
      <c r="C155" s="145" t="s">
        <v>213</v>
      </c>
      <c r="D155" s="145" t="s">
        <v>151</v>
      </c>
      <c r="E155" s="146" t="s">
        <v>367</v>
      </c>
      <c r="F155" s="147" t="s">
        <v>368</v>
      </c>
      <c r="G155" s="148" t="s">
        <v>187</v>
      </c>
      <c r="H155" s="149">
        <v>0.36</v>
      </c>
      <c r="I155" s="150"/>
      <c r="J155" s="150">
        <f t="shared" si="0"/>
        <v>0</v>
      </c>
      <c r="K155" s="151"/>
      <c r="L155" s="27"/>
      <c r="M155" s="152" t="s">
        <v>1</v>
      </c>
      <c r="N155" s="153" t="s">
        <v>36</v>
      </c>
      <c r="O155" s="154">
        <v>39.448860000000003</v>
      </c>
      <c r="P155" s="154">
        <f t="shared" si="1"/>
        <v>14.2015896</v>
      </c>
      <c r="Q155" s="154">
        <v>1.0195295</v>
      </c>
      <c r="R155" s="154">
        <f t="shared" si="2"/>
        <v>0.36703061999999997</v>
      </c>
      <c r="S155" s="154">
        <v>0</v>
      </c>
      <c r="T155" s="155">
        <f t="shared" si="3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6" t="s">
        <v>155</v>
      </c>
      <c r="AT155" s="156" t="s">
        <v>151</v>
      </c>
      <c r="AU155" s="156" t="s">
        <v>156</v>
      </c>
      <c r="AY155" s="14" t="s">
        <v>149</v>
      </c>
      <c r="BE155" s="157">
        <f t="shared" si="4"/>
        <v>0</v>
      </c>
      <c r="BF155" s="157">
        <f t="shared" si="5"/>
        <v>0</v>
      </c>
      <c r="BG155" s="157">
        <f t="shared" si="6"/>
        <v>0</v>
      </c>
      <c r="BH155" s="157">
        <f t="shared" si="7"/>
        <v>0</v>
      </c>
      <c r="BI155" s="157">
        <f t="shared" si="8"/>
        <v>0</v>
      </c>
      <c r="BJ155" s="14" t="s">
        <v>156</v>
      </c>
      <c r="BK155" s="157">
        <f t="shared" si="9"/>
        <v>0</v>
      </c>
      <c r="BL155" s="14" t="s">
        <v>155</v>
      </c>
      <c r="BM155" s="156" t="s">
        <v>219</v>
      </c>
    </row>
    <row r="156" spans="1:65" s="12" customFormat="1" ht="22.8" customHeight="1">
      <c r="B156" s="132"/>
      <c r="D156" s="133" t="s">
        <v>69</v>
      </c>
      <c r="E156" s="142" t="s">
        <v>155</v>
      </c>
      <c r="F156" s="142" t="s">
        <v>369</v>
      </c>
      <c r="J156" s="143">
        <f>BK156</f>
        <v>0</v>
      </c>
      <c r="L156" s="132"/>
      <c r="M156" s="136"/>
      <c r="N156" s="137"/>
      <c r="O156" s="137"/>
      <c r="P156" s="138">
        <f>SUM(P157:P159)</f>
        <v>2.737527</v>
      </c>
      <c r="Q156" s="137"/>
      <c r="R156" s="138">
        <f>SUM(R157:R159)</f>
        <v>2.2448999999999998E-3</v>
      </c>
      <c r="S156" s="137"/>
      <c r="T156" s="139">
        <f>SUM(T157:T159)</f>
        <v>0</v>
      </c>
      <c r="AR156" s="133" t="s">
        <v>78</v>
      </c>
      <c r="AT156" s="140" t="s">
        <v>69</v>
      </c>
      <c r="AU156" s="140" t="s">
        <v>78</v>
      </c>
      <c r="AY156" s="133" t="s">
        <v>149</v>
      </c>
      <c r="BK156" s="141">
        <f>SUM(BK157:BK159)</f>
        <v>0</v>
      </c>
    </row>
    <row r="157" spans="1:65" s="2" customFormat="1" ht="24.15" customHeight="1">
      <c r="A157" s="26"/>
      <c r="B157" s="144"/>
      <c r="C157" s="145" t="s">
        <v>188</v>
      </c>
      <c r="D157" s="145" t="s">
        <v>151</v>
      </c>
      <c r="E157" s="146" t="s">
        <v>370</v>
      </c>
      <c r="F157" s="147" t="s">
        <v>371</v>
      </c>
      <c r="G157" s="148" t="s">
        <v>154</v>
      </c>
      <c r="H157" s="149">
        <v>1</v>
      </c>
      <c r="I157" s="150"/>
      <c r="J157" s="150">
        <f>ROUND(I157*H157,2)</f>
        <v>0</v>
      </c>
      <c r="K157" s="151"/>
      <c r="L157" s="27"/>
      <c r="M157" s="152" t="s">
        <v>1</v>
      </c>
      <c r="N157" s="153" t="s">
        <v>36</v>
      </c>
      <c r="O157" s="154">
        <v>0</v>
      </c>
      <c r="P157" s="154">
        <f>O157*H157</f>
        <v>0</v>
      </c>
      <c r="Q157" s="154">
        <v>0</v>
      </c>
      <c r="R157" s="154">
        <f>Q157*H157</f>
        <v>0</v>
      </c>
      <c r="S157" s="154">
        <v>0</v>
      </c>
      <c r="T157" s="155">
        <f>S157*H157</f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6" t="s">
        <v>155</v>
      </c>
      <c r="AT157" s="156" t="s">
        <v>151</v>
      </c>
      <c r="AU157" s="156" t="s">
        <v>156</v>
      </c>
      <c r="AY157" s="14" t="s">
        <v>149</v>
      </c>
      <c r="BE157" s="157">
        <f>IF(N157="základná",J157,0)</f>
        <v>0</v>
      </c>
      <c r="BF157" s="157">
        <f>IF(N157="znížená",J157,0)</f>
        <v>0</v>
      </c>
      <c r="BG157" s="157">
        <f>IF(N157="zákl. prenesená",J157,0)</f>
        <v>0</v>
      </c>
      <c r="BH157" s="157">
        <f>IF(N157="zníž. prenesená",J157,0)</f>
        <v>0</v>
      </c>
      <c r="BI157" s="157">
        <f>IF(N157="nulová",J157,0)</f>
        <v>0</v>
      </c>
      <c r="BJ157" s="14" t="s">
        <v>156</v>
      </c>
      <c r="BK157" s="157">
        <f>ROUND(I157*H157,2)</f>
        <v>0</v>
      </c>
      <c r="BL157" s="14" t="s">
        <v>155</v>
      </c>
      <c r="BM157" s="156" t="s">
        <v>372</v>
      </c>
    </row>
    <row r="158" spans="1:65" s="2" customFormat="1" ht="24.15" customHeight="1">
      <c r="A158" s="26"/>
      <c r="B158" s="144"/>
      <c r="C158" s="145" t="s">
        <v>277</v>
      </c>
      <c r="D158" s="145" t="s">
        <v>151</v>
      </c>
      <c r="E158" s="146" t="s">
        <v>373</v>
      </c>
      <c r="F158" s="147" t="s">
        <v>374</v>
      </c>
      <c r="G158" s="148" t="s">
        <v>187</v>
      </c>
      <c r="H158" s="149">
        <v>0.15</v>
      </c>
      <c r="I158" s="150"/>
      <c r="J158" s="150">
        <f>ROUND(I158*H158,2)</f>
        <v>0</v>
      </c>
      <c r="K158" s="151"/>
      <c r="L158" s="27"/>
      <c r="M158" s="152" t="s">
        <v>1</v>
      </c>
      <c r="N158" s="153" t="s">
        <v>36</v>
      </c>
      <c r="O158" s="154">
        <v>18.25018</v>
      </c>
      <c r="P158" s="154">
        <f>O158*H158</f>
        <v>2.737527</v>
      </c>
      <c r="Q158" s="154">
        <v>1.4966E-2</v>
      </c>
      <c r="R158" s="154">
        <f>Q158*H158</f>
        <v>2.2448999999999998E-3</v>
      </c>
      <c r="S158" s="154">
        <v>0</v>
      </c>
      <c r="T158" s="155">
        <f>S158*H158</f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56" t="s">
        <v>155</v>
      </c>
      <c r="AT158" s="156" t="s">
        <v>151</v>
      </c>
      <c r="AU158" s="156" t="s">
        <v>156</v>
      </c>
      <c r="AY158" s="14" t="s">
        <v>149</v>
      </c>
      <c r="BE158" s="157">
        <f>IF(N158="základná",J158,0)</f>
        <v>0</v>
      </c>
      <c r="BF158" s="157">
        <f>IF(N158="znížená",J158,0)</f>
        <v>0</v>
      </c>
      <c r="BG158" s="157">
        <f>IF(N158="zákl. prenesená",J158,0)</f>
        <v>0</v>
      </c>
      <c r="BH158" s="157">
        <f>IF(N158="zníž. prenesená",J158,0)</f>
        <v>0</v>
      </c>
      <c r="BI158" s="157">
        <f>IF(N158="nulová",J158,0)</f>
        <v>0</v>
      </c>
      <c r="BJ158" s="14" t="s">
        <v>156</v>
      </c>
      <c r="BK158" s="157">
        <f>ROUND(I158*H158,2)</f>
        <v>0</v>
      </c>
      <c r="BL158" s="14" t="s">
        <v>155</v>
      </c>
      <c r="BM158" s="156" t="s">
        <v>375</v>
      </c>
    </row>
    <row r="159" spans="1:65" s="2" customFormat="1" ht="24.15" customHeight="1">
      <c r="A159" s="26"/>
      <c r="B159" s="144"/>
      <c r="C159" s="145" t="s">
        <v>191</v>
      </c>
      <c r="D159" s="145" t="s">
        <v>151</v>
      </c>
      <c r="E159" s="146" t="s">
        <v>376</v>
      </c>
      <c r="F159" s="147" t="s">
        <v>377</v>
      </c>
      <c r="G159" s="148" t="s">
        <v>187</v>
      </c>
      <c r="H159" s="149">
        <v>0.16200000000000001</v>
      </c>
      <c r="I159" s="150"/>
      <c r="J159" s="150">
        <f>ROUND(I159*H159,2)</f>
        <v>0</v>
      </c>
      <c r="K159" s="151"/>
      <c r="L159" s="27"/>
      <c r="M159" s="152" t="s">
        <v>1</v>
      </c>
      <c r="N159" s="153" t="s">
        <v>36</v>
      </c>
      <c r="O159" s="154">
        <v>0</v>
      </c>
      <c r="P159" s="154">
        <f>O159*H159</f>
        <v>0</v>
      </c>
      <c r="Q159" s="154">
        <v>0</v>
      </c>
      <c r="R159" s="154">
        <f>Q159*H159</f>
        <v>0</v>
      </c>
      <c r="S159" s="154">
        <v>0</v>
      </c>
      <c r="T159" s="155">
        <f>S159*H159</f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56" t="s">
        <v>155</v>
      </c>
      <c r="AT159" s="156" t="s">
        <v>151</v>
      </c>
      <c r="AU159" s="156" t="s">
        <v>156</v>
      </c>
      <c r="AY159" s="14" t="s">
        <v>149</v>
      </c>
      <c r="BE159" s="157">
        <f>IF(N159="základná",J159,0)</f>
        <v>0</v>
      </c>
      <c r="BF159" s="157">
        <f>IF(N159="znížená",J159,0)</f>
        <v>0</v>
      </c>
      <c r="BG159" s="157">
        <f>IF(N159="zákl. prenesená",J159,0)</f>
        <v>0</v>
      </c>
      <c r="BH159" s="157">
        <f>IF(N159="zníž. prenesená",J159,0)</f>
        <v>0</v>
      </c>
      <c r="BI159" s="157">
        <f>IF(N159="nulová",J159,0)</f>
        <v>0</v>
      </c>
      <c r="BJ159" s="14" t="s">
        <v>156</v>
      </c>
      <c r="BK159" s="157">
        <f>ROUND(I159*H159,2)</f>
        <v>0</v>
      </c>
      <c r="BL159" s="14" t="s">
        <v>155</v>
      </c>
      <c r="BM159" s="156" t="s">
        <v>378</v>
      </c>
    </row>
    <row r="160" spans="1:65" s="12" customFormat="1" ht="22.8" customHeight="1">
      <c r="B160" s="132"/>
      <c r="D160" s="133" t="s">
        <v>69</v>
      </c>
      <c r="E160" s="142" t="s">
        <v>162</v>
      </c>
      <c r="F160" s="142" t="s">
        <v>379</v>
      </c>
      <c r="J160" s="143">
        <f>BK160</f>
        <v>0</v>
      </c>
      <c r="L160" s="132"/>
      <c r="M160" s="136"/>
      <c r="N160" s="137"/>
      <c r="O160" s="137"/>
      <c r="P160" s="138">
        <f>SUM(P161:P173)</f>
        <v>53.271817399999996</v>
      </c>
      <c r="Q160" s="137"/>
      <c r="R160" s="138">
        <f>SUM(R161:R173)</f>
        <v>1.1382998000000002</v>
      </c>
      <c r="S160" s="137"/>
      <c r="T160" s="139">
        <f>SUM(T161:T173)</f>
        <v>0</v>
      </c>
      <c r="AR160" s="133" t="s">
        <v>78</v>
      </c>
      <c r="AT160" s="140" t="s">
        <v>69</v>
      </c>
      <c r="AU160" s="140" t="s">
        <v>78</v>
      </c>
      <c r="AY160" s="133" t="s">
        <v>149</v>
      </c>
      <c r="BK160" s="141">
        <f>SUM(BK161:BK173)</f>
        <v>0</v>
      </c>
    </row>
    <row r="161" spans="1:65" s="2" customFormat="1" ht="33" customHeight="1">
      <c r="A161" s="26"/>
      <c r="B161" s="144"/>
      <c r="C161" s="145" t="s">
        <v>284</v>
      </c>
      <c r="D161" s="145" t="s">
        <v>151</v>
      </c>
      <c r="E161" s="146" t="s">
        <v>380</v>
      </c>
      <c r="F161" s="147" t="s">
        <v>381</v>
      </c>
      <c r="G161" s="148" t="s">
        <v>165</v>
      </c>
      <c r="H161" s="149">
        <v>55</v>
      </c>
      <c r="I161" s="150"/>
      <c r="J161" s="150">
        <f t="shared" ref="J161:J173" si="10">ROUND(I161*H161,2)</f>
        <v>0</v>
      </c>
      <c r="K161" s="151"/>
      <c r="L161" s="27"/>
      <c r="M161" s="152" t="s">
        <v>1</v>
      </c>
      <c r="N161" s="153" t="s">
        <v>36</v>
      </c>
      <c r="O161" s="154">
        <v>0.30353999999999998</v>
      </c>
      <c r="P161" s="154">
        <f t="shared" ref="P161:P173" si="11">O161*H161</f>
        <v>16.694699999999997</v>
      </c>
      <c r="Q161" s="154">
        <v>1.7232000000000001E-2</v>
      </c>
      <c r="R161" s="154">
        <f t="shared" ref="R161:R173" si="12">Q161*H161</f>
        <v>0.94776000000000005</v>
      </c>
      <c r="S161" s="154">
        <v>0</v>
      </c>
      <c r="T161" s="155">
        <f t="shared" ref="T161:T173" si="13">S161*H161</f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56" t="s">
        <v>155</v>
      </c>
      <c r="AT161" s="156" t="s">
        <v>151</v>
      </c>
      <c r="AU161" s="156" t="s">
        <v>156</v>
      </c>
      <c r="AY161" s="14" t="s">
        <v>149</v>
      </c>
      <c r="BE161" s="157">
        <f t="shared" ref="BE161:BE173" si="14">IF(N161="základná",J161,0)</f>
        <v>0</v>
      </c>
      <c r="BF161" s="157">
        <f t="shared" ref="BF161:BF173" si="15">IF(N161="znížená",J161,0)</f>
        <v>0</v>
      </c>
      <c r="BG161" s="157">
        <f t="shared" ref="BG161:BG173" si="16">IF(N161="zákl. prenesená",J161,0)</f>
        <v>0</v>
      </c>
      <c r="BH161" s="157">
        <f t="shared" ref="BH161:BH173" si="17">IF(N161="zníž. prenesená",J161,0)</f>
        <v>0</v>
      </c>
      <c r="BI161" s="157">
        <f t="shared" ref="BI161:BI173" si="18">IF(N161="nulová",J161,0)</f>
        <v>0</v>
      </c>
      <c r="BJ161" s="14" t="s">
        <v>156</v>
      </c>
      <c r="BK161" s="157">
        <f t="shared" ref="BK161:BK173" si="19">ROUND(I161*H161,2)</f>
        <v>0</v>
      </c>
      <c r="BL161" s="14" t="s">
        <v>155</v>
      </c>
      <c r="BM161" s="156" t="s">
        <v>382</v>
      </c>
    </row>
    <row r="162" spans="1:65" s="2" customFormat="1" ht="24.15" customHeight="1">
      <c r="A162" s="26"/>
      <c r="B162" s="144"/>
      <c r="C162" s="145" t="s">
        <v>7</v>
      </c>
      <c r="D162" s="145" t="s">
        <v>151</v>
      </c>
      <c r="E162" s="146" t="s">
        <v>383</v>
      </c>
      <c r="F162" s="147" t="s">
        <v>384</v>
      </c>
      <c r="G162" s="148" t="s">
        <v>165</v>
      </c>
      <c r="H162" s="149">
        <v>4.42</v>
      </c>
      <c r="I162" s="150"/>
      <c r="J162" s="150">
        <f t="shared" si="10"/>
        <v>0</v>
      </c>
      <c r="K162" s="151"/>
      <c r="L162" s="27"/>
      <c r="M162" s="152" t="s">
        <v>1</v>
      </c>
      <c r="N162" s="153" t="s">
        <v>36</v>
      </c>
      <c r="O162" s="154">
        <v>5.2040000000000003E-2</v>
      </c>
      <c r="P162" s="154">
        <f t="shared" si="11"/>
        <v>0.23001680000000002</v>
      </c>
      <c r="Q162" s="154">
        <v>1.8000000000000001E-4</v>
      </c>
      <c r="R162" s="154">
        <f t="shared" si="12"/>
        <v>7.9560000000000004E-4</v>
      </c>
      <c r="S162" s="154">
        <v>0</v>
      </c>
      <c r="T162" s="155">
        <f t="shared" si="13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56" t="s">
        <v>155</v>
      </c>
      <c r="AT162" s="156" t="s">
        <v>151</v>
      </c>
      <c r="AU162" s="156" t="s">
        <v>156</v>
      </c>
      <c r="AY162" s="14" t="s">
        <v>149</v>
      </c>
      <c r="BE162" s="157">
        <f t="shared" si="14"/>
        <v>0</v>
      </c>
      <c r="BF162" s="157">
        <f t="shared" si="15"/>
        <v>0</v>
      </c>
      <c r="BG162" s="157">
        <f t="shared" si="16"/>
        <v>0</v>
      </c>
      <c r="BH162" s="157">
        <f t="shared" si="17"/>
        <v>0</v>
      </c>
      <c r="BI162" s="157">
        <f t="shared" si="18"/>
        <v>0</v>
      </c>
      <c r="BJ162" s="14" t="s">
        <v>156</v>
      </c>
      <c r="BK162" s="157">
        <f t="shared" si="19"/>
        <v>0</v>
      </c>
      <c r="BL162" s="14" t="s">
        <v>155</v>
      </c>
      <c r="BM162" s="156" t="s">
        <v>385</v>
      </c>
    </row>
    <row r="163" spans="1:65" s="2" customFormat="1" ht="24.15" customHeight="1">
      <c r="A163" s="26"/>
      <c r="B163" s="144"/>
      <c r="C163" s="145" t="s">
        <v>296</v>
      </c>
      <c r="D163" s="145" t="s">
        <v>151</v>
      </c>
      <c r="E163" s="146" t="s">
        <v>386</v>
      </c>
      <c r="F163" s="147" t="s">
        <v>387</v>
      </c>
      <c r="G163" s="148" t="s">
        <v>165</v>
      </c>
      <c r="H163" s="149">
        <v>4.42</v>
      </c>
      <c r="I163" s="150"/>
      <c r="J163" s="150">
        <f t="shared" si="10"/>
        <v>0</v>
      </c>
      <c r="K163" s="151"/>
      <c r="L163" s="27"/>
      <c r="M163" s="152" t="s">
        <v>1</v>
      </c>
      <c r="N163" s="153" t="s">
        <v>36</v>
      </c>
      <c r="O163" s="154">
        <v>0.38879999999999998</v>
      </c>
      <c r="P163" s="154">
        <f t="shared" si="11"/>
        <v>1.7184959999999998</v>
      </c>
      <c r="Q163" s="154">
        <v>1.3650000000000001E-2</v>
      </c>
      <c r="R163" s="154">
        <f t="shared" si="12"/>
        <v>6.0333000000000005E-2</v>
      </c>
      <c r="S163" s="154">
        <v>0</v>
      </c>
      <c r="T163" s="155">
        <f t="shared" si="13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56" t="s">
        <v>155</v>
      </c>
      <c r="AT163" s="156" t="s">
        <v>151</v>
      </c>
      <c r="AU163" s="156" t="s">
        <v>156</v>
      </c>
      <c r="AY163" s="14" t="s">
        <v>149</v>
      </c>
      <c r="BE163" s="157">
        <f t="shared" si="14"/>
        <v>0</v>
      </c>
      <c r="BF163" s="157">
        <f t="shared" si="15"/>
        <v>0</v>
      </c>
      <c r="BG163" s="157">
        <f t="shared" si="16"/>
        <v>0</v>
      </c>
      <c r="BH163" s="157">
        <f t="shared" si="17"/>
        <v>0</v>
      </c>
      <c r="BI163" s="157">
        <f t="shared" si="18"/>
        <v>0</v>
      </c>
      <c r="BJ163" s="14" t="s">
        <v>156</v>
      </c>
      <c r="BK163" s="157">
        <f t="shared" si="19"/>
        <v>0</v>
      </c>
      <c r="BL163" s="14" t="s">
        <v>155</v>
      </c>
      <c r="BM163" s="156" t="s">
        <v>388</v>
      </c>
    </row>
    <row r="164" spans="1:65" s="2" customFormat="1" ht="37.799999999999997" customHeight="1">
      <c r="A164" s="26"/>
      <c r="B164" s="144"/>
      <c r="C164" s="145" t="s">
        <v>197</v>
      </c>
      <c r="D164" s="145" t="s">
        <v>151</v>
      </c>
      <c r="E164" s="146" t="s">
        <v>389</v>
      </c>
      <c r="F164" s="147" t="s">
        <v>390</v>
      </c>
      <c r="G164" s="148" t="s">
        <v>165</v>
      </c>
      <c r="H164" s="149">
        <v>4.42</v>
      </c>
      <c r="I164" s="150"/>
      <c r="J164" s="150">
        <f t="shared" si="10"/>
        <v>0</v>
      </c>
      <c r="K164" s="151"/>
      <c r="L164" s="27"/>
      <c r="M164" s="152" t="s">
        <v>1</v>
      </c>
      <c r="N164" s="153" t="s">
        <v>36</v>
      </c>
      <c r="O164" s="154">
        <v>0</v>
      </c>
      <c r="P164" s="154">
        <f t="shared" si="11"/>
        <v>0</v>
      </c>
      <c r="Q164" s="154">
        <v>0</v>
      </c>
      <c r="R164" s="154">
        <f t="shared" si="12"/>
        <v>0</v>
      </c>
      <c r="S164" s="154">
        <v>0</v>
      </c>
      <c r="T164" s="155">
        <f t="shared" si="13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56" t="s">
        <v>155</v>
      </c>
      <c r="AT164" s="156" t="s">
        <v>151</v>
      </c>
      <c r="AU164" s="156" t="s">
        <v>156</v>
      </c>
      <c r="AY164" s="14" t="s">
        <v>149</v>
      </c>
      <c r="BE164" s="157">
        <f t="shared" si="14"/>
        <v>0</v>
      </c>
      <c r="BF164" s="157">
        <f t="shared" si="15"/>
        <v>0</v>
      </c>
      <c r="BG164" s="157">
        <f t="shared" si="16"/>
        <v>0</v>
      </c>
      <c r="BH164" s="157">
        <f t="shared" si="17"/>
        <v>0</v>
      </c>
      <c r="BI164" s="157">
        <f t="shared" si="18"/>
        <v>0</v>
      </c>
      <c r="BJ164" s="14" t="s">
        <v>156</v>
      </c>
      <c r="BK164" s="157">
        <f t="shared" si="19"/>
        <v>0</v>
      </c>
      <c r="BL164" s="14" t="s">
        <v>155</v>
      </c>
      <c r="BM164" s="156" t="s">
        <v>391</v>
      </c>
    </row>
    <row r="165" spans="1:65" s="2" customFormat="1" ht="24.15" customHeight="1">
      <c r="A165" s="26"/>
      <c r="B165" s="144"/>
      <c r="C165" s="145" t="s">
        <v>324</v>
      </c>
      <c r="D165" s="145" t="s">
        <v>151</v>
      </c>
      <c r="E165" s="146" t="s">
        <v>392</v>
      </c>
      <c r="F165" s="147" t="s">
        <v>393</v>
      </c>
      <c r="G165" s="148" t="s">
        <v>165</v>
      </c>
      <c r="H165" s="149">
        <v>3.82</v>
      </c>
      <c r="I165" s="150"/>
      <c r="J165" s="150">
        <f t="shared" si="10"/>
        <v>0</v>
      </c>
      <c r="K165" s="151"/>
      <c r="L165" s="27"/>
      <c r="M165" s="152" t="s">
        <v>1</v>
      </c>
      <c r="N165" s="153" t="s">
        <v>36</v>
      </c>
      <c r="O165" s="154">
        <v>0.15204000000000001</v>
      </c>
      <c r="P165" s="154">
        <f t="shared" si="11"/>
        <v>0.5807928</v>
      </c>
      <c r="Q165" s="154">
        <v>1.8000000000000001E-4</v>
      </c>
      <c r="R165" s="154">
        <f t="shared" si="12"/>
        <v>6.8760000000000002E-4</v>
      </c>
      <c r="S165" s="154">
        <v>0</v>
      </c>
      <c r="T165" s="155">
        <f t="shared" si="13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56" t="s">
        <v>155</v>
      </c>
      <c r="AT165" s="156" t="s">
        <v>151</v>
      </c>
      <c r="AU165" s="156" t="s">
        <v>156</v>
      </c>
      <c r="AY165" s="14" t="s">
        <v>149</v>
      </c>
      <c r="BE165" s="157">
        <f t="shared" si="14"/>
        <v>0</v>
      </c>
      <c r="BF165" s="157">
        <f t="shared" si="15"/>
        <v>0</v>
      </c>
      <c r="BG165" s="157">
        <f t="shared" si="16"/>
        <v>0</v>
      </c>
      <c r="BH165" s="157">
        <f t="shared" si="17"/>
        <v>0</v>
      </c>
      <c r="BI165" s="157">
        <f t="shared" si="18"/>
        <v>0</v>
      </c>
      <c r="BJ165" s="14" t="s">
        <v>156</v>
      </c>
      <c r="BK165" s="157">
        <f t="shared" si="19"/>
        <v>0</v>
      </c>
      <c r="BL165" s="14" t="s">
        <v>155</v>
      </c>
      <c r="BM165" s="156" t="s">
        <v>394</v>
      </c>
    </row>
    <row r="166" spans="1:65" s="2" customFormat="1" ht="24.15" customHeight="1">
      <c r="A166" s="26"/>
      <c r="B166" s="144"/>
      <c r="C166" s="145" t="s">
        <v>210</v>
      </c>
      <c r="D166" s="145" t="s">
        <v>151</v>
      </c>
      <c r="E166" s="146" t="s">
        <v>395</v>
      </c>
      <c r="F166" s="147" t="s">
        <v>396</v>
      </c>
      <c r="G166" s="148" t="s">
        <v>165</v>
      </c>
      <c r="H166" s="149">
        <v>3.82</v>
      </c>
      <c r="I166" s="150"/>
      <c r="J166" s="150">
        <f t="shared" si="10"/>
        <v>0</v>
      </c>
      <c r="K166" s="151"/>
      <c r="L166" s="27"/>
      <c r="M166" s="152" t="s">
        <v>1</v>
      </c>
      <c r="N166" s="153" t="s">
        <v>36</v>
      </c>
      <c r="O166" s="154">
        <v>0.54893999999999998</v>
      </c>
      <c r="P166" s="154">
        <f t="shared" si="11"/>
        <v>2.0969507999999997</v>
      </c>
      <c r="Q166" s="154">
        <v>1.43E-2</v>
      </c>
      <c r="R166" s="154">
        <f t="shared" si="12"/>
        <v>5.4626000000000001E-2</v>
      </c>
      <c r="S166" s="154">
        <v>0</v>
      </c>
      <c r="T166" s="155">
        <f t="shared" si="13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56" t="s">
        <v>155</v>
      </c>
      <c r="AT166" s="156" t="s">
        <v>151</v>
      </c>
      <c r="AU166" s="156" t="s">
        <v>156</v>
      </c>
      <c r="AY166" s="14" t="s">
        <v>149</v>
      </c>
      <c r="BE166" s="157">
        <f t="shared" si="14"/>
        <v>0</v>
      </c>
      <c r="BF166" s="157">
        <f t="shared" si="15"/>
        <v>0</v>
      </c>
      <c r="BG166" s="157">
        <f t="shared" si="16"/>
        <v>0</v>
      </c>
      <c r="BH166" s="157">
        <f t="shared" si="17"/>
        <v>0</v>
      </c>
      <c r="BI166" s="157">
        <f t="shared" si="18"/>
        <v>0</v>
      </c>
      <c r="BJ166" s="14" t="s">
        <v>156</v>
      </c>
      <c r="BK166" s="157">
        <f t="shared" si="19"/>
        <v>0</v>
      </c>
      <c r="BL166" s="14" t="s">
        <v>155</v>
      </c>
      <c r="BM166" s="156" t="s">
        <v>397</v>
      </c>
    </row>
    <row r="167" spans="1:65" s="2" customFormat="1" ht="37.799999999999997" customHeight="1">
      <c r="A167" s="26"/>
      <c r="B167" s="144"/>
      <c r="C167" s="145" t="s">
        <v>398</v>
      </c>
      <c r="D167" s="145" t="s">
        <v>151</v>
      </c>
      <c r="E167" s="146" t="s">
        <v>399</v>
      </c>
      <c r="F167" s="147" t="s">
        <v>400</v>
      </c>
      <c r="G167" s="148" t="s">
        <v>165</v>
      </c>
      <c r="H167" s="149">
        <v>3.82</v>
      </c>
      <c r="I167" s="150"/>
      <c r="J167" s="150">
        <f t="shared" si="10"/>
        <v>0</v>
      </c>
      <c r="K167" s="151"/>
      <c r="L167" s="27"/>
      <c r="M167" s="152" t="s">
        <v>1</v>
      </c>
      <c r="N167" s="153" t="s">
        <v>36</v>
      </c>
      <c r="O167" s="154">
        <v>0.44855</v>
      </c>
      <c r="P167" s="154">
        <f t="shared" si="11"/>
        <v>1.7134609999999999</v>
      </c>
      <c r="Q167" s="154">
        <v>2.6800000000000001E-3</v>
      </c>
      <c r="R167" s="154">
        <f t="shared" si="12"/>
        <v>1.0237599999999999E-2</v>
      </c>
      <c r="S167" s="154">
        <v>0</v>
      </c>
      <c r="T167" s="155">
        <f t="shared" si="13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56" t="s">
        <v>155</v>
      </c>
      <c r="AT167" s="156" t="s">
        <v>151</v>
      </c>
      <c r="AU167" s="156" t="s">
        <v>156</v>
      </c>
      <c r="AY167" s="14" t="s">
        <v>149</v>
      </c>
      <c r="BE167" s="157">
        <f t="shared" si="14"/>
        <v>0</v>
      </c>
      <c r="BF167" s="157">
        <f t="shared" si="15"/>
        <v>0</v>
      </c>
      <c r="BG167" s="157">
        <f t="shared" si="16"/>
        <v>0</v>
      </c>
      <c r="BH167" s="157">
        <f t="shared" si="17"/>
        <v>0</v>
      </c>
      <c r="BI167" s="157">
        <f t="shared" si="18"/>
        <v>0</v>
      </c>
      <c r="BJ167" s="14" t="s">
        <v>156</v>
      </c>
      <c r="BK167" s="157">
        <f t="shared" si="19"/>
        <v>0</v>
      </c>
      <c r="BL167" s="14" t="s">
        <v>155</v>
      </c>
      <c r="BM167" s="156" t="s">
        <v>401</v>
      </c>
    </row>
    <row r="168" spans="1:65" s="2" customFormat="1" ht="24.15" customHeight="1">
      <c r="A168" s="26"/>
      <c r="B168" s="144"/>
      <c r="C168" s="145" t="s">
        <v>216</v>
      </c>
      <c r="D168" s="145" t="s">
        <v>151</v>
      </c>
      <c r="E168" s="146" t="s">
        <v>402</v>
      </c>
      <c r="F168" s="147" t="s">
        <v>403</v>
      </c>
      <c r="G168" s="148" t="s">
        <v>165</v>
      </c>
      <c r="H168" s="149">
        <v>50</v>
      </c>
      <c r="I168" s="150"/>
      <c r="J168" s="150">
        <f t="shared" si="10"/>
        <v>0</v>
      </c>
      <c r="K168" s="151"/>
      <c r="L168" s="27"/>
      <c r="M168" s="152" t="s">
        <v>1</v>
      </c>
      <c r="N168" s="153" t="s">
        <v>36</v>
      </c>
      <c r="O168" s="154">
        <v>0</v>
      </c>
      <c r="P168" s="154">
        <f t="shared" si="11"/>
        <v>0</v>
      </c>
      <c r="Q168" s="154">
        <v>0</v>
      </c>
      <c r="R168" s="154">
        <f t="shared" si="12"/>
        <v>0</v>
      </c>
      <c r="S168" s="154">
        <v>0</v>
      </c>
      <c r="T168" s="155">
        <f t="shared" si="13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56" t="s">
        <v>155</v>
      </c>
      <c r="AT168" s="156" t="s">
        <v>151</v>
      </c>
      <c r="AU168" s="156" t="s">
        <v>156</v>
      </c>
      <c r="AY168" s="14" t="s">
        <v>149</v>
      </c>
      <c r="BE168" s="157">
        <f t="shared" si="14"/>
        <v>0</v>
      </c>
      <c r="BF168" s="157">
        <f t="shared" si="15"/>
        <v>0</v>
      </c>
      <c r="BG168" s="157">
        <f t="shared" si="16"/>
        <v>0</v>
      </c>
      <c r="BH168" s="157">
        <f t="shared" si="17"/>
        <v>0</v>
      </c>
      <c r="BI168" s="157">
        <f t="shared" si="18"/>
        <v>0</v>
      </c>
      <c r="BJ168" s="14" t="s">
        <v>156</v>
      </c>
      <c r="BK168" s="157">
        <f t="shared" si="19"/>
        <v>0</v>
      </c>
      <c r="BL168" s="14" t="s">
        <v>155</v>
      </c>
      <c r="BM168" s="156" t="s">
        <v>404</v>
      </c>
    </row>
    <row r="169" spans="1:65" s="2" customFormat="1" ht="24.15" customHeight="1">
      <c r="A169" s="26"/>
      <c r="B169" s="144"/>
      <c r="C169" s="145" t="s">
        <v>405</v>
      </c>
      <c r="D169" s="145" t="s">
        <v>151</v>
      </c>
      <c r="E169" s="146" t="s">
        <v>406</v>
      </c>
      <c r="F169" s="147" t="s">
        <v>407</v>
      </c>
      <c r="G169" s="148" t="s">
        <v>165</v>
      </c>
      <c r="H169" s="149">
        <v>160</v>
      </c>
      <c r="I169" s="150"/>
      <c r="J169" s="150">
        <f t="shared" si="10"/>
        <v>0</v>
      </c>
      <c r="K169" s="151"/>
      <c r="L169" s="27"/>
      <c r="M169" s="152" t="s">
        <v>1</v>
      </c>
      <c r="N169" s="153" t="s">
        <v>36</v>
      </c>
      <c r="O169" s="154">
        <v>0</v>
      </c>
      <c r="P169" s="154">
        <f t="shared" si="11"/>
        <v>0</v>
      </c>
      <c r="Q169" s="154">
        <v>0</v>
      </c>
      <c r="R169" s="154">
        <f t="shared" si="12"/>
        <v>0</v>
      </c>
      <c r="S169" s="154">
        <v>0</v>
      </c>
      <c r="T169" s="155">
        <f t="shared" si="13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56" t="s">
        <v>155</v>
      </c>
      <c r="AT169" s="156" t="s">
        <v>151</v>
      </c>
      <c r="AU169" s="156" t="s">
        <v>156</v>
      </c>
      <c r="AY169" s="14" t="s">
        <v>149</v>
      </c>
      <c r="BE169" s="157">
        <f t="shared" si="14"/>
        <v>0</v>
      </c>
      <c r="BF169" s="157">
        <f t="shared" si="15"/>
        <v>0</v>
      </c>
      <c r="BG169" s="157">
        <f t="shared" si="16"/>
        <v>0</v>
      </c>
      <c r="BH169" s="157">
        <f t="shared" si="17"/>
        <v>0</v>
      </c>
      <c r="BI169" s="157">
        <f t="shared" si="18"/>
        <v>0</v>
      </c>
      <c r="BJ169" s="14" t="s">
        <v>156</v>
      </c>
      <c r="BK169" s="157">
        <f t="shared" si="19"/>
        <v>0</v>
      </c>
      <c r="BL169" s="14" t="s">
        <v>155</v>
      </c>
      <c r="BM169" s="156" t="s">
        <v>408</v>
      </c>
    </row>
    <row r="170" spans="1:65" s="2" customFormat="1" ht="24.15" customHeight="1">
      <c r="A170" s="26"/>
      <c r="B170" s="144"/>
      <c r="C170" s="145" t="s">
        <v>219</v>
      </c>
      <c r="D170" s="145" t="s">
        <v>151</v>
      </c>
      <c r="E170" s="146" t="s">
        <v>409</v>
      </c>
      <c r="F170" s="147" t="s">
        <v>410</v>
      </c>
      <c r="G170" s="148" t="s">
        <v>165</v>
      </c>
      <c r="H170" s="149">
        <v>160</v>
      </c>
      <c r="I170" s="150"/>
      <c r="J170" s="150">
        <f t="shared" si="10"/>
        <v>0</v>
      </c>
      <c r="K170" s="151"/>
      <c r="L170" s="27"/>
      <c r="M170" s="152" t="s">
        <v>1</v>
      </c>
      <c r="N170" s="153" t="s">
        <v>36</v>
      </c>
      <c r="O170" s="154">
        <v>0</v>
      </c>
      <c r="P170" s="154">
        <f t="shared" si="11"/>
        <v>0</v>
      </c>
      <c r="Q170" s="154">
        <v>0</v>
      </c>
      <c r="R170" s="154">
        <f t="shared" si="12"/>
        <v>0</v>
      </c>
      <c r="S170" s="154">
        <v>0</v>
      </c>
      <c r="T170" s="155">
        <f t="shared" si="13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56" t="s">
        <v>155</v>
      </c>
      <c r="AT170" s="156" t="s">
        <v>151</v>
      </c>
      <c r="AU170" s="156" t="s">
        <v>156</v>
      </c>
      <c r="AY170" s="14" t="s">
        <v>149</v>
      </c>
      <c r="BE170" s="157">
        <f t="shared" si="14"/>
        <v>0</v>
      </c>
      <c r="BF170" s="157">
        <f t="shared" si="15"/>
        <v>0</v>
      </c>
      <c r="BG170" s="157">
        <f t="shared" si="16"/>
        <v>0</v>
      </c>
      <c r="BH170" s="157">
        <f t="shared" si="17"/>
        <v>0</v>
      </c>
      <c r="BI170" s="157">
        <f t="shared" si="18"/>
        <v>0</v>
      </c>
      <c r="BJ170" s="14" t="s">
        <v>156</v>
      </c>
      <c r="BK170" s="157">
        <f t="shared" si="19"/>
        <v>0</v>
      </c>
      <c r="BL170" s="14" t="s">
        <v>155</v>
      </c>
      <c r="BM170" s="156" t="s">
        <v>411</v>
      </c>
    </row>
    <row r="171" spans="1:65" s="2" customFormat="1" ht="21.75" customHeight="1">
      <c r="A171" s="26"/>
      <c r="B171" s="144"/>
      <c r="C171" s="145" t="s">
        <v>412</v>
      </c>
      <c r="D171" s="145" t="s">
        <v>151</v>
      </c>
      <c r="E171" s="146" t="s">
        <v>413</v>
      </c>
      <c r="F171" s="147" t="s">
        <v>414</v>
      </c>
      <c r="G171" s="148" t="s">
        <v>165</v>
      </c>
      <c r="H171" s="149">
        <v>160</v>
      </c>
      <c r="I171" s="150"/>
      <c r="J171" s="150">
        <f t="shared" si="10"/>
        <v>0</v>
      </c>
      <c r="K171" s="151"/>
      <c r="L171" s="27"/>
      <c r="M171" s="152" t="s">
        <v>1</v>
      </c>
      <c r="N171" s="153" t="s">
        <v>36</v>
      </c>
      <c r="O171" s="154">
        <v>0</v>
      </c>
      <c r="P171" s="154">
        <f t="shared" si="11"/>
        <v>0</v>
      </c>
      <c r="Q171" s="154">
        <v>0</v>
      </c>
      <c r="R171" s="154">
        <f t="shared" si="12"/>
        <v>0</v>
      </c>
      <c r="S171" s="154">
        <v>0</v>
      </c>
      <c r="T171" s="155">
        <f t="shared" si="13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56" t="s">
        <v>155</v>
      </c>
      <c r="AT171" s="156" t="s">
        <v>151</v>
      </c>
      <c r="AU171" s="156" t="s">
        <v>156</v>
      </c>
      <c r="AY171" s="14" t="s">
        <v>149</v>
      </c>
      <c r="BE171" s="157">
        <f t="shared" si="14"/>
        <v>0</v>
      </c>
      <c r="BF171" s="157">
        <f t="shared" si="15"/>
        <v>0</v>
      </c>
      <c r="BG171" s="157">
        <f t="shared" si="16"/>
        <v>0</v>
      </c>
      <c r="BH171" s="157">
        <f t="shared" si="17"/>
        <v>0</v>
      </c>
      <c r="BI171" s="157">
        <f t="shared" si="18"/>
        <v>0</v>
      </c>
      <c r="BJ171" s="14" t="s">
        <v>156</v>
      </c>
      <c r="BK171" s="157">
        <f t="shared" si="19"/>
        <v>0</v>
      </c>
      <c r="BL171" s="14" t="s">
        <v>155</v>
      </c>
      <c r="BM171" s="156" t="s">
        <v>415</v>
      </c>
    </row>
    <row r="172" spans="1:65" s="2" customFormat="1" ht="24.15" customHeight="1">
      <c r="A172" s="26"/>
      <c r="B172" s="144"/>
      <c r="C172" s="145" t="s">
        <v>372</v>
      </c>
      <c r="D172" s="145" t="s">
        <v>151</v>
      </c>
      <c r="E172" s="146" t="s">
        <v>416</v>
      </c>
      <c r="F172" s="147" t="s">
        <v>417</v>
      </c>
      <c r="G172" s="148" t="s">
        <v>165</v>
      </c>
      <c r="H172" s="149">
        <v>155</v>
      </c>
      <c r="I172" s="150"/>
      <c r="J172" s="150">
        <f t="shared" si="10"/>
        <v>0</v>
      </c>
      <c r="K172" s="151"/>
      <c r="L172" s="27"/>
      <c r="M172" s="152" t="s">
        <v>1</v>
      </c>
      <c r="N172" s="153" t="s">
        <v>36</v>
      </c>
      <c r="O172" s="154">
        <v>0.19508</v>
      </c>
      <c r="P172" s="154">
        <f t="shared" si="11"/>
        <v>30.237400000000001</v>
      </c>
      <c r="Q172" s="154">
        <v>4.1199999999999999E-4</v>
      </c>
      <c r="R172" s="154">
        <f t="shared" si="12"/>
        <v>6.386E-2</v>
      </c>
      <c r="S172" s="154">
        <v>0</v>
      </c>
      <c r="T172" s="155">
        <f t="shared" si="13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56" t="s">
        <v>155</v>
      </c>
      <c r="AT172" s="156" t="s">
        <v>151</v>
      </c>
      <c r="AU172" s="156" t="s">
        <v>156</v>
      </c>
      <c r="AY172" s="14" t="s">
        <v>149</v>
      </c>
      <c r="BE172" s="157">
        <f t="shared" si="14"/>
        <v>0</v>
      </c>
      <c r="BF172" s="157">
        <f t="shared" si="15"/>
        <v>0</v>
      </c>
      <c r="BG172" s="157">
        <f t="shared" si="16"/>
        <v>0</v>
      </c>
      <c r="BH172" s="157">
        <f t="shared" si="17"/>
        <v>0</v>
      </c>
      <c r="BI172" s="157">
        <f t="shared" si="18"/>
        <v>0</v>
      </c>
      <c r="BJ172" s="14" t="s">
        <v>156</v>
      </c>
      <c r="BK172" s="157">
        <f t="shared" si="19"/>
        <v>0</v>
      </c>
      <c r="BL172" s="14" t="s">
        <v>155</v>
      </c>
      <c r="BM172" s="156" t="s">
        <v>418</v>
      </c>
    </row>
    <row r="173" spans="1:65" s="2" customFormat="1" ht="33" customHeight="1">
      <c r="A173" s="26"/>
      <c r="B173" s="144"/>
      <c r="C173" s="145" t="s">
        <v>419</v>
      </c>
      <c r="D173" s="145" t="s">
        <v>151</v>
      </c>
      <c r="E173" s="146" t="s">
        <v>420</v>
      </c>
      <c r="F173" s="147" t="s">
        <v>421</v>
      </c>
      <c r="G173" s="148" t="s">
        <v>165</v>
      </c>
      <c r="H173" s="149">
        <v>24</v>
      </c>
      <c r="I173" s="150"/>
      <c r="J173" s="150">
        <f t="shared" si="10"/>
        <v>0</v>
      </c>
      <c r="K173" s="151"/>
      <c r="L173" s="27"/>
      <c r="M173" s="152" t="s">
        <v>1</v>
      </c>
      <c r="N173" s="153" t="s">
        <v>36</v>
      </c>
      <c r="O173" s="154">
        <v>0</v>
      </c>
      <c r="P173" s="154">
        <f t="shared" si="11"/>
        <v>0</v>
      </c>
      <c r="Q173" s="154">
        <v>0</v>
      </c>
      <c r="R173" s="154">
        <f t="shared" si="12"/>
        <v>0</v>
      </c>
      <c r="S173" s="154">
        <v>0</v>
      </c>
      <c r="T173" s="155">
        <f t="shared" si="13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56" t="s">
        <v>155</v>
      </c>
      <c r="AT173" s="156" t="s">
        <v>151</v>
      </c>
      <c r="AU173" s="156" t="s">
        <v>156</v>
      </c>
      <c r="AY173" s="14" t="s">
        <v>149</v>
      </c>
      <c r="BE173" s="157">
        <f t="shared" si="14"/>
        <v>0</v>
      </c>
      <c r="BF173" s="157">
        <f t="shared" si="15"/>
        <v>0</v>
      </c>
      <c r="BG173" s="157">
        <f t="shared" si="16"/>
        <v>0</v>
      </c>
      <c r="BH173" s="157">
        <f t="shared" si="17"/>
        <v>0</v>
      </c>
      <c r="BI173" s="157">
        <f t="shared" si="18"/>
        <v>0</v>
      </c>
      <c r="BJ173" s="14" t="s">
        <v>156</v>
      </c>
      <c r="BK173" s="157">
        <f t="shared" si="19"/>
        <v>0</v>
      </c>
      <c r="BL173" s="14" t="s">
        <v>155</v>
      </c>
      <c r="BM173" s="156" t="s">
        <v>422</v>
      </c>
    </row>
    <row r="174" spans="1:65" s="12" customFormat="1" ht="22.8" customHeight="1">
      <c r="B174" s="132"/>
      <c r="D174" s="133" t="s">
        <v>69</v>
      </c>
      <c r="E174" s="142" t="s">
        <v>183</v>
      </c>
      <c r="F174" s="142" t="s">
        <v>184</v>
      </c>
      <c r="J174" s="143">
        <f>BK174</f>
        <v>0</v>
      </c>
      <c r="L174" s="132"/>
      <c r="M174" s="136"/>
      <c r="N174" s="137"/>
      <c r="O174" s="137"/>
      <c r="P174" s="138">
        <f>SUM(P175:P198)</f>
        <v>88.953572000000008</v>
      </c>
      <c r="Q174" s="137"/>
      <c r="R174" s="138">
        <f>SUM(R175:R198)</f>
        <v>2.3718839999999999E-3</v>
      </c>
      <c r="S174" s="137"/>
      <c r="T174" s="139">
        <f>SUM(T175:T198)</f>
        <v>9.3352049999999984</v>
      </c>
      <c r="AR174" s="133" t="s">
        <v>78</v>
      </c>
      <c r="AT174" s="140" t="s">
        <v>69</v>
      </c>
      <c r="AU174" s="140" t="s">
        <v>78</v>
      </c>
      <c r="AY174" s="133" t="s">
        <v>149</v>
      </c>
      <c r="BK174" s="141">
        <f>SUM(BK175:BK198)</f>
        <v>0</v>
      </c>
    </row>
    <row r="175" spans="1:65" s="2" customFormat="1" ht="16.5" customHeight="1">
      <c r="A175" s="26"/>
      <c r="B175" s="144"/>
      <c r="C175" s="145" t="s">
        <v>375</v>
      </c>
      <c r="D175" s="145" t="s">
        <v>151</v>
      </c>
      <c r="E175" s="146" t="s">
        <v>423</v>
      </c>
      <c r="F175" s="147" t="s">
        <v>424</v>
      </c>
      <c r="G175" s="148" t="s">
        <v>154</v>
      </c>
      <c r="H175" s="149">
        <v>6</v>
      </c>
      <c r="I175" s="150"/>
      <c r="J175" s="150">
        <f t="shared" ref="J175:J198" si="20">ROUND(I175*H175,2)</f>
        <v>0</v>
      </c>
      <c r="K175" s="151"/>
      <c r="L175" s="27"/>
      <c r="M175" s="152" t="s">
        <v>1</v>
      </c>
      <c r="N175" s="153" t="s">
        <v>36</v>
      </c>
      <c r="O175" s="154">
        <v>0</v>
      </c>
      <c r="P175" s="154">
        <f t="shared" ref="P175:P198" si="21">O175*H175</f>
        <v>0</v>
      </c>
      <c r="Q175" s="154">
        <v>0</v>
      </c>
      <c r="R175" s="154">
        <f t="shared" ref="R175:R198" si="22">Q175*H175</f>
        <v>0</v>
      </c>
      <c r="S175" s="154">
        <v>0</v>
      </c>
      <c r="T175" s="155">
        <f t="shared" ref="T175:T198" si="23">S175*H175</f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56" t="s">
        <v>155</v>
      </c>
      <c r="AT175" s="156" t="s">
        <v>151</v>
      </c>
      <c r="AU175" s="156" t="s">
        <v>156</v>
      </c>
      <c r="AY175" s="14" t="s">
        <v>149</v>
      </c>
      <c r="BE175" s="157">
        <f t="shared" ref="BE175:BE198" si="24">IF(N175="základná",J175,0)</f>
        <v>0</v>
      </c>
      <c r="BF175" s="157">
        <f t="shared" ref="BF175:BF198" si="25">IF(N175="znížená",J175,0)</f>
        <v>0</v>
      </c>
      <c r="BG175" s="157">
        <f t="shared" ref="BG175:BG198" si="26">IF(N175="zákl. prenesená",J175,0)</f>
        <v>0</v>
      </c>
      <c r="BH175" s="157">
        <f t="shared" ref="BH175:BH198" si="27">IF(N175="zníž. prenesená",J175,0)</f>
        <v>0</v>
      </c>
      <c r="BI175" s="157">
        <f t="shared" ref="BI175:BI198" si="28">IF(N175="nulová",J175,0)</f>
        <v>0</v>
      </c>
      <c r="BJ175" s="14" t="s">
        <v>156</v>
      </c>
      <c r="BK175" s="157">
        <f t="shared" ref="BK175:BK198" si="29">ROUND(I175*H175,2)</f>
        <v>0</v>
      </c>
      <c r="BL175" s="14" t="s">
        <v>155</v>
      </c>
      <c r="BM175" s="156" t="s">
        <v>425</v>
      </c>
    </row>
    <row r="176" spans="1:65" s="2" customFormat="1" ht="21.75" customHeight="1">
      <c r="A176" s="26"/>
      <c r="B176" s="144"/>
      <c r="C176" s="145" t="s">
        <v>426</v>
      </c>
      <c r="D176" s="145" t="s">
        <v>151</v>
      </c>
      <c r="E176" s="146" t="s">
        <v>427</v>
      </c>
      <c r="F176" s="147" t="s">
        <v>428</v>
      </c>
      <c r="G176" s="148" t="s">
        <v>154</v>
      </c>
      <c r="H176" s="149">
        <v>1</v>
      </c>
      <c r="I176" s="150"/>
      <c r="J176" s="150">
        <f t="shared" si="20"/>
        <v>0</v>
      </c>
      <c r="K176" s="151"/>
      <c r="L176" s="27"/>
      <c r="M176" s="152" t="s">
        <v>1</v>
      </c>
      <c r="N176" s="153" t="s">
        <v>36</v>
      </c>
      <c r="O176" s="154">
        <v>0</v>
      </c>
      <c r="P176" s="154">
        <f t="shared" si="21"/>
        <v>0</v>
      </c>
      <c r="Q176" s="154">
        <v>0</v>
      </c>
      <c r="R176" s="154">
        <f t="shared" si="22"/>
        <v>0</v>
      </c>
      <c r="S176" s="154">
        <v>0</v>
      </c>
      <c r="T176" s="155">
        <f t="shared" si="23"/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56" t="s">
        <v>155</v>
      </c>
      <c r="AT176" s="156" t="s">
        <v>151</v>
      </c>
      <c r="AU176" s="156" t="s">
        <v>156</v>
      </c>
      <c r="AY176" s="14" t="s">
        <v>149</v>
      </c>
      <c r="BE176" s="157">
        <f t="shared" si="24"/>
        <v>0</v>
      </c>
      <c r="BF176" s="157">
        <f t="shared" si="25"/>
        <v>0</v>
      </c>
      <c r="BG176" s="157">
        <f t="shared" si="26"/>
        <v>0</v>
      </c>
      <c r="BH176" s="157">
        <f t="shared" si="27"/>
        <v>0</v>
      </c>
      <c r="BI176" s="157">
        <f t="shared" si="28"/>
        <v>0</v>
      </c>
      <c r="BJ176" s="14" t="s">
        <v>156</v>
      </c>
      <c r="BK176" s="157">
        <f t="shared" si="29"/>
        <v>0</v>
      </c>
      <c r="BL176" s="14" t="s">
        <v>155</v>
      </c>
      <c r="BM176" s="156" t="s">
        <v>299</v>
      </c>
    </row>
    <row r="177" spans="1:65" s="2" customFormat="1" ht="21.75" customHeight="1">
      <c r="A177" s="26"/>
      <c r="B177" s="144"/>
      <c r="C177" s="145" t="s">
        <v>378</v>
      </c>
      <c r="D177" s="145" t="s">
        <v>151</v>
      </c>
      <c r="E177" s="146" t="s">
        <v>429</v>
      </c>
      <c r="F177" s="147" t="s">
        <v>430</v>
      </c>
      <c r="G177" s="148" t="s">
        <v>154</v>
      </c>
      <c r="H177" s="149">
        <v>2</v>
      </c>
      <c r="I177" s="150"/>
      <c r="J177" s="150">
        <f t="shared" si="20"/>
        <v>0</v>
      </c>
      <c r="K177" s="151"/>
      <c r="L177" s="27"/>
      <c r="M177" s="152" t="s">
        <v>1</v>
      </c>
      <c r="N177" s="153" t="s">
        <v>36</v>
      </c>
      <c r="O177" s="154">
        <v>0</v>
      </c>
      <c r="P177" s="154">
        <f t="shared" si="21"/>
        <v>0</v>
      </c>
      <c r="Q177" s="154">
        <v>0</v>
      </c>
      <c r="R177" s="154">
        <f t="shared" si="22"/>
        <v>0</v>
      </c>
      <c r="S177" s="154">
        <v>0</v>
      </c>
      <c r="T177" s="155">
        <f t="shared" si="23"/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56" t="s">
        <v>155</v>
      </c>
      <c r="AT177" s="156" t="s">
        <v>151</v>
      </c>
      <c r="AU177" s="156" t="s">
        <v>156</v>
      </c>
      <c r="AY177" s="14" t="s">
        <v>149</v>
      </c>
      <c r="BE177" s="157">
        <f t="shared" si="24"/>
        <v>0</v>
      </c>
      <c r="BF177" s="157">
        <f t="shared" si="25"/>
        <v>0</v>
      </c>
      <c r="BG177" s="157">
        <f t="shared" si="26"/>
        <v>0</v>
      </c>
      <c r="BH177" s="157">
        <f t="shared" si="27"/>
        <v>0</v>
      </c>
      <c r="BI177" s="157">
        <f t="shared" si="28"/>
        <v>0</v>
      </c>
      <c r="BJ177" s="14" t="s">
        <v>156</v>
      </c>
      <c r="BK177" s="157">
        <f t="shared" si="29"/>
        <v>0</v>
      </c>
      <c r="BL177" s="14" t="s">
        <v>155</v>
      </c>
      <c r="BM177" s="156" t="s">
        <v>431</v>
      </c>
    </row>
    <row r="178" spans="1:65" s="2" customFormat="1" ht="24.15" customHeight="1">
      <c r="A178" s="26"/>
      <c r="B178" s="144"/>
      <c r="C178" s="145" t="s">
        <v>432</v>
      </c>
      <c r="D178" s="145" t="s">
        <v>151</v>
      </c>
      <c r="E178" s="146" t="s">
        <v>433</v>
      </c>
      <c r="F178" s="147" t="s">
        <v>434</v>
      </c>
      <c r="G178" s="148" t="s">
        <v>154</v>
      </c>
      <c r="H178" s="149">
        <v>1</v>
      </c>
      <c r="I178" s="150"/>
      <c r="J178" s="150">
        <f t="shared" si="20"/>
        <v>0</v>
      </c>
      <c r="K178" s="151"/>
      <c r="L178" s="27"/>
      <c r="M178" s="152" t="s">
        <v>1</v>
      </c>
      <c r="N178" s="153" t="s">
        <v>36</v>
      </c>
      <c r="O178" s="154">
        <v>0</v>
      </c>
      <c r="P178" s="154">
        <f t="shared" si="21"/>
        <v>0</v>
      </c>
      <c r="Q178" s="154">
        <v>0</v>
      </c>
      <c r="R178" s="154">
        <f t="shared" si="22"/>
        <v>0</v>
      </c>
      <c r="S178" s="154">
        <v>0</v>
      </c>
      <c r="T178" s="155">
        <f t="shared" si="23"/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56" t="s">
        <v>155</v>
      </c>
      <c r="AT178" s="156" t="s">
        <v>151</v>
      </c>
      <c r="AU178" s="156" t="s">
        <v>156</v>
      </c>
      <c r="AY178" s="14" t="s">
        <v>149</v>
      </c>
      <c r="BE178" s="157">
        <f t="shared" si="24"/>
        <v>0</v>
      </c>
      <c r="BF178" s="157">
        <f t="shared" si="25"/>
        <v>0</v>
      </c>
      <c r="BG178" s="157">
        <f t="shared" si="26"/>
        <v>0</v>
      </c>
      <c r="BH178" s="157">
        <f t="shared" si="27"/>
        <v>0</v>
      </c>
      <c r="BI178" s="157">
        <f t="shared" si="28"/>
        <v>0</v>
      </c>
      <c r="BJ178" s="14" t="s">
        <v>156</v>
      </c>
      <c r="BK178" s="157">
        <f t="shared" si="29"/>
        <v>0</v>
      </c>
      <c r="BL178" s="14" t="s">
        <v>155</v>
      </c>
      <c r="BM178" s="156" t="s">
        <v>435</v>
      </c>
    </row>
    <row r="179" spans="1:65" s="2" customFormat="1" ht="21.75" customHeight="1">
      <c r="A179" s="26"/>
      <c r="B179" s="144"/>
      <c r="C179" s="145" t="s">
        <v>382</v>
      </c>
      <c r="D179" s="145" t="s">
        <v>151</v>
      </c>
      <c r="E179" s="146" t="s">
        <v>436</v>
      </c>
      <c r="F179" s="147" t="s">
        <v>437</v>
      </c>
      <c r="G179" s="148" t="s">
        <v>165</v>
      </c>
      <c r="H179" s="149">
        <v>160</v>
      </c>
      <c r="I179" s="150"/>
      <c r="J179" s="150">
        <f t="shared" si="20"/>
        <v>0</v>
      </c>
      <c r="K179" s="151"/>
      <c r="L179" s="27"/>
      <c r="M179" s="152" t="s">
        <v>1</v>
      </c>
      <c r="N179" s="153" t="s">
        <v>36</v>
      </c>
      <c r="O179" s="154">
        <v>0.20699999999999999</v>
      </c>
      <c r="P179" s="154">
        <f t="shared" si="21"/>
        <v>33.119999999999997</v>
      </c>
      <c r="Q179" s="154">
        <v>0</v>
      </c>
      <c r="R179" s="154">
        <f t="shared" si="22"/>
        <v>0</v>
      </c>
      <c r="S179" s="154">
        <v>2.1999999999999999E-2</v>
      </c>
      <c r="T179" s="155">
        <f t="shared" si="23"/>
        <v>3.5199999999999996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56" t="s">
        <v>155</v>
      </c>
      <c r="AT179" s="156" t="s">
        <v>151</v>
      </c>
      <c r="AU179" s="156" t="s">
        <v>156</v>
      </c>
      <c r="AY179" s="14" t="s">
        <v>149</v>
      </c>
      <c r="BE179" s="157">
        <f t="shared" si="24"/>
        <v>0</v>
      </c>
      <c r="BF179" s="157">
        <f t="shared" si="25"/>
        <v>0</v>
      </c>
      <c r="BG179" s="157">
        <f t="shared" si="26"/>
        <v>0</v>
      </c>
      <c r="BH179" s="157">
        <f t="shared" si="27"/>
        <v>0</v>
      </c>
      <c r="BI179" s="157">
        <f t="shared" si="28"/>
        <v>0</v>
      </c>
      <c r="BJ179" s="14" t="s">
        <v>156</v>
      </c>
      <c r="BK179" s="157">
        <f t="shared" si="29"/>
        <v>0</v>
      </c>
      <c r="BL179" s="14" t="s">
        <v>155</v>
      </c>
      <c r="BM179" s="156" t="s">
        <v>438</v>
      </c>
    </row>
    <row r="180" spans="1:65" s="2" customFormat="1" ht="33" customHeight="1">
      <c r="A180" s="26"/>
      <c r="B180" s="144"/>
      <c r="C180" s="145" t="s">
        <v>439</v>
      </c>
      <c r="D180" s="145" t="s">
        <v>151</v>
      </c>
      <c r="E180" s="146" t="s">
        <v>440</v>
      </c>
      <c r="F180" s="147" t="s">
        <v>441</v>
      </c>
      <c r="G180" s="148" t="s">
        <v>234</v>
      </c>
      <c r="H180" s="149">
        <v>0.54</v>
      </c>
      <c r="I180" s="150"/>
      <c r="J180" s="150">
        <f t="shared" si="20"/>
        <v>0</v>
      </c>
      <c r="K180" s="151"/>
      <c r="L180" s="27"/>
      <c r="M180" s="152" t="s">
        <v>1</v>
      </c>
      <c r="N180" s="153" t="s">
        <v>36</v>
      </c>
      <c r="O180" s="154">
        <v>8.6609999999999996</v>
      </c>
      <c r="P180" s="154">
        <f t="shared" si="21"/>
        <v>4.6769400000000001</v>
      </c>
      <c r="Q180" s="154">
        <v>0</v>
      </c>
      <c r="R180" s="154">
        <f t="shared" si="22"/>
        <v>0</v>
      </c>
      <c r="S180" s="154">
        <v>2.4</v>
      </c>
      <c r="T180" s="155">
        <f t="shared" si="23"/>
        <v>1.296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56" t="s">
        <v>155</v>
      </c>
      <c r="AT180" s="156" t="s">
        <v>151</v>
      </c>
      <c r="AU180" s="156" t="s">
        <v>156</v>
      </c>
      <c r="AY180" s="14" t="s">
        <v>149</v>
      </c>
      <c r="BE180" s="157">
        <f t="shared" si="24"/>
        <v>0</v>
      </c>
      <c r="BF180" s="157">
        <f t="shared" si="25"/>
        <v>0</v>
      </c>
      <c r="BG180" s="157">
        <f t="shared" si="26"/>
        <v>0</v>
      </c>
      <c r="BH180" s="157">
        <f t="shared" si="27"/>
        <v>0</v>
      </c>
      <c r="BI180" s="157">
        <f t="shared" si="28"/>
        <v>0</v>
      </c>
      <c r="BJ180" s="14" t="s">
        <v>156</v>
      </c>
      <c r="BK180" s="157">
        <f t="shared" si="29"/>
        <v>0</v>
      </c>
      <c r="BL180" s="14" t="s">
        <v>155</v>
      </c>
      <c r="BM180" s="156" t="s">
        <v>442</v>
      </c>
    </row>
    <row r="181" spans="1:65" s="2" customFormat="1" ht="24.15" customHeight="1">
      <c r="A181" s="26"/>
      <c r="B181" s="144"/>
      <c r="C181" s="145" t="s">
        <v>385</v>
      </c>
      <c r="D181" s="145" t="s">
        <v>151</v>
      </c>
      <c r="E181" s="146" t="s">
        <v>443</v>
      </c>
      <c r="F181" s="147" t="s">
        <v>444</v>
      </c>
      <c r="G181" s="148" t="s">
        <v>154</v>
      </c>
      <c r="H181" s="149">
        <v>2</v>
      </c>
      <c r="I181" s="150"/>
      <c r="J181" s="150">
        <f t="shared" si="20"/>
        <v>0</v>
      </c>
      <c r="K181" s="151"/>
      <c r="L181" s="27"/>
      <c r="M181" s="152" t="s">
        <v>1</v>
      </c>
      <c r="N181" s="153" t="s">
        <v>36</v>
      </c>
      <c r="O181" s="154">
        <v>0.03</v>
      </c>
      <c r="P181" s="154">
        <f t="shared" si="21"/>
        <v>0.06</v>
      </c>
      <c r="Q181" s="154">
        <v>0</v>
      </c>
      <c r="R181" s="154">
        <f t="shared" si="22"/>
        <v>0</v>
      </c>
      <c r="S181" s="154">
        <v>1.2E-2</v>
      </c>
      <c r="T181" s="155">
        <f t="shared" si="23"/>
        <v>2.4E-2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56" t="s">
        <v>155</v>
      </c>
      <c r="AT181" s="156" t="s">
        <v>151</v>
      </c>
      <c r="AU181" s="156" t="s">
        <v>156</v>
      </c>
      <c r="AY181" s="14" t="s">
        <v>149</v>
      </c>
      <c r="BE181" s="157">
        <f t="shared" si="24"/>
        <v>0</v>
      </c>
      <c r="BF181" s="157">
        <f t="shared" si="25"/>
        <v>0</v>
      </c>
      <c r="BG181" s="157">
        <f t="shared" si="26"/>
        <v>0</v>
      </c>
      <c r="BH181" s="157">
        <f t="shared" si="27"/>
        <v>0</v>
      </c>
      <c r="BI181" s="157">
        <f t="shared" si="28"/>
        <v>0</v>
      </c>
      <c r="BJ181" s="14" t="s">
        <v>156</v>
      </c>
      <c r="BK181" s="157">
        <f t="shared" si="29"/>
        <v>0</v>
      </c>
      <c r="BL181" s="14" t="s">
        <v>155</v>
      </c>
      <c r="BM181" s="156" t="s">
        <v>445</v>
      </c>
    </row>
    <row r="182" spans="1:65" s="2" customFormat="1" ht="24.15" customHeight="1">
      <c r="A182" s="26"/>
      <c r="B182" s="144"/>
      <c r="C182" s="145" t="s">
        <v>446</v>
      </c>
      <c r="D182" s="145" t="s">
        <v>151</v>
      </c>
      <c r="E182" s="146" t="s">
        <v>447</v>
      </c>
      <c r="F182" s="147" t="s">
        <v>448</v>
      </c>
      <c r="G182" s="148" t="s">
        <v>154</v>
      </c>
      <c r="H182" s="149">
        <v>2</v>
      </c>
      <c r="I182" s="150"/>
      <c r="J182" s="150">
        <f t="shared" si="20"/>
        <v>0</v>
      </c>
      <c r="K182" s="151"/>
      <c r="L182" s="27"/>
      <c r="M182" s="152" t="s">
        <v>1</v>
      </c>
      <c r="N182" s="153" t="s">
        <v>36</v>
      </c>
      <c r="O182" s="154">
        <v>0</v>
      </c>
      <c r="P182" s="154">
        <f t="shared" si="21"/>
        <v>0</v>
      </c>
      <c r="Q182" s="154">
        <v>0</v>
      </c>
      <c r="R182" s="154">
        <f t="shared" si="22"/>
        <v>0</v>
      </c>
      <c r="S182" s="154">
        <v>0</v>
      </c>
      <c r="T182" s="155">
        <f t="shared" si="23"/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56" t="s">
        <v>155</v>
      </c>
      <c r="AT182" s="156" t="s">
        <v>151</v>
      </c>
      <c r="AU182" s="156" t="s">
        <v>156</v>
      </c>
      <c r="AY182" s="14" t="s">
        <v>149</v>
      </c>
      <c r="BE182" s="157">
        <f t="shared" si="24"/>
        <v>0</v>
      </c>
      <c r="BF182" s="157">
        <f t="shared" si="25"/>
        <v>0</v>
      </c>
      <c r="BG182" s="157">
        <f t="shared" si="26"/>
        <v>0</v>
      </c>
      <c r="BH182" s="157">
        <f t="shared" si="27"/>
        <v>0</v>
      </c>
      <c r="BI182" s="157">
        <f t="shared" si="28"/>
        <v>0</v>
      </c>
      <c r="BJ182" s="14" t="s">
        <v>156</v>
      </c>
      <c r="BK182" s="157">
        <f t="shared" si="29"/>
        <v>0</v>
      </c>
      <c r="BL182" s="14" t="s">
        <v>155</v>
      </c>
      <c r="BM182" s="156" t="s">
        <v>449</v>
      </c>
    </row>
    <row r="183" spans="1:65" s="2" customFormat="1" ht="37.799999999999997" customHeight="1">
      <c r="A183" s="26"/>
      <c r="B183" s="144"/>
      <c r="C183" s="145" t="s">
        <v>388</v>
      </c>
      <c r="D183" s="145" t="s">
        <v>151</v>
      </c>
      <c r="E183" s="146" t="s">
        <v>450</v>
      </c>
      <c r="F183" s="147" t="s">
        <v>451</v>
      </c>
      <c r="G183" s="148" t="s">
        <v>165</v>
      </c>
      <c r="H183" s="149">
        <v>2.88</v>
      </c>
      <c r="I183" s="150"/>
      <c r="J183" s="150">
        <f t="shared" si="20"/>
        <v>0</v>
      </c>
      <c r="K183" s="151"/>
      <c r="L183" s="27"/>
      <c r="M183" s="152" t="s">
        <v>1</v>
      </c>
      <c r="N183" s="153" t="s">
        <v>36</v>
      </c>
      <c r="O183" s="154">
        <v>0.29899999999999999</v>
      </c>
      <c r="P183" s="154">
        <f t="shared" si="21"/>
        <v>0.86111999999999989</v>
      </c>
      <c r="Q183" s="154">
        <v>0</v>
      </c>
      <c r="R183" s="154">
        <f t="shared" si="22"/>
        <v>0</v>
      </c>
      <c r="S183" s="154">
        <v>3.1E-2</v>
      </c>
      <c r="T183" s="155">
        <f t="shared" si="23"/>
        <v>8.9279999999999998E-2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56" t="s">
        <v>155</v>
      </c>
      <c r="AT183" s="156" t="s">
        <v>151</v>
      </c>
      <c r="AU183" s="156" t="s">
        <v>156</v>
      </c>
      <c r="AY183" s="14" t="s">
        <v>149</v>
      </c>
      <c r="BE183" s="157">
        <f t="shared" si="24"/>
        <v>0</v>
      </c>
      <c r="BF183" s="157">
        <f t="shared" si="25"/>
        <v>0</v>
      </c>
      <c r="BG183" s="157">
        <f t="shared" si="26"/>
        <v>0</v>
      </c>
      <c r="BH183" s="157">
        <f t="shared" si="27"/>
        <v>0</v>
      </c>
      <c r="BI183" s="157">
        <f t="shared" si="28"/>
        <v>0</v>
      </c>
      <c r="BJ183" s="14" t="s">
        <v>156</v>
      </c>
      <c r="BK183" s="157">
        <f t="shared" si="29"/>
        <v>0</v>
      </c>
      <c r="BL183" s="14" t="s">
        <v>155</v>
      </c>
      <c r="BM183" s="156" t="s">
        <v>452</v>
      </c>
    </row>
    <row r="184" spans="1:65" s="2" customFormat="1" ht="24.15" customHeight="1">
      <c r="A184" s="26"/>
      <c r="B184" s="144"/>
      <c r="C184" s="145" t="s">
        <v>453</v>
      </c>
      <c r="D184" s="145" t="s">
        <v>151</v>
      </c>
      <c r="E184" s="146" t="s">
        <v>454</v>
      </c>
      <c r="F184" s="147" t="s">
        <v>455</v>
      </c>
      <c r="G184" s="148" t="s">
        <v>165</v>
      </c>
      <c r="H184" s="149">
        <v>5.4</v>
      </c>
      <c r="I184" s="150"/>
      <c r="J184" s="150">
        <f t="shared" si="20"/>
        <v>0</v>
      </c>
      <c r="K184" s="151"/>
      <c r="L184" s="27"/>
      <c r="M184" s="152" t="s">
        <v>1</v>
      </c>
      <c r="N184" s="153" t="s">
        <v>36</v>
      </c>
      <c r="O184" s="154">
        <v>0</v>
      </c>
      <c r="P184" s="154">
        <f t="shared" si="21"/>
        <v>0</v>
      </c>
      <c r="Q184" s="154">
        <v>0</v>
      </c>
      <c r="R184" s="154">
        <f t="shared" si="22"/>
        <v>0</v>
      </c>
      <c r="S184" s="154">
        <v>0</v>
      </c>
      <c r="T184" s="155">
        <f t="shared" si="23"/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56" t="s">
        <v>155</v>
      </c>
      <c r="AT184" s="156" t="s">
        <v>151</v>
      </c>
      <c r="AU184" s="156" t="s">
        <v>156</v>
      </c>
      <c r="AY184" s="14" t="s">
        <v>149</v>
      </c>
      <c r="BE184" s="157">
        <f t="shared" si="24"/>
        <v>0</v>
      </c>
      <c r="BF184" s="157">
        <f t="shared" si="25"/>
        <v>0</v>
      </c>
      <c r="BG184" s="157">
        <f t="shared" si="26"/>
        <v>0</v>
      </c>
      <c r="BH184" s="157">
        <f t="shared" si="27"/>
        <v>0</v>
      </c>
      <c r="BI184" s="157">
        <f t="shared" si="28"/>
        <v>0</v>
      </c>
      <c r="BJ184" s="14" t="s">
        <v>156</v>
      </c>
      <c r="BK184" s="157">
        <f t="shared" si="29"/>
        <v>0</v>
      </c>
      <c r="BL184" s="14" t="s">
        <v>155</v>
      </c>
      <c r="BM184" s="156" t="s">
        <v>456</v>
      </c>
    </row>
    <row r="185" spans="1:65" s="2" customFormat="1" ht="24.15" customHeight="1">
      <c r="A185" s="26"/>
      <c r="B185" s="144"/>
      <c r="C185" s="145" t="s">
        <v>391</v>
      </c>
      <c r="D185" s="145" t="s">
        <v>151</v>
      </c>
      <c r="E185" s="146" t="s">
        <v>457</v>
      </c>
      <c r="F185" s="147" t="s">
        <v>458</v>
      </c>
      <c r="G185" s="148" t="s">
        <v>154</v>
      </c>
      <c r="H185" s="149">
        <v>1</v>
      </c>
      <c r="I185" s="150"/>
      <c r="J185" s="150">
        <f t="shared" si="20"/>
        <v>0</v>
      </c>
      <c r="K185" s="151"/>
      <c r="L185" s="27"/>
      <c r="M185" s="152" t="s">
        <v>1</v>
      </c>
      <c r="N185" s="153" t="s">
        <v>36</v>
      </c>
      <c r="O185" s="154">
        <v>0.308</v>
      </c>
      <c r="P185" s="154">
        <f t="shared" si="21"/>
        <v>0.308</v>
      </c>
      <c r="Q185" s="154">
        <v>0</v>
      </c>
      <c r="R185" s="154">
        <f t="shared" si="22"/>
        <v>0</v>
      </c>
      <c r="S185" s="154">
        <v>8.0000000000000002E-3</v>
      </c>
      <c r="T185" s="155">
        <f t="shared" si="23"/>
        <v>8.0000000000000002E-3</v>
      </c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56" t="s">
        <v>155</v>
      </c>
      <c r="AT185" s="156" t="s">
        <v>151</v>
      </c>
      <c r="AU185" s="156" t="s">
        <v>156</v>
      </c>
      <c r="AY185" s="14" t="s">
        <v>149</v>
      </c>
      <c r="BE185" s="157">
        <f t="shared" si="24"/>
        <v>0</v>
      </c>
      <c r="BF185" s="157">
        <f t="shared" si="25"/>
        <v>0</v>
      </c>
      <c r="BG185" s="157">
        <f t="shared" si="26"/>
        <v>0</v>
      </c>
      <c r="BH185" s="157">
        <f t="shared" si="27"/>
        <v>0</v>
      </c>
      <c r="BI185" s="157">
        <f t="shared" si="28"/>
        <v>0</v>
      </c>
      <c r="BJ185" s="14" t="s">
        <v>156</v>
      </c>
      <c r="BK185" s="157">
        <f t="shared" si="29"/>
        <v>0</v>
      </c>
      <c r="BL185" s="14" t="s">
        <v>155</v>
      </c>
      <c r="BM185" s="156" t="s">
        <v>459</v>
      </c>
    </row>
    <row r="186" spans="1:65" s="2" customFormat="1" ht="24.15" customHeight="1">
      <c r="A186" s="26"/>
      <c r="B186" s="144"/>
      <c r="C186" s="145" t="s">
        <v>460</v>
      </c>
      <c r="D186" s="145" t="s">
        <v>151</v>
      </c>
      <c r="E186" s="146" t="s">
        <v>461</v>
      </c>
      <c r="F186" s="147" t="s">
        <v>462</v>
      </c>
      <c r="G186" s="148" t="s">
        <v>154</v>
      </c>
      <c r="H186" s="149">
        <v>6</v>
      </c>
      <c r="I186" s="150"/>
      <c r="J186" s="150">
        <f t="shared" si="20"/>
        <v>0</v>
      </c>
      <c r="K186" s="151"/>
      <c r="L186" s="27"/>
      <c r="M186" s="152" t="s">
        <v>1</v>
      </c>
      <c r="N186" s="153" t="s">
        <v>36</v>
      </c>
      <c r="O186" s="154">
        <v>0.49199999999999999</v>
      </c>
      <c r="P186" s="154">
        <f t="shared" si="21"/>
        <v>2.952</v>
      </c>
      <c r="Q186" s="154">
        <v>0</v>
      </c>
      <c r="R186" s="154">
        <f t="shared" si="22"/>
        <v>0</v>
      </c>
      <c r="S186" s="154">
        <v>5.7000000000000002E-2</v>
      </c>
      <c r="T186" s="155">
        <f t="shared" si="23"/>
        <v>0.34200000000000003</v>
      </c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56" t="s">
        <v>155</v>
      </c>
      <c r="AT186" s="156" t="s">
        <v>151</v>
      </c>
      <c r="AU186" s="156" t="s">
        <v>156</v>
      </c>
      <c r="AY186" s="14" t="s">
        <v>149</v>
      </c>
      <c r="BE186" s="157">
        <f t="shared" si="24"/>
        <v>0</v>
      </c>
      <c r="BF186" s="157">
        <f t="shared" si="25"/>
        <v>0</v>
      </c>
      <c r="BG186" s="157">
        <f t="shared" si="26"/>
        <v>0</v>
      </c>
      <c r="BH186" s="157">
        <f t="shared" si="27"/>
        <v>0</v>
      </c>
      <c r="BI186" s="157">
        <f t="shared" si="28"/>
        <v>0</v>
      </c>
      <c r="BJ186" s="14" t="s">
        <v>156</v>
      </c>
      <c r="BK186" s="157">
        <f t="shared" si="29"/>
        <v>0</v>
      </c>
      <c r="BL186" s="14" t="s">
        <v>155</v>
      </c>
      <c r="BM186" s="156" t="s">
        <v>463</v>
      </c>
    </row>
    <row r="187" spans="1:65" s="2" customFormat="1" ht="24.15" customHeight="1">
      <c r="A187" s="26"/>
      <c r="B187" s="144"/>
      <c r="C187" s="145" t="s">
        <v>394</v>
      </c>
      <c r="D187" s="145" t="s">
        <v>151</v>
      </c>
      <c r="E187" s="146" t="s">
        <v>464</v>
      </c>
      <c r="F187" s="147" t="s">
        <v>465</v>
      </c>
      <c r="G187" s="148" t="s">
        <v>154</v>
      </c>
      <c r="H187" s="149">
        <v>3</v>
      </c>
      <c r="I187" s="150"/>
      <c r="J187" s="150">
        <f t="shared" si="20"/>
        <v>0</v>
      </c>
      <c r="K187" s="151"/>
      <c r="L187" s="27"/>
      <c r="M187" s="152" t="s">
        <v>1</v>
      </c>
      <c r="N187" s="153" t="s">
        <v>36</v>
      </c>
      <c r="O187" s="154">
        <v>0.92900000000000005</v>
      </c>
      <c r="P187" s="154">
        <f t="shared" si="21"/>
        <v>2.7869999999999999</v>
      </c>
      <c r="Q187" s="154">
        <v>0</v>
      </c>
      <c r="R187" s="154">
        <f t="shared" si="22"/>
        <v>0</v>
      </c>
      <c r="S187" s="154">
        <v>0.14599999999999999</v>
      </c>
      <c r="T187" s="155">
        <f t="shared" si="23"/>
        <v>0.43799999999999994</v>
      </c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56" t="s">
        <v>155</v>
      </c>
      <c r="AT187" s="156" t="s">
        <v>151</v>
      </c>
      <c r="AU187" s="156" t="s">
        <v>156</v>
      </c>
      <c r="AY187" s="14" t="s">
        <v>149</v>
      </c>
      <c r="BE187" s="157">
        <f t="shared" si="24"/>
        <v>0</v>
      </c>
      <c r="BF187" s="157">
        <f t="shared" si="25"/>
        <v>0</v>
      </c>
      <c r="BG187" s="157">
        <f t="shared" si="26"/>
        <v>0</v>
      </c>
      <c r="BH187" s="157">
        <f t="shared" si="27"/>
        <v>0</v>
      </c>
      <c r="BI187" s="157">
        <f t="shared" si="28"/>
        <v>0</v>
      </c>
      <c r="BJ187" s="14" t="s">
        <v>156</v>
      </c>
      <c r="BK187" s="157">
        <f t="shared" si="29"/>
        <v>0</v>
      </c>
      <c r="BL187" s="14" t="s">
        <v>155</v>
      </c>
      <c r="BM187" s="156" t="s">
        <v>466</v>
      </c>
    </row>
    <row r="188" spans="1:65" s="2" customFormat="1" ht="24.15" customHeight="1">
      <c r="A188" s="26"/>
      <c r="B188" s="144"/>
      <c r="C188" s="145" t="s">
        <v>467</v>
      </c>
      <c r="D188" s="145" t="s">
        <v>151</v>
      </c>
      <c r="E188" s="146" t="s">
        <v>468</v>
      </c>
      <c r="F188" s="147" t="s">
        <v>469</v>
      </c>
      <c r="G188" s="148" t="s">
        <v>234</v>
      </c>
      <c r="H188" s="149">
        <v>0.20300000000000001</v>
      </c>
      <c r="I188" s="150"/>
      <c r="J188" s="150">
        <f t="shared" si="20"/>
        <v>0</v>
      </c>
      <c r="K188" s="151"/>
      <c r="L188" s="27"/>
      <c r="M188" s="152" t="s">
        <v>1</v>
      </c>
      <c r="N188" s="153" t="s">
        <v>36</v>
      </c>
      <c r="O188" s="154">
        <v>5.41</v>
      </c>
      <c r="P188" s="154">
        <f t="shared" si="21"/>
        <v>1.09823</v>
      </c>
      <c r="Q188" s="154">
        <v>0</v>
      </c>
      <c r="R188" s="154">
        <f t="shared" si="22"/>
        <v>0</v>
      </c>
      <c r="S188" s="154">
        <v>1.875</v>
      </c>
      <c r="T188" s="155">
        <f t="shared" si="23"/>
        <v>0.38062500000000005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56" t="s">
        <v>155</v>
      </c>
      <c r="AT188" s="156" t="s">
        <v>151</v>
      </c>
      <c r="AU188" s="156" t="s">
        <v>156</v>
      </c>
      <c r="AY188" s="14" t="s">
        <v>149</v>
      </c>
      <c r="BE188" s="157">
        <f t="shared" si="24"/>
        <v>0</v>
      </c>
      <c r="BF188" s="157">
        <f t="shared" si="25"/>
        <v>0</v>
      </c>
      <c r="BG188" s="157">
        <f t="shared" si="26"/>
        <v>0</v>
      </c>
      <c r="BH188" s="157">
        <f t="shared" si="27"/>
        <v>0</v>
      </c>
      <c r="BI188" s="157">
        <f t="shared" si="28"/>
        <v>0</v>
      </c>
      <c r="BJ188" s="14" t="s">
        <v>156</v>
      </c>
      <c r="BK188" s="157">
        <f t="shared" si="29"/>
        <v>0</v>
      </c>
      <c r="BL188" s="14" t="s">
        <v>155</v>
      </c>
      <c r="BM188" s="156" t="s">
        <v>470</v>
      </c>
    </row>
    <row r="189" spans="1:65" s="2" customFormat="1" ht="24.15" customHeight="1">
      <c r="A189" s="26"/>
      <c r="B189" s="144"/>
      <c r="C189" s="145" t="s">
        <v>397</v>
      </c>
      <c r="D189" s="145" t="s">
        <v>151</v>
      </c>
      <c r="E189" s="146" t="s">
        <v>471</v>
      </c>
      <c r="F189" s="147" t="s">
        <v>472</v>
      </c>
      <c r="G189" s="148" t="s">
        <v>234</v>
      </c>
      <c r="H189" s="149">
        <v>1.5</v>
      </c>
      <c r="I189" s="150"/>
      <c r="J189" s="150">
        <f t="shared" si="20"/>
        <v>0</v>
      </c>
      <c r="K189" s="151"/>
      <c r="L189" s="27"/>
      <c r="M189" s="152" t="s">
        <v>1</v>
      </c>
      <c r="N189" s="153" t="s">
        <v>36</v>
      </c>
      <c r="O189" s="154">
        <v>6.1760000000000002</v>
      </c>
      <c r="P189" s="154">
        <f t="shared" si="21"/>
        <v>9.2639999999999993</v>
      </c>
      <c r="Q189" s="154">
        <v>0</v>
      </c>
      <c r="R189" s="154">
        <f t="shared" si="22"/>
        <v>0</v>
      </c>
      <c r="S189" s="154">
        <v>1.875</v>
      </c>
      <c r="T189" s="155">
        <f t="shared" si="23"/>
        <v>2.8125</v>
      </c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56" t="s">
        <v>155</v>
      </c>
      <c r="AT189" s="156" t="s">
        <v>151</v>
      </c>
      <c r="AU189" s="156" t="s">
        <v>156</v>
      </c>
      <c r="AY189" s="14" t="s">
        <v>149</v>
      </c>
      <c r="BE189" s="157">
        <f t="shared" si="24"/>
        <v>0</v>
      </c>
      <c r="BF189" s="157">
        <f t="shared" si="25"/>
        <v>0</v>
      </c>
      <c r="BG189" s="157">
        <f t="shared" si="26"/>
        <v>0</v>
      </c>
      <c r="BH189" s="157">
        <f t="shared" si="27"/>
        <v>0</v>
      </c>
      <c r="BI189" s="157">
        <f t="shared" si="28"/>
        <v>0</v>
      </c>
      <c r="BJ189" s="14" t="s">
        <v>156</v>
      </c>
      <c r="BK189" s="157">
        <f t="shared" si="29"/>
        <v>0</v>
      </c>
      <c r="BL189" s="14" t="s">
        <v>155</v>
      </c>
      <c r="BM189" s="156" t="s">
        <v>473</v>
      </c>
    </row>
    <row r="190" spans="1:65" s="2" customFormat="1" ht="24.15" customHeight="1">
      <c r="A190" s="26"/>
      <c r="B190" s="144"/>
      <c r="C190" s="145" t="s">
        <v>474</v>
      </c>
      <c r="D190" s="145" t="s">
        <v>151</v>
      </c>
      <c r="E190" s="146" t="s">
        <v>475</v>
      </c>
      <c r="F190" s="147" t="s">
        <v>476</v>
      </c>
      <c r="G190" s="148" t="s">
        <v>477</v>
      </c>
      <c r="H190" s="149">
        <v>60</v>
      </c>
      <c r="I190" s="150"/>
      <c r="J190" s="150">
        <f t="shared" si="20"/>
        <v>0</v>
      </c>
      <c r="K190" s="151"/>
      <c r="L190" s="27"/>
      <c r="M190" s="152" t="s">
        <v>1</v>
      </c>
      <c r="N190" s="153" t="s">
        <v>36</v>
      </c>
      <c r="O190" s="154">
        <v>4.9450000000000001E-2</v>
      </c>
      <c r="P190" s="154">
        <f t="shared" si="21"/>
        <v>2.9670000000000001</v>
      </c>
      <c r="Q190" s="154">
        <v>3.9531399999999999E-5</v>
      </c>
      <c r="R190" s="154">
        <f t="shared" si="22"/>
        <v>2.3718839999999999E-3</v>
      </c>
      <c r="S190" s="154">
        <v>1.1800000000000001E-3</v>
      </c>
      <c r="T190" s="155">
        <f t="shared" si="23"/>
        <v>7.0800000000000002E-2</v>
      </c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R190" s="156" t="s">
        <v>155</v>
      </c>
      <c r="AT190" s="156" t="s">
        <v>151</v>
      </c>
      <c r="AU190" s="156" t="s">
        <v>156</v>
      </c>
      <c r="AY190" s="14" t="s">
        <v>149</v>
      </c>
      <c r="BE190" s="157">
        <f t="shared" si="24"/>
        <v>0</v>
      </c>
      <c r="BF190" s="157">
        <f t="shared" si="25"/>
        <v>0</v>
      </c>
      <c r="BG190" s="157">
        <f t="shared" si="26"/>
        <v>0</v>
      </c>
      <c r="BH190" s="157">
        <f t="shared" si="27"/>
        <v>0</v>
      </c>
      <c r="BI190" s="157">
        <f t="shared" si="28"/>
        <v>0</v>
      </c>
      <c r="BJ190" s="14" t="s">
        <v>156</v>
      </c>
      <c r="BK190" s="157">
        <f t="shared" si="29"/>
        <v>0</v>
      </c>
      <c r="BL190" s="14" t="s">
        <v>155</v>
      </c>
      <c r="BM190" s="156" t="s">
        <v>478</v>
      </c>
    </row>
    <row r="191" spans="1:65" s="2" customFormat="1" ht="33" customHeight="1">
      <c r="A191" s="26"/>
      <c r="B191" s="144"/>
      <c r="C191" s="145" t="s">
        <v>401</v>
      </c>
      <c r="D191" s="145" t="s">
        <v>151</v>
      </c>
      <c r="E191" s="146" t="s">
        <v>479</v>
      </c>
      <c r="F191" s="147" t="s">
        <v>480</v>
      </c>
      <c r="G191" s="148" t="s">
        <v>154</v>
      </c>
      <c r="H191" s="149">
        <v>1</v>
      </c>
      <c r="I191" s="150"/>
      <c r="J191" s="150">
        <f t="shared" si="20"/>
        <v>0</v>
      </c>
      <c r="K191" s="151"/>
      <c r="L191" s="27"/>
      <c r="M191" s="152" t="s">
        <v>1</v>
      </c>
      <c r="N191" s="153" t="s">
        <v>36</v>
      </c>
      <c r="O191" s="154">
        <v>0.48399999999999999</v>
      </c>
      <c r="P191" s="154">
        <f t="shared" si="21"/>
        <v>0.48399999999999999</v>
      </c>
      <c r="Q191" s="154">
        <v>0</v>
      </c>
      <c r="R191" s="154">
        <f t="shared" si="22"/>
        <v>0</v>
      </c>
      <c r="S191" s="154">
        <v>8.0000000000000002E-3</v>
      </c>
      <c r="T191" s="155">
        <f t="shared" si="23"/>
        <v>8.0000000000000002E-3</v>
      </c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R191" s="156" t="s">
        <v>155</v>
      </c>
      <c r="AT191" s="156" t="s">
        <v>151</v>
      </c>
      <c r="AU191" s="156" t="s">
        <v>156</v>
      </c>
      <c r="AY191" s="14" t="s">
        <v>149</v>
      </c>
      <c r="BE191" s="157">
        <f t="shared" si="24"/>
        <v>0</v>
      </c>
      <c r="BF191" s="157">
        <f t="shared" si="25"/>
        <v>0</v>
      </c>
      <c r="BG191" s="157">
        <f t="shared" si="26"/>
        <v>0</v>
      </c>
      <c r="BH191" s="157">
        <f t="shared" si="27"/>
        <v>0</v>
      </c>
      <c r="BI191" s="157">
        <f t="shared" si="28"/>
        <v>0</v>
      </c>
      <c r="BJ191" s="14" t="s">
        <v>156</v>
      </c>
      <c r="BK191" s="157">
        <f t="shared" si="29"/>
        <v>0</v>
      </c>
      <c r="BL191" s="14" t="s">
        <v>155</v>
      </c>
      <c r="BM191" s="156" t="s">
        <v>481</v>
      </c>
    </row>
    <row r="192" spans="1:65" s="2" customFormat="1" ht="33" customHeight="1">
      <c r="A192" s="26"/>
      <c r="B192" s="144"/>
      <c r="C192" s="145" t="s">
        <v>482</v>
      </c>
      <c r="D192" s="145" t="s">
        <v>151</v>
      </c>
      <c r="E192" s="146" t="s">
        <v>483</v>
      </c>
      <c r="F192" s="147" t="s">
        <v>484</v>
      </c>
      <c r="G192" s="148" t="s">
        <v>170</v>
      </c>
      <c r="H192" s="149">
        <v>2</v>
      </c>
      <c r="I192" s="150"/>
      <c r="J192" s="150">
        <f t="shared" si="20"/>
        <v>0</v>
      </c>
      <c r="K192" s="151"/>
      <c r="L192" s="27"/>
      <c r="M192" s="152" t="s">
        <v>1</v>
      </c>
      <c r="N192" s="153" t="s">
        <v>36</v>
      </c>
      <c r="O192" s="154">
        <v>6.2960000000000003</v>
      </c>
      <c r="P192" s="154">
        <f t="shared" si="21"/>
        <v>12.592000000000001</v>
      </c>
      <c r="Q192" s="154">
        <v>0</v>
      </c>
      <c r="R192" s="154">
        <f t="shared" si="22"/>
        <v>0</v>
      </c>
      <c r="S192" s="154">
        <v>0.17299999999999999</v>
      </c>
      <c r="T192" s="155">
        <f t="shared" si="23"/>
        <v>0.34599999999999997</v>
      </c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R192" s="156" t="s">
        <v>155</v>
      </c>
      <c r="AT192" s="156" t="s">
        <v>151</v>
      </c>
      <c r="AU192" s="156" t="s">
        <v>156</v>
      </c>
      <c r="AY192" s="14" t="s">
        <v>149</v>
      </c>
      <c r="BE192" s="157">
        <f t="shared" si="24"/>
        <v>0</v>
      </c>
      <c r="BF192" s="157">
        <f t="shared" si="25"/>
        <v>0</v>
      </c>
      <c r="BG192" s="157">
        <f t="shared" si="26"/>
        <v>0</v>
      </c>
      <c r="BH192" s="157">
        <f t="shared" si="27"/>
        <v>0</v>
      </c>
      <c r="BI192" s="157">
        <f t="shared" si="28"/>
        <v>0</v>
      </c>
      <c r="BJ192" s="14" t="s">
        <v>156</v>
      </c>
      <c r="BK192" s="157">
        <f t="shared" si="29"/>
        <v>0</v>
      </c>
      <c r="BL192" s="14" t="s">
        <v>155</v>
      </c>
      <c r="BM192" s="156" t="s">
        <v>485</v>
      </c>
    </row>
    <row r="193" spans="1:65" s="2" customFormat="1" ht="24.15" customHeight="1">
      <c r="A193" s="26"/>
      <c r="B193" s="144"/>
      <c r="C193" s="145" t="s">
        <v>404</v>
      </c>
      <c r="D193" s="145" t="s">
        <v>151</v>
      </c>
      <c r="E193" s="146" t="s">
        <v>486</v>
      </c>
      <c r="F193" s="147" t="s">
        <v>487</v>
      </c>
      <c r="G193" s="148" t="s">
        <v>187</v>
      </c>
      <c r="H193" s="149">
        <v>6.7539999999999996</v>
      </c>
      <c r="I193" s="150"/>
      <c r="J193" s="150">
        <f t="shared" si="20"/>
        <v>0</v>
      </c>
      <c r="K193" s="151"/>
      <c r="L193" s="27"/>
      <c r="M193" s="152" t="s">
        <v>1</v>
      </c>
      <c r="N193" s="153" t="s">
        <v>36</v>
      </c>
      <c r="O193" s="154">
        <v>0.88200000000000001</v>
      </c>
      <c r="P193" s="154">
        <f t="shared" si="21"/>
        <v>5.9570279999999993</v>
      </c>
      <c r="Q193" s="154">
        <v>0</v>
      </c>
      <c r="R193" s="154">
        <f t="shared" si="22"/>
        <v>0</v>
      </c>
      <c r="S193" s="154">
        <v>0</v>
      </c>
      <c r="T193" s="155">
        <f t="shared" si="23"/>
        <v>0</v>
      </c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R193" s="156" t="s">
        <v>155</v>
      </c>
      <c r="AT193" s="156" t="s">
        <v>151</v>
      </c>
      <c r="AU193" s="156" t="s">
        <v>156</v>
      </c>
      <c r="AY193" s="14" t="s">
        <v>149</v>
      </c>
      <c r="BE193" s="157">
        <f t="shared" si="24"/>
        <v>0</v>
      </c>
      <c r="BF193" s="157">
        <f t="shared" si="25"/>
        <v>0</v>
      </c>
      <c r="BG193" s="157">
        <f t="shared" si="26"/>
        <v>0</v>
      </c>
      <c r="BH193" s="157">
        <f t="shared" si="27"/>
        <v>0</v>
      </c>
      <c r="BI193" s="157">
        <f t="shared" si="28"/>
        <v>0</v>
      </c>
      <c r="BJ193" s="14" t="s">
        <v>156</v>
      </c>
      <c r="BK193" s="157">
        <f t="shared" si="29"/>
        <v>0</v>
      </c>
      <c r="BL193" s="14" t="s">
        <v>155</v>
      </c>
      <c r="BM193" s="156" t="s">
        <v>488</v>
      </c>
    </row>
    <row r="194" spans="1:65" s="2" customFormat="1" ht="21.75" customHeight="1">
      <c r="A194" s="26"/>
      <c r="B194" s="144"/>
      <c r="C194" s="145" t="s">
        <v>489</v>
      </c>
      <c r="D194" s="145" t="s">
        <v>151</v>
      </c>
      <c r="E194" s="146" t="s">
        <v>490</v>
      </c>
      <c r="F194" s="147" t="s">
        <v>491</v>
      </c>
      <c r="G194" s="148" t="s">
        <v>187</v>
      </c>
      <c r="H194" s="149">
        <v>6.7539999999999996</v>
      </c>
      <c r="I194" s="150"/>
      <c r="J194" s="150">
        <f t="shared" si="20"/>
        <v>0</v>
      </c>
      <c r="K194" s="151"/>
      <c r="L194" s="27"/>
      <c r="M194" s="152" t="s">
        <v>1</v>
      </c>
      <c r="N194" s="153" t="s">
        <v>36</v>
      </c>
      <c r="O194" s="154">
        <v>0.59799999999999998</v>
      </c>
      <c r="P194" s="154">
        <f t="shared" si="21"/>
        <v>4.0388919999999997</v>
      </c>
      <c r="Q194" s="154">
        <v>0</v>
      </c>
      <c r="R194" s="154">
        <f t="shared" si="22"/>
        <v>0</v>
      </c>
      <c r="S194" s="154">
        <v>0</v>
      </c>
      <c r="T194" s="155">
        <f t="shared" si="23"/>
        <v>0</v>
      </c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R194" s="156" t="s">
        <v>155</v>
      </c>
      <c r="AT194" s="156" t="s">
        <v>151</v>
      </c>
      <c r="AU194" s="156" t="s">
        <v>156</v>
      </c>
      <c r="AY194" s="14" t="s">
        <v>149</v>
      </c>
      <c r="BE194" s="157">
        <f t="shared" si="24"/>
        <v>0</v>
      </c>
      <c r="BF194" s="157">
        <f t="shared" si="25"/>
        <v>0</v>
      </c>
      <c r="BG194" s="157">
        <f t="shared" si="26"/>
        <v>0</v>
      </c>
      <c r="BH194" s="157">
        <f t="shared" si="27"/>
        <v>0</v>
      </c>
      <c r="BI194" s="157">
        <f t="shared" si="28"/>
        <v>0</v>
      </c>
      <c r="BJ194" s="14" t="s">
        <v>156</v>
      </c>
      <c r="BK194" s="157">
        <f t="shared" si="29"/>
        <v>0</v>
      </c>
      <c r="BL194" s="14" t="s">
        <v>155</v>
      </c>
      <c r="BM194" s="156" t="s">
        <v>492</v>
      </c>
    </row>
    <row r="195" spans="1:65" s="2" customFormat="1" ht="24.15" customHeight="1">
      <c r="A195" s="26"/>
      <c r="B195" s="144"/>
      <c r="C195" s="145" t="s">
        <v>408</v>
      </c>
      <c r="D195" s="145" t="s">
        <v>151</v>
      </c>
      <c r="E195" s="146" t="s">
        <v>493</v>
      </c>
      <c r="F195" s="147" t="s">
        <v>494</v>
      </c>
      <c r="G195" s="148" t="s">
        <v>187</v>
      </c>
      <c r="H195" s="149">
        <v>60.786000000000001</v>
      </c>
      <c r="I195" s="150"/>
      <c r="J195" s="150">
        <f t="shared" si="20"/>
        <v>0</v>
      </c>
      <c r="K195" s="151"/>
      <c r="L195" s="27"/>
      <c r="M195" s="152" t="s">
        <v>1</v>
      </c>
      <c r="N195" s="153" t="s">
        <v>36</v>
      </c>
      <c r="O195" s="154">
        <v>7.0000000000000001E-3</v>
      </c>
      <c r="P195" s="154">
        <f t="shared" si="21"/>
        <v>0.42550199999999999</v>
      </c>
      <c r="Q195" s="154">
        <v>0</v>
      </c>
      <c r="R195" s="154">
        <f t="shared" si="22"/>
        <v>0</v>
      </c>
      <c r="S195" s="154">
        <v>0</v>
      </c>
      <c r="T195" s="155">
        <f t="shared" si="23"/>
        <v>0</v>
      </c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R195" s="156" t="s">
        <v>155</v>
      </c>
      <c r="AT195" s="156" t="s">
        <v>151</v>
      </c>
      <c r="AU195" s="156" t="s">
        <v>156</v>
      </c>
      <c r="AY195" s="14" t="s">
        <v>149</v>
      </c>
      <c r="BE195" s="157">
        <f t="shared" si="24"/>
        <v>0</v>
      </c>
      <c r="BF195" s="157">
        <f t="shared" si="25"/>
        <v>0</v>
      </c>
      <c r="BG195" s="157">
        <f t="shared" si="26"/>
        <v>0</v>
      </c>
      <c r="BH195" s="157">
        <f t="shared" si="27"/>
        <v>0</v>
      </c>
      <c r="BI195" s="157">
        <f t="shared" si="28"/>
        <v>0</v>
      </c>
      <c r="BJ195" s="14" t="s">
        <v>156</v>
      </c>
      <c r="BK195" s="157">
        <f t="shared" si="29"/>
        <v>0</v>
      </c>
      <c r="BL195" s="14" t="s">
        <v>155</v>
      </c>
      <c r="BM195" s="156" t="s">
        <v>495</v>
      </c>
    </row>
    <row r="196" spans="1:65" s="2" customFormat="1" ht="24.15" customHeight="1">
      <c r="A196" s="26"/>
      <c r="B196" s="144"/>
      <c r="C196" s="145" t="s">
        <v>496</v>
      </c>
      <c r="D196" s="145" t="s">
        <v>151</v>
      </c>
      <c r="E196" s="146" t="s">
        <v>497</v>
      </c>
      <c r="F196" s="147" t="s">
        <v>498</v>
      </c>
      <c r="G196" s="148" t="s">
        <v>187</v>
      </c>
      <c r="H196" s="149">
        <v>6.7539999999999996</v>
      </c>
      <c r="I196" s="150"/>
      <c r="J196" s="150">
        <f t="shared" si="20"/>
        <v>0</v>
      </c>
      <c r="K196" s="151"/>
      <c r="L196" s="27"/>
      <c r="M196" s="152" t="s">
        <v>1</v>
      </c>
      <c r="N196" s="153" t="s">
        <v>36</v>
      </c>
      <c r="O196" s="154">
        <v>0.89</v>
      </c>
      <c r="P196" s="154">
        <f t="shared" si="21"/>
        <v>6.0110599999999996</v>
      </c>
      <c r="Q196" s="154">
        <v>0</v>
      </c>
      <c r="R196" s="154">
        <f t="shared" si="22"/>
        <v>0</v>
      </c>
      <c r="S196" s="154">
        <v>0</v>
      </c>
      <c r="T196" s="155">
        <f t="shared" si="23"/>
        <v>0</v>
      </c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R196" s="156" t="s">
        <v>155</v>
      </c>
      <c r="AT196" s="156" t="s">
        <v>151</v>
      </c>
      <c r="AU196" s="156" t="s">
        <v>156</v>
      </c>
      <c r="AY196" s="14" t="s">
        <v>149</v>
      </c>
      <c r="BE196" s="157">
        <f t="shared" si="24"/>
        <v>0</v>
      </c>
      <c r="BF196" s="157">
        <f t="shared" si="25"/>
        <v>0</v>
      </c>
      <c r="BG196" s="157">
        <f t="shared" si="26"/>
        <v>0</v>
      </c>
      <c r="BH196" s="157">
        <f t="shared" si="27"/>
        <v>0</v>
      </c>
      <c r="BI196" s="157">
        <f t="shared" si="28"/>
        <v>0</v>
      </c>
      <c r="BJ196" s="14" t="s">
        <v>156</v>
      </c>
      <c r="BK196" s="157">
        <f t="shared" si="29"/>
        <v>0</v>
      </c>
      <c r="BL196" s="14" t="s">
        <v>155</v>
      </c>
      <c r="BM196" s="156" t="s">
        <v>499</v>
      </c>
    </row>
    <row r="197" spans="1:65" s="2" customFormat="1" ht="24.15" customHeight="1">
      <c r="A197" s="26"/>
      <c r="B197" s="144"/>
      <c r="C197" s="145" t="s">
        <v>411</v>
      </c>
      <c r="D197" s="145" t="s">
        <v>151</v>
      </c>
      <c r="E197" s="146" t="s">
        <v>500</v>
      </c>
      <c r="F197" s="147" t="s">
        <v>501</v>
      </c>
      <c r="G197" s="148" t="s">
        <v>187</v>
      </c>
      <c r="H197" s="149">
        <v>13.507999999999999</v>
      </c>
      <c r="I197" s="150"/>
      <c r="J197" s="150">
        <f t="shared" si="20"/>
        <v>0</v>
      </c>
      <c r="K197" s="151"/>
      <c r="L197" s="27"/>
      <c r="M197" s="152" t="s">
        <v>1</v>
      </c>
      <c r="N197" s="153" t="s">
        <v>36</v>
      </c>
      <c r="O197" s="154">
        <v>0.1</v>
      </c>
      <c r="P197" s="154">
        <f t="shared" si="21"/>
        <v>1.3508</v>
      </c>
      <c r="Q197" s="154">
        <v>0</v>
      </c>
      <c r="R197" s="154">
        <f t="shared" si="22"/>
        <v>0</v>
      </c>
      <c r="S197" s="154">
        <v>0</v>
      </c>
      <c r="T197" s="155">
        <f t="shared" si="23"/>
        <v>0</v>
      </c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R197" s="156" t="s">
        <v>155</v>
      </c>
      <c r="AT197" s="156" t="s">
        <v>151</v>
      </c>
      <c r="AU197" s="156" t="s">
        <v>156</v>
      </c>
      <c r="AY197" s="14" t="s">
        <v>149</v>
      </c>
      <c r="BE197" s="157">
        <f t="shared" si="24"/>
        <v>0</v>
      </c>
      <c r="BF197" s="157">
        <f t="shared" si="25"/>
        <v>0</v>
      </c>
      <c r="BG197" s="157">
        <f t="shared" si="26"/>
        <v>0</v>
      </c>
      <c r="BH197" s="157">
        <f t="shared" si="27"/>
        <v>0</v>
      </c>
      <c r="BI197" s="157">
        <f t="shared" si="28"/>
        <v>0</v>
      </c>
      <c r="BJ197" s="14" t="s">
        <v>156</v>
      </c>
      <c r="BK197" s="157">
        <f t="shared" si="29"/>
        <v>0</v>
      </c>
      <c r="BL197" s="14" t="s">
        <v>155</v>
      </c>
      <c r="BM197" s="156" t="s">
        <v>502</v>
      </c>
    </row>
    <row r="198" spans="1:65" s="2" customFormat="1" ht="24.15" customHeight="1">
      <c r="A198" s="26"/>
      <c r="B198" s="144"/>
      <c r="C198" s="145" t="s">
        <v>503</v>
      </c>
      <c r="D198" s="145" t="s">
        <v>151</v>
      </c>
      <c r="E198" s="146" t="s">
        <v>195</v>
      </c>
      <c r="F198" s="147" t="s">
        <v>196</v>
      </c>
      <c r="G198" s="148" t="s">
        <v>187</v>
      </c>
      <c r="H198" s="149">
        <v>6.7539999999999996</v>
      </c>
      <c r="I198" s="150"/>
      <c r="J198" s="150">
        <f t="shared" si="20"/>
        <v>0</v>
      </c>
      <c r="K198" s="151"/>
      <c r="L198" s="27"/>
      <c r="M198" s="152" t="s">
        <v>1</v>
      </c>
      <c r="N198" s="153" t="s">
        <v>36</v>
      </c>
      <c r="O198" s="154">
        <v>0</v>
      </c>
      <c r="P198" s="154">
        <f t="shared" si="21"/>
        <v>0</v>
      </c>
      <c r="Q198" s="154">
        <v>0</v>
      </c>
      <c r="R198" s="154">
        <f t="shared" si="22"/>
        <v>0</v>
      </c>
      <c r="S198" s="154">
        <v>0</v>
      </c>
      <c r="T198" s="155">
        <f t="shared" si="23"/>
        <v>0</v>
      </c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R198" s="156" t="s">
        <v>155</v>
      </c>
      <c r="AT198" s="156" t="s">
        <v>151</v>
      </c>
      <c r="AU198" s="156" t="s">
        <v>156</v>
      </c>
      <c r="AY198" s="14" t="s">
        <v>149</v>
      </c>
      <c r="BE198" s="157">
        <f t="shared" si="24"/>
        <v>0</v>
      </c>
      <c r="BF198" s="157">
        <f t="shared" si="25"/>
        <v>0</v>
      </c>
      <c r="BG198" s="157">
        <f t="shared" si="26"/>
        <v>0</v>
      </c>
      <c r="BH198" s="157">
        <f t="shared" si="27"/>
        <v>0</v>
      </c>
      <c r="BI198" s="157">
        <f t="shared" si="28"/>
        <v>0</v>
      </c>
      <c r="BJ198" s="14" t="s">
        <v>156</v>
      </c>
      <c r="BK198" s="157">
        <f t="shared" si="29"/>
        <v>0</v>
      </c>
      <c r="BL198" s="14" t="s">
        <v>155</v>
      </c>
      <c r="BM198" s="156" t="s">
        <v>504</v>
      </c>
    </row>
    <row r="199" spans="1:65" s="12" customFormat="1" ht="22.8" customHeight="1">
      <c r="B199" s="132"/>
      <c r="D199" s="133" t="s">
        <v>69</v>
      </c>
      <c r="E199" s="142" t="s">
        <v>198</v>
      </c>
      <c r="F199" s="142" t="s">
        <v>199</v>
      </c>
      <c r="J199" s="143">
        <f>BK199</f>
        <v>0</v>
      </c>
      <c r="L199" s="132"/>
      <c r="M199" s="136"/>
      <c r="N199" s="137"/>
      <c r="O199" s="137"/>
      <c r="P199" s="138">
        <f>P200</f>
        <v>19.487188</v>
      </c>
      <c r="Q199" s="137"/>
      <c r="R199" s="138">
        <f>R200</f>
        <v>0</v>
      </c>
      <c r="S199" s="137"/>
      <c r="T199" s="139">
        <f>T200</f>
        <v>0</v>
      </c>
      <c r="AR199" s="133" t="s">
        <v>78</v>
      </c>
      <c r="AT199" s="140" t="s">
        <v>69</v>
      </c>
      <c r="AU199" s="140" t="s">
        <v>78</v>
      </c>
      <c r="AY199" s="133" t="s">
        <v>149</v>
      </c>
      <c r="BK199" s="141">
        <f>BK200</f>
        <v>0</v>
      </c>
    </row>
    <row r="200" spans="1:65" s="2" customFormat="1" ht="24.15" customHeight="1">
      <c r="A200" s="26"/>
      <c r="B200" s="144"/>
      <c r="C200" s="145" t="s">
        <v>415</v>
      </c>
      <c r="D200" s="145" t="s">
        <v>151</v>
      </c>
      <c r="E200" s="146" t="s">
        <v>505</v>
      </c>
      <c r="F200" s="147" t="s">
        <v>506</v>
      </c>
      <c r="G200" s="148" t="s">
        <v>187</v>
      </c>
      <c r="H200" s="149">
        <v>47.997999999999998</v>
      </c>
      <c r="I200" s="150"/>
      <c r="J200" s="150">
        <f>ROUND(I200*H200,2)</f>
        <v>0</v>
      </c>
      <c r="K200" s="151"/>
      <c r="L200" s="27"/>
      <c r="M200" s="152" t="s">
        <v>1</v>
      </c>
      <c r="N200" s="153" t="s">
        <v>36</v>
      </c>
      <c r="O200" s="154">
        <v>0.40600000000000003</v>
      </c>
      <c r="P200" s="154">
        <f>O200*H200</f>
        <v>19.487188</v>
      </c>
      <c r="Q200" s="154">
        <v>0</v>
      </c>
      <c r="R200" s="154">
        <f>Q200*H200</f>
        <v>0</v>
      </c>
      <c r="S200" s="154">
        <v>0</v>
      </c>
      <c r="T200" s="155">
        <f>S200*H200</f>
        <v>0</v>
      </c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R200" s="156" t="s">
        <v>155</v>
      </c>
      <c r="AT200" s="156" t="s">
        <v>151</v>
      </c>
      <c r="AU200" s="156" t="s">
        <v>156</v>
      </c>
      <c r="AY200" s="14" t="s">
        <v>149</v>
      </c>
      <c r="BE200" s="157">
        <f>IF(N200="základná",J200,0)</f>
        <v>0</v>
      </c>
      <c r="BF200" s="157">
        <f>IF(N200="znížená",J200,0)</f>
        <v>0</v>
      </c>
      <c r="BG200" s="157">
        <f>IF(N200="zákl. prenesená",J200,0)</f>
        <v>0</v>
      </c>
      <c r="BH200" s="157">
        <f>IF(N200="zníž. prenesená",J200,0)</f>
        <v>0</v>
      </c>
      <c r="BI200" s="157">
        <f>IF(N200="nulová",J200,0)</f>
        <v>0</v>
      </c>
      <c r="BJ200" s="14" t="s">
        <v>156</v>
      </c>
      <c r="BK200" s="157">
        <f>ROUND(I200*H200,2)</f>
        <v>0</v>
      </c>
      <c r="BL200" s="14" t="s">
        <v>155</v>
      </c>
      <c r="BM200" s="156" t="s">
        <v>507</v>
      </c>
    </row>
    <row r="201" spans="1:65" s="12" customFormat="1" ht="25.95" customHeight="1">
      <c r="B201" s="132"/>
      <c r="D201" s="133" t="s">
        <v>69</v>
      </c>
      <c r="E201" s="134" t="s">
        <v>204</v>
      </c>
      <c r="F201" s="134" t="s">
        <v>205</v>
      </c>
      <c r="J201" s="135">
        <f>BK201</f>
        <v>0</v>
      </c>
      <c r="L201" s="132"/>
      <c r="M201" s="136"/>
      <c r="N201" s="137"/>
      <c r="O201" s="137"/>
      <c r="P201" s="138">
        <f>P202+P206+P210+P212+P214+P216+P229+P233+P237</f>
        <v>182.77792958000001</v>
      </c>
      <c r="Q201" s="137"/>
      <c r="R201" s="138">
        <f>R202+R206+R210+R212+R214+R216+R229+R233+R237</f>
        <v>0.23748532628000002</v>
      </c>
      <c r="S201" s="137"/>
      <c r="T201" s="139">
        <f>T202+T206+T210+T212+T214+T216+T229+T233+T237</f>
        <v>0.50890000000000002</v>
      </c>
      <c r="AR201" s="133" t="s">
        <v>156</v>
      </c>
      <c r="AT201" s="140" t="s">
        <v>69</v>
      </c>
      <c r="AU201" s="140" t="s">
        <v>70</v>
      </c>
      <c r="AY201" s="133" t="s">
        <v>149</v>
      </c>
      <c r="BK201" s="141">
        <f>BK202+BK206+BK210+BK212+BK214+BK216+BK229+BK233+BK237</f>
        <v>0</v>
      </c>
    </row>
    <row r="202" spans="1:65" s="12" customFormat="1" ht="22.8" customHeight="1">
      <c r="B202" s="132"/>
      <c r="D202" s="133" t="s">
        <v>69</v>
      </c>
      <c r="E202" s="142" t="s">
        <v>508</v>
      </c>
      <c r="F202" s="142" t="s">
        <v>509</v>
      </c>
      <c r="J202" s="143">
        <f>BK202</f>
        <v>0</v>
      </c>
      <c r="L202" s="132"/>
      <c r="M202" s="136"/>
      <c r="N202" s="137"/>
      <c r="O202" s="137"/>
      <c r="P202" s="138">
        <f>SUM(P203:P205)</f>
        <v>2.1099000000000001</v>
      </c>
      <c r="Q202" s="137"/>
      <c r="R202" s="138">
        <f>SUM(R203:R205)</f>
        <v>5.4226000000000005E-3</v>
      </c>
      <c r="S202" s="137"/>
      <c r="T202" s="139">
        <f>SUM(T203:T205)</f>
        <v>0</v>
      </c>
      <c r="AR202" s="133" t="s">
        <v>156</v>
      </c>
      <c r="AT202" s="140" t="s">
        <v>69</v>
      </c>
      <c r="AU202" s="140" t="s">
        <v>78</v>
      </c>
      <c r="AY202" s="133" t="s">
        <v>149</v>
      </c>
      <c r="BK202" s="141">
        <f>SUM(BK203:BK205)</f>
        <v>0</v>
      </c>
    </row>
    <row r="203" spans="1:65" s="2" customFormat="1" ht="24.15" customHeight="1">
      <c r="A203" s="26"/>
      <c r="B203" s="144"/>
      <c r="C203" s="145" t="s">
        <v>510</v>
      </c>
      <c r="D203" s="145" t="s">
        <v>151</v>
      </c>
      <c r="E203" s="146" t="s">
        <v>511</v>
      </c>
      <c r="F203" s="147" t="s">
        <v>512</v>
      </c>
      <c r="G203" s="148" t="s">
        <v>165</v>
      </c>
      <c r="H203" s="149">
        <v>10</v>
      </c>
      <c r="I203" s="150"/>
      <c r="J203" s="150">
        <f>ROUND(I203*H203,2)</f>
        <v>0</v>
      </c>
      <c r="K203" s="151"/>
      <c r="L203" s="27"/>
      <c r="M203" s="152" t="s">
        <v>1</v>
      </c>
      <c r="N203" s="153" t="s">
        <v>36</v>
      </c>
      <c r="O203" s="154">
        <v>0.21099000000000001</v>
      </c>
      <c r="P203" s="154">
        <f>O203*H203</f>
        <v>2.1099000000000001</v>
      </c>
      <c r="Q203" s="154">
        <v>5.4226000000000003E-4</v>
      </c>
      <c r="R203" s="154">
        <f>Q203*H203</f>
        <v>5.4226000000000005E-3</v>
      </c>
      <c r="S203" s="154">
        <v>0</v>
      </c>
      <c r="T203" s="155">
        <f>S203*H203</f>
        <v>0</v>
      </c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R203" s="156" t="s">
        <v>188</v>
      </c>
      <c r="AT203" s="156" t="s">
        <v>151</v>
      </c>
      <c r="AU203" s="156" t="s">
        <v>156</v>
      </c>
      <c r="AY203" s="14" t="s">
        <v>149</v>
      </c>
      <c r="BE203" s="157">
        <f>IF(N203="základná",J203,0)</f>
        <v>0</v>
      </c>
      <c r="BF203" s="157">
        <f>IF(N203="znížená",J203,0)</f>
        <v>0</v>
      </c>
      <c r="BG203" s="157">
        <f>IF(N203="zákl. prenesená",J203,0)</f>
        <v>0</v>
      </c>
      <c r="BH203" s="157">
        <f>IF(N203="zníž. prenesená",J203,0)</f>
        <v>0</v>
      </c>
      <c r="BI203" s="157">
        <f>IF(N203="nulová",J203,0)</f>
        <v>0</v>
      </c>
      <c r="BJ203" s="14" t="s">
        <v>156</v>
      </c>
      <c r="BK203" s="157">
        <f>ROUND(I203*H203,2)</f>
        <v>0</v>
      </c>
      <c r="BL203" s="14" t="s">
        <v>188</v>
      </c>
      <c r="BM203" s="156" t="s">
        <v>513</v>
      </c>
    </row>
    <row r="204" spans="1:65" s="2" customFormat="1" ht="16.5" customHeight="1">
      <c r="A204" s="26"/>
      <c r="B204" s="144"/>
      <c r="C204" s="145" t="s">
        <v>418</v>
      </c>
      <c r="D204" s="145" t="s">
        <v>151</v>
      </c>
      <c r="E204" s="146" t="s">
        <v>514</v>
      </c>
      <c r="F204" s="147" t="s">
        <v>515</v>
      </c>
      <c r="G204" s="148" t="s">
        <v>165</v>
      </c>
      <c r="H204" s="149">
        <v>11.5</v>
      </c>
      <c r="I204" s="150"/>
      <c r="J204" s="150">
        <f>ROUND(I204*H204,2)</f>
        <v>0</v>
      </c>
      <c r="K204" s="151"/>
      <c r="L204" s="27"/>
      <c r="M204" s="152" t="s">
        <v>1</v>
      </c>
      <c r="N204" s="153" t="s">
        <v>36</v>
      </c>
      <c r="O204" s="154">
        <v>0</v>
      </c>
      <c r="P204" s="154">
        <f>O204*H204</f>
        <v>0</v>
      </c>
      <c r="Q204" s="154">
        <v>0</v>
      </c>
      <c r="R204" s="154">
        <f>Q204*H204</f>
        <v>0</v>
      </c>
      <c r="S204" s="154">
        <v>0</v>
      </c>
      <c r="T204" s="155">
        <f>S204*H204</f>
        <v>0</v>
      </c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R204" s="156" t="s">
        <v>188</v>
      </c>
      <c r="AT204" s="156" t="s">
        <v>151</v>
      </c>
      <c r="AU204" s="156" t="s">
        <v>156</v>
      </c>
      <c r="AY204" s="14" t="s">
        <v>149</v>
      </c>
      <c r="BE204" s="157">
        <f>IF(N204="základná",J204,0)</f>
        <v>0</v>
      </c>
      <c r="BF204" s="157">
        <f>IF(N204="znížená",J204,0)</f>
        <v>0</v>
      </c>
      <c r="BG204" s="157">
        <f>IF(N204="zákl. prenesená",J204,0)</f>
        <v>0</v>
      </c>
      <c r="BH204" s="157">
        <f>IF(N204="zníž. prenesená",J204,0)</f>
        <v>0</v>
      </c>
      <c r="BI204" s="157">
        <f>IF(N204="nulová",J204,0)</f>
        <v>0</v>
      </c>
      <c r="BJ204" s="14" t="s">
        <v>156</v>
      </c>
      <c r="BK204" s="157">
        <f>ROUND(I204*H204,2)</f>
        <v>0</v>
      </c>
      <c r="BL204" s="14" t="s">
        <v>188</v>
      </c>
      <c r="BM204" s="156" t="s">
        <v>516</v>
      </c>
    </row>
    <row r="205" spans="1:65" s="2" customFormat="1" ht="24.15" customHeight="1">
      <c r="A205" s="26"/>
      <c r="B205" s="144"/>
      <c r="C205" s="145" t="s">
        <v>517</v>
      </c>
      <c r="D205" s="145" t="s">
        <v>151</v>
      </c>
      <c r="E205" s="146" t="s">
        <v>518</v>
      </c>
      <c r="F205" s="147" t="s">
        <v>519</v>
      </c>
      <c r="G205" s="148" t="s">
        <v>1</v>
      </c>
      <c r="H205" s="149">
        <v>1</v>
      </c>
      <c r="I205" s="150"/>
      <c r="J205" s="150">
        <f>ROUND(I205*H205,2)</f>
        <v>0</v>
      </c>
      <c r="K205" s="151"/>
      <c r="L205" s="27"/>
      <c r="M205" s="152" t="s">
        <v>1</v>
      </c>
      <c r="N205" s="153" t="s">
        <v>36</v>
      </c>
      <c r="O205" s="154">
        <v>0</v>
      </c>
      <c r="P205" s="154">
        <f>O205*H205</f>
        <v>0</v>
      </c>
      <c r="Q205" s="154">
        <v>0</v>
      </c>
      <c r="R205" s="154">
        <f>Q205*H205</f>
        <v>0</v>
      </c>
      <c r="S205" s="154">
        <v>0</v>
      </c>
      <c r="T205" s="155">
        <f>S205*H205</f>
        <v>0</v>
      </c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R205" s="156" t="s">
        <v>188</v>
      </c>
      <c r="AT205" s="156" t="s">
        <v>151</v>
      </c>
      <c r="AU205" s="156" t="s">
        <v>156</v>
      </c>
      <c r="AY205" s="14" t="s">
        <v>149</v>
      </c>
      <c r="BE205" s="157">
        <f>IF(N205="základná",J205,0)</f>
        <v>0</v>
      </c>
      <c r="BF205" s="157">
        <f>IF(N205="znížená",J205,0)</f>
        <v>0</v>
      </c>
      <c r="BG205" s="157">
        <f>IF(N205="zákl. prenesená",J205,0)</f>
        <v>0</v>
      </c>
      <c r="BH205" s="157">
        <f>IF(N205="zníž. prenesená",J205,0)</f>
        <v>0</v>
      </c>
      <c r="BI205" s="157">
        <f>IF(N205="nulová",J205,0)</f>
        <v>0</v>
      </c>
      <c r="BJ205" s="14" t="s">
        <v>156</v>
      </c>
      <c r="BK205" s="157">
        <f>ROUND(I205*H205,2)</f>
        <v>0</v>
      </c>
      <c r="BL205" s="14" t="s">
        <v>188</v>
      </c>
      <c r="BM205" s="156" t="s">
        <v>520</v>
      </c>
    </row>
    <row r="206" spans="1:65" s="12" customFormat="1" ht="22.8" customHeight="1">
      <c r="B206" s="132"/>
      <c r="D206" s="133" t="s">
        <v>69</v>
      </c>
      <c r="E206" s="142" t="s">
        <v>521</v>
      </c>
      <c r="F206" s="142" t="s">
        <v>522</v>
      </c>
      <c r="J206" s="143">
        <f>BK206</f>
        <v>0</v>
      </c>
      <c r="L206" s="132"/>
      <c r="M206" s="136"/>
      <c r="N206" s="137"/>
      <c r="O206" s="137"/>
      <c r="P206" s="138">
        <f>SUM(P207:P209)</f>
        <v>33.698080579999996</v>
      </c>
      <c r="Q206" s="137"/>
      <c r="R206" s="138">
        <f>SUM(R207:R209)</f>
        <v>3.5725762800000002E-3</v>
      </c>
      <c r="S206" s="137"/>
      <c r="T206" s="139">
        <f>SUM(T207:T209)</f>
        <v>0.22590000000000002</v>
      </c>
      <c r="AR206" s="133" t="s">
        <v>156</v>
      </c>
      <c r="AT206" s="140" t="s">
        <v>69</v>
      </c>
      <c r="AU206" s="140" t="s">
        <v>78</v>
      </c>
      <c r="AY206" s="133" t="s">
        <v>149</v>
      </c>
      <c r="BK206" s="141">
        <f>SUM(BK207:BK209)</f>
        <v>0</v>
      </c>
    </row>
    <row r="207" spans="1:65" s="2" customFormat="1" ht="24.15" customHeight="1">
      <c r="A207" s="26"/>
      <c r="B207" s="144"/>
      <c r="C207" s="145" t="s">
        <v>422</v>
      </c>
      <c r="D207" s="145" t="s">
        <v>151</v>
      </c>
      <c r="E207" s="146" t="s">
        <v>523</v>
      </c>
      <c r="F207" s="147" t="s">
        <v>524</v>
      </c>
      <c r="G207" s="148" t="s">
        <v>165</v>
      </c>
      <c r="H207" s="149">
        <v>45</v>
      </c>
      <c r="I207" s="150"/>
      <c r="J207" s="150">
        <f>ROUND(I207*H207,2)</f>
        <v>0</v>
      </c>
      <c r="K207" s="151"/>
      <c r="L207" s="27"/>
      <c r="M207" s="152" t="s">
        <v>1</v>
      </c>
      <c r="N207" s="153" t="s">
        <v>36</v>
      </c>
      <c r="O207" s="154">
        <v>0.127</v>
      </c>
      <c r="P207" s="154">
        <f>O207*H207</f>
        <v>5.7149999999999999</v>
      </c>
      <c r="Q207" s="154">
        <v>0</v>
      </c>
      <c r="R207" s="154">
        <f>Q207*H207</f>
        <v>0</v>
      </c>
      <c r="S207" s="154">
        <v>5.0200000000000002E-3</v>
      </c>
      <c r="T207" s="155">
        <f>S207*H207</f>
        <v>0.22590000000000002</v>
      </c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R207" s="156" t="s">
        <v>188</v>
      </c>
      <c r="AT207" s="156" t="s">
        <v>151</v>
      </c>
      <c r="AU207" s="156" t="s">
        <v>156</v>
      </c>
      <c r="AY207" s="14" t="s">
        <v>149</v>
      </c>
      <c r="BE207" s="157">
        <f>IF(N207="základná",J207,0)</f>
        <v>0</v>
      </c>
      <c r="BF207" s="157">
        <f>IF(N207="znížená",J207,0)</f>
        <v>0</v>
      </c>
      <c r="BG207" s="157">
        <f>IF(N207="zákl. prenesená",J207,0)</f>
        <v>0</v>
      </c>
      <c r="BH207" s="157">
        <f>IF(N207="zníž. prenesená",J207,0)</f>
        <v>0</v>
      </c>
      <c r="BI207" s="157">
        <f>IF(N207="nulová",J207,0)</f>
        <v>0</v>
      </c>
      <c r="BJ207" s="14" t="s">
        <v>156</v>
      </c>
      <c r="BK207" s="157">
        <f>ROUND(I207*H207,2)</f>
        <v>0</v>
      </c>
      <c r="BL207" s="14" t="s">
        <v>188</v>
      </c>
      <c r="BM207" s="156" t="s">
        <v>525</v>
      </c>
    </row>
    <row r="208" spans="1:65" s="2" customFormat="1" ht="37.799999999999997" customHeight="1">
      <c r="A208" s="26"/>
      <c r="B208" s="144"/>
      <c r="C208" s="145" t="s">
        <v>526</v>
      </c>
      <c r="D208" s="145" t="s">
        <v>151</v>
      </c>
      <c r="E208" s="146" t="s">
        <v>527</v>
      </c>
      <c r="F208" s="147" t="s">
        <v>528</v>
      </c>
      <c r="G208" s="148" t="s">
        <v>165</v>
      </c>
      <c r="H208" s="149">
        <v>52.506999999999998</v>
      </c>
      <c r="I208" s="150"/>
      <c r="J208" s="150">
        <f>ROUND(I208*H208,2)</f>
        <v>0</v>
      </c>
      <c r="K208" s="151"/>
      <c r="L208" s="27"/>
      <c r="M208" s="152" t="s">
        <v>1</v>
      </c>
      <c r="N208" s="153" t="s">
        <v>36</v>
      </c>
      <c r="O208" s="154">
        <v>0.53293999999999997</v>
      </c>
      <c r="P208" s="154">
        <f>O208*H208</f>
        <v>27.983080579999996</v>
      </c>
      <c r="Q208" s="154">
        <v>6.8040000000000006E-5</v>
      </c>
      <c r="R208" s="154">
        <f>Q208*H208</f>
        <v>3.5725762800000002E-3</v>
      </c>
      <c r="S208" s="154">
        <v>0</v>
      </c>
      <c r="T208" s="155">
        <f>S208*H208</f>
        <v>0</v>
      </c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R208" s="156" t="s">
        <v>188</v>
      </c>
      <c r="AT208" s="156" t="s">
        <v>151</v>
      </c>
      <c r="AU208" s="156" t="s">
        <v>156</v>
      </c>
      <c r="AY208" s="14" t="s">
        <v>149</v>
      </c>
      <c r="BE208" s="157">
        <f>IF(N208="základná",J208,0)</f>
        <v>0</v>
      </c>
      <c r="BF208" s="157">
        <f>IF(N208="znížená",J208,0)</f>
        <v>0</v>
      </c>
      <c r="BG208" s="157">
        <f>IF(N208="zákl. prenesená",J208,0)</f>
        <v>0</v>
      </c>
      <c r="BH208" s="157">
        <f>IF(N208="zníž. prenesená",J208,0)</f>
        <v>0</v>
      </c>
      <c r="BI208" s="157">
        <f>IF(N208="nulová",J208,0)</f>
        <v>0</v>
      </c>
      <c r="BJ208" s="14" t="s">
        <v>156</v>
      </c>
      <c r="BK208" s="157">
        <f>ROUND(I208*H208,2)</f>
        <v>0</v>
      </c>
      <c r="BL208" s="14" t="s">
        <v>188</v>
      </c>
      <c r="BM208" s="156" t="s">
        <v>529</v>
      </c>
    </row>
    <row r="209" spans="1:65" s="2" customFormat="1" ht="33" customHeight="1">
      <c r="A209" s="26"/>
      <c r="B209" s="144"/>
      <c r="C209" s="145" t="s">
        <v>425</v>
      </c>
      <c r="D209" s="145" t="s">
        <v>151</v>
      </c>
      <c r="E209" s="146" t="s">
        <v>530</v>
      </c>
      <c r="F209" s="147" t="s">
        <v>531</v>
      </c>
      <c r="G209" s="148" t="s">
        <v>1</v>
      </c>
      <c r="H209" s="149">
        <v>1</v>
      </c>
      <c r="I209" s="150"/>
      <c r="J209" s="150">
        <f>ROUND(I209*H209,2)</f>
        <v>0</v>
      </c>
      <c r="K209" s="151"/>
      <c r="L209" s="27"/>
      <c r="M209" s="152" t="s">
        <v>1</v>
      </c>
      <c r="N209" s="153" t="s">
        <v>36</v>
      </c>
      <c r="O209" s="154">
        <v>0</v>
      </c>
      <c r="P209" s="154">
        <f>O209*H209</f>
        <v>0</v>
      </c>
      <c r="Q209" s="154">
        <v>0</v>
      </c>
      <c r="R209" s="154">
        <f>Q209*H209</f>
        <v>0</v>
      </c>
      <c r="S209" s="154">
        <v>0</v>
      </c>
      <c r="T209" s="155">
        <f>S209*H209</f>
        <v>0</v>
      </c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R209" s="156" t="s">
        <v>188</v>
      </c>
      <c r="AT209" s="156" t="s">
        <v>151</v>
      </c>
      <c r="AU209" s="156" t="s">
        <v>156</v>
      </c>
      <c r="AY209" s="14" t="s">
        <v>149</v>
      </c>
      <c r="BE209" s="157">
        <f>IF(N209="základná",J209,0)</f>
        <v>0</v>
      </c>
      <c r="BF209" s="157">
        <f>IF(N209="znížená",J209,0)</f>
        <v>0</v>
      </c>
      <c r="BG209" s="157">
        <f>IF(N209="zákl. prenesená",J209,0)</f>
        <v>0</v>
      </c>
      <c r="BH209" s="157">
        <f>IF(N209="zníž. prenesená",J209,0)</f>
        <v>0</v>
      </c>
      <c r="BI209" s="157">
        <f>IF(N209="nulová",J209,0)</f>
        <v>0</v>
      </c>
      <c r="BJ209" s="14" t="s">
        <v>156</v>
      </c>
      <c r="BK209" s="157">
        <f>ROUND(I209*H209,2)</f>
        <v>0</v>
      </c>
      <c r="BL209" s="14" t="s">
        <v>188</v>
      </c>
      <c r="BM209" s="156" t="s">
        <v>532</v>
      </c>
    </row>
    <row r="210" spans="1:65" s="12" customFormat="1" ht="22.8" customHeight="1">
      <c r="B210" s="132"/>
      <c r="D210" s="133" t="s">
        <v>69</v>
      </c>
      <c r="E210" s="142" t="s">
        <v>533</v>
      </c>
      <c r="F210" s="142" t="s">
        <v>534</v>
      </c>
      <c r="J210" s="143">
        <f>BK210</f>
        <v>0</v>
      </c>
      <c r="L210" s="132"/>
      <c r="M210" s="136"/>
      <c r="N210" s="137"/>
      <c r="O210" s="137"/>
      <c r="P210" s="138">
        <f>P211</f>
        <v>0</v>
      </c>
      <c r="Q210" s="137"/>
      <c r="R210" s="138">
        <f>R211</f>
        <v>0</v>
      </c>
      <c r="S210" s="137"/>
      <c r="T210" s="139">
        <f>T211</f>
        <v>0</v>
      </c>
      <c r="AR210" s="133" t="s">
        <v>156</v>
      </c>
      <c r="AT210" s="140" t="s">
        <v>69</v>
      </c>
      <c r="AU210" s="140" t="s">
        <v>78</v>
      </c>
      <c r="AY210" s="133" t="s">
        <v>149</v>
      </c>
      <c r="BK210" s="141">
        <f>BK211</f>
        <v>0</v>
      </c>
    </row>
    <row r="211" spans="1:65" s="2" customFormat="1" ht="21.75" customHeight="1">
      <c r="A211" s="26"/>
      <c r="B211" s="144"/>
      <c r="C211" s="145" t="s">
        <v>535</v>
      </c>
      <c r="D211" s="145" t="s">
        <v>151</v>
      </c>
      <c r="E211" s="146" t="s">
        <v>536</v>
      </c>
      <c r="F211" s="147" t="s">
        <v>537</v>
      </c>
      <c r="G211" s="148" t="s">
        <v>154</v>
      </c>
      <c r="H211" s="149">
        <v>1</v>
      </c>
      <c r="I211" s="150"/>
      <c r="J211" s="150">
        <f>ROUND(I211*H211,2)</f>
        <v>0</v>
      </c>
      <c r="K211" s="151"/>
      <c r="L211" s="27"/>
      <c r="M211" s="152" t="s">
        <v>1</v>
      </c>
      <c r="N211" s="153" t="s">
        <v>36</v>
      </c>
      <c r="O211" s="154">
        <v>0</v>
      </c>
      <c r="P211" s="154">
        <f>O211*H211</f>
        <v>0</v>
      </c>
      <c r="Q211" s="154">
        <v>0</v>
      </c>
      <c r="R211" s="154">
        <f>Q211*H211</f>
        <v>0</v>
      </c>
      <c r="S211" s="154">
        <v>0</v>
      </c>
      <c r="T211" s="155">
        <f>S211*H211</f>
        <v>0</v>
      </c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R211" s="156" t="s">
        <v>188</v>
      </c>
      <c r="AT211" s="156" t="s">
        <v>151</v>
      </c>
      <c r="AU211" s="156" t="s">
        <v>156</v>
      </c>
      <c r="AY211" s="14" t="s">
        <v>149</v>
      </c>
      <c r="BE211" s="157">
        <f>IF(N211="základná",J211,0)</f>
        <v>0</v>
      </c>
      <c r="BF211" s="157">
        <f>IF(N211="znížená",J211,0)</f>
        <v>0</v>
      </c>
      <c r="BG211" s="157">
        <f>IF(N211="zákl. prenesená",J211,0)</f>
        <v>0</v>
      </c>
      <c r="BH211" s="157">
        <f>IF(N211="zníž. prenesená",J211,0)</f>
        <v>0</v>
      </c>
      <c r="BI211" s="157">
        <f>IF(N211="nulová",J211,0)</f>
        <v>0</v>
      </c>
      <c r="BJ211" s="14" t="s">
        <v>156</v>
      </c>
      <c r="BK211" s="157">
        <f>ROUND(I211*H211,2)</f>
        <v>0</v>
      </c>
      <c r="BL211" s="14" t="s">
        <v>188</v>
      </c>
      <c r="BM211" s="156" t="s">
        <v>538</v>
      </c>
    </row>
    <row r="212" spans="1:65" s="12" customFormat="1" ht="22.8" customHeight="1">
      <c r="B212" s="132"/>
      <c r="D212" s="133" t="s">
        <v>69</v>
      </c>
      <c r="E212" s="142" t="s">
        <v>206</v>
      </c>
      <c r="F212" s="142" t="s">
        <v>207</v>
      </c>
      <c r="J212" s="143">
        <f>BK212</f>
        <v>0</v>
      </c>
      <c r="L212" s="132"/>
      <c r="M212" s="136"/>
      <c r="N212" s="137"/>
      <c r="O212" s="137"/>
      <c r="P212" s="138">
        <f>P213</f>
        <v>0</v>
      </c>
      <c r="Q212" s="137"/>
      <c r="R212" s="138">
        <f>R213</f>
        <v>0</v>
      </c>
      <c r="S212" s="137"/>
      <c r="T212" s="139">
        <f>T213</f>
        <v>0</v>
      </c>
      <c r="AR212" s="133" t="s">
        <v>156</v>
      </c>
      <c r="AT212" s="140" t="s">
        <v>69</v>
      </c>
      <c r="AU212" s="140" t="s">
        <v>78</v>
      </c>
      <c r="AY212" s="133" t="s">
        <v>149</v>
      </c>
      <c r="BK212" s="141">
        <f>BK213</f>
        <v>0</v>
      </c>
    </row>
    <row r="213" spans="1:65" s="2" customFormat="1" ht="21.75" customHeight="1">
      <c r="A213" s="26"/>
      <c r="B213" s="144"/>
      <c r="C213" s="145" t="s">
        <v>299</v>
      </c>
      <c r="D213" s="145" t="s">
        <v>151</v>
      </c>
      <c r="E213" s="146" t="s">
        <v>539</v>
      </c>
      <c r="F213" s="147" t="s">
        <v>540</v>
      </c>
      <c r="G213" s="148" t="s">
        <v>165</v>
      </c>
      <c r="H213" s="149">
        <v>4.2</v>
      </c>
      <c r="I213" s="150"/>
      <c r="J213" s="150">
        <f>ROUND(I213*H213,2)</f>
        <v>0</v>
      </c>
      <c r="K213" s="151"/>
      <c r="L213" s="27"/>
      <c r="M213" s="152" t="s">
        <v>1</v>
      </c>
      <c r="N213" s="153" t="s">
        <v>36</v>
      </c>
      <c r="O213" s="154">
        <v>0</v>
      </c>
      <c r="P213" s="154">
        <f>O213*H213</f>
        <v>0</v>
      </c>
      <c r="Q213" s="154">
        <v>0</v>
      </c>
      <c r="R213" s="154">
        <f>Q213*H213</f>
        <v>0</v>
      </c>
      <c r="S213" s="154">
        <v>0</v>
      </c>
      <c r="T213" s="155">
        <f>S213*H213</f>
        <v>0</v>
      </c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R213" s="156" t="s">
        <v>188</v>
      </c>
      <c r="AT213" s="156" t="s">
        <v>151</v>
      </c>
      <c r="AU213" s="156" t="s">
        <v>156</v>
      </c>
      <c r="AY213" s="14" t="s">
        <v>149</v>
      </c>
      <c r="BE213" s="157">
        <f>IF(N213="základná",J213,0)</f>
        <v>0</v>
      </c>
      <c r="BF213" s="157">
        <f>IF(N213="znížená",J213,0)</f>
        <v>0</v>
      </c>
      <c r="BG213" s="157">
        <f>IF(N213="zákl. prenesená",J213,0)</f>
        <v>0</v>
      </c>
      <c r="BH213" s="157">
        <f>IF(N213="zníž. prenesená",J213,0)</f>
        <v>0</v>
      </c>
      <c r="BI213" s="157">
        <f>IF(N213="nulová",J213,0)</f>
        <v>0</v>
      </c>
      <c r="BJ213" s="14" t="s">
        <v>156</v>
      </c>
      <c r="BK213" s="157">
        <f>ROUND(I213*H213,2)</f>
        <v>0</v>
      </c>
      <c r="BL213" s="14" t="s">
        <v>188</v>
      </c>
      <c r="BM213" s="156" t="s">
        <v>541</v>
      </c>
    </row>
    <row r="214" spans="1:65" s="12" customFormat="1" ht="22.8" customHeight="1">
      <c r="B214" s="132"/>
      <c r="D214" s="133" t="s">
        <v>69</v>
      </c>
      <c r="E214" s="142" t="s">
        <v>542</v>
      </c>
      <c r="F214" s="142" t="s">
        <v>543</v>
      </c>
      <c r="J214" s="143">
        <f>BK214</f>
        <v>0</v>
      </c>
      <c r="L214" s="132"/>
      <c r="M214" s="136"/>
      <c r="N214" s="137"/>
      <c r="O214" s="137"/>
      <c r="P214" s="138">
        <f>P215</f>
        <v>0.60467000000000004</v>
      </c>
      <c r="Q214" s="137"/>
      <c r="R214" s="138">
        <f>R215</f>
        <v>2.1000000000000001E-4</v>
      </c>
      <c r="S214" s="137"/>
      <c r="T214" s="139">
        <f>T215</f>
        <v>0</v>
      </c>
      <c r="AR214" s="133" t="s">
        <v>156</v>
      </c>
      <c r="AT214" s="140" t="s">
        <v>69</v>
      </c>
      <c r="AU214" s="140" t="s">
        <v>78</v>
      </c>
      <c r="AY214" s="133" t="s">
        <v>149</v>
      </c>
      <c r="BK214" s="141">
        <f>BK215</f>
        <v>0</v>
      </c>
    </row>
    <row r="215" spans="1:65" s="2" customFormat="1" ht="33" customHeight="1">
      <c r="A215" s="26"/>
      <c r="B215" s="144"/>
      <c r="C215" s="145" t="s">
        <v>544</v>
      </c>
      <c r="D215" s="145" t="s">
        <v>151</v>
      </c>
      <c r="E215" s="146" t="s">
        <v>545</v>
      </c>
      <c r="F215" s="147" t="s">
        <v>546</v>
      </c>
      <c r="G215" s="148" t="s">
        <v>154</v>
      </c>
      <c r="H215" s="149">
        <v>1</v>
      </c>
      <c r="I215" s="150"/>
      <c r="J215" s="150">
        <f>ROUND(I215*H215,2)</f>
        <v>0</v>
      </c>
      <c r="K215" s="151"/>
      <c r="L215" s="27"/>
      <c r="M215" s="152" t="s">
        <v>1</v>
      </c>
      <c r="N215" s="153" t="s">
        <v>36</v>
      </c>
      <c r="O215" s="154">
        <v>0.60467000000000004</v>
      </c>
      <c r="P215" s="154">
        <f>O215*H215</f>
        <v>0.60467000000000004</v>
      </c>
      <c r="Q215" s="154">
        <v>2.1000000000000001E-4</v>
      </c>
      <c r="R215" s="154">
        <f>Q215*H215</f>
        <v>2.1000000000000001E-4</v>
      </c>
      <c r="S215" s="154">
        <v>0</v>
      </c>
      <c r="T215" s="155">
        <f>S215*H215</f>
        <v>0</v>
      </c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R215" s="156" t="s">
        <v>188</v>
      </c>
      <c r="AT215" s="156" t="s">
        <v>151</v>
      </c>
      <c r="AU215" s="156" t="s">
        <v>156</v>
      </c>
      <c r="AY215" s="14" t="s">
        <v>149</v>
      </c>
      <c r="BE215" s="157">
        <f>IF(N215="základná",J215,0)</f>
        <v>0</v>
      </c>
      <c r="BF215" s="157">
        <f>IF(N215="znížená",J215,0)</f>
        <v>0</v>
      </c>
      <c r="BG215" s="157">
        <f>IF(N215="zákl. prenesená",J215,0)</f>
        <v>0</v>
      </c>
      <c r="BH215" s="157">
        <f>IF(N215="zníž. prenesená",J215,0)</f>
        <v>0</v>
      </c>
      <c r="BI215" s="157">
        <f>IF(N215="nulová",J215,0)</f>
        <v>0</v>
      </c>
      <c r="BJ215" s="14" t="s">
        <v>156</v>
      </c>
      <c r="BK215" s="157">
        <f>ROUND(I215*H215,2)</f>
        <v>0</v>
      </c>
      <c r="BL215" s="14" t="s">
        <v>188</v>
      </c>
      <c r="BM215" s="156" t="s">
        <v>547</v>
      </c>
    </row>
    <row r="216" spans="1:65" s="12" customFormat="1" ht="22.8" customHeight="1">
      <c r="B216" s="132"/>
      <c r="D216" s="133" t="s">
        <v>69</v>
      </c>
      <c r="E216" s="142" t="s">
        <v>211</v>
      </c>
      <c r="F216" s="142" t="s">
        <v>212</v>
      </c>
      <c r="J216" s="143">
        <f>BK216</f>
        <v>0</v>
      </c>
      <c r="L216" s="132"/>
      <c r="M216" s="136"/>
      <c r="N216" s="137"/>
      <c r="O216" s="137"/>
      <c r="P216" s="138">
        <f>SUM(P217:P228)</f>
        <v>93.78977900000001</v>
      </c>
      <c r="Q216" s="137"/>
      <c r="R216" s="138">
        <f>SUM(R217:R228)</f>
        <v>7.7251299999999995E-2</v>
      </c>
      <c r="S216" s="137"/>
      <c r="T216" s="139">
        <f>SUM(T217:T228)</f>
        <v>0.21099999999999999</v>
      </c>
      <c r="AR216" s="133" t="s">
        <v>156</v>
      </c>
      <c r="AT216" s="140" t="s">
        <v>69</v>
      </c>
      <c r="AU216" s="140" t="s">
        <v>78</v>
      </c>
      <c r="AY216" s="133" t="s">
        <v>149</v>
      </c>
      <c r="BK216" s="141">
        <f>SUM(BK217:BK228)</f>
        <v>0</v>
      </c>
    </row>
    <row r="217" spans="1:65" s="2" customFormat="1" ht="24.15" customHeight="1">
      <c r="A217" s="26"/>
      <c r="B217" s="144"/>
      <c r="C217" s="145" t="s">
        <v>431</v>
      </c>
      <c r="D217" s="145" t="s">
        <v>151</v>
      </c>
      <c r="E217" s="146" t="s">
        <v>548</v>
      </c>
      <c r="F217" s="147" t="s">
        <v>549</v>
      </c>
      <c r="G217" s="148" t="s">
        <v>154</v>
      </c>
      <c r="H217" s="149">
        <v>10</v>
      </c>
      <c r="I217" s="150"/>
      <c r="J217" s="150">
        <f t="shared" ref="J217:J228" si="30">ROUND(I217*H217,2)</f>
        <v>0</v>
      </c>
      <c r="K217" s="151"/>
      <c r="L217" s="27"/>
      <c r="M217" s="152" t="s">
        <v>1</v>
      </c>
      <c r="N217" s="153" t="s">
        <v>36</v>
      </c>
      <c r="O217" s="154">
        <v>0.21</v>
      </c>
      <c r="P217" s="154">
        <f t="shared" ref="P217:P228" si="31">O217*H217</f>
        <v>2.1</v>
      </c>
      <c r="Q217" s="154">
        <v>3.2000000000000002E-3</v>
      </c>
      <c r="R217" s="154">
        <f t="shared" ref="R217:R228" si="32">Q217*H217</f>
        <v>3.2000000000000001E-2</v>
      </c>
      <c r="S217" s="154">
        <v>0</v>
      </c>
      <c r="T217" s="155">
        <f t="shared" ref="T217:T228" si="33">S217*H217</f>
        <v>0</v>
      </c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R217" s="156" t="s">
        <v>188</v>
      </c>
      <c r="AT217" s="156" t="s">
        <v>151</v>
      </c>
      <c r="AU217" s="156" t="s">
        <v>156</v>
      </c>
      <c r="AY217" s="14" t="s">
        <v>149</v>
      </c>
      <c r="BE217" s="157">
        <f t="shared" ref="BE217:BE228" si="34">IF(N217="základná",J217,0)</f>
        <v>0</v>
      </c>
      <c r="BF217" s="157">
        <f t="shared" ref="BF217:BF228" si="35">IF(N217="znížená",J217,0)</f>
        <v>0</v>
      </c>
      <c r="BG217" s="157">
        <f t="shared" ref="BG217:BG228" si="36">IF(N217="zákl. prenesená",J217,0)</f>
        <v>0</v>
      </c>
      <c r="BH217" s="157">
        <f t="shared" ref="BH217:BH228" si="37">IF(N217="zníž. prenesená",J217,0)</f>
        <v>0</v>
      </c>
      <c r="BI217" s="157">
        <f t="shared" ref="BI217:BI228" si="38">IF(N217="nulová",J217,0)</f>
        <v>0</v>
      </c>
      <c r="BJ217" s="14" t="s">
        <v>156</v>
      </c>
      <c r="BK217" s="157">
        <f t="shared" ref="BK217:BK228" si="39">ROUND(I217*H217,2)</f>
        <v>0</v>
      </c>
      <c r="BL217" s="14" t="s">
        <v>188</v>
      </c>
      <c r="BM217" s="156" t="s">
        <v>550</v>
      </c>
    </row>
    <row r="218" spans="1:65" s="2" customFormat="1" ht="24.15" customHeight="1">
      <c r="A218" s="26"/>
      <c r="B218" s="144"/>
      <c r="C218" s="145" t="s">
        <v>551</v>
      </c>
      <c r="D218" s="145" t="s">
        <v>151</v>
      </c>
      <c r="E218" s="146" t="s">
        <v>552</v>
      </c>
      <c r="F218" s="147" t="s">
        <v>553</v>
      </c>
      <c r="G218" s="148" t="s">
        <v>170</v>
      </c>
      <c r="H218" s="149">
        <v>3.7</v>
      </c>
      <c r="I218" s="150"/>
      <c r="J218" s="150">
        <f t="shared" si="30"/>
        <v>0</v>
      </c>
      <c r="K218" s="151"/>
      <c r="L218" s="27"/>
      <c r="M218" s="152" t="s">
        <v>1</v>
      </c>
      <c r="N218" s="153" t="s">
        <v>36</v>
      </c>
      <c r="O218" s="154">
        <v>0.89900000000000002</v>
      </c>
      <c r="P218" s="154">
        <f t="shared" si="31"/>
        <v>3.3263000000000003</v>
      </c>
      <c r="Q218" s="154">
        <v>1.3600000000000001E-3</v>
      </c>
      <c r="R218" s="154">
        <f t="shared" si="32"/>
        <v>5.0320000000000009E-3</v>
      </c>
      <c r="S218" s="154">
        <v>0</v>
      </c>
      <c r="T218" s="155">
        <f t="shared" si="33"/>
        <v>0</v>
      </c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R218" s="156" t="s">
        <v>188</v>
      </c>
      <c r="AT218" s="156" t="s">
        <v>151</v>
      </c>
      <c r="AU218" s="156" t="s">
        <v>156</v>
      </c>
      <c r="AY218" s="14" t="s">
        <v>149</v>
      </c>
      <c r="BE218" s="157">
        <f t="shared" si="34"/>
        <v>0</v>
      </c>
      <c r="BF218" s="157">
        <f t="shared" si="35"/>
        <v>0</v>
      </c>
      <c r="BG218" s="157">
        <f t="shared" si="36"/>
        <v>0</v>
      </c>
      <c r="BH218" s="157">
        <f t="shared" si="37"/>
        <v>0</v>
      </c>
      <c r="BI218" s="157">
        <f t="shared" si="38"/>
        <v>0</v>
      </c>
      <c r="BJ218" s="14" t="s">
        <v>156</v>
      </c>
      <c r="BK218" s="157">
        <f t="shared" si="39"/>
        <v>0</v>
      </c>
      <c r="BL218" s="14" t="s">
        <v>188</v>
      </c>
      <c r="BM218" s="156" t="s">
        <v>554</v>
      </c>
    </row>
    <row r="219" spans="1:65" s="2" customFormat="1" ht="37.799999999999997" customHeight="1">
      <c r="A219" s="26"/>
      <c r="B219" s="144"/>
      <c r="C219" s="145" t="s">
        <v>435</v>
      </c>
      <c r="D219" s="145" t="s">
        <v>151</v>
      </c>
      <c r="E219" s="146" t="s">
        <v>555</v>
      </c>
      <c r="F219" s="147" t="s">
        <v>556</v>
      </c>
      <c r="G219" s="148" t="s">
        <v>165</v>
      </c>
      <c r="H219" s="149">
        <v>1.8759999999999999</v>
      </c>
      <c r="I219" s="150"/>
      <c r="J219" s="150">
        <f t="shared" si="30"/>
        <v>0</v>
      </c>
      <c r="K219" s="151"/>
      <c r="L219" s="27"/>
      <c r="M219" s="152" t="s">
        <v>1</v>
      </c>
      <c r="N219" s="153" t="s">
        <v>36</v>
      </c>
      <c r="O219" s="154">
        <v>2.4E-2</v>
      </c>
      <c r="P219" s="154">
        <f t="shared" si="31"/>
        <v>4.5024000000000002E-2</v>
      </c>
      <c r="Q219" s="154">
        <v>5.0000000000000002E-5</v>
      </c>
      <c r="R219" s="154">
        <f t="shared" si="32"/>
        <v>9.3800000000000003E-5</v>
      </c>
      <c r="S219" s="154">
        <v>0</v>
      </c>
      <c r="T219" s="155">
        <f t="shared" si="33"/>
        <v>0</v>
      </c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R219" s="156" t="s">
        <v>188</v>
      </c>
      <c r="AT219" s="156" t="s">
        <v>151</v>
      </c>
      <c r="AU219" s="156" t="s">
        <v>156</v>
      </c>
      <c r="AY219" s="14" t="s">
        <v>149</v>
      </c>
      <c r="BE219" s="157">
        <f t="shared" si="34"/>
        <v>0</v>
      </c>
      <c r="BF219" s="157">
        <f t="shared" si="35"/>
        <v>0</v>
      </c>
      <c r="BG219" s="157">
        <f t="shared" si="36"/>
        <v>0</v>
      </c>
      <c r="BH219" s="157">
        <f t="shared" si="37"/>
        <v>0</v>
      </c>
      <c r="BI219" s="157">
        <f t="shared" si="38"/>
        <v>0</v>
      </c>
      <c r="BJ219" s="14" t="s">
        <v>156</v>
      </c>
      <c r="BK219" s="157">
        <f t="shared" si="39"/>
        <v>0</v>
      </c>
      <c r="BL219" s="14" t="s">
        <v>188</v>
      </c>
      <c r="BM219" s="156" t="s">
        <v>557</v>
      </c>
    </row>
    <row r="220" spans="1:65" s="2" customFormat="1" ht="37.799999999999997" customHeight="1">
      <c r="A220" s="26"/>
      <c r="B220" s="144"/>
      <c r="C220" s="145" t="s">
        <v>558</v>
      </c>
      <c r="D220" s="145" t="s">
        <v>151</v>
      </c>
      <c r="E220" s="146" t="s">
        <v>559</v>
      </c>
      <c r="F220" s="147" t="s">
        <v>560</v>
      </c>
      <c r="G220" s="148" t="s">
        <v>154</v>
      </c>
      <c r="H220" s="149">
        <v>4</v>
      </c>
      <c r="I220" s="150"/>
      <c r="J220" s="150">
        <f t="shared" si="30"/>
        <v>0</v>
      </c>
      <c r="K220" s="151"/>
      <c r="L220" s="27"/>
      <c r="M220" s="152" t="s">
        <v>1</v>
      </c>
      <c r="N220" s="153" t="s">
        <v>36</v>
      </c>
      <c r="O220" s="154">
        <v>0</v>
      </c>
      <c r="P220" s="154">
        <f t="shared" si="31"/>
        <v>0</v>
      </c>
      <c r="Q220" s="154">
        <v>0</v>
      </c>
      <c r="R220" s="154">
        <f t="shared" si="32"/>
        <v>0</v>
      </c>
      <c r="S220" s="154">
        <v>0</v>
      </c>
      <c r="T220" s="155">
        <f t="shared" si="33"/>
        <v>0</v>
      </c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R220" s="156" t="s">
        <v>188</v>
      </c>
      <c r="AT220" s="156" t="s">
        <v>151</v>
      </c>
      <c r="AU220" s="156" t="s">
        <v>156</v>
      </c>
      <c r="AY220" s="14" t="s">
        <v>149</v>
      </c>
      <c r="BE220" s="157">
        <f t="shared" si="34"/>
        <v>0</v>
      </c>
      <c r="BF220" s="157">
        <f t="shared" si="35"/>
        <v>0</v>
      </c>
      <c r="BG220" s="157">
        <f t="shared" si="36"/>
        <v>0</v>
      </c>
      <c r="BH220" s="157">
        <f t="shared" si="37"/>
        <v>0</v>
      </c>
      <c r="BI220" s="157">
        <f t="shared" si="38"/>
        <v>0</v>
      </c>
      <c r="BJ220" s="14" t="s">
        <v>156</v>
      </c>
      <c r="BK220" s="157">
        <f t="shared" si="39"/>
        <v>0</v>
      </c>
      <c r="BL220" s="14" t="s">
        <v>188</v>
      </c>
      <c r="BM220" s="156" t="s">
        <v>561</v>
      </c>
    </row>
    <row r="221" spans="1:65" s="2" customFormat="1" ht="33" customHeight="1">
      <c r="A221" s="26"/>
      <c r="B221" s="144"/>
      <c r="C221" s="145" t="s">
        <v>438</v>
      </c>
      <c r="D221" s="145" t="s">
        <v>151</v>
      </c>
      <c r="E221" s="146" t="s">
        <v>562</v>
      </c>
      <c r="F221" s="147" t="s">
        <v>563</v>
      </c>
      <c r="G221" s="148" t="s">
        <v>154</v>
      </c>
      <c r="H221" s="149">
        <v>6</v>
      </c>
      <c r="I221" s="150"/>
      <c r="J221" s="150">
        <f t="shared" si="30"/>
        <v>0</v>
      </c>
      <c r="K221" s="151"/>
      <c r="L221" s="27"/>
      <c r="M221" s="152" t="s">
        <v>1</v>
      </c>
      <c r="N221" s="153" t="s">
        <v>36</v>
      </c>
      <c r="O221" s="154">
        <v>0</v>
      </c>
      <c r="P221" s="154">
        <f t="shared" si="31"/>
        <v>0</v>
      </c>
      <c r="Q221" s="154">
        <v>0</v>
      </c>
      <c r="R221" s="154">
        <f t="shared" si="32"/>
        <v>0</v>
      </c>
      <c r="S221" s="154">
        <v>0</v>
      </c>
      <c r="T221" s="155">
        <f t="shared" si="33"/>
        <v>0</v>
      </c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R221" s="156" t="s">
        <v>188</v>
      </c>
      <c r="AT221" s="156" t="s">
        <v>151</v>
      </c>
      <c r="AU221" s="156" t="s">
        <v>156</v>
      </c>
      <c r="AY221" s="14" t="s">
        <v>149</v>
      </c>
      <c r="BE221" s="157">
        <f t="shared" si="34"/>
        <v>0</v>
      </c>
      <c r="BF221" s="157">
        <f t="shared" si="35"/>
        <v>0</v>
      </c>
      <c r="BG221" s="157">
        <f t="shared" si="36"/>
        <v>0</v>
      </c>
      <c r="BH221" s="157">
        <f t="shared" si="37"/>
        <v>0</v>
      </c>
      <c r="BI221" s="157">
        <f t="shared" si="38"/>
        <v>0</v>
      </c>
      <c r="BJ221" s="14" t="s">
        <v>156</v>
      </c>
      <c r="BK221" s="157">
        <f t="shared" si="39"/>
        <v>0</v>
      </c>
      <c r="BL221" s="14" t="s">
        <v>188</v>
      </c>
      <c r="BM221" s="156" t="s">
        <v>564</v>
      </c>
    </row>
    <row r="222" spans="1:65" s="2" customFormat="1" ht="24.15" customHeight="1">
      <c r="A222" s="26"/>
      <c r="B222" s="144"/>
      <c r="C222" s="145" t="s">
        <v>565</v>
      </c>
      <c r="D222" s="145" t="s">
        <v>151</v>
      </c>
      <c r="E222" s="146" t="s">
        <v>566</v>
      </c>
      <c r="F222" s="147" t="s">
        <v>567</v>
      </c>
      <c r="G222" s="148" t="s">
        <v>165</v>
      </c>
      <c r="H222" s="149">
        <v>12</v>
      </c>
      <c r="I222" s="150"/>
      <c r="J222" s="150">
        <f t="shared" si="30"/>
        <v>0</v>
      </c>
      <c r="K222" s="151"/>
      <c r="L222" s="27"/>
      <c r="M222" s="152" t="s">
        <v>1</v>
      </c>
      <c r="N222" s="153" t="s">
        <v>36</v>
      </c>
      <c r="O222" s="154">
        <v>0</v>
      </c>
      <c r="P222" s="154">
        <f t="shared" si="31"/>
        <v>0</v>
      </c>
      <c r="Q222" s="154">
        <v>0</v>
      </c>
      <c r="R222" s="154">
        <f t="shared" si="32"/>
        <v>0</v>
      </c>
      <c r="S222" s="154">
        <v>0</v>
      </c>
      <c r="T222" s="155">
        <f t="shared" si="33"/>
        <v>0</v>
      </c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R222" s="156" t="s">
        <v>188</v>
      </c>
      <c r="AT222" s="156" t="s">
        <v>151</v>
      </c>
      <c r="AU222" s="156" t="s">
        <v>156</v>
      </c>
      <c r="AY222" s="14" t="s">
        <v>149</v>
      </c>
      <c r="BE222" s="157">
        <f t="shared" si="34"/>
        <v>0</v>
      </c>
      <c r="BF222" s="157">
        <f t="shared" si="35"/>
        <v>0</v>
      </c>
      <c r="BG222" s="157">
        <f t="shared" si="36"/>
        <v>0</v>
      </c>
      <c r="BH222" s="157">
        <f t="shared" si="37"/>
        <v>0</v>
      </c>
      <c r="BI222" s="157">
        <f t="shared" si="38"/>
        <v>0</v>
      </c>
      <c r="BJ222" s="14" t="s">
        <v>156</v>
      </c>
      <c r="BK222" s="157">
        <f t="shared" si="39"/>
        <v>0</v>
      </c>
      <c r="BL222" s="14" t="s">
        <v>188</v>
      </c>
      <c r="BM222" s="156" t="s">
        <v>568</v>
      </c>
    </row>
    <row r="223" spans="1:65" s="2" customFormat="1" ht="37.799999999999997" customHeight="1">
      <c r="A223" s="26"/>
      <c r="B223" s="144"/>
      <c r="C223" s="145" t="s">
        <v>442</v>
      </c>
      <c r="D223" s="145" t="s">
        <v>151</v>
      </c>
      <c r="E223" s="146" t="s">
        <v>569</v>
      </c>
      <c r="F223" s="147" t="s">
        <v>570</v>
      </c>
      <c r="G223" s="148" t="s">
        <v>154</v>
      </c>
      <c r="H223" s="149">
        <v>1</v>
      </c>
      <c r="I223" s="150"/>
      <c r="J223" s="150">
        <f t="shared" si="30"/>
        <v>0</v>
      </c>
      <c r="K223" s="151"/>
      <c r="L223" s="27"/>
      <c r="M223" s="152" t="s">
        <v>1</v>
      </c>
      <c r="N223" s="153" t="s">
        <v>36</v>
      </c>
      <c r="O223" s="154">
        <v>0</v>
      </c>
      <c r="P223" s="154">
        <f t="shared" si="31"/>
        <v>0</v>
      </c>
      <c r="Q223" s="154">
        <v>0</v>
      </c>
      <c r="R223" s="154">
        <f t="shared" si="32"/>
        <v>0</v>
      </c>
      <c r="S223" s="154">
        <v>0</v>
      </c>
      <c r="T223" s="155">
        <f t="shared" si="33"/>
        <v>0</v>
      </c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R223" s="156" t="s">
        <v>188</v>
      </c>
      <c r="AT223" s="156" t="s">
        <v>151</v>
      </c>
      <c r="AU223" s="156" t="s">
        <v>156</v>
      </c>
      <c r="AY223" s="14" t="s">
        <v>149</v>
      </c>
      <c r="BE223" s="157">
        <f t="shared" si="34"/>
        <v>0</v>
      </c>
      <c r="BF223" s="157">
        <f t="shared" si="35"/>
        <v>0</v>
      </c>
      <c r="BG223" s="157">
        <f t="shared" si="36"/>
        <v>0</v>
      </c>
      <c r="BH223" s="157">
        <f t="shared" si="37"/>
        <v>0</v>
      </c>
      <c r="BI223" s="157">
        <f t="shared" si="38"/>
        <v>0</v>
      </c>
      <c r="BJ223" s="14" t="s">
        <v>156</v>
      </c>
      <c r="BK223" s="157">
        <f t="shared" si="39"/>
        <v>0</v>
      </c>
      <c r="BL223" s="14" t="s">
        <v>188</v>
      </c>
      <c r="BM223" s="156" t="s">
        <v>571</v>
      </c>
    </row>
    <row r="224" spans="1:65" s="2" customFormat="1" ht="37.799999999999997" customHeight="1">
      <c r="A224" s="26"/>
      <c r="B224" s="144"/>
      <c r="C224" s="145" t="s">
        <v>572</v>
      </c>
      <c r="D224" s="145" t="s">
        <v>151</v>
      </c>
      <c r="E224" s="146" t="s">
        <v>573</v>
      </c>
      <c r="F224" s="147" t="s">
        <v>574</v>
      </c>
      <c r="G224" s="148" t="s">
        <v>154</v>
      </c>
      <c r="H224" s="149">
        <v>1</v>
      </c>
      <c r="I224" s="150"/>
      <c r="J224" s="150">
        <f t="shared" si="30"/>
        <v>0</v>
      </c>
      <c r="K224" s="151"/>
      <c r="L224" s="27"/>
      <c r="M224" s="152" t="s">
        <v>1</v>
      </c>
      <c r="N224" s="153" t="s">
        <v>36</v>
      </c>
      <c r="O224" s="154">
        <v>0</v>
      </c>
      <c r="P224" s="154">
        <f t="shared" si="31"/>
        <v>0</v>
      </c>
      <c r="Q224" s="154">
        <v>0</v>
      </c>
      <c r="R224" s="154">
        <f t="shared" si="32"/>
        <v>0</v>
      </c>
      <c r="S224" s="154">
        <v>0</v>
      </c>
      <c r="T224" s="155">
        <f t="shared" si="33"/>
        <v>0</v>
      </c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R224" s="156" t="s">
        <v>188</v>
      </c>
      <c r="AT224" s="156" t="s">
        <v>151</v>
      </c>
      <c r="AU224" s="156" t="s">
        <v>156</v>
      </c>
      <c r="AY224" s="14" t="s">
        <v>149</v>
      </c>
      <c r="BE224" s="157">
        <f t="shared" si="34"/>
        <v>0</v>
      </c>
      <c r="BF224" s="157">
        <f t="shared" si="35"/>
        <v>0</v>
      </c>
      <c r="BG224" s="157">
        <f t="shared" si="36"/>
        <v>0</v>
      </c>
      <c r="BH224" s="157">
        <f t="shared" si="37"/>
        <v>0</v>
      </c>
      <c r="BI224" s="157">
        <f t="shared" si="38"/>
        <v>0</v>
      </c>
      <c r="BJ224" s="14" t="s">
        <v>156</v>
      </c>
      <c r="BK224" s="157">
        <f t="shared" si="39"/>
        <v>0</v>
      </c>
      <c r="BL224" s="14" t="s">
        <v>188</v>
      </c>
      <c r="BM224" s="156" t="s">
        <v>575</v>
      </c>
    </row>
    <row r="225" spans="1:65" s="2" customFormat="1" ht="33" customHeight="1">
      <c r="A225" s="26"/>
      <c r="B225" s="144"/>
      <c r="C225" s="145" t="s">
        <v>445</v>
      </c>
      <c r="D225" s="145" t="s">
        <v>151</v>
      </c>
      <c r="E225" s="146" t="s">
        <v>576</v>
      </c>
      <c r="F225" s="147" t="s">
        <v>577</v>
      </c>
      <c r="G225" s="148" t="s">
        <v>322</v>
      </c>
      <c r="H225" s="149">
        <v>232.76</v>
      </c>
      <c r="I225" s="150"/>
      <c r="J225" s="150">
        <f t="shared" si="30"/>
        <v>0</v>
      </c>
      <c r="K225" s="151"/>
      <c r="L225" s="27"/>
      <c r="M225" s="152" t="s">
        <v>1</v>
      </c>
      <c r="N225" s="153" t="s">
        <v>36</v>
      </c>
      <c r="O225" s="154">
        <v>0.22</v>
      </c>
      <c r="P225" s="154">
        <f t="shared" si="31"/>
        <v>51.2072</v>
      </c>
      <c r="Q225" s="154">
        <v>6.0000000000000002E-5</v>
      </c>
      <c r="R225" s="154">
        <f t="shared" si="32"/>
        <v>1.39656E-2</v>
      </c>
      <c r="S225" s="154">
        <v>0</v>
      </c>
      <c r="T225" s="155">
        <f t="shared" si="33"/>
        <v>0</v>
      </c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R225" s="156" t="s">
        <v>188</v>
      </c>
      <c r="AT225" s="156" t="s">
        <v>151</v>
      </c>
      <c r="AU225" s="156" t="s">
        <v>156</v>
      </c>
      <c r="AY225" s="14" t="s">
        <v>149</v>
      </c>
      <c r="BE225" s="157">
        <f t="shared" si="34"/>
        <v>0</v>
      </c>
      <c r="BF225" s="157">
        <f t="shared" si="35"/>
        <v>0</v>
      </c>
      <c r="BG225" s="157">
        <f t="shared" si="36"/>
        <v>0</v>
      </c>
      <c r="BH225" s="157">
        <f t="shared" si="37"/>
        <v>0</v>
      </c>
      <c r="BI225" s="157">
        <f t="shared" si="38"/>
        <v>0</v>
      </c>
      <c r="BJ225" s="14" t="s">
        <v>156</v>
      </c>
      <c r="BK225" s="157">
        <f t="shared" si="39"/>
        <v>0</v>
      </c>
      <c r="BL225" s="14" t="s">
        <v>188</v>
      </c>
      <c r="BM225" s="156" t="s">
        <v>578</v>
      </c>
    </row>
    <row r="226" spans="1:65" s="2" customFormat="1" ht="24.15" customHeight="1">
      <c r="A226" s="26"/>
      <c r="B226" s="144"/>
      <c r="C226" s="145" t="s">
        <v>579</v>
      </c>
      <c r="D226" s="145" t="s">
        <v>151</v>
      </c>
      <c r="E226" s="146" t="s">
        <v>580</v>
      </c>
      <c r="F226" s="147" t="s">
        <v>581</v>
      </c>
      <c r="G226" s="148" t="s">
        <v>322</v>
      </c>
      <c r="H226" s="149">
        <v>329.5</v>
      </c>
      <c r="I226" s="150"/>
      <c r="J226" s="150">
        <f t="shared" si="30"/>
        <v>0</v>
      </c>
      <c r="K226" s="151"/>
      <c r="L226" s="27"/>
      <c r="M226" s="152" t="s">
        <v>1</v>
      </c>
      <c r="N226" s="153" t="s">
        <v>36</v>
      </c>
      <c r="O226" s="154">
        <v>5.1090000000000003E-2</v>
      </c>
      <c r="P226" s="154">
        <f t="shared" si="31"/>
        <v>16.834155000000003</v>
      </c>
      <c r="Q226" s="154">
        <v>5.0000000000000002E-5</v>
      </c>
      <c r="R226" s="154">
        <f t="shared" si="32"/>
        <v>1.6475E-2</v>
      </c>
      <c r="S226" s="154">
        <v>0</v>
      </c>
      <c r="T226" s="155">
        <f t="shared" si="33"/>
        <v>0</v>
      </c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R226" s="156" t="s">
        <v>188</v>
      </c>
      <c r="AT226" s="156" t="s">
        <v>151</v>
      </c>
      <c r="AU226" s="156" t="s">
        <v>156</v>
      </c>
      <c r="AY226" s="14" t="s">
        <v>149</v>
      </c>
      <c r="BE226" s="157">
        <f t="shared" si="34"/>
        <v>0</v>
      </c>
      <c r="BF226" s="157">
        <f t="shared" si="35"/>
        <v>0</v>
      </c>
      <c r="BG226" s="157">
        <f t="shared" si="36"/>
        <v>0</v>
      </c>
      <c r="BH226" s="157">
        <f t="shared" si="37"/>
        <v>0</v>
      </c>
      <c r="BI226" s="157">
        <f t="shared" si="38"/>
        <v>0</v>
      </c>
      <c r="BJ226" s="14" t="s">
        <v>156</v>
      </c>
      <c r="BK226" s="157">
        <f t="shared" si="39"/>
        <v>0</v>
      </c>
      <c r="BL226" s="14" t="s">
        <v>188</v>
      </c>
      <c r="BM226" s="156" t="s">
        <v>582</v>
      </c>
    </row>
    <row r="227" spans="1:65" s="2" customFormat="1" ht="33" customHeight="1">
      <c r="A227" s="26"/>
      <c r="B227" s="144"/>
      <c r="C227" s="145" t="s">
        <v>449</v>
      </c>
      <c r="D227" s="145" t="s">
        <v>151</v>
      </c>
      <c r="E227" s="146" t="s">
        <v>583</v>
      </c>
      <c r="F227" s="147" t="s">
        <v>584</v>
      </c>
      <c r="G227" s="148" t="s">
        <v>322</v>
      </c>
      <c r="H227" s="149">
        <v>211</v>
      </c>
      <c r="I227" s="150"/>
      <c r="J227" s="150">
        <f t="shared" si="30"/>
        <v>0</v>
      </c>
      <c r="K227" s="151"/>
      <c r="L227" s="27"/>
      <c r="M227" s="152" t="s">
        <v>1</v>
      </c>
      <c r="N227" s="153" t="s">
        <v>36</v>
      </c>
      <c r="O227" s="154">
        <v>9.6100000000000005E-2</v>
      </c>
      <c r="P227" s="154">
        <f t="shared" si="31"/>
        <v>20.277100000000001</v>
      </c>
      <c r="Q227" s="154">
        <v>4.5899999999999998E-5</v>
      </c>
      <c r="R227" s="154">
        <f t="shared" si="32"/>
        <v>9.6848999999999998E-3</v>
      </c>
      <c r="S227" s="154">
        <v>1E-3</v>
      </c>
      <c r="T227" s="155">
        <f t="shared" si="33"/>
        <v>0.21099999999999999</v>
      </c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R227" s="156" t="s">
        <v>188</v>
      </c>
      <c r="AT227" s="156" t="s">
        <v>151</v>
      </c>
      <c r="AU227" s="156" t="s">
        <v>156</v>
      </c>
      <c r="AY227" s="14" t="s">
        <v>149</v>
      </c>
      <c r="BE227" s="157">
        <f t="shared" si="34"/>
        <v>0</v>
      </c>
      <c r="BF227" s="157">
        <f t="shared" si="35"/>
        <v>0</v>
      </c>
      <c r="BG227" s="157">
        <f t="shared" si="36"/>
        <v>0</v>
      </c>
      <c r="BH227" s="157">
        <f t="shared" si="37"/>
        <v>0</v>
      </c>
      <c r="BI227" s="157">
        <f t="shared" si="38"/>
        <v>0</v>
      </c>
      <c r="BJ227" s="14" t="s">
        <v>156</v>
      </c>
      <c r="BK227" s="157">
        <f t="shared" si="39"/>
        <v>0</v>
      </c>
      <c r="BL227" s="14" t="s">
        <v>188</v>
      </c>
      <c r="BM227" s="156" t="s">
        <v>585</v>
      </c>
    </row>
    <row r="228" spans="1:65" s="2" customFormat="1" ht="24.15" customHeight="1">
      <c r="A228" s="26"/>
      <c r="B228" s="144"/>
      <c r="C228" s="145" t="s">
        <v>586</v>
      </c>
      <c r="D228" s="145" t="s">
        <v>151</v>
      </c>
      <c r="E228" s="146" t="s">
        <v>587</v>
      </c>
      <c r="F228" s="147" t="s">
        <v>289</v>
      </c>
      <c r="G228" s="148" t="s">
        <v>290</v>
      </c>
      <c r="H228" s="149">
        <v>123.01</v>
      </c>
      <c r="I228" s="150"/>
      <c r="J228" s="150">
        <f t="shared" si="30"/>
        <v>0</v>
      </c>
      <c r="K228" s="151"/>
      <c r="L228" s="27"/>
      <c r="M228" s="152" t="s">
        <v>1</v>
      </c>
      <c r="N228" s="153" t="s">
        <v>36</v>
      </c>
      <c r="O228" s="154">
        <v>0</v>
      </c>
      <c r="P228" s="154">
        <f t="shared" si="31"/>
        <v>0</v>
      </c>
      <c r="Q228" s="154">
        <v>0</v>
      </c>
      <c r="R228" s="154">
        <f t="shared" si="32"/>
        <v>0</v>
      </c>
      <c r="S228" s="154">
        <v>0</v>
      </c>
      <c r="T228" s="155">
        <f t="shared" si="33"/>
        <v>0</v>
      </c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R228" s="156" t="s">
        <v>188</v>
      </c>
      <c r="AT228" s="156" t="s">
        <v>151</v>
      </c>
      <c r="AU228" s="156" t="s">
        <v>156</v>
      </c>
      <c r="AY228" s="14" t="s">
        <v>149</v>
      </c>
      <c r="BE228" s="157">
        <f t="shared" si="34"/>
        <v>0</v>
      </c>
      <c r="BF228" s="157">
        <f t="shared" si="35"/>
        <v>0</v>
      </c>
      <c r="BG228" s="157">
        <f t="shared" si="36"/>
        <v>0</v>
      </c>
      <c r="BH228" s="157">
        <f t="shared" si="37"/>
        <v>0</v>
      </c>
      <c r="BI228" s="157">
        <f t="shared" si="38"/>
        <v>0</v>
      </c>
      <c r="BJ228" s="14" t="s">
        <v>156</v>
      </c>
      <c r="BK228" s="157">
        <f t="shared" si="39"/>
        <v>0</v>
      </c>
      <c r="BL228" s="14" t="s">
        <v>188</v>
      </c>
      <c r="BM228" s="156" t="s">
        <v>588</v>
      </c>
    </row>
    <row r="229" spans="1:65" s="12" customFormat="1" ht="22.8" customHeight="1">
      <c r="B229" s="132"/>
      <c r="D229" s="133" t="s">
        <v>69</v>
      </c>
      <c r="E229" s="142" t="s">
        <v>589</v>
      </c>
      <c r="F229" s="142" t="s">
        <v>590</v>
      </c>
      <c r="J229" s="143">
        <f>BK229</f>
        <v>0</v>
      </c>
      <c r="L229" s="132"/>
      <c r="M229" s="136"/>
      <c r="N229" s="137"/>
      <c r="O229" s="137"/>
      <c r="P229" s="138">
        <f>SUM(P230:P232)</f>
        <v>0</v>
      </c>
      <c r="Q229" s="137"/>
      <c r="R229" s="138">
        <f>SUM(R230:R232)</f>
        <v>0</v>
      </c>
      <c r="S229" s="137"/>
      <c r="T229" s="139">
        <f>SUM(T230:T232)</f>
        <v>0</v>
      </c>
      <c r="AR229" s="133" t="s">
        <v>156</v>
      </c>
      <c r="AT229" s="140" t="s">
        <v>69</v>
      </c>
      <c r="AU229" s="140" t="s">
        <v>78</v>
      </c>
      <c r="AY229" s="133" t="s">
        <v>149</v>
      </c>
      <c r="BK229" s="141">
        <f>SUM(BK230:BK232)</f>
        <v>0</v>
      </c>
    </row>
    <row r="230" spans="1:65" s="2" customFormat="1" ht="21.75" customHeight="1">
      <c r="A230" s="26"/>
      <c r="B230" s="144"/>
      <c r="C230" s="145" t="s">
        <v>452</v>
      </c>
      <c r="D230" s="145" t="s">
        <v>151</v>
      </c>
      <c r="E230" s="146" t="s">
        <v>591</v>
      </c>
      <c r="F230" s="147" t="s">
        <v>592</v>
      </c>
      <c r="G230" s="148" t="s">
        <v>165</v>
      </c>
      <c r="H230" s="149">
        <v>12</v>
      </c>
      <c r="I230" s="150"/>
      <c r="J230" s="150">
        <f>ROUND(I230*H230,2)</f>
        <v>0</v>
      </c>
      <c r="K230" s="151"/>
      <c r="L230" s="27"/>
      <c r="M230" s="152" t="s">
        <v>1</v>
      </c>
      <c r="N230" s="153" t="s">
        <v>36</v>
      </c>
      <c r="O230" s="154">
        <v>0</v>
      </c>
      <c r="P230" s="154">
        <f>O230*H230</f>
        <v>0</v>
      </c>
      <c r="Q230" s="154">
        <v>0</v>
      </c>
      <c r="R230" s="154">
        <f>Q230*H230</f>
        <v>0</v>
      </c>
      <c r="S230" s="154">
        <v>0</v>
      </c>
      <c r="T230" s="155">
        <f>S230*H230</f>
        <v>0</v>
      </c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R230" s="156" t="s">
        <v>188</v>
      </c>
      <c r="AT230" s="156" t="s">
        <v>151</v>
      </c>
      <c r="AU230" s="156" t="s">
        <v>156</v>
      </c>
      <c r="AY230" s="14" t="s">
        <v>149</v>
      </c>
      <c r="BE230" s="157">
        <f>IF(N230="základná",J230,0)</f>
        <v>0</v>
      </c>
      <c r="BF230" s="157">
        <f>IF(N230="znížená",J230,0)</f>
        <v>0</v>
      </c>
      <c r="BG230" s="157">
        <f>IF(N230="zákl. prenesená",J230,0)</f>
        <v>0</v>
      </c>
      <c r="BH230" s="157">
        <f>IF(N230="zníž. prenesená",J230,0)</f>
        <v>0</v>
      </c>
      <c r="BI230" s="157">
        <f>IF(N230="nulová",J230,0)</f>
        <v>0</v>
      </c>
      <c r="BJ230" s="14" t="s">
        <v>156</v>
      </c>
      <c r="BK230" s="157">
        <f>ROUND(I230*H230,2)</f>
        <v>0</v>
      </c>
      <c r="BL230" s="14" t="s">
        <v>188</v>
      </c>
      <c r="BM230" s="156" t="s">
        <v>593</v>
      </c>
    </row>
    <row r="231" spans="1:65" s="2" customFormat="1" ht="16.5" customHeight="1">
      <c r="A231" s="26"/>
      <c r="B231" s="144"/>
      <c r="C231" s="145" t="s">
        <v>594</v>
      </c>
      <c r="D231" s="145" t="s">
        <v>151</v>
      </c>
      <c r="E231" s="146" t="s">
        <v>595</v>
      </c>
      <c r="F231" s="147" t="s">
        <v>596</v>
      </c>
      <c r="G231" s="148" t="s">
        <v>154</v>
      </c>
      <c r="H231" s="149">
        <v>12.36</v>
      </c>
      <c r="I231" s="150"/>
      <c r="J231" s="150">
        <f>ROUND(I231*H231,2)</f>
        <v>0</v>
      </c>
      <c r="K231" s="151"/>
      <c r="L231" s="27"/>
      <c r="M231" s="152" t="s">
        <v>1</v>
      </c>
      <c r="N231" s="153" t="s">
        <v>36</v>
      </c>
      <c r="O231" s="154">
        <v>0</v>
      </c>
      <c r="P231" s="154">
        <f>O231*H231</f>
        <v>0</v>
      </c>
      <c r="Q231" s="154">
        <v>0</v>
      </c>
      <c r="R231" s="154">
        <f>Q231*H231</f>
        <v>0</v>
      </c>
      <c r="S231" s="154">
        <v>0</v>
      </c>
      <c r="T231" s="155">
        <f>S231*H231</f>
        <v>0</v>
      </c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R231" s="156" t="s">
        <v>188</v>
      </c>
      <c r="AT231" s="156" t="s">
        <v>151</v>
      </c>
      <c r="AU231" s="156" t="s">
        <v>156</v>
      </c>
      <c r="AY231" s="14" t="s">
        <v>149</v>
      </c>
      <c r="BE231" s="157">
        <f>IF(N231="základná",J231,0)</f>
        <v>0</v>
      </c>
      <c r="BF231" s="157">
        <f>IF(N231="znížená",J231,0)</f>
        <v>0</v>
      </c>
      <c r="BG231" s="157">
        <f>IF(N231="zákl. prenesená",J231,0)</f>
        <v>0</v>
      </c>
      <c r="BH231" s="157">
        <f>IF(N231="zníž. prenesená",J231,0)</f>
        <v>0</v>
      </c>
      <c r="BI231" s="157">
        <f>IF(N231="nulová",J231,0)</f>
        <v>0</v>
      </c>
      <c r="BJ231" s="14" t="s">
        <v>156</v>
      </c>
      <c r="BK231" s="157">
        <f>ROUND(I231*H231,2)</f>
        <v>0</v>
      </c>
      <c r="BL231" s="14" t="s">
        <v>188</v>
      </c>
      <c r="BM231" s="156" t="s">
        <v>597</v>
      </c>
    </row>
    <row r="232" spans="1:65" s="2" customFormat="1" ht="24.15" customHeight="1">
      <c r="A232" s="26"/>
      <c r="B232" s="144"/>
      <c r="C232" s="145" t="s">
        <v>456</v>
      </c>
      <c r="D232" s="145" t="s">
        <v>151</v>
      </c>
      <c r="E232" s="146" t="s">
        <v>598</v>
      </c>
      <c r="F232" s="147" t="s">
        <v>599</v>
      </c>
      <c r="G232" s="148" t="s">
        <v>290</v>
      </c>
      <c r="H232" s="149">
        <v>2.7360000000000002</v>
      </c>
      <c r="I232" s="150"/>
      <c r="J232" s="150">
        <f>ROUND(I232*H232,2)</f>
        <v>0</v>
      </c>
      <c r="K232" s="151"/>
      <c r="L232" s="27"/>
      <c r="M232" s="152" t="s">
        <v>1</v>
      </c>
      <c r="N232" s="153" t="s">
        <v>36</v>
      </c>
      <c r="O232" s="154">
        <v>0</v>
      </c>
      <c r="P232" s="154">
        <f>O232*H232</f>
        <v>0</v>
      </c>
      <c r="Q232" s="154">
        <v>0</v>
      </c>
      <c r="R232" s="154">
        <f>Q232*H232</f>
        <v>0</v>
      </c>
      <c r="S232" s="154">
        <v>0</v>
      </c>
      <c r="T232" s="155">
        <f>S232*H232</f>
        <v>0</v>
      </c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R232" s="156" t="s">
        <v>188</v>
      </c>
      <c r="AT232" s="156" t="s">
        <v>151</v>
      </c>
      <c r="AU232" s="156" t="s">
        <v>156</v>
      </c>
      <c r="AY232" s="14" t="s">
        <v>149</v>
      </c>
      <c r="BE232" s="157">
        <f>IF(N232="základná",J232,0)</f>
        <v>0</v>
      </c>
      <c r="BF232" s="157">
        <f>IF(N232="znížená",J232,0)</f>
        <v>0</v>
      </c>
      <c r="BG232" s="157">
        <f>IF(N232="zákl. prenesená",J232,0)</f>
        <v>0</v>
      </c>
      <c r="BH232" s="157">
        <f>IF(N232="zníž. prenesená",J232,0)</f>
        <v>0</v>
      </c>
      <c r="BI232" s="157">
        <f>IF(N232="nulová",J232,0)</f>
        <v>0</v>
      </c>
      <c r="BJ232" s="14" t="s">
        <v>156</v>
      </c>
      <c r="BK232" s="157">
        <f>ROUND(I232*H232,2)</f>
        <v>0</v>
      </c>
      <c r="BL232" s="14" t="s">
        <v>188</v>
      </c>
      <c r="BM232" s="156" t="s">
        <v>600</v>
      </c>
    </row>
    <row r="233" spans="1:65" s="12" customFormat="1" ht="22.8" customHeight="1">
      <c r="B233" s="132"/>
      <c r="D233" s="133" t="s">
        <v>69</v>
      </c>
      <c r="E233" s="142" t="s">
        <v>601</v>
      </c>
      <c r="F233" s="142" t="s">
        <v>602</v>
      </c>
      <c r="J233" s="143">
        <f>BK233</f>
        <v>0</v>
      </c>
      <c r="L233" s="132"/>
      <c r="M233" s="136"/>
      <c r="N233" s="137"/>
      <c r="O233" s="137"/>
      <c r="P233" s="138">
        <f>SUM(P234:P236)</f>
        <v>12.0395</v>
      </c>
      <c r="Q233" s="137"/>
      <c r="R233" s="138">
        <f>SUM(R234:R236)</f>
        <v>2.9939250000000001E-2</v>
      </c>
      <c r="S233" s="137"/>
      <c r="T233" s="139">
        <f>SUM(T234:T236)</f>
        <v>0</v>
      </c>
      <c r="AR233" s="133" t="s">
        <v>156</v>
      </c>
      <c r="AT233" s="140" t="s">
        <v>69</v>
      </c>
      <c r="AU233" s="140" t="s">
        <v>78</v>
      </c>
      <c r="AY233" s="133" t="s">
        <v>149</v>
      </c>
      <c r="BK233" s="141">
        <f>SUM(BK234:BK236)</f>
        <v>0</v>
      </c>
    </row>
    <row r="234" spans="1:65" s="2" customFormat="1" ht="33" customHeight="1">
      <c r="A234" s="26"/>
      <c r="B234" s="144"/>
      <c r="C234" s="145" t="s">
        <v>603</v>
      </c>
      <c r="D234" s="145" t="s">
        <v>151</v>
      </c>
      <c r="E234" s="146" t="s">
        <v>604</v>
      </c>
      <c r="F234" s="147" t="s">
        <v>605</v>
      </c>
      <c r="G234" s="148" t="s">
        <v>165</v>
      </c>
      <c r="H234" s="149">
        <v>25</v>
      </c>
      <c r="I234" s="150"/>
      <c r="J234" s="150">
        <f>ROUND(I234*H234,2)</f>
        <v>0</v>
      </c>
      <c r="K234" s="151"/>
      <c r="L234" s="27"/>
      <c r="M234" s="152" t="s">
        <v>1</v>
      </c>
      <c r="N234" s="153" t="s">
        <v>36</v>
      </c>
      <c r="O234" s="154">
        <v>0.21382999999999999</v>
      </c>
      <c r="P234" s="154">
        <f>O234*H234</f>
        <v>5.3457499999999998</v>
      </c>
      <c r="Q234" s="154">
        <v>4.6533000000000002E-4</v>
      </c>
      <c r="R234" s="154">
        <f>Q234*H234</f>
        <v>1.1633250000000001E-2</v>
      </c>
      <c r="S234" s="154">
        <v>0</v>
      </c>
      <c r="T234" s="155">
        <f>S234*H234</f>
        <v>0</v>
      </c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R234" s="156" t="s">
        <v>188</v>
      </c>
      <c r="AT234" s="156" t="s">
        <v>151</v>
      </c>
      <c r="AU234" s="156" t="s">
        <v>156</v>
      </c>
      <c r="AY234" s="14" t="s">
        <v>149</v>
      </c>
      <c r="BE234" s="157">
        <f>IF(N234="základná",J234,0)</f>
        <v>0</v>
      </c>
      <c r="BF234" s="157">
        <f>IF(N234="znížená",J234,0)</f>
        <v>0</v>
      </c>
      <c r="BG234" s="157">
        <f>IF(N234="zákl. prenesená",J234,0)</f>
        <v>0</v>
      </c>
      <c r="BH234" s="157">
        <f>IF(N234="zníž. prenesená",J234,0)</f>
        <v>0</v>
      </c>
      <c r="BI234" s="157">
        <f>IF(N234="nulová",J234,0)</f>
        <v>0</v>
      </c>
      <c r="BJ234" s="14" t="s">
        <v>156</v>
      </c>
      <c r="BK234" s="157">
        <f>ROUND(I234*H234,2)</f>
        <v>0</v>
      </c>
      <c r="BL234" s="14" t="s">
        <v>188</v>
      </c>
      <c r="BM234" s="156" t="s">
        <v>606</v>
      </c>
    </row>
    <row r="235" spans="1:65" s="2" customFormat="1" ht="24.15" customHeight="1">
      <c r="A235" s="26"/>
      <c r="B235" s="144"/>
      <c r="C235" s="145" t="s">
        <v>459</v>
      </c>
      <c r="D235" s="145" t="s">
        <v>151</v>
      </c>
      <c r="E235" s="146" t="s">
        <v>607</v>
      </c>
      <c r="F235" s="147" t="s">
        <v>608</v>
      </c>
      <c r="G235" s="148" t="s">
        <v>165</v>
      </c>
      <c r="H235" s="149">
        <v>25</v>
      </c>
      <c r="I235" s="150"/>
      <c r="J235" s="150">
        <f>ROUND(I235*H235,2)</f>
        <v>0</v>
      </c>
      <c r="K235" s="151"/>
      <c r="L235" s="27"/>
      <c r="M235" s="152" t="s">
        <v>1</v>
      </c>
      <c r="N235" s="153" t="s">
        <v>36</v>
      </c>
      <c r="O235" s="154">
        <v>4.8309999999999999E-2</v>
      </c>
      <c r="P235" s="154">
        <f>O235*H235</f>
        <v>1.2077499999999999</v>
      </c>
      <c r="Q235" s="154">
        <v>1.7323999999999999E-4</v>
      </c>
      <c r="R235" s="154">
        <f>Q235*H235</f>
        <v>4.3309999999999998E-3</v>
      </c>
      <c r="S235" s="154">
        <v>0</v>
      </c>
      <c r="T235" s="155">
        <f>S235*H235</f>
        <v>0</v>
      </c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R235" s="156" t="s">
        <v>188</v>
      </c>
      <c r="AT235" s="156" t="s">
        <v>151</v>
      </c>
      <c r="AU235" s="156" t="s">
        <v>156</v>
      </c>
      <c r="AY235" s="14" t="s">
        <v>149</v>
      </c>
      <c r="BE235" s="157">
        <f>IF(N235="základná",J235,0)</f>
        <v>0</v>
      </c>
      <c r="BF235" s="157">
        <f>IF(N235="znížená",J235,0)</f>
        <v>0</v>
      </c>
      <c r="BG235" s="157">
        <f>IF(N235="zákl. prenesená",J235,0)</f>
        <v>0</v>
      </c>
      <c r="BH235" s="157">
        <f>IF(N235="zníž. prenesená",J235,0)</f>
        <v>0</v>
      </c>
      <c r="BI235" s="157">
        <f>IF(N235="nulová",J235,0)</f>
        <v>0</v>
      </c>
      <c r="BJ235" s="14" t="s">
        <v>156</v>
      </c>
      <c r="BK235" s="157">
        <f>ROUND(I235*H235,2)</f>
        <v>0</v>
      </c>
      <c r="BL235" s="14" t="s">
        <v>188</v>
      </c>
      <c r="BM235" s="156" t="s">
        <v>609</v>
      </c>
    </row>
    <row r="236" spans="1:65" s="2" customFormat="1" ht="33" customHeight="1">
      <c r="A236" s="26"/>
      <c r="B236" s="144"/>
      <c r="C236" s="145" t="s">
        <v>610</v>
      </c>
      <c r="D236" s="145" t="s">
        <v>151</v>
      </c>
      <c r="E236" s="146" t="s">
        <v>611</v>
      </c>
      <c r="F236" s="147" t="s">
        <v>612</v>
      </c>
      <c r="G236" s="148" t="s">
        <v>165</v>
      </c>
      <c r="H236" s="149">
        <v>65</v>
      </c>
      <c r="I236" s="150"/>
      <c r="J236" s="150">
        <f>ROUND(I236*H236,2)</f>
        <v>0</v>
      </c>
      <c r="K236" s="151"/>
      <c r="L236" s="27"/>
      <c r="M236" s="152" t="s">
        <v>1</v>
      </c>
      <c r="N236" s="153" t="s">
        <v>36</v>
      </c>
      <c r="O236" s="154">
        <v>8.4400000000000003E-2</v>
      </c>
      <c r="P236" s="154">
        <f>O236*H236</f>
        <v>5.4859999999999998</v>
      </c>
      <c r="Q236" s="154">
        <v>2.1499999999999999E-4</v>
      </c>
      <c r="R236" s="154">
        <f>Q236*H236</f>
        <v>1.3975E-2</v>
      </c>
      <c r="S236" s="154">
        <v>0</v>
      </c>
      <c r="T236" s="155">
        <f>S236*H236</f>
        <v>0</v>
      </c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R236" s="156" t="s">
        <v>188</v>
      </c>
      <c r="AT236" s="156" t="s">
        <v>151</v>
      </c>
      <c r="AU236" s="156" t="s">
        <v>156</v>
      </c>
      <c r="AY236" s="14" t="s">
        <v>149</v>
      </c>
      <c r="BE236" s="157">
        <f>IF(N236="základná",J236,0)</f>
        <v>0</v>
      </c>
      <c r="BF236" s="157">
        <f>IF(N236="znížená",J236,0)</f>
        <v>0</v>
      </c>
      <c r="BG236" s="157">
        <f>IF(N236="zákl. prenesená",J236,0)</f>
        <v>0</v>
      </c>
      <c r="BH236" s="157">
        <f>IF(N236="zníž. prenesená",J236,0)</f>
        <v>0</v>
      </c>
      <c r="BI236" s="157">
        <f>IF(N236="nulová",J236,0)</f>
        <v>0</v>
      </c>
      <c r="BJ236" s="14" t="s">
        <v>156</v>
      </c>
      <c r="BK236" s="157">
        <f>ROUND(I236*H236,2)</f>
        <v>0</v>
      </c>
      <c r="BL236" s="14" t="s">
        <v>188</v>
      </c>
      <c r="BM236" s="156" t="s">
        <v>613</v>
      </c>
    </row>
    <row r="237" spans="1:65" s="12" customFormat="1" ht="22.8" customHeight="1">
      <c r="B237" s="132"/>
      <c r="D237" s="133" t="s">
        <v>69</v>
      </c>
      <c r="E237" s="142" t="s">
        <v>614</v>
      </c>
      <c r="F237" s="142" t="s">
        <v>615</v>
      </c>
      <c r="J237" s="143">
        <f>BK237</f>
        <v>0</v>
      </c>
      <c r="L237" s="132"/>
      <c r="M237" s="136"/>
      <c r="N237" s="137"/>
      <c r="O237" s="137"/>
      <c r="P237" s="138">
        <f>SUM(P238:P240)</f>
        <v>40.536000000000001</v>
      </c>
      <c r="Q237" s="137"/>
      <c r="R237" s="138">
        <f>SUM(R238:R240)</f>
        <v>0.12108960000000001</v>
      </c>
      <c r="S237" s="137"/>
      <c r="T237" s="139">
        <f>SUM(T238:T240)</f>
        <v>7.1999999999999995E-2</v>
      </c>
      <c r="AR237" s="133" t="s">
        <v>156</v>
      </c>
      <c r="AT237" s="140" t="s">
        <v>69</v>
      </c>
      <c r="AU237" s="140" t="s">
        <v>78</v>
      </c>
      <c r="AY237" s="133" t="s">
        <v>149</v>
      </c>
      <c r="BK237" s="141">
        <f>SUM(BK238:BK240)</f>
        <v>0</v>
      </c>
    </row>
    <row r="238" spans="1:65" s="2" customFormat="1" ht="21.75" customHeight="1">
      <c r="A238" s="26"/>
      <c r="B238" s="144"/>
      <c r="C238" s="145" t="s">
        <v>463</v>
      </c>
      <c r="D238" s="145" t="s">
        <v>151</v>
      </c>
      <c r="E238" s="146" t="s">
        <v>616</v>
      </c>
      <c r="F238" s="147" t="s">
        <v>617</v>
      </c>
      <c r="G238" s="148" t="s">
        <v>165</v>
      </c>
      <c r="H238" s="149">
        <v>240</v>
      </c>
      <c r="I238" s="150"/>
      <c r="J238" s="150">
        <f>ROUND(I238*H238,2)</f>
        <v>0</v>
      </c>
      <c r="K238" s="151"/>
      <c r="L238" s="27"/>
      <c r="M238" s="152" t="s">
        <v>1</v>
      </c>
      <c r="N238" s="153" t="s">
        <v>36</v>
      </c>
      <c r="O238" s="154">
        <v>5.8000000000000003E-2</v>
      </c>
      <c r="P238" s="154">
        <f>O238*H238</f>
        <v>13.92</v>
      </c>
      <c r="Q238" s="154">
        <v>3.4800000000000001E-6</v>
      </c>
      <c r="R238" s="154">
        <f>Q238*H238</f>
        <v>8.3520000000000003E-4</v>
      </c>
      <c r="S238" s="154">
        <v>2.9999999999999997E-4</v>
      </c>
      <c r="T238" s="155">
        <f>S238*H238</f>
        <v>7.1999999999999995E-2</v>
      </c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R238" s="156" t="s">
        <v>188</v>
      </c>
      <c r="AT238" s="156" t="s">
        <v>151</v>
      </c>
      <c r="AU238" s="156" t="s">
        <v>156</v>
      </c>
      <c r="AY238" s="14" t="s">
        <v>149</v>
      </c>
      <c r="BE238" s="157">
        <f>IF(N238="základná",J238,0)</f>
        <v>0</v>
      </c>
      <c r="BF238" s="157">
        <f>IF(N238="znížená",J238,0)</f>
        <v>0</v>
      </c>
      <c r="BG238" s="157">
        <f>IF(N238="zákl. prenesená",J238,0)</f>
        <v>0</v>
      </c>
      <c r="BH238" s="157">
        <f>IF(N238="zníž. prenesená",J238,0)</f>
        <v>0</v>
      </c>
      <c r="BI238" s="157">
        <f>IF(N238="nulová",J238,0)</f>
        <v>0</v>
      </c>
      <c r="BJ238" s="14" t="s">
        <v>156</v>
      </c>
      <c r="BK238" s="157">
        <f>ROUND(I238*H238,2)</f>
        <v>0</v>
      </c>
      <c r="BL238" s="14" t="s">
        <v>188</v>
      </c>
      <c r="BM238" s="156" t="s">
        <v>618</v>
      </c>
    </row>
    <row r="239" spans="1:65" s="2" customFormat="1" ht="24.15" customHeight="1">
      <c r="A239" s="26"/>
      <c r="B239" s="144"/>
      <c r="C239" s="145" t="s">
        <v>619</v>
      </c>
      <c r="D239" s="145" t="s">
        <v>151</v>
      </c>
      <c r="E239" s="146" t="s">
        <v>620</v>
      </c>
      <c r="F239" s="147" t="s">
        <v>621</v>
      </c>
      <c r="G239" s="148" t="s">
        <v>165</v>
      </c>
      <c r="H239" s="149">
        <v>240</v>
      </c>
      <c r="I239" s="150"/>
      <c r="J239" s="150">
        <f>ROUND(I239*H239,2)</f>
        <v>0</v>
      </c>
      <c r="K239" s="151"/>
      <c r="L239" s="27"/>
      <c r="M239" s="152" t="s">
        <v>1</v>
      </c>
      <c r="N239" s="153" t="s">
        <v>36</v>
      </c>
      <c r="O239" s="154">
        <v>3.0179999999999998E-2</v>
      </c>
      <c r="P239" s="154">
        <f>O239*H239</f>
        <v>7.2431999999999999</v>
      </c>
      <c r="Q239" s="154">
        <v>9.7499999999999998E-5</v>
      </c>
      <c r="R239" s="154">
        <f>Q239*H239</f>
        <v>2.3400000000000001E-2</v>
      </c>
      <c r="S239" s="154">
        <v>0</v>
      </c>
      <c r="T239" s="155">
        <f>S239*H239</f>
        <v>0</v>
      </c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R239" s="156" t="s">
        <v>188</v>
      </c>
      <c r="AT239" s="156" t="s">
        <v>151</v>
      </c>
      <c r="AU239" s="156" t="s">
        <v>156</v>
      </c>
      <c r="AY239" s="14" t="s">
        <v>149</v>
      </c>
      <c r="BE239" s="157">
        <f>IF(N239="základná",J239,0)</f>
        <v>0</v>
      </c>
      <c r="BF239" s="157">
        <f>IF(N239="znížená",J239,0)</f>
        <v>0</v>
      </c>
      <c r="BG239" s="157">
        <f>IF(N239="zákl. prenesená",J239,0)</f>
        <v>0</v>
      </c>
      <c r="BH239" s="157">
        <f>IF(N239="zníž. prenesená",J239,0)</f>
        <v>0</v>
      </c>
      <c r="BI239" s="157">
        <f>IF(N239="nulová",J239,0)</f>
        <v>0</v>
      </c>
      <c r="BJ239" s="14" t="s">
        <v>156</v>
      </c>
      <c r="BK239" s="157">
        <f>ROUND(I239*H239,2)</f>
        <v>0</v>
      </c>
      <c r="BL239" s="14" t="s">
        <v>188</v>
      </c>
      <c r="BM239" s="156" t="s">
        <v>622</v>
      </c>
    </row>
    <row r="240" spans="1:65" s="2" customFormat="1" ht="33" customHeight="1">
      <c r="A240" s="26"/>
      <c r="B240" s="144"/>
      <c r="C240" s="145" t="s">
        <v>466</v>
      </c>
      <c r="D240" s="145" t="s">
        <v>151</v>
      </c>
      <c r="E240" s="146" t="s">
        <v>623</v>
      </c>
      <c r="F240" s="147" t="s">
        <v>624</v>
      </c>
      <c r="G240" s="148" t="s">
        <v>165</v>
      </c>
      <c r="H240" s="149">
        <v>240</v>
      </c>
      <c r="I240" s="150"/>
      <c r="J240" s="150">
        <f>ROUND(I240*H240,2)</f>
        <v>0</v>
      </c>
      <c r="K240" s="151"/>
      <c r="L240" s="27"/>
      <c r="M240" s="152" t="s">
        <v>1</v>
      </c>
      <c r="N240" s="153" t="s">
        <v>36</v>
      </c>
      <c r="O240" s="154">
        <v>8.072E-2</v>
      </c>
      <c r="P240" s="154">
        <f>O240*H240</f>
        <v>19.372800000000002</v>
      </c>
      <c r="Q240" s="154">
        <v>4.0356000000000002E-4</v>
      </c>
      <c r="R240" s="154">
        <f>Q240*H240</f>
        <v>9.6854400000000007E-2</v>
      </c>
      <c r="S240" s="154">
        <v>0</v>
      </c>
      <c r="T240" s="155">
        <f>S240*H240</f>
        <v>0</v>
      </c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R240" s="156" t="s">
        <v>188</v>
      </c>
      <c r="AT240" s="156" t="s">
        <v>151</v>
      </c>
      <c r="AU240" s="156" t="s">
        <v>156</v>
      </c>
      <c r="AY240" s="14" t="s">
        <v>149</v>
      </c>
      <c r="BE240" s="157">
        <f>IF(N240="základná",J240,0)</f>
        <v>0</v>
      </c>
      <c r="BF240" s="157">
        <f>IF(N240="znížená",J240,0)</f>
        <v>0</v>
      </c>
      <c r="BG240" s="157">
        <f>IF(N240="zákl. prenesená",J240,0)</f>
        <v>0</v>
      </c>
      <c r="BH240" s="157">
        <f>IF(N240="zníž. prenesená",J240,0)</f>
        <v>0</v>
      </c>
      <c r="BI240" s="157">
        <f>IF(N240="nulová",J240,0)</f>
        <v>0</v>
      </c>
      <c r="BJ240" s="14" t="s">
        <v>156</v>
      </c>
      <c r="BK240" s="157">
        <f>ROUND(I240*H240,2)</f>
        <v>0</v>
      </c>
      <c r="BL240" s="14" t="s">
        <v>188</v>
      </c>
      <c r="BM240" s="156" t="s">
        <v>625</v>
      </c>
    </row>
    <row r="241" spans="1:65" s="12" customFormat="1" ht="25.95" customHeight="1">
      <c r="B241" s="132"/>
      <c r="D241" s="133" t="s">
        <v>69</v>
      </c>
      <c r="E241" s="134" t="s">
        <v>626</v>
      </c>
      <c r="F241" s="134" t="s">
        <v>627</v>
      </c>
      <c r="J241" s="135">
        <f>BK241</f>
        <v>0</v>
      </c>
      <c r="L241" s="132"/>
      <c r="M241" s="136"/>
      <c r="N241" s="137"/>
      <c r="O241" s="137"/>
      <c r="P241" s="138">
        <f>P242</f>
        <v>0</v>
      </c>
      <c r="Q241" s="137"/>
      <c r="R241" s="138">
        <f>R242</f>
        <v>0</v>
      </c>
      <c r="S241" s="137"/>
      <c r="T241" s="139">
        <f>T242</f>
        <v>0</v>
      </c>
      <c r="AR241" s="133" t="s">
        <v>155</v>
      </c>
      <c r="AT241" s="140" t="s">
        <v>69</v>
      </c>
      <c r="AU241" s="140" t="s">
        <v>70</v>
      </c>
      <c r="AY241" s="133" t="s">
        <v>149</v>
      </c>
      <c r="BK241" s="141">
        <f>BK242</f>
        <v>0</v>
      </c>
    </row>
    <row r="242" spans="1:65" s="12" customFormat="1" ht="22.8" customHeight="1">
      <c r="B242" s="132"/>
      <c r="D242" s="133" t="s">
        <v>69</v>
      </c>
      <c r="E242" s="142" t="s">
        <v>628</v>
      </c>
      <c r="F242" s="142" t="s">
        <v>627</v>
      </c>
      <c r="J242" s="143">
        <f>BK242</f>
        <v>0</v>
      </c>
      <c r="L242" s="132"/>
      <c r="M242" s="136"/>
      <c r="N242" s="137"/>
      <c r="O242" s="137"/>
      <c r="P242" s="138">
        <f>P243</f>
        <v>0</v>
      </c>
      <c r="Q242" s="137"/>
      <c r="R242" s="138">
        <f>R243</f>
        <v>0</v>
      </c>
      <c r="S242" s="137"/>
      <c r="T242" s="139">
        <f>T243</f>
        <v>0</v>
      </c>
      <c r="AR242" s="133" t="s">
        <v>78</v>
      </c>
      <c r="AT242" s="140" t="s">
        <v>69</v>
      </c>
      <c r="AU242" s="140" t="s">
        <v>78</v>
      </c>
      <c r="AY242" s="133" t="s">
        <v>149</v>
      </c>
      <c r="BK242" s="141">
        <f>BK243</f>
        <v>0</v>
      </c>
    </row>
    <row r="243" spans="1:65" s="2" customFormat="1" ht="16.5" customHeight="1">
      <c r="A243" s="26"/>
      <c r="B243" s="144"/>
      <c r="C243" s="145" t="s">
        <v>629</v>
      </c>
      <c r="D243" s="145" t="s">
        <v>151</v>
      </c>
      <c r="E243" s="146" t="s">
        <v>630</v>
      </c>
      <c r="F243" s="147" t="s">
        <v>631</v>
      </c>
      <c r="G243" s="148" t="s">
        <v>154</v>
      </c>
      <c r="H243" s="149">
        <v>2</v>
      </c>
      <c r="I243" s="150"/>
      <c r="J243" s="150">
        <f>ROUND(I243*H243,2)</f>
        <v>0</v>
      </c>
      <c r="K243" s="151"/>
      <c r="L243" s="27"/>
      <c r="M243" s="158" t="s">
        <v>1</v>
      </c>
      <c r="N243" s="159" t="s">
        <v>36</v>
      </c>
      <c r="O243" s="160">
        <v>0</v>
      </c>
      <c r="P243" s="160">
        <f>O243*H243</f>
        <v>0</v>
      </c>
      <c r="Q243" s="160">
        <v>0</v>
      </c>
      <c r="R243" s="160">
        <f>Q243*H243</f>
        <v>0</v>
      </c>
      <c r="S243" s="160">
        <v>0</v>
      </c>
      <c r="T243" s="161">
        <f>S243*H243</f>
        <v>0</v>
      </c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R243" s="156" t="s">
        <v>155</v>
      </c>
      <c r="AT243" s="156" t="s">
        <v>151</v>
      </c>
      <c r="AU243" s="156" t="s">
        <v>156</v>
      </c>
      <c r="AY243" s="14" t="s">
        <v>149</v>
      </c>
      <c r="BE243" s="157">
        <f>IF(N243="základná",J243,0)</f>
        <v>0</v>
      </c>
      <c r="BF243" s="157">
        <f>IF(N243="znížená",J243,0)</f>
        <v>0</v>
      </c>
      <c r="BG243" s="157">
        <f>IF(N243="zákl. prenesená",J243,0)</f>
        <v>0</v>
      </c>
      <c r="BH243" s="157">
        <f>IF(N243="zníž. prenesená",J243,0)</f>
        <v>0</v>
      </c>
      <c r="BI243" s="157">
        <f>IF(N243="nulová",J243,0)</f>
        <v>0</v>
      </c>
      <c r="BJ243" s="14" t="s">
        <v>156</v>
      </c>
      <c r="BK243" s="157">
        <f>ROUND(I243*H243,2)</f>
        <v>0</v>
      </c>
      <c r="BL243" s="14" t="s">
        <v>155</v>
      </c>
      <c r="BM243" s="156" t="s">
        <v>632</v>
      </c>
    </row>
    <row r="244" spans="1:65" s="2" customFormat="1" ht="6.9" customHeight="1">
      <c r="A244" s="26"/>
      <c r="B244" s="44"/>
      <c r="C244" s="45"/>
      <c r="D244" s="45"/>
      <c r="E244" s="45"/>
      <c r="F244" s="45"/>
      <c r="G244" s="45"/>
      <c r="H244" s="45"/>
      <c r="I244" s="45"/>
      <c r="J244" s="45"/>
      <c r="K244" s="45"/>
      <c r="L244" s="27"/>
      <c r="M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</row>
  </sheetData>
  <autoFilter ref="C135:K243" xr:uid="{00000000-0009-0000-0000-000004000000}"/>
  <mergeCells count="9">
    <mergeCell ref="E87:H87"/>
    <mergeCell ref="E126:H126"/>
    <mergeCell ref="E128:H12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M168"/>
  <sheetViews>
    <sheetView showGridLines="0" topLeftCell="A108" workbookViewId="0">
      <selection activeCell="I127" sqref="I127:I167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>
      <c r="A1" s="90"/>
    </row>
    <row r="2" spans="1:46" s="1" customFormat="1" ht="36.9" customHeight="1">
      <c r="L2" s="180" t="s">
        <v>5</v>
      </c>
      <c r="M2" s="181"/>
      <c r="N2" s="181"/>
      <c r="O2" s="181"/>
      <c r="P2" s="181"/>
      <c r="Q2" s="181"/>
      <c r="R2" s="181"/>
      <c r="S2" s="181"/>
      <c r="T2" s="181"/>
      <c r="U2" s="181"/>
      <c r="V2" s="181"/>
      <c r="AT2" s="14" t="s">
        <v>91</v>
      </c>
    </row>
    <row r="3" spans="1:46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70</v>
      </c>
    </row>
    <row r="4" spans="1:46" s="1" customFormat="1" ht="24.9" customHeight="1">
      <c r="B4" s="17"/>
      <c r="D4" s="18" t="s">
        <v>119</v>
      </c>
      <c r="L4" s="17"/>
      <c r="M4" s="91" t="s">
        <v>9</v>
      </c>
      <c r="AT4" s="14" t="s">
        <v>3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39.75" customHeight="1">
      <c r="B7" s="17"/>
      <c r="E7" s="211" t="str">
        <f>'Rekapitulácia stavby'!K6</f>
        <v>BOROVCE, RAKOVICE, VESELÉ, DUBOVANY - Dobudovanie verejnej kanalizácie, Veselé - rekonštrukcia a dostavba obecnej ČOV</v>
      </c>
      <c r="F7" s="212"/>
      <c r="G7" s="212"/>
      <c r="H7" s="212"/>
      <c r="L7" s="17"/>
    </row>
    <row r="8" spans="1:46" s="2" customFormat="1" ht="12" customHeight="1">
      <c r="A8" s="26"/>
      <c r="B8" s="27"/>
      <c r="C8" s="26"/>
      <c r="D8" s="23" t="s">
        <v>120</v>
      </c>
      <c r="E8" s="26"/>
      <c r="F8" s="26"/>
      <c r="G8" s="26"/>
      <c r="H8" s="26"/>
      <c r="I8" s="26"/>
      <c r="J8" s="26"/>
      <c r="K8" s="26"/>
      <c r="L8" s="39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205" t="s">
        <v>633</v>
      </c>
      <c r="F9" s="210"/>
      <c r="G9" s="210"/>
      <c r="H9" s="210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15</v>
      </c>
      <c r="E11" s="26"/>
      <c r="F11" s="21" t="s">
        <v>1</v>
      </c>
      <c r="G11" s="26"/>
      <c r="H11" s="26"/>
      <c r="I11" s="23" t="s">
        <v>16</v>
      </c>
      <c r="J11" s="21" t="s">
        <v>1</v>
      </c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17</v>
      </c>
      <c r="E12" s="26"/>
      <c r="F12" s="21" t="s">
        <v>18</v>
      </c>
      <c r="G12" s="26"/>
      <c r="H12" s="26"/>
      <c r="I12" s="23" t="s">
        <v>19</v>
      </c>
      <c r="J12" s="52"/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8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20</v>
      </c>
      <c r="E14" s="26"/>
      <c r="F14" s="26"/>
      <c r="G14" s="26"/>
      <c r="H14" s="26"/>
      <c r="I14" s="23" t="s">
        <v>21</v>
      </c>
      <c r="J14" s="21" t="s">
        <v>1</v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">
        <v>22</v>
      </c>
      <c r="F15" s="26"/>
      <c r="G15" s="26"/>
      <c r="H15" s="26"/>
      <c r="I15" s="23" t="s">
        <v>23</v>
      </c>
      <c r="J15" s="21" t="s">
        <v>1</v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21</v>
      </c>
      <c r="J17" s="21" t="str">
        <f>'Rekapitulácia stavby'!AN13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97" t="str">
        <f>'Rekapitulácia stavby'!E14</f>
        <v xml:space="preserve"> </v>
      </c>
      <c r="F18" s="197"/>
      <c r="G18" s="197"/>
      <c r="H18" s="197"/>
      <c r="I18" s="23" t="s">
        <v>23</v>
      </c>
      <c r="J18" s="21" t="str">
        <f>'Rekapitulácia stavby'!AN14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25</v>
      </c>
      <c r="E20" s="26"/>
      <c r="F20" s="26"/>
      <c r="G20" s="26"/>
      <c r="H20" s="26"/>
      <c r="I20" s="23" t="s">
        <v>21</v>
      </c>
      <c r="J20" s="21" t="s">
        <v>1</v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">
        <v>26</v>
      </c>
      <c r="F21" s="26"/>
      <c r="G21" s="26"/>
      <c r="H21" s="26"/>
      <c r="I21" s="23" t="s">
        <v>23</v>
      </c>
      <c r="J21" s="21" t="s">
        <v>1</v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28</v>
      </c>
      <c r="E23" s="26"/>
      <c r="F23" s="26"/>
      <c r="G23" s="26"/>
      <c r="H23" s="26"/>
      <c r="I23" s="23" t="s">
        <v>21</v>
      </c>
      <c r="J23" s="21" t="str">
        <f>IF('Rekapitulácia stavby'!AN19="","",'Rekapitulácia stavby'!AN19)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23</v>
      </c>
      <c r="J24" s="21" t="str">
        <f>IF('Rekapitulácia stavby'!AN20="","",'Rekapitulácia stavby'!AN20)</f>
        <v/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29</v>
      </c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92"/>
      <c r="B27" s="93"/>
      <c r="C27" s="92"/>
      <c r="D27" s="92"/>
      <c r="E27" s="199" t="s">
        <v>1</v>
      </c>
      <c r="F27" s="199"/>
      <c r="G27" s="199"/>
      <c r="H27" s="199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" customHeight="1">
      <c r="A29" s="26"/>
      <c r="B29" s="27"/>
      <c r="C29" s="26"/>
      <c r="D29" s="63"/>
      <c r="E29" s="63"/>
      <c r="F29" s="63"/>
      <c r="G29" s="63"/>
      <c r="H29" s="63"/>
      <c r="I29" s="63"/>
      <c r="J29" s="63"/>
      <c r="K29" s="63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5" t="s">
        <v>30</v>
      </c>
      <c r="E30" s="26"/>
      <c r="F30" s="26"/>
      <c r="G30" s="26"/>
      <c r="H30" s="26"/>
      <c r="I30" s="26"/>
      <c r="J30" s="68">
        <f>ROUND(J124, 2)</f>
        <v>0</v>
      </c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" customHeight="1">
      <c r="A32" s="26"/>
      <c r="B32" s="27"/>
      <c r="C32" s="26"/>
      <c r="D32" s="26"/>
      <c r="E32" s="26"/>
      <c r="F32" s="30" t="s">
        <v>32</v>
      </c>
      <c r="G32" s="26"/>
      <c r="H32" s="26"/>
      <c r="I32" s="30" t="s">
        <v>31</v>
      </c>
      <c r="J32" s="30" t="s">
        <v>33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" customHeight="1">
      <c r="A33" s="26"/>
      <c r="B33" s="27"/>
      <c r="C33" s="26"/>
      <c r="D33" s="96" t="s">
        <v>34</v>
      </c>
      <c r="E33" s="32" t="s">
        <v>35</v>
      </c>
      <c r="F33" s="97">
        <f>ROUND((SUM(BE124:BE167)),  2)</f>
        <v>0</v>
      </c>
      <c r="G33" s="98"/>
      <c r="H33" s="98"/>
      <c r="I33" s="99">
        <v>0.2</v>
      </c>
      <c r="J33" s="97">
        <f>ROUND(((SUM(BE124:BE167))*I33),  2)</f>
        <v>0</v>
      </c>
      <c r="K33" s="26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" customHeight="1">
      <c r="A34" s="26"/>
      <c r="B34" s="27"/>
      <c r="C34" s="26"/>
      <c r="D34" s="26"/>
      <c r="E34" s="32" t="s">
        <v>36</v>
      </c>
      <c r="F34" s="100">
        <f>ROUND((SUM(BF124:BF167)),  2)</f>
        <v>0</v>
      </c>
      <c r="G34" s="26"/>
      <c r="H34" s="26"/>
      <c r="I34" s="101">
        <v>0.2</v>
      </c>
      <c r="J34" s="100">
        <f>ROUND(((SUM(BF124:BF167))*I34),  2)</f>
        <v>0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" hidden="1" customHeight="1">
      <c r="A35" s="26"/>
      <c r="B35" s="27"/>
      <c r="C35" s="26"/>
      <c r="D35" s="26"/>
      <c r="E35" s="23" t="s">
        <v>37</v>
      </c>
      <c r="F35" s="100">
        <f>ROUND((SUM(BG124:BG167)),  2)</f>
        <v>0</v>
      </c>
      <c r="G35" s="26"/>
      <c r="H35" s="26"/>
      <c r="I35" s="101">
        <v>0.2</v>
      </c>
      <c r="J35" s="100">
        <f>0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" hidden="1" customHeight="1">
      <c r="A36" s="26"/>
      <c r="B36" s="27"/>
      <c r="C36" s="26"/>
      <c r="D36" s="26"/>
      <c r="E36" s="23" t="s">
        <v>38</v>
      </c>
      <c r="F36" s="100">
        <f>ROUND((SUM(BH124:BH167)),  2)</f>
        <v>0</v>
      </c>
      <c r="G36" s="26"/>
      <c r="H36" s="26"/>
      <c r="I36" s="101">
        <v>0.2</v>
      </c>
      <c r="J36" s="100">
        <f>0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" hidden="1" customHeight="1">
      <c r="A37" s="26"/>
      <c r="B37" s="27"/>
      <c r="C37" s="26"/>
      <c r="D37" s="26"/>
      <c r="E37" s="32" t="s">
        <v>39</v>
      </c>
      <c r="F37" s="97">
        <f>ROUND((SUM(BI124:BI167)),  2)</f>
        <v>0</v>
      </c>
      <c r="G37" s="98"/>
      <c r="H37" s="98"/>
      <c r="I37" s="99">
        <v>0</v>
      </c>
      <c r="J37" s="97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102"/>
      <c r="D39" s="103" t="s">
        <v>40</v>
      </c>
      <c r="E39" s="57"/>
      <c r="F39" s="57"/>
      <c r="G39" s="104" t="s">
        <v>41</v>
      </c>
      <c r="H39" s="105" t="s">
        <v>42</v>
      </c>
      <c r="I39" s="57"/>
      <c r="J39" s="106">
        <f>SUM(J30:J37)</f>
        <v>0</v>
      </c>
      <c r="K39" s="107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" customHeight="1">
      <c r="B41" s="17"/>
      <c r="L41" s="17"/>
    </row>
    <row r="42" spans="1:31" s="1" customFormat="1" ht="14.4" customHeight="1">
      <c r="B42" s="17"/>
      <c r="L42" s="17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39"/>
      <c r="D50" s="40" t="s">
        <v>43</v>
      </c>
      <c r="E50" s="41"/>
      <c r="F50" s="41"/>
      <c r="G50" s="40" t="s">
        <v>44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.2">
      <c r="A61" s="26"/>
      <c r="B61" s="27"/>
      <c r="C61" s="26"/>
      <c r="D61" s="42" t="s">
        <v>45</v>
      </c>
      <c r="E61" s="29"/>
      <c r="F61" s="108" t="s">
        <v>46</v>
      </c>
      <c r="G61" s="42" t="s">
        <v>45</v>
      </c>
      <c r="H61" s="29"/>
      <c r="I61" s="29"/>
      <c r="J61" s="109" t="s">
        <v>46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.2">
      <c r="A65" s="26"/>
      <c r="B65" s="27"/>
      <c r="C65" s="26"/>
      <c r="D65" s="40" t="s">
        <v>47</v>
      </c>
      <c r="E65" s="43"/>
      <c r="F65" s="43"/>
      <c r="G65" s="40" t="s">
        <v>48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.2">
      <c r="A76" s="26"/>
      <c r="B76" s="27"/>
      <c r="C76" s="26"/>
      <c r="D76" s="42" t="s">
        <v>45</v>
      </c>
      <c r="E76" s="29"/>
      <c r="F76" s="108" t="s">
        <v>46</v>
      </c>
      <c r="G76" s="42" t="s">
        <v>45</v>
      </c>
      <c r="H76" s="29"/>
      <c r="I76" s="29"/>
      <c r="J76" s="109" t="s">
        <v>46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" customHeight="1">
      <c r="A82" s="26"/>
      <c r="B82" s="27"/>
      <c r="C82" s="18" t="s">
        <v>122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39.75" customHeight="1">
      <c r="A85" s="26"/>
      <c r="B85" s="27"/>
      <c r="C85" s="26"/>
      <c r="D85" s="26"/>
      <c r="E85" s="211" t="str">
        <f>E7</f>
        <v>BOROVCE, RAKOVICE, VESELÉ, DUBOVANY - Dobudovanie verejnej kanalizácie, Veselé - rekonštrukcia a dostavba obecnej ČOV</v>
      </c>
      <c r="F85" s="212"/>
      <c r="G85" s="212"/>
      <c r="H85" s="212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120</v>
      </c>
      <c r="D86" s="26"/>
      <c r="E86" s="26"/>
      <c r="F86" s="26"/>
      <c r="G86" s="26"/>
      <c r="H86" s="26"/>
      <c r="I86" s="26"/>
      <c r="J86" s="26"/>
      <c r="K86" s="26"/>
      <c r="L86" s="39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205" t="str">
        <f>E9</f>
        <v>SO 10.5 - Monoblok - úprava</v>
      </c>
      <c r="F87" s="210"/>
      <c r="G87" s="210"/>
      <c r="H87" s="210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17</v>
      </c>
      <c r="D89" s="26"/>
      <c r="E89" s="26"/>
      <c r="F89" s="21" t="str">
        <f>F12</f>
        <v xml:space="preserve"> </v>
      </c>
      <c r="G89" s="26"/>
      <c r="H89" s="26"/>
      <c r="I89" s="23" t="s">
        <v>19</v>
      </c>
      <c r="J89" s="52" t="str">
        <f>IF(J12="","",J12)</f>
        <v/>
      </c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15" customHeight="1">
      <c r="A91" s="26"/>
      <c r="B91" s="27"/>
      <c r="C91" s="23" t="s">
        <v>20</v>
      </c>
      <c r="D91" s="26"/>
      <c r="E91" s="26"/>
      <c r="F91" s="21" t="str">
        <f>E15</f>
        <v>Obec Veselé</v>
      </c>
      <c r="G91" s="26"/>
      <c r="H91" s="26"/>
      <c r="I91" s="23" t="s">
        <v>25</v>
      </c>
      <c r="J91" s="24" t="str">
        <f>E21</f>
        <v>Ing. Štefan Dubec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15" customHeight="1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28</v>
      </c>
      <c r="J92" s="24" t="str">
        <f>E24</f>
        <v xml:space="preserve"> </v>
      </c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10" t="s">
        <v>123</v>
      </c>
      <c r="D94" s="102"/>
      <c r="E94" s="102"/>
      <c r="F94" s="102"/>
      <c r="G94" s="102"/>
      <c r="H94" s="102"/>
      <c r="I94" s="102"/>
      <c r="J94" s="111" t="s">
        <v>124</v>
      </c>
      <c r="K94" s="102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8" customHeight="1">
      <c r="A96" s="26"/>
      <c r="B96" s="27"/>
      <c r="C96" s="112" t="s">
        <v>125</v>
      </c>
      <c r="D96" s="26"/>
      <c r="E96" s="26"/>
      <c r="F96" s="26"/>
      <c r="G96" s="26"/>
      <c r="H96" s="26"/>
      <c r="I96" s="26"/>
      <c r="J96" s="68">
        <f>J124</f>
        <v>0</v>
      </c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126</v>
      </c>
    </row>
    <row r="97" spans="1:31" s="9" customFormat="1" ht="24.9" customHeight="1">
      <c r="B97" s="113"/>
      <c r="D97" s="114" t="s">
        <v>127</v>
      </c>
      <c r="E97" s="115"/>
      <c r="F97" s="115"/>
      <c r="G97" s="115"/>
      <c r="H97" s="115"/>
      <c r="I97" s="115"/>
      <c r="J97" s="116">
        <f>J125</f>
        <v>0</v>
      </c>
      <c r="L97" s="113"/>
    </row>
    <row r="98" spans="1:31" s="10" customFormat="1" ht="19.95" customHeight="1">
      <c r="B98" s="117"/>
      <c r="D98" s="118" t="s">
        <v>221</v>
      </c>
      <c r="E98" s="119"/>
      <c r="F98" s="119"/>
      <c r="G98" s="119"/>
      <c r="H98" s="119"/>
      <c r="I98" s="119"/>
      <c r="J98" s="120">
        <f>J126</f>
        <v>0</v>
      </c>
      <c r="L98" s="117"/>
    </row>
    <row r="99" spans="1:31" s="10" customFormat="1" ht="19.95" customHeight="1">
      <c r="B99" s="117"/>
      <c r="D99" s="118" t="s">
        <v>327</v>
      </c>
      <c r="E99" s="119"/>
      <c r="F99" s="119"/>
      <c r="G99" s="119"/>
      <c r="H99" s="119"/>
      <c r="I99" s="119"/>
      <c r="J99" s="120">
        <f>J133</f>
        <v>0</v>
      </c>
      <c r="L99" s="117"/>
    </row>
    <row r="100" spans="1:31" s="10" customFormat="1" ht="19.95" customHeight="1">
      <c r="B100" s="117"/>
      <c r="D100" s="118" t="s">
        <v>328</v>
      </c>
      <c r="E100" s="119"/>
      <c r="F100" s="119"/>
      <c r="G100" s="119"/>
      <c r="H100" s="119"/>
      <c r="I100" s="119"/>
      <c r="J100" s="120">
        <f>J136</f>
        <v>0</v>
      </c>
      <c r="L100" s="117"/>
    </row>
    <row r="101" spans="1:31" s="10" customFormat="1" ht="19.95" customHeight="1">
      <c r="B101" s="117"/>
      <c r="D101" s="118" t="s">
        <v>130</v>
      </c>
      <c r="E101" s="119"/>
      <c r="F101" s="119"/>
      <c r="G101" s="119"/>
      <c r="H101" s="119"/>
      <c r="I101" s="119"/>
      <c r="J101" s="120">
        <f>J141</f>
        <v>0</v>
      </c>
      <c r="L101" s="117"/>
    </row>
    <row r="102" spans="1:31" s="10" customFormat="1" ht="19.95" customHeight="1">
      <c r="B102" s="117"/>
      <c r="D102" s="118" t="s">
        <v>131</v>
      </c>
      <c r="E102" s="119"/>
      <c r="F102" s="119"/>
      <c r="G102" s="119"/>
      <c r="H102" s="119"/>
      <c r="I102" s="119"/>
      <c r="J102" s="120">
        <f>J160</f>
        <v>0</v>
      </c>
      <c r="L102" s="117"/>
    </row>
    <row r="103" spans="1:31" s="9" customFormat="1" ht="24.9" customHeight="1">
      <c r="B103" s="113"/>
      <c r="D103" s="114" t="s">
        <v>132</v>
      </c>
      <c r="E103" s="115"/>
      <c r="F103" s="115"/>
      <c r="G103" s="115"/>
      <c r="H103" s="115"/>
      <c r="I103" s="115"/>
      <c r="J103" s="116">
        <f>J162</f>
        <v>0</v>
      </c>
      <c r="L103" s="113"/>
    </row>
    <row r="104" spans="1:31" s="10" customFormat="1" ht="19.95" customHeight="1">
      <c r="B104" s="117"/>
      <c r="D104" s="118" t="s">
        <v>134</v>
      </c>
      <c r="E104" s="119"/>
      <c r="F104" s="119"/>
      <c r="G104" s="119"/>
      <c r="H104" s="119"/>
      <c r="I104" s="119"/>
      <c r="J104" s="120">
        <f>J163</f>
        <v>0</v>
      </c>
      <c r="L104" s="117"/>
    </row>
    <row r="105" spans="1:31" s="2" customFormat="1" ht="21.75" customHeight="1">
      <c r="A105" s="26"/>
      <c r="B105" s="27"/>
      <c r="C105" s="26"/>
      <c r="D105" s="26"/>
      <c r="E105" s="26"/>
      <c r="F105" s="26"/>
      <c r="G105" s="26"/>
      <c r="H105" s="26"/>
      <c r="I105" s="26"/>
      <c r="J105" s="26"/>
      <c r="K105" s="26"/>
      <c r="L105" s="39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31" s="2" customFormat="1" ht="6.9" customHeight="1">
      <c r="A106" s="26"/>
      <c r="B106" s="44"/>
      <c r="C106" s="45"/>
      <c r="D106" s="45"/>
      <c r="E106" s="45"/>
      <c r="F106" s="45"/>
      <c r="G106" s="45"/>
      <c r="H106" s="45"/>
      <c r="I106" s="45"/>
      <c r="J106" s="45"/>
      <c r="K106" s="45"/>
      <c r="L106" s="39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10" spans="1:31" s="2" customFormat="1" ht="6.9" customHeight="1">
      <c r="A110" s="26"/>
      <c r="B110" s="46"/>
      <c r="C110" s="47"/>
      <c r="D110" s="47"/>
      <c r="E110" s="47"/>
      <c r="F110" s="47"/>
      <c r="G110" s="47"/>
      <c r="H110" s="47"/>
      <c r="I110" s="47"/>
      <c r="J110" s="47"/>
      <c r="K110" s="47"/>
      <c r="L110" s="39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24.9" customHeight="1">
      <c r="A111" s="26"/>
      <c r="B111" s="27"/>
      <c r="C111" s="18" t="s">
        <v>135</v>
      </c>
      <c r="D111" s="26"/>
      <c r="E111" s="26"/>
      <c r="F111" s="26"/>
      <c r="G111" s="26"/>
      <c r="H111" s="26"/>
      <c r="I111" s="26"/>
      <c r="J111" s="26"/>
      <c r="K111" s="26"/>
      <c r="L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6.9" customHeight="1">
      <c r="A112" s="26"/>
      <c r="B112" s="27"/>
      <c r="C112" s="26"/>
      <c r="D112" s="26"/>
      <c r="E112" s="26"/>
      <c r="F112" s="26"/>
      <c r="G112" s="26"/>
      <c r="H112" s="26"/>
      <c r="I112" s="26"/>
      <c r="J112" s="26"/>
      <c r="K112" s="26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2" customHeight="1">
      <c r="A113" s="26"/>
      <c r="B113" s="27"/>
      <c r="C113" s="23" t="s">
        <v>13</v>
      </c>
      <c r="D113" s="26"/>
      <c r="E113" s="26"/>
      <c r="F113" s="26"/>
      <c r="G113" s="26"/>
      <c r="H113" s="26"/>
      <c r="I113" s="26"/>
      <c r="J113" s="26"/>
      <c r="K113" s="26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39.75" customHeight="1">
      <c r="A114" s="26"/>
      <c r="B114" s="27"/>
      <c r="C114" s="26"/>
      <c r="D114" s="26"/>
      <c r="E114" s="211" t="str">
        <f>E7</f>
        <v>BOROVCE, RAKOVICE, VESELÉ, DUBOVANY - Dobudovanie verejnej kanalizácie, Veselé - rekonštrukcia a dostavba obecnej ČOV</v>
      </c>
      <c r="F114" s="212"/>
      <c r="G114" s="212"/>
      <c r="H114" s="212"/>
      <c r="I114" s="26"/>
      <c r="J114" s="26"/>
      <c r="K114" s="26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2" customHeight="1">
      <c r="A115" s="26"/>
      <c r="B115" s="27"/>
      <c r="C115" s="23" t="s">
        <v>120</v>
      </c>
      <c r="D115" s="26"/>
      <c r="E115" s="26"/>
      <c r="F115" s="26"/>
      <c r="G115" s="26"/>
      <c r="H115" s="26"/>
      <c r="I115" s="26"/>
      <c r="J115" s="26"/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6.5" customHeight="1">
      <c r="A116" s="26"/>
      <c r="B116" s="27"/>
      <c r="C116" s="26"/>
      <c r="D116" s="26"/>
      <c r="E116" s="205" t="str">
        <f>E9</f>
        <v>SO 10.5 - Monoblok - úprava</v>
      </c>
      <c r="F116" s="210"/>
      <c r="G116" s="210"/>
      <c r="H116" s="210"/>
      <c r="I116" s="26"/>
      <c r="J116" s="26"/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6.9" customHeight="1">
      <c r="A117" s="26"/>
      <c r="B117" s="27"/>
      <c r="C117" s="26"/>
      <c r="D117" s="26"/>
      <c r="E117" s="26"/>
      <c r="F117" s="26"/>
      <c r="G117" s="26"/>
      <c r="H117" s="26"/>
      <c r="I117" s="26"/>
      <c r="J117" s="26"/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12" customHeight="1">
      <c r="A118" s="26"/>
      <c r="B118" s="27"/>
      <c r="C118" s="23" t="s">
        <v>17</v>
      </c>
      <c r="D118" s="26"/>
      <c r="E118" s="26"/>
      <c r="F118" s="21" t="str">
        <f>F12</f>
        <v xml:space="preserve"> </v>
      </c>
      <c r="G118" s="26"/>
      <c r="H118" s="26"/>
      <c r="I118" s="23" t="s">
        <v>19</v>
      </c>
      <c r="J118" s="52" t="str">
        <f>IF(J12="","",J12)</f>
        <v/>
      </c>
      <c r="K118" s="26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6.9" customHeight="1">
      <c r="A119" s="26"/>
      <c r="B119" s="27"/>
      <c r="C119" s="26"/>
      <c r="D119" s="26"/>
      <c r="E119" s="26"/>
      <c r="F119" s="26"/>
      <c r="G119" s="26"/>
      <c r="H119" s="26"/>
      <c r="I119" s="26"/>
      <c r="J119" s="26"/>
      <c r="K119" s="26"/>
      <c r="L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2" customFormat="1" ht="15.15" customHeight="1">
      <c r="A120" s="26"/>
      <c r="B120" s="27"/>
      <c r="C120" s="23" t="s">
        <v>20</v>
      </c>
      <c r="D120" s="26"/>
      <c r="E120" s="26"/>
      <c r="F120" s="21" t="str">
        <f>E15</f>
        <v>Obec Veselé</v>
      </c>
      <c r="G120" s="26"/>
      <c r="H120" s="26"/>
      <c r="I120" s="23" t="s">
        <v>25</v>
      </c>
      <c r="J120" s="24" t="str">
        <f>E21</f>
        <v>Ing. Štefan Dubec</v>
      </c>
      <c r="K120" s="26"/>
      <c r="L120" s="39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5" s="2" customFormat="1" ht="15.15" customHeight="1">
      <c r="A121" s="26"/>
      <c r="B121" s="27"/>
      <c r="C121" s="23" t="s">
        <v>24</v>
      </c>
      <c r="D121" s="26"/>
      <c r="E121" s="26"/>
      <c r="F121" s="21" t="str">
        <f>IF(E18="","",E18)</f>
        <v xml:space="preserve"> </v>
      </c>
      <c r="G121" s="26"/>
      <c r="H121" s="26"/>
      <c r="I121" s="23" t="s">
        <v>28</v>
      </c>
      <c r="J121" s="24" t="str">
        <f>E24</f>
        <v xml:space="preserve"> </v>
      </c>
      <c r="K121" s="26"/>
      <c r="L121" s="39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5" s="2" customFormat="1" ht="10.35" customHeight="1">
      <c r="A122" s="26"/>
      <c r="B122" s="27"/>
      <c r="C122" s="26"/>
      <c r="D122" s="26"/>
      <c r="E122" s="26"/>
      <c r="F122" s="26"/>
      <c r="G122" s="26"/>
      <c r="H122" s="26"/>
      <c r="I122" s="26"/>
      <c r="J122" s="26"/>
      <c r="K122" s="26"/>
      <c r="L122" s="39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65" s="11" customFormat="1" ht="29.25" customHeight="1">
      <c r="A123" s="121"/>
      <c r="B123" s="122"/>
      <c r="C123" s="123" t="s">
        <v>136</v>
      </c>
      <c r="D123" s="124" t="s">
        <v>55</v>
      </c>
      <c r="E123" s="124" t="s">
        <v>51</v>
      </c>
      <c r="F123" s="124" t="s">
        <v>52</v>
      </c>
      <c r="G123" s="124" t="s">
        <v>137</v>
      </c>
      <c r="H123" s="124" t="s">
        <v>138</v>
      </c>
      <c r="I123" s="124" t="s">
        <v>139</v>
      </c>
      <c r="J123" s="125" t="s">
        <v>124</v>
      </c>
      <c r="K123" s="126" t="s">
        <v>140</v>
      </c>
      <c r="L123" s="127"/>
      <c r="M123" s="59" t="s">
        <v>1</v>
      </c>
      <c r="N123" s="60" t="s">
        <v>34</v>
      </c>
      <c r="O123" s="60" t="s">
        <v>141</v>
      </c>
      <c r="P123" s="60" t="s">
        <v>142</v>
      </c>
      <c r="Q123" s="60" t="s">
        <v>143</v>
      </c>
      <c r="R123" s="60" t="s">
        <v>144</v>
      </c>
      <c r="S123" s="60" t="s">
        <v>145</v>
      </c>
      <c r="T123" s="61" t="s">
        <v>146</v>
      </c>
      <c r="U123" s="121"/>
      <c r="V123" s="121"/>
      <c r="W123" s="121"/>
      <c r="X123" s="121"/>
      <c r="Y123" s="121"/>
      <c r="Z123" s="121"/>
      <c r="AA123" s="121"/>
      <c r="AB123" s="121"/>
      <c r="AC123" s="121"/>
      <c r="AD123" s="121"/>
      <c r="AE123" s="121"/>
    </row>
    <row r="124" spans="1:65" s="2" customFormat="1" ht="22.8" customHeight="1">
      <c r="A124" s="26"/>
      <c r="B124" s="27"/>
      <c r="C124" s="66" t="s">
        <v>125</v>
      </c>
      <c r="D124" s="26"/>
      <c r="E124" s="26"/>
      <c r="F124" s="26"/>
      <c r="G124" s="26"/>
      <c r="H124" s="26"/>
      <c r="I124" s="26"/>
      <c r="J124" s="128">
        <f>BK124</f>
        <v>0</v>
      </c>
      <c r="K124" s="26"/>
      <c r="L124" s="27"/>
      <c r="M124" s="62"/>
      <c r="N124" s="53"/>
      <c r="O124" s="63"/>
      <c r="P124" s="129">
        <f>P125+P162</f>
        <v>1002.28346994</v>
      </c>
      <c r="Q124" s="63"/>
      <c r="R124" s="129">
        <f>R125+R162</f>
        <v>31.970552138084305</v>
      </c>
      <c r="S124" s="63"/>
      <c r="T124" s="130">
        <f>T125+T162</f>
        <v>16.937439999999999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T124" s="14" t="s">
        <v>69</v>
      </c>
      <c r="AU124" s="14" t="s">
        <v>126</v>
      </c>
      <c r="BK124" s="131">
        <f>BK125+BK162</f>
        <v>0</v>
      </c>
    </row>
    <row r="125" spans="1:65" s="12" customFormat="1" ht="25.95" customHeight="1">
      <c r="B125" s="132"/>
      <c r="D125" s="133" t="s">
        <v>69</v>
      </c>
      <c r="E125" s="134" t="s">
        <v>147</v>
      </c>
      <c r="F125" s="134" t="s">
        <v>148</v>
      </c>
      <c r="J125" s="135">
        <f>BK125</f>
        <v>0</v>
      </c>
      <c r="L125" s="132"/>
      <c r="M125" s="136"/>
      <c r="N125" s="137"/>
      <c r="O125" s="137"/>
      <c r="P125" s="138">
        <f>P126+P133+P136+P141+P160</f>
        <v>571.18546994000008</v>
      </c>
      <c r="Q125" s="137"/>
      <c r="R125" s="138">
        <f>R126+R133+R136+R141+R160</f>
        <v>31.567550138084304</v>
      </c>
      <c r="S125" s="137"/>
      <c r="T125" s="139">
        <f>T126+T133+T136+T141+T160</f>
        <v>8.1574399999999994</v>
      </c>
      <c r="AR125" s="133" t="s">
        <v>78</v>
      </c>
      <c r="AT125" s="140" t="s">
        <v>69</v>
      </c>
      <c r="AU125" s="140" t="s">
        <v>70</v>
      </c>
      <c r="AY125" s="133" t="s">
        <v>149</v>
      </c>
      <c r="BK125" s="141">
        <f>BK126+BK133+BK136+BK141+BK160</f>
        <v>0</v>
      </c>
    </row>
    <row r="126" spans="1:65" s="12" customFormat="1" ht="22.8" customHeight="1">
      <c r="B126" s="132"/>
      <c r="D126" s="133" t="s">
        <v>69</v>
      </c>
      <c r="E126" s="142" t="s">
        <v>159</v>
      </c>
      <c r="F126" s="142" t="s">
        <v>254</v>
      </c>
      <c r="J126" s="143">
        <f>BK126</f>
        <v>0</v>
      </c>
      <c r="L126" s="132"/>
      <c r="M126" s="136"/>
      <c r="N126" s="137"/>
      <c r="O126" s="137"/>
      <c r="P126" s="138">
        <f>SUM(P127:P132)</f>
        <v>323.50152861999999</v>
      </c>
      <c r="Q126" s="137"/>
      <c r="R126" s="138">
        <f>SUM(R127:R132)</f>
        <v>29.947275288584304</v>
      </c>
      <c r="S126" s="137"/>
      <c r="T126" s="139">
        <f>SUM(T127:T132)</f>
        <v>0</v>
      </c>
      <c r="AR126" s="133" t="s">
        <v>78</v>
      </c>
      <c r="AT126" s="140" t="s">
        <v>69</v>
      </c>
      <c r="AU126" s="140" t="s">
        <v>78</v>
      </c>
      <c r="AY126" s="133" t="s">
        <v>149</v>
      </c>
      <c r="BK126" s="141">
        <f>SUM(BK127:BK132)</f>
        <v>0</v>
      </c>
    </row>
    <row r="127" spans="1:65" s="2" customFormat="1" ht="24.15" customHeight="1">
      <c r="A127" s="26"/>
      <c r="B127" s="144"/>
      <c r="C127" s="145" t="s">
        <v>78</v>
      </c>
      <c r="D127" s="145" t="s">
        <v>151</v>
      </c>
      <c r="E127" s="146" t="s">
        <v>634</v>
      </c>
      <c r="F127" s="147" t="s">
        <v>635</v>
      </c>
      <c r="G127" s="148" t="s">
        <v>187</v>
      </c>
      <c r="H127" s="149">
        <v>0.126</v>
      </c>
      <c r="I127" s="150"/>
      <c r="J127" s="150">
        <f t="shared" ref="J127:J132" si="0">ROUND(I127*H127,2)</f>
        <v>0</v>
      </c>
      <c r="K127" s="151"/>
      <c r="L127" s="27"/>
      <c r="M127" s="152" t="s">
        <v>1</v>
      </c>
      <c r="N127" s="153" t="s">
        <v>36</v>
      </c>
      <c r="O127" s="154">
        <v>15.254849999999999</v>
      </c>
      <c r="P127" s="154">
        <f t="shared" ref="P127:P132" si="1">O127*H127</f>
        <v>1.9221111</v>
      </c>
      <c r="Q127" s="154">
        <v>1.202961408</v>
      </c>
      <c r="R127" s="154">
        <f t="shared" ref="R127:R132" si="2">Q127*H127</f>
        <v>0.15157313740799999</v>
      </c>
      <c r="S127" s="154">
        <v>0</v>
      </c>
      <c r="T127" s="155">
        <f t="shared" ref="T127:T132" si="3">S127*H127</f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56" t="s">
        <v>155</v>
      </c>
      <c r="AT127" s="156" t="s">
        <v>151</v>
      </c>
      <c r="AU127" s="156" t="s">
        <v>156</v>
      </c>
      <c r="AY127" s="14" t="s">
        <v>149</v>
      </c>
      <c r="BE127" s="157">
        <f t="shared" ref="BE127:BE132" si="4">IF(N127="základná",J127,0)</f>
        <v>0</v>
      </c>
      <c r="BF127" s="157">
        <f t="shared" ref="BF127:BF132" si="5">IF(N127="znížená",J127,0)</f>
        <v>0</v>
      </c>
      <c r="BG127" s="157">
        <f t="shared" ref="BG127:BG132" si="6">IF(N127="zákl. prenesená",J127,0)</f>
        <v>0</v>
      </c>
      <c r="BH127" s="157">
        <f t="shared" ref="BH127:BH132" si="7">IF(N127="zníž. prenesená",J127,0)</f>
        <v>0</v>
      </c>
      <c r="BI127" s="157">
        <f t="shared" ref="BI127:BI132" si="8">IF(N127="nulová",J127,0)</f>
        <v>0</v>
      </c>
      <c r="BJ127" s="14" t="s">
        <v>156</v>
      </c>
      <c r="BK127" s="157">
        <f t="shared" ref="BK127:BK132" si="9">ROUND(I127*H127,2)</f>
        <v>0</v>
      </c>
      <c r="BL127" s="14" t="s">
        <v>155</v>
      </c>
      <c r="BM127" s="156" t="s">
        <v>156</v>
      </c>
    </row>
    <row r="128" spans="1:65" s="2" customFormat="1" ht="24.15" customHeight="1">
      <c r="A128" s="26"/>
      <c r="B128" s="144"/>
      <c r="C128" s="145" t="s">
        <v>156</v>
      </c>
      <c r="D128" s="145" t="s">
        <v>151</v>
      </c>
      <c r="E128" s="146" t="s">
        <v>636</v>
      </c>
      <c r="F128" s="147" t="s">
        <v>637</v>
      </c>
      <c r="G128" s="148" t="s">
        <v>234</v>
      </c>
      <c r="H128" s="149">
        <v>62</v>
      </c>
      <c r="I128" s="150"/>
      <c r="J128" s="150">
        <f t="shared" si="0"/>
        <v>0</v>
      </c>
      <c r="K128" s="151"/>
      <c r="L128" s="27"/>
      <c r="M128" s="152" t="s">
        <v>1</v>
      </c>
      <c r="N128" s="153" t="s">
        <v>36</v>
      </c>
      <c r="O128" s="154">
        <v>0</v>
      </c>
      <c r="P128" s="154">
        <f t="shared" si="1"/>
        <v>0</v>
      </c>
      <c r="Q128" s="154">
        <v>0</v>
      </c>
      <c r="R128" s="154">
        <f t="shared" si="2"/>
        <v>0</v>
      </c>
      <c r="S128" s="154">
        <v>0</v>
      </c>
      <c r="T128" s="155">
        <f t="shared" si="3"/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56" t="s">
        <v>155</v>
      </c>
      <c r="AT128" s="156" t="s">
        <v>151</v>
      </c>
      <c r="AU128" s="156" t="s">
        <v>156</v>
      </c>
      <c r="AY128" s="14" t="s">
        <v>149</v>
      </c>
      <c r="BE128" s="157">
        <f t="shared" si="4"/>
        <v>0</v>
      </c>
      <c r="BF128" s="157">
        <f t="shared" si="5"/>
        <v>0</v>
      </c>
      <c r="BG128" s="157">
        <f t="shared" si="6"/>
        <v>0</v>
      </c>
      <c r="BH128" s="157">
        <f t="shared" si="7"/>
        <v>0</v>
      </c>
      <c r="BI128" s="157">
        <f t="shared" si="8"/>
        <v>0</v>
      </c>
      <c r="BJ128" s="14" t="s">
        <v>156</v>
      </c>
      <c r="BK128" s="157">
        <f t="shared" si="9"/>
        <v>0</v>
      </c>
      <c r="BL128" s="14" t="s">
        <v>155</v>
      </c>
      <c r="BM128" s="156" t="s">
        <v>155</v>
      </c>
    </row>
    <row r="129" spans="1:65" s="2" customFormat="1" ht="24.15" customHeight="1">
      <c r="A129" s="26"/>
      <c r="B129" s="144"/>
      <c r="C129" s="145" t="s">
        <v>159</v>
      </c>
      <c r="D129" s="145" t="s">
        <v>151</v>
      </c>
      <c r="E129" s="146" t="s">
        <v>638</v>
      </c>
      <c r="F129" s="147" t="s">
        <v>639</v>
      </c>
      <c r="G129" s="148" t="s">
        <v>234</v>
      </c>
      <c r="H129" s="149">
        <v>3.9140000000000001</v>
      </c>
      <c r="I129" s="150"/>
      <c r="J129" s="150">
        <f t="shared" si="0"/>
        <v>0</v>
      </c>
      <c r="K129" s="151"/>
      <c r="L129" s="27"/>
      <c r="M129" s="152" t="s">
        <v>1</v>
      </c>
      <c r="N129" s="153" t="s">
        <v>36</v>
      </c>
      <c r="O129" s="154">
        <v>1.77077</v>
      </c>
      <c r="P129" s="154">
        <f t="shared" si="1"/>
        <v>6.9307937800000001</v>
      </c>
      <c r="Q129" s="154">
        <v>2.4755600732</v>
      </c>
      <c r="R129" s="154">
        <f t="shared" si="2"/>
        <v>9.6893421265048012</v>
      </c>
      <c r="S129" s="154">
        <v>0</v>
      </c>
      <c r="T129" s="155">
        <f t="shared" si="3"/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6" t="s">
        <v>155</v>
      </c>
      <c r="AT129" s="156" t="s">
        <v>151</v>
      </c>
      <c r="AU129" s="156" t="s">
        <v>156</v>
      </c>
      <c r="AY129" s="14" t="s">
        <v>149</v>
      </c>
      <c r="BE129" s="157">
        <f t="shared" si="4"/>
        <v>0</v>
      </c>
      <c r="BF129" s="157">
        <f t="shared" si="5"/>
        <v>0</v>
      </c>
      <c r="BG129" s="157">
        <f t="shared" si="6"/>
        <v>0</v>
      </c>
      <c r="BH129" s="157">
        <f t="shared" si="7"/>
        <v>0</v>
      </c>
      <c r="BI129" s="157">
        <f t="shared" si="8"/>
        <v>0</v>
      </c>
      <c r="BJ129" s="14" t="s">
        <v>156</v>
      </c>
      <c r="BK129" s="157">
        <f t="shared" si="9"/>
        <v>0</v>
      </c>
      <c r="BL129" s="14" t="s">
        <v>155</v>
      </c>
      <c r="BM129" s="156" t="s">
        <v>162</v>
      </c>
    </row>
    <row r="130" spans="1:65" s="2" customFormat="1" ht="33" customHeight="1">
      <c r="A130" s="26"/>
      <c r="B130" s="144"/>
      <c r="C130" s="145" t="s">
        <v>155</v>
      </c>
      <c r="D130" s="145" t="s">
        <v>151</v>
      </c>
      <c r="E130" s="146" t="s">
        <v>640</v>
      </c>
      <c r="F130" s="147" t="s">
        <v>641</v>
      </c>
      <c r="G130" s="148" t="s">
        <v>165</v>
      </c>
      <c r="H130" s="149">
        <v>124.407</v>
      </c>
      <c r="I130" s="150"/>
      <c r="J130" s="150">
        <f t="shared" si="0"/>
        <v>0</v>
      </c>
      <c r="K130" s="151"/>
      <c r="L130" s="27"/>
      <c r="M130" s="152" t="s">
        <v>1</v>
      </c>
      <c r="N130" s="153" t="s">
        <v>36</v>
      </c>
      <c r="O130" s="154">
        <v>2.0291000000000001</v>
      </c>
      <c r="P130" s="154">
        <f t="shared" si="1"/>
        <v>252.4342437</v>
      </c>
      <c r="Q130" s="154">
        <v>0.15740018850000001</v>
      </c>
      <c r="R130" s="154">
        <f t="shared" si="2"/>
        <v>19.581685250719502</v>
      </c>
      <c r="S130" s="154">
        <v>0</v>
      </c>
      <c r="T130" s="155">
        <f t="shared" si="3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6" t="s">
        <v>155</v>
      </c>
      <c r="AT130" s="156" t="s">
        <v>151</v>
      </c>
      <c r="AU130" s="156" t="s">
        <v>156</v>
      </c>
      <c r="AY130" s="14" t="s">
        <v>149</v>
      </c>
      <c r="BE130" s="157">
        <f t="shared" si="4"/>
        <v>0</v>
      </c>
      <c r="BF130" s="157">
        <f t="shared" si="5"/>
        <v>0</v>
      </c>
      <c r="BG130" s="157">
        <f t="shared" si="6"/>
        <v>0</v>
      </c>
      <c r="BH130" s="157">
        <f t="shared" si="7"/>
        <v>0</v>
      </c>
      <c r="BI130" s="157">
        <f t="shared" si="8"/>
        <v>0</v>
      </c>
      <c r="BJ130" s="14" t="s">
        <v>156</v>
      </c>
      <c r="BK130" s="157">
        <f t="shared" si="9"/>
        <v>0</v>
      </c>
      <c r="BL130" s="14" t="s">
        <v>155</v>
      </c>
      <c r="BM130" s="156" t="s">
        <v>166</v>
      </c>
    </row>
    <row r="131" spans="1:65" s="2" customFormat="1" ht="33" customHeight="1">
      <c r="A131" s="26"/>
      <c r="B131" s="144"/>
      <c r="C131" s="145" t="s">
        <v>167</v>
      </c>
      <c r="D131" s="145" t="s">
        <v>151</v>
      </c>
      <c r="E131" s="146" t="s">
        <v>642</v>
      </c>
      <c r="F131" s="147" t="s">
        <v>643</v>
      </c>
      <c r="G131" s="148" t="s">
        <v>165</v>
      </c>
      <c r="H131" s="149">
        <v>124.407</v>
      </c>
      <c r="I131" s="150"/>
      <c r="J131" s="150">
        <f t="shared" si="0"/>
        <v>0</v>
      </c>
      <c r="K131" s="151"/>
      <c r="L131" s="27"/>
      <c r="M131" s="152" t="s">
        <v>1</v>
      </c>
      <c r="N131" s="153" t="s">
        <v>36</v>
      </c>
      <c r="O131" s="154">
        <v>0.41499999999999998</v>
      </c>
      <c r="P131" s="154">
        <f t="shared" si="1"/>
        <v>51.628904999999996</v>
      </c>
      <c r="Q131" s="154">
        <v>0</v>
      </c>
      <c r="R131" s="154">
        <f t="shared" si="2"/>
        <v>0</v>
      </c>
      <c r="S131" s="154">
        <v>0</v>
      </c>
      <c r="T131" s="155">
        <f t="shared" si="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6" t="s">
        <v>155</v>
      </c>
      <c r="AT131" s="156" t="s">
        <v>151</v>
      </c>
      <c r="AU131" s="156" t="s">
        <v>156</v>
      </c>
      <c r="AY131" s="14" t="s">
        <v>149</v>
      </c>
      <c r="BE131" s="157">
        <f t="shared" si="4"/>
        <v>0</v>
      </c>
      <c r="BF131" s="157">
        <f t="shared" si="5"/>
        <v>0</v>
      </c>
      <c r="BG131" s="157">
        <f t="shared" si="6"/>
        <v>0</v>
      </c>
      <c r="BH131" s="157">
        <f t="shared" si="7"/>
        <v>0</v>
      </c>
      <c r="BI131" s="157">
        <f t="shared" si="8"/>
        <v>0</v>
      </c>
      <c r="BJ131" s="14" t="s">
        <v>156</v>
      </c>
      <c r="BK131" s="157">
        <f t="shared" si="9"/>
        <v>0</v>
      </c>
      <c r="BL131" s="14" t="s">
        <v>155</v>
      </c>
      <c r="BM131" s="156" t="s">
        <v>171</v>
      </c>
    </row>
    <row r="132" spans="1:65" s="2" customFormat="1" ht="24.15" customHeight="1">
      <c r="A132" s="26"/>
      <c r="B132" s="144"/>
      <c r="C132" s="145" t="s">
        <v>162</v>
      </c>
      <c r="D132" s="145" t="s">
        <v>151</v>
      </c>
      <c r="E132" s="146" t="s">
        <v>644</v>
      </c>
      <c r="F132" s="147" t="s">
        <v>645</v>
      </c>
      <c r="G132" s="148" t="s">
        <v>187</v>
      </c>
      <c r="H132" s="149">
        <v>0.51800000000000002</v>
      </c>
      <c r="I132" s="150"/>
      <c r="J132" s="150">
        <f t="shared" si="0"/>
        <v>0</v>
      </c>
      <c r="K132" s="151"/>
      <c r="L132" s="27"/>
      <c r="M132" s="152" t="s">
        <v>1</v>
      </c>
      <c r="N132" s="153" t="s">
        <v>36</v>
      </c>
      <c r="O132" s="154">
        <v>20.435279999999999</v>
      </c>
      <c r="P132" s="154">
        <f t="shared" si="1"/>
        <v>10.58547504</v>
      </c>
      <c r="Q132" s="154">
        <v>1.0128856639999999</v>
      </c>
      <c r="R132" s="154">
        <f t="shared" si="2"/>
        <v>0.52467477395200002</v>
      </c>
      <c r="S132" s="154">
        <v>0</v>
      </c>
      <c r="T132" s="155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6" t="s">
        <v>155</v>
      </c>
      <c r="AT132" s="156" t="s">
        <v>151</v>
      </c>
      <c r="AU132" s="156" t="s">
        <v>156</v>
      </c>
      <c r="AY132" s="14" t="s">
        <v>149</v>
      </c>
      <c r="BE132" s="157">
        <f t="shared" si="4"/>
        <v>0</v>
      </c>
      <c r="BF132" s="157">
        <f t="shared" si="5"/>
        <v>0</v>
      </c>
      <c r="BG132" s="157">
        <f t="shared" si="6"/>
        <v>0</v>
      </c>
      <c r="BH132" s="157">
        <f t="shared" si="7"/>
        <v>0</v>
      </c>
      <c r="BI132" s="157">
        <f t="shared" si="8"/>
        <v>0</v>
      </c>
      <c r="BJ132" s="14" t="s">
        <v>156</v>
      </c>
      <c r="BK132" s="157">
        <f t="shared" si="9"/>
        <v>0</v>
      </c>
      <c r="BL132" s="14" t="s">
        <v>155</v>
      </c>
      <c r="BM132" s="156" t="s">
        <v>174</v>
      </c>
    </row>
    <row r="133" spans="1:65" s="12" customFormat="1" ht="22.8" customHeight="1">
      <c r="B133" s="132"/>
      <c r="D133" s="133" t="s">
        <v>69</v>
      </c>
      <c r="E133" s="142" t="s">
        <v>155</v>
      </c>
      <c r="F133" s="142" t="s">
        <v>369</v>
      </c>
      <c r="J133" s="143">
        <f>BK133</f>
        <v>0</v>
      </c>
      <c r="L133" s="132"/>
      <c r="M133" s="136"/>
      <c r="N133" s="137"/>
      <c r="O133" s="137"/>
      <c r="P133" s="138">
        <f>SUM(P134:P135)</f>
        <v>14.979678119999999</v>
      </c>
      <c r="Q133" s="137"/>
      <c r="R133" s="138">
        <f>SUM(R134:R135)</f>
        <v>1.61170284</v>
      </c>
      <c r="S133" s="137"/>
      <c r="T133" s="139">
        <f>SUM(T134:T135)</f>
        <v>0</v>
      </c>
      <c r="AR133" s="133" t="s">
        <v>78</v>
      </c>
      <c r="AT133" s="140" t="s">
        <v>69</v>
      </c>
      <c r="AU133" s="140" t="s">
        <v>78</v>
      </c>
      <c r="AY133" s="133" t="s">
        <v>149</v>
      </c>
      <c r="BK133" s="141">
        <f>SUM(BK134:BK135)</f>
        <v>0</v>
      </c>
    </row>
    <row r="134" spans="1:65" s="2" customFormat="1" ht="24.15" customHeight="1">
      <c r="A134" s="26"/>
      <c r="B134" s="144"/>
      <c r="C134" s="145" t="s">
        <v>175</v>
      </c>
      <c r="D134" s="145" t="s">
        <v>151</v>
      </c>
      <c r="E134" s="146" t="s">
        <v>646</v>
      </c>
      <c r="F134" s="147" t="s">
        <v>647</v>
      </c>
      <c r="G134" s="148" t="s">
        <v>165</v>
      </c>
      <c r="H134" s="149">
        <v>19.568999999999999</v>
      </c>
      <c r="I134" s="150"/>
      <c r="J134" s="150">
        <f>ROUND(I134*H134,2)</f>
        <v>0</v>
      </c>
      <c r="K134" s="151"/>
      <c r="L134" s="27"/>
      <c r="M134" s="152" t="s">
        <v>1</v>
      </c>
      <c r="N134" s="153" t="s">
        <v>36</v>
      </c>
      <c r="O134" s="154">
        <v>0.57647999999999999</v>
      </c>
      <c r="P134" s="154">
        <f>O134*H134</f>
        <v>11.281137119999999</v>
      </c>
      <c r="Q134" s="154">
        <v>8.2360000000000003E-2</v>
      </c>
      <c r="R134" s="154">
        <f>Q134*H134</f>
        <v>1.61170284</v>
      </c>
      <c r="S134" s="154">
        <v>0</v>
      </c>
      <c r="T134" s="155">
        <f>S134*H134</f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6" t="s">
        <v>155</v>
      </c>
      <c r="AT134" s="156" t="s">
        <v>151</v>
      </c>
      <c r="AU134" s="156" t="s">
        <v>156</v>
      </c>
      <c r="AY134" s="14" t="s">
        <v>149</v>
      </c>
      <c r="BE134" s="157">
        <f>IF(N134="základná",J134,0)</f>
        <v>0</v>
      </c>
      <c r="BF134" s="157">
        <f>IF(N134="znížená",J134,0)</f>
        <v>0</v>
      </c>
      <c r="BG134" s="157">
        <f>IF(N134="zákl. prenesená",J134,0)</f>
        <v>0</v>
      </c>
      <c r="BH134" s="157">
        <f>IF(N134="zníž. prenesená",J134,0)</f>
        <v>0</v>
      </c>
      <c r="BI134" s="157">
        <f>IF(N134="nulová",J134,0)</f>
        <v>0</v>
      </c>
      <c r="BJ134" s="14" t="s">
        <v>156</v>
      </c>
      <c r="BK134" s="157">
        <f>ROUND(I134*H134,2)</f>
        <v>0</v>
      </c>
      <c r="BL134" s="14" t="s">
        <v>155</v>
      </c>
      <c r="BM134" s="156" t="s">
        <v>178</v>
      </c>
    </row>
    <row r="135" spans="1:65" s="2" customFormat="1" ht="24.15" customHeight="1">
      <c r="A135" s="26"/>
      <c r="B135" s="144"/>
      <c r="C135" s="145" t="s">
        <v>166</v>
      </c>
      <c r="D135" s="145" t="s">
        <v>151</v>
      </c>
      <c r="E135" s="146" t="s">
        <v>648</v>
      </c>
      <c r="F135" s="147" t="s">
        <v>649</v>
      </c>
      <c r="G135" s="148" t="s">
        <v>165</v>
      </c>
      <c r="H135" s="149">
        <v>19.568999999999999</v>
      </c>
      <c r="I135" s="150"/>
      <c r="J135" s="150">
        <f>ROUND(I135*H135,2)</f>
        <v>0</v>
      </c>
      <c r="K135" s="151"/>
      <c r="L135" s="27"/>
      <c r="M135" s="152" t="s">
        <v>1</v>
      </c>
      <c r="N135" s="153" t="s">
        <v>36</v>
      </c>
      <c r="O135" s="154">
        <v>0.189</v>
      </c>
      <c r="P135" s="154">
        <f>O135*H135</f>
        <v>3.6985409999999996</v>
      </c>
      <c r="Q135" s="154">
        <v>0</v>
      </c>
      <c r="R135" s="154">
        <f>Q135*H135</f>
        <v>0</v>
      </c>
      <c r="S135" s="154">
        <v>0</v>
      </c>
      <c r="T135" s="155">
        <f>S135*H135</f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6" t="s">
        <v>155</v>
      </c>
      <c r="AT135" s="156" t="s">
        <v>151</v>
      </c>
      <c r="AU135" s="156" t="s">
        <v>156</v>
      </c>
      <c r="AY135" s="14" t="s">
        <v>149</v>
      </c>
      <c r="BE135" s="157">
        <f>IF(N135="základná",J135,0)</f>
        <v>0</v>
      </c>
      <c r="BF135" s="157">
        <f>IF(N135="znížená",J135,0)</f>
        <v>0</v>
      </c>
      <c r="BG135" s="157">
        <f>IF(N135="zákl. prenesená",J135,0)</f>
        <v>0</v>
      </c>
      <c r="BH135" s="157">
        <f>IF(N135="zníž. prenesená",J135,0)</f>
        <v>0</v>
      </c>
      <c r="BI135" s="157">
        <f>IF(N135="nulová",J135,0)</f>
        <v>0</v>
      </c>
      <c r="BJ135" s="14" t="s">
        <v>156</v>
      </c>
      <c r="BK135" s="157">
        <f>ROUND(I135*H135,2)</f>
        <v>0</v>
      </c>
      <c r="BL135" s="14" t="s">
        <v>155</v>
      </c>
      <c r="BM135" s="156" t="s">
        <v>188</v>
      </c>
    </row>
    <row r="136" spans="1:65" s="12" customFormat="1" ht="22.8" customHeight="1">
      <c r="B136" s="132"/>
      <c r="D136" s="133" t="s">
        <v>69</v>
      </c>
      <c r="E136" s="142" t="s">
        <v>162</v>
      </c>
      <c r="F136" s="142" t="s">
        <v>379</v>
      </c>
      <c r="J136" s="143">
        <f>BK136</f>
        <v>0</v>
      </c>
      <c r="L136" s="132"/>
      <c r="M136" s="136"/>
      <c r="N136" s="137"/>
      <c r="O136" s="137"/>
      <c r="P136" s="138">
        <f>SUM(P137:P140)</f>
        <v>0</v>
      </c>
      <c r="Q136" s="137"/>
      <c r="R136" s="138">
        <f>SUM(R137:R140)</f>
        <v>0</v>
      </c>
      <c r="S136" s="137"/>
      <c r="T136" s="139">
        <f>SUM(T137:T140)</f>
        <v>0</v>
      </c>
      <c r="AR136" s="133" t="s">
        <v>78</v>
      </c>
      <c r="AT136" s="140" t="s">
        <v>69</v>
      </c>
      <c r="AU136" s="140" t="s">
        <v>78</v>
      </c>
      <c r="AY136" s="133" t="s">
        <v>149</v>
      </c>
      <c r="BK136" s="141">
        <f>SUM(BK137:BK140)</f>
        <v>0</v>
      </c>
    </row>
    <row r="137" spans="1:65" s="2" customFormat="1" ht="24.15" customHeight="1">
      <c r="A137" s="26"/>
      <c r="B137" s="144"/>
      <c r="C137" s="145" t="s">
        <v>183</v>
      </c>
      <c r="D137" s="145" t="s">
        <v>151</v>
      </c>
      <c r="E137" s="146" t="s">
        <v>402</v>
      </c>
      <c r="F137" s="147" t="s">
        <v>403</v>
      </c>
      <c r="G137" s="148" t="s">
        <v>165</v>
      </c>
      <c r="H137" s="149">
        <v>50</v>
      </c>
      <c r="I137" s="150"/>
      <c r="J137" s="150">
        <f>ROUND(I137*H137,2)</f>
        <v>0</v>
      </c>
      <c r="K137" s="151"/>
      <c r="L137" s="27"/>
      <c r="M137" s="152" t="s">
        <v>1</v>
      </c>
      <c r="N137" s="153" t="s">
        <v>36</v>
      </c>
      <c r="O137" s="154">
        <v>0</v>
      </c>
      <c r="P137" s="154">
        <f>O137*H137</f>
        <v>0</v>
      </c>
      <c r="Q137" s="154">
        <v>0</v>
      </c>
      <c r="R137" s="154">
        <f>Q137*H137</f>
        <v>0</v>
      </c>
      <c r="S137" s="154">
        <v>0</v>
      </c>
      <c r="T137" s="155">
        <f>S137*H137</f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6" t="s">
        <v>155</v>
      </c>
      <c r="AT137" s="156" t="s">
        <v>151</v>
      </c>
      <c r="AU137" s="156" t="s">
        <v>156</v>
      </c>
      <c r="AY137" s="14" t="s">
        <v>149</v>
      </c>
      <c r="BE137" s="157">
        <f>IF(N137="základná",J137,0)</f>
        <v>0</v>
      </c>
      <c r="BF137" s="157">
        <f>IF(N137="znížená",J137,0)</f>
        <v>0</v>
      </c>
      <c r="BG137" s="157">
        <f>IF(N137="zákl. prenesená",J137,0)</f>
        <v>0</v>
      </c>
      <c r="BH137" s="157">
        <f>IF(N137="zníž. prenesená",J137,0)</f>
        <v>0</v>
      </c>
      <c r="BI137" s="157">
        <f>IF(N137="nulová",J137,0)</f>
        <v>0</v>
      </c>
      <c r="BJ137" s="14" t="s">
        <v>156</v>
      </c>
      <c r="BK137" s="157">
        <f>ROUND(I137*H137,2)</f>
        <v>0</v>
      </c>
      <c r="BL137" s="14" t="s">
        <v>155</v>
      </c>
      <c r="BM137" s="156" t="s">
        <v>191</v>
      </c>
    </row>
    <row r="138" spans="1:65" s="2" customFormat="1" ht="24.15" customHeight="1">
      <c r="A138" s="26"/>
      <c r="B138" s="144"/>
      <c r="C138" s="145" t="s">
        <v>171</v>
      </c>
      <c r="D138" s="145" t="s">
        <v>151</v>
      </c>
      <c r="E138" s="146" t="s">
        <v>406</v>
      </c>
      <c r="F138" s="147" t="s">
        <v>407</v>
      </c>
      <c r="G138" s="148" t="s">
        <v>165</v>
      </c>
      <c r="H138" s="149">
        <v>350</v>
      </c>
      <c r="I138" s="150"/>
      <c r="J138" s="150">
        <f>ROUND(I138*H138,2)</f>
        <v>0</v>
      </c>
      <c r="K138" s="151"/>
      <c r="L138" s="27"/>
      <c r="M138" s="152" t="s">
        <v>1</v>
      </c>
      <c r="N138" s="153" t="s">
        <v>36</v>
      </c>
      <c r="O138" s="154">
        <v>0</v>
      </c>
      <c r="P138" s="154">
        <f>O138*H138</f>
        <v>0</v>
      </c>
      <c r="Q138" s="154">
        <v>0</v>
      </c>
      <c r="R138" s="154">
        <f>Q138*H138</f>
        <v>0</v>
      </c>
      <c r="S138" s="154">
        <v>0</v>
      </c>
      <c r="T138" s="155">
        <f>S138*H138</f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6" t="s">
        <v>155</v>
      </c>
      <c r="AT138" s="156" t="s">
        <v>151</v>
      </c>
      <c r="AU138" s="156" t="s">
        <v>156</v>
      </c>
      <c r="AY138" s="14" t="s">
        <v>149</v>
      </c>
      <c r="BE138" s="157">
        <f>IF(N138="základná",J138,0)</f>
        <v>0</v>
      </c>
      <c r="BF138" s="157">
        <f>IF(N138="znížená",J138,0)</f>
        <v>0</v>
      </c>
      <c r="BG138" s="157">
        <f>IF(N138="zákl. prenesená",J138,0)</f>
        <v>0</v>
      </c>
      <c r="BH138" s="157">
        <f>IF(N138="zníž. prenesená",J138,0)</f>
        <v>0</v>
      </c>
      <c r="BI138" s="157">
        <f>IF(N138="nulová",J138,0)</f>
        <v>0</v>
      </c>
      <c r="BJ138" s="14" t="s">
        <v>156</v>
      </c>
      <c r="BK138" s="157">
        <f>ROUND(I138*H138,2)</f>
        <v>0</v>
      </c>
      <c r="BL138" s="14" t="s">
        <v>155</v>
      </c>
      <c r="BM138" s="156" t="s">
        <v>7</v>
      </c>
    </row>
    <row r="139" spans="1:65" s="2" customFormat="1" ht="24.15" customHeight="1">
      <c r="A139" s="26"/>
      <c r="B139" s="144"/>
      <c r="C139" s="145" t="s">
        <v>192</v>
      </c>
      <c r="D139" s="145" t="s">
        <v>151</v>
      </c>
      <c r="E139" s="146" t="s">
        <v>409</v>
      </c>
      <c r="F139" s="147" t="s">
        <v>410</v>
      </c>
      <c r="G139" s="148" t="s">
        <v>165</v>
      </c>
      <c r="H139" s="149">
        <v>350</v>
      </c>
      <c r="I139" s="150"/>
      <c r="J139" s="150">
        <f>ROUND(I139*H139,2)</f>
        <v>0</v>
      </c>
      <c r="K139" s="151"/>
      <c r="L139" s="27"/>
      <c r="M139" s="152" t="s">
        <v>1</v>
      </c>
      <c r="N139" s="153" t="s">
        <v>36</v>
      </c>
      <c r="O139" s="154">
        <v>0</v>
      </c>
      <c r="P139" s="154">
        <f>O139*H139</f>
        <v>0</v>
      </c>
      <c r="Q139" s="154">
        <v>0</v>
      </c>
      <c r="R139" s="154">
        <f>Q139*H139</f>
        <v>0</v>
      </c>
      <c r="S139" s="154">
        <v>0</v>
      </c>
      <c r="T139" s="155">
        <f>S139*H139</f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6" t="s">
        <v>155</v>
      </c>
      <c r="AT139" s="156" t="s">
        <v>151</v>
      </c>
      <c r="AU139" s="156" t="s">
        <v>156</v>
      </c>
      <c r="AY139" s="14" t="s">
        <v>149</v>
      </c>
      <c r="BE139" s="157">
        <f>IF(N139="základná",J139,0)</f>
        <v>0</v>
      </c>
      <c r="BF139" s="157">
        <f>IF(N139="znížená",J139,0)</f>
        <v>0</v>
      </c>
      <c r="BG139" s="157">
        <f>IF(N139="zákl. prenesená",J139,0)</f>
        <v>0</v>
      </c>
      <c r="BH139" s="157">
        <f>IF(N139="zníž. prenesená",J139,0)</f>
        <v>0</v>
      </c>
      <c r="BI139" s="157">
        <f>IF(N139="nulová",J139,0)</f>
        <v>0</v>
      </c>
      <c r="BJ139" s="14" t="s">
        <v>156</v>
      </c>
      <c r="BK139" s="157">
        <f>ROUND(I139*H139,2)</f>
        <v>0</v>
      </c>
      <c r="BL139" s="14" t="s">
        <v>155</v>
      </c>
      <c r="BM139" s="156" t="s">
        <v>197</v>
      </c>
    </row>
    <row r="140" spans="1:65" s="2" customFormat="1" ht="21.75" customHeight="1">
      <c r="A140" s="26"/>
      <c r="B140" s="144"/>
      <c r="C140" s="145" t="s">
        <v>174</v>
      </c>
      <c r="D140" s="145" t="s">
        <v>151</v>
      </c>
      <c r="E140" s="146" t="s">
        <v>413</v>
      </c>
      <c r="F140" s="147" t="s">
        <v>414</v>
      </c>
      <c r="G140" s="148" t="s">
        <v>165</v>
      </c>
      <c r="H140" s="149">
        <v>350</v>
      </c>
      <c r="I140" s="150"/>
      <c r="J140" s="150">
        <f>ROUND(I140*H140,2)</f>
        <v>0</v>
      </c>
      <c r="K140" s="151"/>
      <c r="L140" s="27"/>
      <c r="M140" s="152" t="s">
        <v>1</v>
      </c>
      <c r="N140" s="153" t="s">
        <v>36</v>
      </c>
      <c r="O140" s="154">
        <v>0</v>
      </c>
      <c r="P140" s="154">
        <f>O140*H140</f>
        <v>0</v>
      </c>
      <c r="Q140" s="154">
        <v>0</v>
      </c>
      <c r="R140" s="154">
        <f>Q140*H140</f>
        <v>0</v>
      </c>
      <c r="S140" s="154">
        <v>0</v>
      </c>
      <c r="T140" s="155">
        <f>S140*H140</f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6" t="s">
        <v>155</v>
      </c>
      <c r="AT140" s="156" t="s">
        <v>151</v>
      </c>
      <c r="AU140" s="156" t="s">
        <v>156</v>
      </c>
      <c r="AY140" s="14" t="s">
        <v>149</v>
      </c>
      <c r="BE140" s="157">
        <f>IF(N140="základná",J140,0)</f>
        <v>0</v>
      </c>
      <c r="BF140" s="157">
        <f>IF(N140="znížená",J140,0)</f>
        <v>0</v>
      </c>
      <c r="BG140" s="157">
        <f>IF(N140="zákl. prenesená",J140,0)</f>
        <v>0</v>
      </c>
      <c r="BH140" s="157">
        <f>IF(N140="zníž. prenesená",J140,0)</f>
        <v>0</v>
      </c>
      <c r="BI140" s="157">
        <f>IF(N140="nulová",J140,0)</f>
        <v>0</v>
      </c>
      <c r="BJ140" s="14" t="s">
        <v>156</v>
      </c>
      <c r="BK140" s="157">
        <f>ROUND(I140*H140,2)</f>
        <v>0</v>
      </c>
      <c r="BL140" s="14" t="s">
        <v>155</v>
      </c>
      <c r="BM140" s="156" t="s">
        <v>210</v>
      </c>
    </row>
    <row r="141" spans="1:65" s="12" customFormat="1" ht="22.8" customHeight="1">
      <c r="B141" s="132"/>
      <c r="D141" s="133" t="s">
        <v>69</v>
      </c>
      <c r="E141" s="142" t="s">
        <v>183</v>
      </c>
      <c r="F141" s="142" t="s">
        <v>184</v>
      </c>
      <c r="J141" s="143">
        <f>BK141</f>
        <v>0</v>
      </c>
      <c r="L141" s="132"/>
      <c r="M141" s="136"/>
      <c r="N141" s="137"/>
      <c r="O141" s="137"/>
      <c r="P141" s="138">
        <f>SUM(P142:P159)</f>
        <v>147.5356132</v>
      </c>
      <c r="Q141" s="137"/>
      <c r="R141" s="138">
        <f>SUM(R142:R159)</f>
        <v>8.5720095E-3</v>
      </c>
      <c r="S141" s="137"/>
      <c r="T141" s="139">
        <f>SUM(T142:T159)</f>
        <v>8.1574399999999994</v>
      </c>
      <c r="AR141" s="133" t="s">
        <v>78</v>
      </c>
      <c r="AT141" s="140" t="s">
        <v>69</v>
      </c>
      <c r="AU141" s="140" t="s">
        <v>78</v>
      </c>
      <c r="AY141" s="133" t="s">
        <v>149</v>
      </c>
      <c r="BK141" s="141">
        <f>SUM(BK142:BK159)</f>
        <v>0</v>
      </c>
    </row>
    <row r="142" spans="1:65" s="2" customFormat="1" ht="21.75" customHeight="1">
      <c r="A142" s="26"/>
      <c r="B142" s="144"/>
      <c r="C142" s="145" t="s">
        <v>200</v>
      </c>
      <c r="D142" s="145" t="s">
        <v>151</v>
      </c>
      <c r="E142" s="146" t="s">
        <v>650</v>
      </c>
      <c r="F142" s="147" t="s">
        <v>651</v>
      </c>
      <c r="G142" s="148" t="s">
        <v>154</v>
      </c>
      <c r="H142" s="149">
        <v>3</v>
      </c>
      <c r="I142" s="150"/>
      <c r="J142" s="150">
        <f t="shared" ref="J142:J159" si="10">ROUND(I142*H142,2)</f>
        <v>0</v>
      </c>
      <c r="K142" s="151"/>
      <c r="L142" s="27"/>
      <c r="M142" s="152" t="s">
        <v>1</v>
      </c>
      <c r="N142" s="153" t="s">
        <v>36</v>
      </c>
      <c r="O142" s="154">
        <v>0</v>
      </c>
      <c r="P142" s="154">
        <f t="shared" ref="P142:P159" si="11">O142*H142</f>
        <v>0</v>
      </c>
      <c r="Q142" s="154">
        <v>0</v>
      </c>
      <c r="R142" s="154">
        <f t="shared" ref="R142:R159" si="12">Q142*H142</f>
        <v>0</v>
      </c>
      <c r="S142" s="154">
        <v>0</v>
      </c>
      <c r="T142" s="155">
        <f t="shared" ref="T142:T159" si="13">S142*H142</f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6" t="s">
        <v>155</v>
      </c>
      <c r="AT142" s="156" t="s">
        <v>151</v>
      </c>
      <c r="AU142" s="156" t="s">
        <v>156</v>
      </c>
      <c r="AY142" s="14" t="s">
        <v>149</v>
      </c>
      <c r="BE142" s="157">
        <f t="shared" ref="BE142:BE159" si="14">IF(N142="základná",J142,0)</f>
        <v>0</v>
      </c>
      <c r="BF142" s="157">
        <f t="shared" ref="BF142:BF159" si="15">IF(N142="znížená",J142,0)</f>
        <v>0</v>
      </c>
      <c r="BG142" s="157">
        <f t="shared" ref="BG142:BG159" si="16">IF(N142="zákl. prenesená",J142,0)</f>
        <v>0</v>
      </c>
      <c r="BH142" s="157">
        <f t="shared" ref="BH142:BH159" si="17">IF(N142="zníž. prenesená",J142,0)</f>
        <v>0</v>
      </c>
      <c r="BI142" s="157">
        <f t="shared" ref="BI142:BI159" si="18">IF(N142="nulová",J142,0)</f>
        <v>0</v>
      </c>
      <c r="BJ142" s="14" t="s">
        <v>156</v>
      </c>
      <c r="BK142" s="157">
        <f t="shared" ref="BK142:BK159" si="19">ROUND(I142*H142,2)</f>
        <v>0</v>
      </c>
      <c r="BL142" s="14" t="s">
        <v>155</v>
      </c>
      <c r="BM142" s="156" t="s">
        <v>216</v>
      </c>
    </row>
    <row r="143" spans="1:65" s="2" customFormat="1" ht="21.75" customHeight="1">
      <c r="A143" s="26"/>
      <c r="B143" s="144"/>
      <c r="C143" s="145" t="s">
        <v>178</v>
      </c>
      <c r="D143" s="145" t="s">
        <v>151</v>
      </c>
      <c r="E143" s="146" t="s">
        <v>652</v>
      </c>
      <c r="F143" s="147" t="s">
        <v>653</v>
      </c>
      <c r="G143" s="148" t="s">
        <v>154</v>
      </c>
      <c r="H143" s="149">
        <v>1</v>
      </c>
      <c r="I143" s="150"/>
      <c r="J143" s="150">
        <f t="shared" si="10"/>
        <v>0</v>
      </c>
      <c r="K143" s="151"/>
      <c r="L143" s="27"/>
      <c r="M143" s="152" t="s">
        <v>1</v>
      </c>
      <c r="N143" s="153" t="s">
        <v>36</v>
      </c>
      <c r="O143" s="154">
        <v>0</v>
      </c>
      <c r="P143" s="154">
        <f t="shared" si="11"/>
        <v>0</v>
      </c>
      <c r="Q143" s="154">
        <v>0</v>
      </c>
      <c r="R143" s="154">
        <f t="shared" si="12"/>
        <v>0</v>
      </c>
      <c r="S143" s="154">
        <v>0</v>
      </c>
      <c r="T143" s="155">
        <f t="shared" si="1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6" t="s">
        <v>155</v>
      </c>
      <c r="AT143" s="156" t="s">
        <v>151</v>
      </c>
      <c r="AU143" s="156" t="s">
        <v>156</v>
      </c>
      <c r="AY143" s="14" t="s">
        <v>149</v>
      </c>
      <c r="BE143" s="157">
        <f t="shared" si="14"/>
        <v>0</v>
      </c>
      <c r="BF143" s="157">
        <f t="shared" si="15"/>
        <v>0</v>
      </c>
      <c r="BG143" s="157">
        <f t="shared" si="16"/>
        <v>0</v>
      </c>
      <c r="BH143" s="157">
        <f t="shared" si="17"/>
        <v>0</v>
      </c>
      <c r="BI143" s="157">
        <f t="shared" si="18"/>
        <v>0</v>
      </c>
      <c r="BJ143" s="14" t="s">
        <v>156</v>
      </c>
      <c r="BK143" s="157">
        <f t="shared" si="19"/>
        <v>0</v>
      </c>
      <c r="BL143" s="14" t="s">
        <v>155</v>
      </c>
      <c r="BM143" s="156" t="s">
        <v>219</v>
      </c>
    </row>
    <row r="144" spans="1:65" s="2" customFormat="1" ht="21.75" customHeight="1">
      <c r="A144" s="26"/>
      <c r="B144" s="144"/>
      <c r="C144" s="145" t="s">
        <v>213</v>
      </c>
      <c r="D144" s="145" t="s">
        <v>151</v>
      </c>
      <c r="E144" s="146" t="s">
        <v>654</v>
      </c>
      <c r="F144" s="147" t="s">
        <v>655</v>
      </c>
      <c r="G144" s="148" t="s">
        <v>154</v>
      </c>
      <c r="H144" s="149">
        <v>3</v>
      </c>
      <c r="I144" s="150"/>
      <c r="J144" s="150">
        <f t="shared" si="10"/>
        <v>0</v>
      </c>
      <c r="K144" s="151"/>
      <c r="L144" s="27"/>
      <c r="M144" s="152" t="s">
        <v>1</v>
      </c>
      <c r="N144" s="153" t="s">
        <v>36</v>
      </c>
      <c r="O144" s="154">
        <v>0</v>
      </c>
      <c r="P144" s="154">
        <f t="shared" si="11"/>
        <v>0</v>
      </c>
      <c r="Q144" s="154">
        <v>0</v>
      </c>
      <c r="R144" s="154">
        <f t="shared" si="12"/>
        <v>0</v>
      </c>
      <c r="S144" s="154">
        <v>0</v>
      </c>
      <c r="T144" s="155">
        <f t="shared" si="1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6" t="s">
        <v>155</v>
      </c>
      <c r="AT144" s="156" t="s">
        <v>151</v>
      </c>
      <c r="AU144" s="156" t="s">
        <v>156</v>
      </c>
      <c r="AY144" s="14" t="s">
        <v>149</v>
      </c>
      <c r="BE144" s="157">
        <f t="shared" si="14"/>
        <v>0</v>
      </c>
      <c r="BF144" s="157">
        <f t="shared" si="15"/>
        <v>0</v>
      </c>
      <c r="BG144" s="157">
        <f t="shared" si="16"/>
        <v>0</v>
      </c>
      <c r="BH144" s="157">
        <f t="shared" si="17"/>
        <v>0</v>
      </c>
      <c r="BI144" s="157">
        <f t="shared" si="18"/>
        <v>0</v>
      </c>
      <c r="BJ144" s="14" t="s">
        <v>156</v>
      </c>
      <c r="BK144" s="157">
        <f t="shared" si="19"/>
        <v>0</v>
      </c>
      <c r="BL144" s="14" t="s">
        <v>155</v>
      </c>
      <c r="BM144" s="156" t="s">
        <v>372</v>
      </c>
    </row>
    <row r="145" spans="1:65" s="2" customFormat="1" ht="24.15" customHeight="1">
      <c r="A145" s="26"/>
      <c r="B145" s="144"/>
      <c r="C145" s="145" t="s">
        <v>188</v>
      </c>
      <c r="D145" s="145" t="s">
        <v>151</v>
      </c>
      <c r="E145" s="146" t="s">
        <v>656</v>
      </c>
      <c r="F145" s="147" t="s">
        <v>657</v>
      </c>
      <c r="G145" s="148" t="s">
        <v>154</v>
      </c>
      <c r="H145" s="149">
        <v>1</v>
      </c>
      <c r="I145" s="150"/>
      <c r="J145" s="150">
        <f t="shared" si="10"/>
        <v>0</v>
      </c>
      <c r="K145" s="151"/>
      <c r="L145" s="27"/>
      <c r="M145" s="152" t="s">
        <v>1</v>
      </c>
      <c r="N145" s="153" t="s">
        <v>36</v>
      </c>
      <c r="O145" s="154">
        <v>0</v>
      </c>
      <c r="P145" s="154">
        <f t="shared" si="11"/>
        <v>0</v>
      </c>
      <c r="Q145" s="154">
        <v>0</v>
      </c>
      <c r="R145" s="154">
        <f t="shared" si="12"/>
        <v>0</v>
      </c>
      <c r="S145" s="154">
        <v>0</v>
      </c>
      <c r="T145" s="155">
        <f t="shared" si="1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6" t="s">
        <v>155</v>
      </c>
      <c r="AT145" s="156" t="s">
        <v>151</v>
      </c>
      <c r="AU145" s="156" t="s">
        <v>156</v>
      </c>
      <c r="AY145" s="14" t="s">
        <v>149</v>
      </c>
      <c r="BE145" s="157">
        <f t="shared" si="14"/>
        <v>0</v>
      </c>
      <c r="BF145" s="157">
        <f t="shared" si="15"/>
        <v>0</v>
      </c>
      <c r="BG145" s="157">
        <f t="shared" si="16"/>
        <v>0</v>
      </c>
      <c r="BH145" s="157">
        <f t="shared" si="17"/>
        <v>0</v>
      </c>
      <c r="BI145" s="157">
        <f t="shared" si="18"/>
        <v>0</v>
      </c>
      <c r="BJ145" s="14" t="s">
        <v>156</v>
      </c>
      <c r="BK145" s="157">
        <f t="shared" si="19"/>
        <v>0</v>
      </c>
      <c r="BL145" s="14" t="s">
        <v>155</v>
      </c>
      <c r="BM145" s="156" t="s">
        <v>375</v>
      </c>
    </row>
    <row r="146" spans="1:65" s="2" customFormat="1" ht="24.15" customHeight="1">
      <c r="A146" s="26"/>
      <c r="B146" s="144"/>
      <c r="C146" s="145" t="s">
        <v>277</v>
      </c>
      <c r="D146" s="145" t="s">
        <v>151</v>
      </c>
      <c r="E146" s="146" t="s">
        <v>658</v>
      </c>
      <c r="F146" s="147" t="s">
        <v>659</v>
      </c>
      <c r="G146" s="148" t="s">
        <v>154</v>
      </c>
      <c r="H146" s="149">
        <v>1</v>
      </c>
      <c r="I146" s="150"/>
      <c r="J146" s="150">
        <f t="shared" si="10"/>
        <v>0</v>
      </c>
      <c r="K146" s="151"/>
      <c r="L146" s="27"/>
      <c r="M146" s="152" t="s">
        <v>1</v>
      </c>
      <c r="N146" s="153" t="s">
        <v>36</v>
      </c>
      <c r="O146" s="154">
        <v>0</v>
      </c>
      <c r="P146" s="154">
        <f t="shared" si="11"/>
        <v>0</v>
      </c>
      <c r="Q146" s="154">
        <v>0</v>
      </c>
      <c r="R146" s="154">
        <f t="shared" si="12"/>
        <v>0</v>
      </c>
      <c r="S146" s="154">
        <v>0</v>
      </c>
      <c r="T146" s="155">
        <f t="shared" si="1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6" t="s">
        <v>155</v>
      </c>
      <c r="AT146" s="156" t="s">
        <v>151</v>
      </c>
      <c r="AU146" s="156" t="s">
        <v>156</v>
      </c>
      <c r="AY146" s="14" t="s">
        <v>149</v>
      </c>
      <c r="BE146" s="157">
        <f t="shared" si="14"/>
        <v>0</v>
      </c>
      <c r="BF146" s="157">
        <f t="shared" si="15"/>
        <v>0</v>
      </c>
      <c r="BG146" s="157">
        <f t="shared" si="16"/>
        <v>0</v>
      </c>
      <c r="BH146" s="157">
        <f t="shared" si="17"/>
        <v>0</v>
      </c>
      <c r="BI146" s="157">
        <f t="shared" si="18"/>
        <v>0</v>
      </c>
      <c r="BJ146" s="14" t="s">
        <v>156</v>
      </c>
      <c r="BK146" s="157">
        <f t="shared" si="19"/>
        <v>0</v>
      </c>
      <c r="BL146" s="14" t="s">
        <v>155</v>
      </c>
      <c r="BM146" s="156" t="s">
        <v>378</v>
      </c>
    </row>
    <row r="147" spans="1:65" s="2" customFormat="1" ht="24.15" customHeight="1">
      <c r="A147" s="26"/>
      <c r="B147" s="144"/>
      <c r="C147" s="145" t="s">
        <v>191</v>
      </c>
      <c r="D147" s="145" t="s">
        <v>151</v>
      </c>
      <c r="E147" s="146" t="s">
        <v>660</v>
      </c>
      <c r="F147" s="147" t="s">
        <v>661</v>
      </c>
      <c r="G147" s="148" t="s">
        <v>154</v>
      </c>
      <c r="H147" s="149">
        <v>3</v>
      </c>
      <c r="I147" s="150"/>
      <c r="J147" s="150">
        <f t="shared" si="10"/>
        <v>0</v>
      </c>
      <c r="K147" s="151"/>
      <c r="L147" s="27"/>
      <c r="M147" s="152" t="s">
        <v>1</v>
      </c>
      <c r="N147" s="153" t="s">
        <v>36</v>
      </c>
      <c r="O147" s="154">
        <v>0</v>
      </c>
      <c r="P147" s="154">
        <f t="shared" si="11"/>
        <v>0</v>
      </c>
      <c r="Q147" s="154">
        <v>0</v>
      </c>
      <c r="R147" s="154">
        <f t="shared" si="12"/>
        <v>0</v>
      </c>
      <c r="S147" s="154">
        <v>0</v>
      </c>
      <c r="T147" s="155">
        <f t="shared" si="1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6" t="s">
        <v>155</v>
      </c>
      <c r="AT147" s="156" t="s">
        <v>151</v>
      </c>
      <c r="AU147" s="156" t="s">
        <v>156</v>
      </c>
      <c r="AY147" s="14" t="s">
        <v>149</v>
      </c>
      <c r="BE147" s="157">
        <f t="shared" si="14"/>
        <v>0</v>
      </c>
      <c r="BF147" s="157">
        <f t="shared" si="15"/>
        <v>0</v>
      </c>
      <c r="BG147" s="157">
        <f t="shared" si="16"/>
        <v>0</v>
      </c>
      <c r="BH147" s="157">
        <f t="shared" si="17"/>
        <v>0</v>
      </c>
      <c r="BI147" s="157">
        <f t="shared" si="18"/>
        <v>0</v>
      </c>
      <c r="BJ147" s="14" t="s">
        <v>156</v>
      </c>
      <c r="BK147" s="157">
        <f t="shared" si="19"/>
        <v>0</v>
      </c>
      <c r="BL147" s="14" t="s">
        <v>155</v>
      </c>
      <c r="BM147" s="156" t="s">
        <v>382</v>
      </c>
    </row>
    <row r="148" spans="1:65" s="2" customFormat="1" ht="21.75" customHeight="1">
      <c r="A148" s="26"/>
      <c r="B148" s="144"/>
      <c r="C148" s="145" t="s">
        <v>284</v>
      </c>
      <c r="D148" s="145" t="s">
        <v>151</v>
      </c>
      <c r="E148" s="146" t="s">
        <v>436</v>
      </c>
      <c r="F148" s="147" t="s">
        <v>437</v>
      </c>
      <c r="G148" s="148" t="s">
        <v>165</v>
      </c>
      <c r="H148" s="149">
        <v>350</v>
      </c>
      <c r="I148" s="150"/>
      <c r="J148" s="150">
        <f t="shared" si="10"/>
        <v>0</v>
      </c>
      <c r="K148" s="151"/>
      <c r="L148" s="27"/>
      <c r="M148" s="152" t="s">
        <v>1</v>
      </c>
      <c r="N148" s="153" t="s">
        <v>36</v>
      </c>
      <c r="O148" s="154">
        <v>0.20699999999999999</v>
      </c>
      <c r="P148" s="154">
        <f t="shared" si="11"/>
        <v>72.45</v>
      </c>
      <c r="Q148" s="154">
        <v>0</v>
      </c>
      <c r="R148" s="154">
        <f t="shared" si="12"/>
        <v>0</v>
      </c>
      <c r="S148" s="154">
        <v>2.1999999999999999E-2</v>
      </c>
      <c r="T148" s="155">
        <f t="shared" si="13"/>
        <v>7.6999999999999993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6" t="s">
        <v>155</v>
      </c>
      <c r="AT148" s="156" t="s">
        <v>151</v>
      </c>
      <c r="AU148" s="156" t="s">
        <v>156</v>
      </c>
      <c r="AY148" s="14" t="s">
        <v>149</v>
      </c>
      <c r="BE148" s="157">
        <f t="shared" si="14"/>
        <v>0</v>
      </c>
      <c r="BF148" s="157">
        <f t="shared" si="15"/>
        <v>0</v>
      </c>
      <c r="BG148" s="157">
        <f t="shared" si="16"/>
        <v>0</v>
      </c>
      <c r="BH148" s="157">
        <f t="shared" si="17"/>
        <v>0</v>
      </c>
      <c r="BI148" s="157">
        <f t="shared" si="18"/>
        <v>0</v>
      </c>
      <c r="BJ148" s="14" t="s">
        <v>156</v>
      </c>
      <c r="BK148" s="157">
        <f t="shared" si="19"/>
        <v>0</v>
      </c>
      <c r="BL148" s="14" t="s">
        <v>155</v>
      </c>
      <c r="BM148" s="156" t="s">
        <v>385</v>
      </c>
    </row>
    <row r="149" spans="1:65" s="2" customFormat="1" ht="24.15" customHeight="1">
      <c r="A149" s="26"/>
      <c r="B149" s="144"/>
      <c r="C149" s="145" t="s">
        <v>7</v>
      </c>
      <c r="D149" s="145" t="s">
        <v>151</v>
      </c>
      <c r="E149" s="146" t="s">
        <v>662</v>
      </c>
      <c r="F149" s="147" t="s">
        <v>663</v>
      </c>
      <c r="G149" s="148" t="s">
        <v>170</v>
      </c>
      <c r="H149" s="149">
        <v>5.64</v>
      </c>
      <c r="I149" s="150"/>
      <c r="J149" s="150">
        <f t="shared" si="10"/>
        <v>0</v>
      </c>
      <c r="K149" s="151"/>
      <c r="L149" s="27"/>
      <c r="M149" s="152" t="s">
        <v>1</v>
      </c>
      <c r="N149" s="153" t="s">
        <v>36</v>
      </c>
      <c r="O149" s="154">
        <v>6.8060799999999997</v>
      </c>
      <c r="P149" s="154">
        <f t="shared" si="11"/>
        <v>38.386291199999995</v>
      </c>
      <c r="Q149" s="154">
        <v>7.5512499999999999E-5</v>
      </c>
      <c r="R149" s="154">
        <f t="shared" si="12"/>
        <v>4.2589049999999996E-4</v>
      </c>
      <c r="S149" s="154">
        <v>3.5999999999999997E-2</v>
      </c>
      <c r="T149" s="155">
        <f t="shared" si="13"/>
        <v>0.20303999999999997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6" t="s">
        <v>155</v>
      </c>
      <c r="AT149" s="156" t="s">
        <v>151</v>
      </c>
      <c r="AU149" s="156" t="s">
        <v>156</v>
      </c>
      <c r="AY149" s="14" t="s">
        <v>149</v>
      </c>
      <c r="BE149" s="157">
        <f t="shared" si="14"/>
        <v>0</v>
      </c>
      <c r="BF149" s="157">
        <f t="shared" si="15"/>
        <v>0</v>
      </c>
      <c r="BG149" s="157">
        <f t="shared" si="16"/>
        <v>0</v>
      </c>
      <c r="BH149" s="157">
        <f t="shared" si="17"/>
        <v>0</v>
      </c>
      <c r="BI149" s="157">
        <f t="shared" si="18"/>
        <v>0</v>
      </c>
      <c r="BJ149" s="14" t="s">
        <v>156</v>
      </c>
      <c r="BK149" s="157">
        <f t="shared" si="19"/>
        <v>0</v>
      </c>
      <c r="BL149" s="14" t="s">
        <v>155</v>
      </c>
      <c r="BM149" s="156" t="s">
        <v>388</v>
      </c>
    </row>
    <row r="150" spans="1:65" s="2" customFormat="1" ht="24.15" customHeight="1">
      <c r="A150" s="26"/>
      <c r="B150" s="144"/>
      <c r="C150" s="145" t="s">
        <v>296</v>
      </c>
      <c r="D150" s="145" t="s">
        <v>151</v>
      </c>
      <c r="E150" s="146" t="s">
        <v>664</v>
      </c>
      <c r="F150" s="147" t="s">
        <v>665</v>
      </c>
      <c r="G150" s="148" t="s">
        <v>477</v>
      </c>
      <c r="H150" s="149">
        <v>90</v>
      </c>
      <c r="I150" s="150"/>
      <c r="J150" s="150">
        <f t="shared" si="10"/>
        <v>0</v>
      </c>
      <c r="K150" s="151"/>
      <c r="L150" s="27"/>
      <c r="M150" s="152" t="s">
        <v>1</v>
      </c>
      <c r="N150" s="153" t="s">
        <v>36</v>
      </c>
      <c r="O150" s="154">
        <v>2.4049999999999998E-2</v>
      </c>
      <c r="P150" s="154">
        <f t="shared" si="11"/>
        <v>2.1644999999999999</v>
      </c>
      <c r="Q150" s="154">
        <v>1.12064E-5</v>
      </c>
      <c r="R150" s="154">
        <f t="shared" si="12"/>
        <v>1.008576E-3</v>
      </c>
      <c r="S150" s="154">
        <v>3.6999999999999999E-4</v>
      </c>
      <c r="T150" s="155">
        <f t="shared" si="13"/>
        <v>3.3299999999999996E-2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6" t="s">
        <v>155</v>
      </c>
      <c r="AT150" s="156" t="s">
        <v>151</v>
      </c>
      <c r="AU150" s="156" t="s">
        <v>156</v>
      </c>
      <c r="AY150" s="14" t="s">
        <v>149</v>
      </c>
      <c r="BE150" s="157">
        <f t="shared" si="14"/>
        <v>0</v>
      </c>
      <c r="BF150" s="157">
        <f t="shared" si="15"/>
        <v>0</v>
      </c>
      <c r="BG150" s="157">
        <f t="shared" si="16"/>
        <v>0</v>
      </c>
      <c r="BH150" s="157">
        <f t="shared" si="17"/>
        <v>0</v>
      </c>
      <c r="BI150" s="157">
        <f t="shared" si="18"/>
        <v>0</v>
      </c>
      <c r="BJ150" s="14" t="s">
        <v>156</v>
      </c>
      <c r="BK150" s="157">
        <f t="shared" si="19"/>
        <v>0</v>
      </c>
      <c r="BL150" s="14" t="s">
        <v>155</v>
      </c>
      <c r="BM150" s="156" t="s">
        <v>391</v>
      </c>
    </row>
    <row r="151" spans="1:65" s="2" customFormat="1" ht="24.15" customHeight="1">
      <c r="A151" s="26"/>
      <c r="B151" s="144"/>
      <c r="C151" s="145" t="s">
        <v>197</v>
      </c>
      <c r="D151" s="145" t="s">
        <v>151</v>
      </c>
      <c r="E151" s="146" t="s">
        <v>666</v>
      </c>
      <c r="F151" s="147" t="s">
        <v>667</v>
      </c>
      <c r="G151" s="148" t="s">
        <v>477</v>
      </c>
      <c r="H151" s="149">
        <v>30</v>
      </c>
      <c r="I151" s="150"/>
      <c r="J151" s="150">
        <f t="shared" si="10"/>
        <v>0</v>
      </c>
      <c r="K151" s="151"/>
      <c r="L151" s="27"/>
      <c r="M151" s="152" t="s">
        <v>1</v>
      </c>
      <c r="N151" s="153" t="s">
        <v>36</v>
      </c>
      <c r="O151" s="154">
        <v>4.4110000000000003E-2</v>
      </c>
      <c r="P151" s="154">
        <f t="shared" si="11"/>
        <v>1.3233000000000001</v>
      </c>
      <c r="Q151" s="154">
        <v>3.9507800000000001E-5</v>
      </c>
      <c r="R151" s="154">
        <f t="shared" si="12"/>
        <v>1.1852340000000001E-3</v>
      </c>
      <c r="S151" s="154">
        <v>9.5E-4</v>
      </c>
      <c r="T151" s="155">
        <f t="shared" si="13"/>
        <v>2.8500000000000001E-2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6" t="s">
        <v>155</v>
      </c>
      <c r="AT151" s="156" t="s">
        <v>151</v>
      </c>
      <c r="AU151" s="156" t="s">
        <v>156</v>
      </c>
      <c r="AY151" s="14" t="s">
        <v>149</v>
      </c>
      <c r="BE151" s="157">
        <f t="shared" si="14"/>
        <v>0</v>
      </c>
      <c r="BF151" s="157">
        <f t="shared" si="15"/>
        <v>0</v>
      </c>
      <c r="BG151" s="157">
        <f t="shared" si="16"/>
        <v>0</v>
      </c>
      <c r="BH151" s="157">
        <f t="shared" si="17"/>
        <v>0</v>
      </c>
      <c r="BI151" s="157">
        <f t="shared" si="18"/>
        <v>0</v>
      </c>
      <c r="BJ151" s="14" t="s">
        <v>156</v>
      </c>
      <c r="BK151" s="157">
        <f t="shared" si="19"/>
        <v>0</v>
      </c>
      <c r="BL151" s="14" t="s">
        <v>155</v>
      </c>
      <c r="BM151" s="156" t="s">
        <v>394</v>
      </c>
    </row>
    <row r="152" spans="1:65" s="2" customFormat="1" ht="24.15" customHeight="1">
      <c r="A152" s="26"/>
      <c r="B152" s="144"/>
      <c r="C152" s="145" t="s">
        <v>324</v>
      </c>
      <c r="D152" s="145" t="s">
        <v>151</v>
      </c>
      <c r="E152" s="146" t="s">
        <v>475</v>
      </c>
      <c r="F152" s="147" t="s">
        <v>476</v>
      </c>
      <c r="G152" s="148" t="s">
        <v>477</v>
      </c>
      <c r="H152" s="149">
        <v>120</v>
      </c>
      <c r="I152" s="150"/>
      <c r="J152" s="150">
        <f t="shared" si="10"/>
        <v>0</v>
      </c>
      <c r="K152" s="151"/>
      <c r="L152" s="27"/>
      <c r="M152" s="152" t="s">
        <v>1</v>
      </c>
      <c r="N152" s="153" t="s">
        <v>36</v>
      </c>
      <c r="O152" s="154">
        <v>4.9450000000000001E-2</v>
      </c>
      <c r="P152" s="154">
        <f t="shared" si="11"/>
        <v>5.9340000000000002</v>
      </c>
      <c r="Q152" s="154">
        <v>3.9531399999999999E-5</v>
      </c>
      <c r="R152" s="154">
        <f t="shared" si="12"/>
        <v>4.7437679999999998E-3</v>
      </c>
      <c r="S152" s="154">
        <v>1.1800000000000001E-3</v>
      </c>
      <c r="T152" s="155">
        <f t="shared" si="13"/>
        <v>0.1416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6" t="s">
        <v>155</v>
      </c>
      <c r="AT152" s="156" t="s">
        <v>151</v>
      </c>
      <c r="AU152" s="156" t="s">
        <v>156</v>
      </c>
      <c r="AY152" s="14" t="s">
        <v>149</v>
      </c>
      <c r="BE152" s="157">
        <f t="shared" si="14"/>
        <v>0</v>
      </c>
      <c r="BF152" s="157">
        <f t="shared" si="15"/>
        <v>0</v>
      </c>
      <c r="BG152" s="157">
        <f t="shared" si="16"/>
        <v>0</v>
      </c>
      <c r="BH152" s="157">
        <f t="shared" si="17"/>
        <v>0</v>
      </c>
      <c r="BI152" s="157">
        <f t="shared" si="18"/>
        <v>0</v>
      </c>
      <c r="BJ152" s="14" t="s">
        <v>156</v>
      </c>
      <c r="BK152" s="157">
        <f t="shared" si="19"/>
        <v>0</v>
      </c>
      <c r="BL152" s="14" t="s">
        <v>155</v>
      </c>
      <c r="BM152" s="156" t="s">
        <v>397</v>
      </c>
    </row>
    <row r="153" spans="1:65" s="2" customFormat="1" ht="24.15" customHeight="1">
      <c r="A153" s="26"/>
      <c r="B153" s="144"/>
      <c r="C153" s="145" t="s">
        <v>210</v>
      </c>
      <c r="D153" s="145" t="s">
        <v>151</v>
      </c>
      <c r="E153" s="146" t="s">
        <v>668</v>
      </c>
      <c r="F153" s="147" t="s">
        <v>669</v>
      </c>
      <c r="G153" s="148" t="s">
        <v>477</v>
      </c>
      <c r="H153" s="149">
        <v>30</v>
      </c>
      <c r="I153" s="150"/>
      <c r="J153" s="150">
        <f t="shared" si="10"/>
        <v>0</v>
      </c>
      <c r="K153" s="151"/>
      <c r="L153" s="27"/>
      <c r="M153" s="152" t="s">
        <v>1</v>
      </c>
      <c r="N153" s="153" t="s">
        <v>36</v>
      </c>
      <c r="O153" s="154">
        <v>5.6140000000000002E-2</v>
      </c>
      <c r="P153" s="154">
        <f t="shared" si="11"/>
        <v>1.6842000000000001</v>
      </c>
      <c r="Q153" s="154">
        <v>4.0284699999999997E-5</v>
      </c>
      <c r="R153" s="154">
        <f t="shared" si="12"/>
        <v>1.2085409999999998E-3</v>
      </c>
      <c r="S153" s="154">
        <v>1.6999999999999999E-3</v>
      </c>
      <c r="T153" s="155">
        <f t="shared" si="13"/>
        <v>5.0999999999999997E-2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6" t="s">
        <v>155</v>
      </c>
      <c r="AT153" s="156" t="s">
        <v>151</v>
      </c>
      <c r="AU153" s="156" t="s">
        <v>156</v>
      </c>
      <c r="AY153" s="14" t="s">
        <v>149</v>
      </c>
      <c r="BE153" s="157">
        <f t="shared" si="14"/>
        <v>0</v>
      </c>
      <c r="BF153" s="157">
        <f t="shared" si="15"/>
        <v>0</v>
      </c>
      <c r="BG153" s="157">
        <f t="shared" si="16"/>
        <v>0</v>
      </c>
      <c r="BH153" s="157">
        <f t="shared" si="17"/>
        <v>0</v>
      </c>
      <c r="BI153" s="157">
        <f t="shared" si="18"/>
        <v>0</v>
      </c>
      <c r="BJ153" s="14" t="s">
        <v>156</v>
      </c>
      <c r="BK153" s="157">
        <f t="shared" si="19"/>
        <v>0</v>
      </c>
      <c r="BL153" s="14" t="s">
        <v>155</v>
      </c>
      <c r="BM153" s="156" t="s">
        <v>401</v>
      </c>
    </row>
    <row r="154" spans="1:65" s="2" customFormat="1" ht="24.15" customHeight="1">
      <c r="A154" s="26"/>
      <c r="B154" s="144"/>
      <c r="C154" s="145" t="s">
        <v>398</v>
      </c>
      <c r="D154" s="145" t="s">
        <v>151</v>
      </c>
      <c r="E154" s="146" t="s">
        <v>486</v>
      </c>
      <c r="F154" s="147" t="s">
        <v>487</v>
      </c>
      <c r="G154" s="148" t="s">
        <v>187</v>
      </c>
      <c r="H154" s="149">
        <v>9.0340000000000007</v>
      </c>
      <c r="I154" s="150"/>
      <c r="J154" s="150">
        <f t="shared" si="10"/>
        <v>0</v>
      </c>
      <c r="K154" s="151"/>
      <c r="L154" s="27"/>
      <c r="M154" s="152" t="s">
        <v>1</v>
      </c>
      <c r="N154" s="153" t="s">
        <v>36</v>
      </c>
      <c r="O154" s="154">
        <v>0.88200000000000001</v>
      </c>
      <c r="P154" s="154">
        <f t="shared" si="11"/>
        <v>7.967988000000001</v>
      </c>
      <c r="Q154" s="154">
        <v>0</v>
      </c>
      <c r="R154" s="154">
        <f t="shared" si="12"/>
        <v>0</v>
      </c>
      <c r="S154" s="154">
        <v>0</v>
      </c>
      <c r="T154" s="155">
        <f t="shared" si="1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6" t="s">
        <v>155</v>
      </c>
      <c r="AT154" s="156" t="s">
        <v>151</v>
      </c>
      <c r="AU154" s="156" t="s">
        <v>156</v>
      </c>
      <c r="AY154" s="14" t="s">
        <v>149</v>
      </c>
      <c r="BE154" s="157">
        <f t="shared" si="14"/>
        <v>0</v>
      </c>
      <c r="BF154" s="157">
        <f t="shared" si="15"/>
        <v>0</v>
      </c>
      <c r="BG154" s="157">
        <f t="shared" si="16"/>
        <v>0</v>
      </c>
      <c r="BH154" s="157">
        <f t="shared" si="17"/>
        <v>0</v>
      </c>
      <c r="BI154" s="157">
        <f t="shared" si="18"/>
        <v>0</v>
      </c>
      <c r="BJ154" s="14" t="s">
        <v>156</v>
      </c>
      <c r="BK154" s="157">
        <f t="shared" si="19"/>
        <v>0</v>
      </c>
      <c r="BL154" s="14" t="s">
        <v>155</v>
      </c>
      <c r="BM154" s="156" t="s">
        <v>404</v>
      </c>
    </row>
    <row r="155" spans="1:65" s="2" customFormat="1" ht="21.75" customHeight="1">
      <c r="A155" s="26"/>
      <c r="B155" s="144"/>
      <c r="C155" s="145" t="s">
        <v>216</v>
      </c>
      <c r="D155" s="145" t="s">
        <v>151</v>
      </c>
      <c r="E155" s="146" t="s">
        <v>490</v>
      </c>
      <c r="F155" s="147" t="s">
        <v>491</v>
      </c>
      <c r="G155" s="148" t="s">
        <v>187</v>
      </c>
      <c r="H155" s="149">
        <v>9.0340000000000007</v>
      </c>
      <c r="I155" s="150"/>
      <c r="J155" s="150">
        <f t="shared" si="10"/>
        <v>0</v>
      </c>
      <c r="K155" s="151"/>
      <c r="L155" s="27"/>
      <c r="M155" s="152" t="s">
        <v>1</v>
      </c>
      <c r="N155" s="153" t="s">
        <v>36</v>
      </c>
      <c r="O155" s="154">
        <v>0.59799999999999998</v>
      </c>
      <c r="P155" s="154">
        <f t="shared" si="11"/>
        <v>5.4023320000000004</v>
      </c>
      <c r="Q155" s="154">
        <v>0</v>
      </c>
      <c r="R155" s="154">
        <f t="shared" si="12"/>
        <v>0</v>
      </c>
      <c r="S155" s="154">
        <v>0</v>
      </c>
      <c r="T155" s="155">
        <f t="shared" si="13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6" t="s">
        <v>155</v>
      </c>
      <c r="AT155" s="156" t="s">
        <v>151</v>
      </c>
      <c r="AU155" s="156" t="s">
        <v>156</v>
      </c>
      <c r="AY155" s="14" t="s">
        <v>149</v>
      </c>
      <c r="BE155" s="157">
        <f t="shared" si="14"/>
        <v>0</v>
      </c>
      <c r="BF155" s="157">
        <f t="shared" si="15"/>
        <v>0</v>
      </c>
      <c r="BG155" s="157">
        <f t="shared" si="16"/>
        <v>0</v>
      </c>
      <c r="BH155" s="157">
        <f t="shared" si="17"/>
        <v>0</v>
      </c>
      <c r="BI155" s="157">
        <f t="shared" si="18"/>
        <v>0</v>
      </c>
      <c r="BJ155" s="14" t="s">
        <v>156</v>
      </c>
      <c r="BK155" s="157">
        <f t="shared" si="19"/>
        <v>0</v>
      </c>
      <c r="BL155" s="14" t="s">
        <v>155</v>
      </c>
      <c r="BM155" s="156" t="s">
        <v>408</v>
      </c>
    </row>
    <row r="156" spans="1:65" s="2" customFormat="1" ht="24.15" customHeight="1">
      <c r="A156" s="26"/>
      <c r="B156" s="144"/>
      <c r="C156" s="145" t="s">
        <v>405</v>
      </c>
      <c r="D156" s="145" t="s">
        <v>151</v>
      </c>
      <c r="E156" s="146" t="s">
        <v>493</v>
      </c>
      <c r="F156" s="147" t="s">
        <v>494</v>
      </c>
      <c r="G156" s="148" t="s">
        <v>187</v>
      </c>
      <c r="H156" s="149">
        <v>81.305999999999997</v>
      </c>
      <c r="I156" s="150"/>
      <c r="J156" s="150">
        <f t="shared" si="10"/>
        <v>0</v>
      </c>
      <c r="K156" s="151"/>
      <c r="L156" s="27"/>
      <c r="M156" s="152" t="s">
        <v>1</v>
      </c>
      <c r="N156" s="153" t="s">
        <v>36</v>
      </c>
      <c r="O156" s="154">
        <v>7.0000000000000001E-3</v>
      </c>
      <c r="P156" s="154">
        <f t="shared" si="11"/>
        <v>0.56914200000000004</v>
      </c>
      <c r="Q156" s="154">
        <v>0</v>
      </c>
      <c r="R156" s="154">
        <f t="shared" si="12"/>
        <v>0</v>
      </c>
      <c r="S156" s="154">
        <v>0</v>
      </c>
      <c r="T156" s="155">
        <f t="shared" si="13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6" t="s">
        <v>155</v>
      </c>
      <c r="AT156" s="156" t="s">
        <v>151</v>
      </c>
      <c r="AU156" s="156" t="s">
        <v>156</v>
      </c>
      <c r="AY156" s="14" t="s">
        <v>149</v>
      </c>
      <c r="BE156" s="157">
        <f t="shared" si="14"/>
        <v>0</v>
      </c>
      <c r="BF156" s="157">
        <f t="shared" si="15"/>
        <v>0</v>
      </c>
      <c r="BG156" s="157">
        <f t="shared" si="16"/>
        <v>0</v>
      </c>
      <c r="BH156" s="157">
        <f t="shared" si="17"/>
        <v>0</v>
      </c>
      <c r="BI156" s="157">
        <f t="shared" si="18"/>
        <v>0</v>
      </c>
      <c r="BJ156" s="14" t="s">
        <v>156</v>
      </c>
      <c r="BK156" s="157">
        <f t="shared" si="19"/>
        <v>0</v>
      </c>
      <c r="BL156" s="14" t="s">
        <v>155</v>
      </c>
      <c r="BM156" s="156" t="s">
        <v>411</v>
      </c>
    </row>
    <row r="157" spans="1:65" s="2" customFormat="1" ht="24.15" customHeight="1">
      <c r="A157" s="26"/>
      <c r="B157" s="144"/>
      <c r="C157" s="145" t="s">
        <v>219</v>
      </c>
      <c r="D157" s="145" t="s">
        <v>151</v>
      </c>
      <c r="E157" s="146" t="s">
        <v>497</v>
      </c>
      <c r="F157" s="147" t="s">
        <v>498</v>
      </c>
      <c r="G157" s="148" t="s">
        <v>187</v>
      </c>
      <c r="H157" s="149">
        <v>9.0340000000000007</v>
      </c>
      <c r="I157" s="150"/>
      <c r="J157" s="150">
        <f t="shared" si="10"/>
        <v>0</v>
      </c>
      <c r="K157" s="151"/>
      <c r="L157" s="27"/>
      <c r="M157" s="152" t="s">
        <v>1</v>
      </c>
      <c r="N157" s="153" t="s">
        <v>36</v>
      </c>
      <c r="O157" s="154">
        <v>0.89</v>
      </c>
      <c r="P157" s="154">
        <f t="shared" si="11"/>
        <v>8.04026</v>
      </c>
      <c r="Q157" s="154">
        <v>0</v>
      </c>
      <c r="R157" s="154">
        <f t="shared" si="12"/>
        <v>0</v>
      </c>
      <c r="S157" s="154">
        <v>0</v>
      </c>
      <c r="T157" s="155">
        <f t="shared" si="1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6" t="s">
        <v>155</v>
      </c>
      <c r="AT157" s="156" t="s">
        <v>151</v>
      </c>
      <c r="AU157" s="156" t="s">
        <v>156</v>
      </c>
      <c r="AY157" s="14" t="s">
        <v>149</v>
      </c>
      <c r="BE157" s="157">
        <f t="shared" si="14"/>
        <v>0</v>
      </c>
      <c r="BF157" s="157">
        <f t="shared" si="15"/>
        <v>0</v>
      </c>
      <c r="BG157" s="157">
        <f t="shared" si="16"/>
        <v>0</v>
      </c>
      <c r="BH157" s="157">
        <f t="shared" si="17"/>
        <v>0</v>
      </c>
      <c r="BI157" s="157">
        <f t="shared" si="18"/>
        <v>0</v>
      </c>
      <c r="BJ157" s="14" t="s">
        <v>156</v>
      </c>
      <c r="BK157" s="157">
        <f t="shared" si="19"/>
        <v>0</v>
      </c>
      <c r="BL157" s="14" t="s">
        <v>155</v>
      </c>
      <c r="BM157" s="156" t="s">
        <v>415</v>
      </c>
    </row>
    <row r="158" spans="1:65" s="2" customFormat="1" ht="24.15" customHeight="1">
      <c r="A158" s="26"/>
      <c r="B158" s="144"/>
      <c r="C158" s="145" t="s">
        <v>412</v>
      </c>
      <c r="D158" s="145" t="s">
        <v>151</v>
      </c>
      <c r="E158" s="146" t="s">
        <v>500</v>
      </c>
      <c r="F158" s="147" t="s">
        <v>501</v>
      </c>
      <c r="G158" s="148" t="s">
        <v>187</v>
      </c>
      <c r="H158" s="149">
        <v>36.136000000000003</v>
      </c>
      <c r="I158" s="150"/>
      <c r="J158" s="150">
        <f t="shared" si="10"/>
        <v>0</v>
      </c>
      <c r="K158" s="151"/>
      <c r="L158" s="27"/>
      <c r="M158" s="152" t="s">
        <v>1</v>
      </c>
      <c r="N158" s="153" t="s">
        <v>36</v>
      </c>
      <c r="O158" s="154">
        <v>0.1</v>
      </c>
      <c r="P158" s="154">
        <f t="shared" si="11"/>
        <v>3.6136000000000004</v>
      </c>
      <c r="Q158" s="154">
        <v>0</v>
      </c>
      <c r="R158" s="154">
        <f t="shared" si="12"/>
        <v>0</v>
      </c>
      <c r="S158" s="154">
        <v>0</v>
      </c>
      <c r="T158" s="155">
        <f t="shared" si="1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56" t="s">
        <v>155</v>
      </c>
      <c r="AT158" s="156" t="s">
        <v>151</v>
      </c>
      <c r="AU158" s="156" t="s">
        <v>156</v>
      </c>
      <c r="AY158" s="14" t="s">
        <v>149</v>
      </c>
      <c r="BE158" s="157">
        <f t="shared" si="14"/>
        <v>0</v>
      </c>
      <c r="BF158" s="157">
        <f t="shared" si="15"/>
        <v>0</v>
      </c>
      <c r="BG158" s="157">
        <f t="shared" si="16"/>
        <v>0</v>
      </c>
      <c r="BH158" s="157">
        <f t="shared" si="17"/>
        <v>0</v>
      </c>
      <c r="BI158" s="157">
        <f t="shared" si="18"/>
        <v>0</v>
      </c>
      <c r="BJ158" s="14" t="s">
        <v>156</v>
      </c>
      <c r="BK158" s="157">
        <f t="shared" si="19"/>
        <v>0</v>
      </c>
      <c r="BL158" s="14" t="s">
        <v>155</v>
      </c>
      <c r="BM158" s="156" t="s">
        <v>418</v>
      </c>
    </row>
    <row r="159" spans="1:65" s="2" customFormat="1" ht="24.15" customHeight="1">
      <c r="A159" s="26"/>
      <c r="B159" s="144"/>
      <c r="C159" s="145" t="s">
        <v>372</v>
      </c>
      <c r="D159" s="145" t="s">
        <v>151</v>
      </c>
      <c r="E159" s="146" t="s">
        <v>195</v>
      </c>
      <c r="F159" s="147" t="s">
        <v>196</v>
      </c>
      <c r="G159" s="148" t="s">
        <v>187</v>
      </c>
      <c r="H159" s="149">
        <v>9.0340000000000007</v>
      </c>
      <c r="I159" s="150"/>
      <c r="J159" s="150">
        <f t="shared" si="10"/>
        <v>0</v>
      </c>
      <c r="K159" s="151"/>
      <c r="L159" s="27"/>
      <c r="M159" s="152" t="s">
        <v>1</v>
      </c>
      <c r="N159" s="153" t="s">
        <v>36</v>
      </c>
      <c r="O159" s="154">
        <v>0</v>
      </c>
      <c r="P159" s="154">
        <f t="shared" si="11"/>
        <v>0</v>
      </c>
      <c r="Q159" s="154">
        <v>0</v>
      </c>
      <c r="R159" s="154">
        <f t="shared" si="12"/>
        <v>0</v>
      </c>
      <c r="S159" s="154">
        <v>0</v>
      </c>
      <c r="T159" s="155">
        <f t="shared" si="13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56" t="s">
        <v>155</v>
      </c>
      <c r="AT159" s="156" t="s">
        <v>151</v>
      </c>
      <c r="AU159" s="156" t="s">
        <v>156</v>
      </c>
      <c r="AY159" s="14" t="s">
        <v>149</v>
      </c>
      <c r="BE159" s="157">
        <f t="shared" si="14"/>
        <v>0</v>
      </c>
      <c r="BF159" s="157">
        <f t="shared" si="15"/>
        <v>0</v>
      </c>
      <c r="BG159" s="157">
        <f t="shared" si="16"/>
        <v>0</v>
      </c>
      <c r="BH159" s="157">
        <f t="shared" si="17"/>
        <v>0</v>
      </c>
      <c r="BI159" s="157">
        <f t="shared" si="18"/>
        <v>0</v>
      </c>
      <c r="BJ159" s="14" t="s">
        <v>156</v>
      </c>
      <c r="BK159" s="157">
        <f t="shared" si="19"/>
        <v>0</v>
      </c>
      <c r="BL159" s="14" t="s">
        <v>155</v>
      </c>
      <c r="BM159" s="156" t="s">
        <v>422</v>
      </c>
    </row>
    <row r="160" spans="1:65" s="12" customFormat="1" ht="22.8" customHeight="1">
      <c r="B160" s="132"/>
      <c r="D160" s="133" t="s">
        <v>69</v>
      </c>
      <c r="E160" s="142" t="s">
        <v>198</v>
      </c>
      <c r="F160" s="142" t="s">
        <v>199</v>
      </c>
      <c r="J160" s="143">
        <f>BK160</f>
        <v>0</v>
      </c>
      <c r="L160" s="132"/>
      <c r="M160" s="136"/>
      <c r="N160" s="137"/>
      <c r="O160" s="137"/>
      <c r="P160" s="138">
        <f>P161</f>
        <v>85.168650000000014</v>
      </c>
      <c r="Q160" s="137"/>
      <c r="R160" s="138">
        <f>R161</f>
        <v>0</v>
      </c>
      <c r="S160" s="137"/>
      <c r="T160" s="139">
        <f>T161</f>
        <v>0</v>
      </c>
      <c r="AR160" s="133" t="s">
        <v>78</v>
      </c>
      <c r="AT160" s="140" t="s">
        <v>69</v>
      </c>
      <c r="AU160" s="140" t="s">
        <v>78</v>
      </c>
      <c r="AY160" s="133" t="s">
        <v>149</v>
      </c>
      <c r="BK160" s="141">
        <f>BK161</f>
        <v>0</v>
      </c>
    </row>
    <row r="161" spans="1:65" s="2" customFormat="1" ht="24.15" customHeight="1">
      <c r="A161" s="26"/>
      <c r="B161" s="144"/>
      <c r="C161" s="145" t="s">
        <v>419</v>
      </c>
      <c r="D161" s="145" t="s">
        <v>151</v>
      </c>
      <c r="E161" s="146" t="s">
        <v>505</v>
      </c>
      <c r="F161" s="147" t="s">
        <v>506</v>
      </c>
      <c r="G161" s="148" t="s">
        <v>187</v>
      </c>
      <c r="H161" s="149">
        <v>209.77500000000001</v>
      </c>
      <c r="I161" s="150"/>
      <c r="J161" s="150">
        <f>ROUND(I161*H161,2)</f>
        <v>0</v>
      </c>
      <c r="K161" s="151"/>
      <c r="L161" s="27"/>
      <c r="M161" s="152" t="s">
        <v>1</v>
      </c>
      <c r="N161" s="153" t="s">
        <v>36</v>
      </c>
      <c r="O161" s="154">
        <v>0.40600000000000003</v>
      </c>
      <c r="P161" s="154">
        <f>O161*H161</f>
        <v>85.168650000000014</v>
      </c>
      <c r="Q161" s="154">
        <v>0</v>
      </c>
      <c r="R161" s="154">
        <f>Q161*H161</f>
        <v>0</v>
      </c>
      <c r="S161" s="154">
        <v>0</v>
      </c>
      <c r="T161" s="155">
        <f>S161*H161</f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56" t="s">
        <v>155</v>
      </c>
      <c r="AT161" s="156" t="s">
        <v>151</v>
      </c>
      <c r="AU161" s="156" t="s">
        <v>156</v>
      </c>
      <c r="AY161" s="14" t="s">
        <v>149</v>
      </c>
      <c r="BE161" s="157">
        <f>IF(N161="základná",J161,0)</f>
        <v>0</v>
      </c>
      <c r="BF161" s="157">
        <f>IF(N161="znížená",J161,0)</f>
        <v>0</v>
      </c>
      <c r="BG161" s="157">
        <f>IF(N161="zákl. prenesená",J161,0)</f>
        <v>0</v>
      </c>
      <c r="BH161" s="157">
        <f>IF(N161="zníž. prenesená",J161,0)</f>
        <v>0</v>
      </c>
      <c r="BI161" s="157">
        <f>IF(N161="nulová",J161,0)</f>
        <v>0</v>
      </c>
      <c r="BJ161" s="14" t="s">
        <v>156</v>
      </c>
      <c r="BK161" s="157">
        <f>ROUND(I161*H161,2)</f>
        <v>0</v>
      </c>
      <c r="BL161" s="14" t="s">
        <v>155</v>
      </c>
      <c r="BM161" s="156" t="s">
        <v>425</v>
      </c>
    </row>
    <row r="162" spans="1:65" s="12" customFormat="1" ht="25.95" customHeight="1">
      <c r="B162" s="132"/>
      <c r="D162" s="133" t="s">
        <v>69</v>
      </c>
      <c r="E162" s="134" t="s">
        <v>204</v>
      </c>
      <c r="F162" s="134" t="s">
        <v>205</v>
      </c>
      <c r="J162" s="135">
        <f>BK162</f>
        <v>0</v>
      </c>
      <c r="L162" s="132"/>
      <c r="M162" s="136"/>
      <c r="N162" s="137"/>
      <c r="O162" s="137"/>
      <c r="P162" s="138">
        <f>P163</f>
        <v>431.09799999999996</v>
      </c>
      <c r="Q162" s="137"/>
      <c r="R162" s="138">
        <f>R163</f>
        <v>0.40300199999999997</v>
      </c>
      <c r="S162" s="137"/>
      <c r="T162" s="139">
        <f>T163</f>
        <v>8.7799999999999994</v>
      </c>
      <c r="AR162" s="133" t="s">
        <v>156</v>
      </c>
      <c r="AT162" s="140" t="s">
        <v>69</v>
      </c>
      <c r="AU162" s="140" t="s">
        <v>70</v>
      </c>
      <c r="AY162" s="133" t="s">
        <v>149</v>
      </c>
      <c r="BK162" s="141">
        <f>BK163</f>
        <v>0</v>
      </c>
    </row>
    <row r="163" spans="1:65" s="12" customFormat="1" ht="22.8" customHeight="1">
      <c r="B163" s="132"/>
      <c r="D163" s="133" t="s">
        <v>69</v>
      </c>
      <c r="E163" s="142" t="s">
        <v>211</v>
      </c>
      <c r="F163" s="142" t="s">
        <v>212</v>
      </c>
      <c r="J163" s="143">
        <f>BK163</f>
        <v>0</v>
      </c>
      <c r="L163" s="132"/>
      <c r="M163" s="136"/>
      <c r="N163" s="137"/>
      <c r="O163" s="137"/>
      <c r="P163" s="138">
        <f>SUM(P164:P167)</f>
        <v>431.09799999999996</v>
      </c>
      <c r="Q163" s="137"/>
      <c r="R163" s="138">
        <f>SUM(R164:R167)</f>
        <v>0.40300199999999997</v>
      </c>
      <c r="S163" s="137"/>
      <c r="T163" s="139">
        <f>SUM(T164:T167)</f>
        <v>8.7799999999999994</v>
      </c>
      <c r="AR163" s="133" t="s">
        <v>156</v>
      </c>
      <c r="AT163" s="140" t="s">
        <v>69</v>
      </c>
      <c r="AU163" s="140" t="s">
        <v>78</v>
      </c>
      <c r="AY163" s="133" t="s">
        <v>149</v>
      </c>
      <c r="BK163" s="141">
        <f>SUM(BK164:BK167)</f>
        <v>0</v>
      </c>
    </row>
    <row r="164" spans="1:65" s="2" customFormat="1" ht="24.15" customHeight="1">
      <c r="A164" s="26"/>
      <c r="B164" s="144"/>
      <c r="C164" s="145" t="s">
        <v>375</v>
      </c>
      <c r="D164" s="145" t="s">
        <v>151</v>
      </c>
      <c r="E164" s="146" t="s">
        <v>670</v>
      </c>
      <c r="F164" s="147" t="s">
        <v>671</v>
      </c>
      <c r="G164" s="148" t="s">
        <v>170</v>
      </c>
      <c r="H164" s="149">
        <v>50</v>
      </c>
      <c r="I164" s="150"/>
      <c r="J164" s="150">
        <f>ROUND(I164*H164,2)</f>
        <v>0</v>
      </c>
      <c r="K164" s="151"/>
      <c r="L164" s="27"/>
      <c r="M164" s="152" t="s">
        <v>1</v>
      </c>
      <c r="N164" s="153" t="s">
        <v>36</v>
      </c>
      <c r="O164" s="154">
        <v>0</v>
      </c>
      <c r="P164" s="154">
        <f>O164*H164</f>
        <v>0</v>
      </c>
      <c r="Q164" s="154">
        <v>0</v>
      </c>
      <c r="R164" s="154">
        <f>Q164*H164</f>
        <v>0</v>
      </c>
      <c r="S164" s="154">
        <v>0</v>
      </c>
      <c r="T164" s="155">
        <f>S164*H164</f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56" t="s">
        <v>188</v>
      </c>
      <c r="AT164" s="156" t="s">
        <v>151</v>
      </c>
      <c r="AU164" s="156" t="s">
        <v>156</v>
      </c>
      <c r="AY164" s="14" t="s">
        <v>149</v>
      </c>
      <c r="BE164" s="157">
        <f>IF(N164="základná",J164,0)</f>
        <v>0</v>
      </c>
      <c r="BF164" s="157">
        <f>IF(N164="znížená",J164,0)</f>
        <v>0</v>
      </c>
      <c r="BG164" s="157">
        <f>IF(N164="zákl. prenesená",J164,0)</f>
        <v>0</v>
      </c>
      <c r="BH164" s="157">
        <f>IF(N164="zníž. prenesená",J164,0)</f>
        <v>0</v>
      </c>
      <c r="BI164" s="157">
        <f>IF(N164="nulová",J164,0)</f>
        <v>0</v>
      </c>
      <c r="BJ164" s="14" t="s">
        <v>156</v>
      </c>
      <c r="BK164" s="157">
        <f>ROUND(I164*H164,2)</f>
        <v>0</v>
      </c>
      <c r="BL164" s="14" t="s">
        <v>188</v>
      </c>
      <c r="BM164" s="156" t="s">
        <v>299</v>
      </c>
    </row>
    <row r="165" spans="1:65" s="2" customFormat="1" ht="24.15" customHeight="1">
      <c r="A165" s="26"/>
      <c r="B165" s="144"/>
      <c r="C165" s="145" t="s">
        <v>426</v>
      </c>
      <c r="D165" s="145" t="s">
        <v>151</v>
      </c>
      <c r="E165" s="146" t="s">
        <v>672</v>
      </c>
      <c r="F165" s="147" t="s">
        <v>673</v>
      </c>
      <c r="G165" s="148" t="s">
        <v>154</v>
      </c>
      <c r="H165" s="149">
        <v>1</v>
      </c>
      <c r="I165" s="150"/>
      <c r="J165" s="150">
        <f>ROUND(I165*H165,2)</f>
        <v>0</v>
      </c>
      <c r="K165" s="151"/>
      <c r="L165" s="27"/>
      <c r="M165" s="152" t="s">
        <v>1</v>
      </c>
      <c r="N165" s="153" t="s">
        <v>36</v>
      </c>
      <c r="O165" s="154">
        <v>0</v>
      </c>
      <c r="P165" s="154">
        <f>O165*H165</f>
        <v>0</v>
      </c>
      <c r="Q165" s="154">
        <v>0</v>
      </c>
      <c r="R165" s="154">
        <f>Q165*H165</f>
        <v>0</v>
      </c>
      <c r="S165" s="154">
        <v>0</v>
      </c>
      <c r="T165" s="155">
        <f>S165*H165</f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56" t="s">
        <v>188</v>
      </c>
      <c r="AT165" s="156" t="s">
        <v>151</v>
      </c>
      <c r="AU165" s="156" t="s">
        <v>156</v>
      </c>
      <c r="AY165" s="14" t="s">
        <v>149</v>
      </c>
      <c r="BE165" s="157">
        <f>IF(N165="základná",J165,0)</f>
        <v>0</v>
      </c>
      <c r="BF165" s="157">
        <f>IF(N165="znížená",J165,0)</f>
        <v>0</v>
      </c>
      <c r="BG165" s="157">
        <f>IF(N165="zákl. prenesená",J165,0)</f>
        <v>0</v>
      </c>
      <c r="BH165" s="157">
        <f>IF(N165="zníž. prenesená",J165,0)</f>
        <v>0</v>
      </c>
      <c r="BI165" s="157">
        <f>IF(N165="nulová",J165,0)</f>
        <v>0</v>
      </c>
      <c r="BJ165" s="14" t="s">
        <v>156</v>
      </c>
      <c r="BK165" s="157">
        <f>ROUND(I165*H165,2)</f>
        <v>0</v>
      </c>
      <c r="BL165" s="14" t="s">
        <v>188</v>
      </c>
      <c r="BM165" s="156" t="s">
        <v>431</v>
      </c>
    </row>
    <row r="166" spans="1:65" s="2" customFormat="1" ht="33" customHeight="1">
      <c r="A166" s="26"/>
      <c r="B166" s="144"/>
      <c r="C166" s="145" t="s">
        <v>378</v>
      </c>
      <c r="D166" s="145" t="s">
        <v>151</v>
      </c>
      <c r="E166" s="146" t="s">
        <v>674</v>
      </c>
      <c r="F166" s="147" t="s">
        <v>675</v>
      </c>
      <c r="G166" s="148" t="s">
        <v>322</v>
      </c>
      <c r="H166" s="149">
        <v>8780</v>
      </c>
      <c r="I166" s="150"/>
      <c r="J166" s="150">
        <f>ROUND(I166*H166,2)</f>
        <v>0</v>
      </c>
      <c r="K166" s="151"/>
      <c r="L166" s="27"/>
      <c r="M166" s="152" t="s">
        <v>1</v>
      </c>
      <c r="N166" s="153" t="s">
        <v>36</v>
      </c>
      <c r="O166" s="154">
        <v>4.9099999999999998E-2</v>
      </c>
      <c r="P166" s="154">
        <f>O166*H166</f>
        <v>431.09799999999996</v>
      </c>
      <c r="Q166" s="154">
        <v>4.5899999999999998E-5</v>
      </c>
      <c r="R166" s="154">
        <f>Q166*H166</f>
        <v>0.40300199999999997</v>
      </c>
      <c r="S166" s="154">
        <v>1E-3</v>
      </c>
      <c r="T166" s="155">
        <f>S166*H166</f>
        <v>8.7799999999999994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56" t="s">
        <v>188</v>
      </c>
      <c r="AT166" s="156" t="s">
        <v>151</v>
      </c>
      <c r="AU166" s="156" t="s">
        <v>156</v>
      </c>
      <c r="AY166" s="14" t="s">
        <v>149</v>
      </c>
      <c r="BE166" s="157">
        <f>IF(N166="základná",J166,0)</f>
        <v>0</v>
      </c>
      <c r="BF166" s="157">
        <f>IF(N166="znížená",J166,0)</f>
        <v>0</v>
      </c>
      <c r="BG166" s="157">
        <f>IF(N166="zákl. prenesená",J166,0)</f>
        <v>0</v>
      </c>
      <c r="BH166" s="157">
        <f>IF(N166="zníž. prenesená",J166,0)</f>
        <v>0</v>
      </c>
      <c r="BI166" s="157">
        <f>IF(N166="nulová",J166,0)</f>
        <v>0</v>
      </c>
      <c r="BJ166" s="14" t="s">
        <v>156</v>
      </c>
      <c r="BK166" s="157">
        <f>ROUND(I166*H166,2)</f>
        <v>0</v>
      </c>
      <c r="BL166" s="14" t="s">
        <v>188</v>
      </c>
      <c r="BM166" s="156" t="s">
        <v>435</v>
      </c>
    </row>
    <row r="167" spans="1:65" s="2" customFormat="1" ht="24.15" customHeight="1">
      <c r="A167" s="26"/>
      <c r="B167" s="144"/>
      <c r="C167" s="145" t="s">
        <v>432</v>
      </c>
      <c r="D167" s="145" t="s">
        <v>151</v>
      </c>
      <c r="E167" s="146" t="s">
        <v>587</v>
      </c>
      <c r="F167" s="147" t="s">
        <v>289</v>
      </c>
      <c r="G167" s="148" t="s">
        <v>290</v>
      </c>
      <c r="H167" s="149">
        <v>177.87200000000001</v>
      </c>
      <c r="I167" s="150"/>
      <c r="J167" s="150">
        <f>ROUND(I167*H167,2)</f>
        <v>0</v>
      </c>
      <c r="K167" s="151"/>
      <c r="L167" s="27"/>
      <c r="M167" s="158" t="s">
        <v>1</v>
      </c>
      <c r="N167" s="159" t="s">
        <v>36</v>
      </c>
      <c r="O167" s="160">
        <v>0</v>
      </c>
      <c r="P167" s="160">
        <f>O167*H167</f>
        <v>0</v>
      </c>
      <c r="Q167" s="160">
        <v>0</v>
      </c>
      <c r="R167" s="160">
        <f>Q167*H167</f>
        <v>0</v>
      </c>
      <c r="S167" s="160">
        <v>0</v>
      </c>
      <c r="T167" s="161">
        <f>S167*H167</f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56" t="s">
        <v>188</v>
      </c>
      <c r="AT167" s="156" t="s">
        <v>151</v>
      </c>
      <c r="AU167" s="156" t="s">
        <v>156</v>
      </c>
      <c r="AY167" s="14" t="s">
        <v>149</v>
      </c>
      <c r="BE167" s="157">
        <f>IF(N167="základná",J167,0)</f>
        <v>0</v>
      </c>
      <c r="BF167" s="157">
        <f>IF(N167="znížená",J167,0)</f>
        <v>0</v>
      </c>
      <c r="BG167" s="157">
        <f>IF(N167="zákl. prenesená",J167,0)</f>
        <v>0</v>
      </c>
      <c r="BH167" s="157">
        <f>IF(N167="zníž. prenesená",J167,0)</f>
        <v>0</v>
      </c>
      <c r="BI167" s="157">
        <f>IF(N167="nulová",J167,0)</f>
        <v>0</v>
      </c>
      <c r="BJ167" s="14" t="s">
        <v>156</v>
      </c>
      <c r="BK167" s="157">
        <f>ROUND(I167*H167,2)</f>
        <v>0</v>
      </c>
      <c r="BL167" s="14" t="s">
        <v>188</v>
      </c>
      <c r="BM167" s="156" t="s">
        <v>438</v>
      </c>
    </row>
    <row r="168" spans="1:65" s="2" customFormat="1" ht="6.9" customHeight="1">
      <c r="A168" s="26"/>
      <c r="B168" s="44"/>
      <c r="C168" s="45"/>
      <c r="D168" s="45"/>
      <c r="E168" s="45"/>
      <c r="F168" s="45"/>
      <c r="G168" s="45"/>
      <c r="H168" s="45"/>
      <c r="I168" s="45"/>
      <c r="J168" s="45"/>
      <c r="K168" s="45"/>
      <c r="L168" s="27"/>
      <c r="M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</row>
  </sheetData>
  <autoFilter ref="C123:K167" xr:uid="{00000000-0009-0000-0000-000005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M181"/>
  <sheetViews>
    <sheetView showGridLines="0" topLeftCell="A110" workbookViewId="0">
      <selection activeCell="I129" sqref="I129:I180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>
      <c r="A1" s="90"/>
    </row>
    <row r="2" spans="1:46" s="1" customFormat="1" ht="36.9" customHeight="1">
      <c r="L2" s="180" t="s">
        <v>5</v>
      </c>
      <c r="M2" s="181"/>
      <c r="N2" s="181"/>
      <c r="O2" s="181"/>
      <c r="P2" s="181"/>
      <c r="Q2" s="181"/>
      <c r="R2" s="181"/>
      <c r="S2" s="181"/>
      <c r="T2" s="181"/>
      <c r="U2" s="181"/>
      <c r="V2" s="181"/>
      <c r="AT2" s="14" t="s">
        <v>94</v>
      </c>
    </row>
    <row r="3" spans="1:46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70</v>
      </c>
    </row>
    <row r="4" spans="1:46" s="1" customFormat="1" ht="24.9" customHeight="1">
      <c r="B4" s="17"/>
      <c r="D4" s="18" t="s">
        <v>119</v>
      </c>
      <c r="L4" s="17"/>
      <c r="M4" s="91" t="s">
        <v>9</v>
      </c>
      <c r="AT4" s="14" t="s">
        <v>3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39.75" customHeight="1">
      <c r="B7" s="17"/>
      <c r="E7" s="211" t="str">
        <f>'Rekapitulácia stavby'!K6</f>
        <v>BOROVCE, RAKOVICE, VESELÉ, DUBOVANY - Dobudovanie verejnej kanalizácie, Veselé - rekonštrukcia a dostavba obecnej ČOV</v>
      </c>
      <c r="F7" s="212"/>
      <c r="G7" s="212"/>
      <c r="H7" s="212"/>
      <c r="L7" s="17"/>
    </row>
    <row r="8" spans="1:46" s="2" customFormat="1" ht="12" customHeight="1">
      <c r="A8" s="26"/>
      <c r="B8" s="27"/>
      <c r="C8" s="26"/>
      <c r="D8" s="23" t="s">
        <v>120</v>
      </c>
      <c r="E8" s="26"/>
      <c r="F8" s="26"/>
      <c r="G8" s="26"/>
      <c r="H8" s="26"/>
      <c r="I8" s="26"/>
      <c r="J8" s="26"/>
      <c r="K8" s="26"/>
      <c r="L8" s="39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205" t="s">
        <v>676</v>
      </c>
      <c r="F9" s="210"/>
      <c r="G9" s="210"/>
      <c r="H9" s="210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15</v>
      </c>
      <c r="E11" s="26"/>
      <c r="F11" s="21" t="s">
        <v>1</v>
      </c>
      <c r="G11" s="26"/>
      <c r="H11" s="26"/>
      <c r="I11" s="23" t="s">
        <v>16</v>
      </c>
      <c r="J11" s="21" t="s">
        <v>1</v>
      </c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17</v>
      </c>
      <c r="E12" s="26"/>
      <c r="F12" s="21" t="s">
        <v>18</v>
      </c>
      <c r="G12" s="26"/>
      <c r="H12" s="26"/>
      <c r="I12" s="23" t="s">
        <v>19</v>
      </c>
      <c r="J12" s="52"/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8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20</v>
      </c>
      <c r="E14" s="26"/>
      <c r="F14" s="26"/>
      <c r="G14" s="26"/>
      <c r="H14" s="26"/>
      <c r="I14" s="23" t="s">
        <v>21</v>
      </c>
      <c r="J14" s="21" t="s">
        <v>1</v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">
        <v>22</v>
      </c>
      <c r="F15" s="26"/>
      <c r="G15" s="26"/>
      <c r="H15" s="26"/>
      <c r="I15" s="23" t="s">
        <v>23</v>
      </c>
      <c r="J15" s="21" t="s">
        <v>1</v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21</v>
      </c>
      <c r="J17" s="21" t="str">
        <f>'Rekapitulácia stavby'!AN13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97" t="str">
        <f>'Rekapitulácia stavby'!E14</f>
        <v xml:space="preserve"> </v>
      </c>
      <c r="F18" s="197"/>
      <c r="G18" s="197"/>
      <c r="H18" s="197"/>
      <c r="I18" s="23" t="s">
        <v>23</v>
      </c>
      <c r="J18" s="21" t="str">
        <f>'Rekapitulácia stavby'!AN14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25</v>
      </c>
      <c r="E20" s="26"/>
      <c r="F20" s="26"/>
      <c r="G20" s="26"/>
      <c r="H20" s="26"/>
      <c r="I20" s="23" t="s">
        <v>21</v>
      </c>
      <c r="J20" s="21" t="s">
        <v>1</v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">
        <v>26</v>
      </c>
      <c r="F21" s="26"/>
      <c r="G21" s="26"/>
      <c r="H21" s="26"/>
      <c r="I21" s="23" t="s">
        <v>23</v>
      </c>
      <c r="J21" s="21" t="s">
        <v>1</v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28</v>
      </c>
      <c r="E23" s="26"/>
      <c r="F23" s="26"/>
      <c r="G23" s="26"/>
      <c r="H23" s="26"/>
      <c r="I23" s="23" t="s">
        <v>21</v>
      </c>
      <c r="J23" s="21" t="str">
        <f>IF('Rekapitulácia stavby'!AN19="","",'Rekapitulácia stavby'!AN19)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23</v>
      </c>
      <c r="J24" s="21" t="str">
        <f>IF('Rekapitulácia stavby'!AN20="","",'Rekapitulácia stavby'!AN20)</f>
        <v/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29</v>
      </c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92"/>
      <c r="B27" s="93"/>
      <c r="C27" s="92"/>
      <c r="D27" s="92"/>
      <c r="E27" s="199" t="s">
        <v>1</v>
      </c>
      <c r="F27" s="199"/>
      <c r="G27" s="199"/>
      <c r="H27" s="199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" customHeight="1">
      <c r="A29" s="26"/>
      <c r="B29" s="27"/>
      <c r="C29" s="26"/>
      <c r="D29" s="63"/>
      <c r="E29" s="63"/>
      <c r="F29" s="63"/>
      <c r="G29" s="63"/>
      <c r="H29" s="63"/>
      <c r="I29" s="63"/>
      <c r="J29" s="63"/>
      <c r="K29" s="63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5" t="s">
        <v>30</v>
      </c>
      <c r="E30" s="26"/>
      <c r="F30" s="26"/>
      <c r="G30" s="26"/>
      <c r="H30" s="26"/>
      <c r="I30" s="26"/>
      <c r="J30" s="68">
        <f>ROUND(J126, 2)</f>
        <v>0</v>
      </c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" customHeight="1">
      <c r="A32" s="26"/>
      <c r="B32" s="27"/>
      <c r="C32" s="26"/>
      <c r="D32" s="26"/>
      <c r="E32" s="26"/>
      <c r="F32" s="30" t="s">
        <v>32</v>
      </c>
      <c r="G32" s="26"/>
      <c r="H32" s="26"/>
      <c r="I32" s="30" t="s">
        <v>31</v>
      </c>
      <c r="J32" s="30" t="s">
        <v>33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" customHeight="1">
      <c r="A33" s="26"/>
      <c r="B33" s="27"/>
      <c r="C33" s="26"/>
      <c r="D33" s="96" t="s">
        <v>34</v>
      </c>
      <c r="E33" s="32" t="s">
        <v>35</v>
      </c>
      <c r="F33" s="97">
        <f>ROUND((SUM(BE126:BE180)),  2)</f>
        <v>0</v>
      </c>
      <c r="G33" s="98"/>
      <c r="H33" s="98"/>
      <c r="I33" s="99">
        <v>0.2</v>
      </c>
      <c r="J33" s="97">
        <f>ROUND(((SUM(BE126:BE180))*I33),  2)</f>
        <v>0</v>
      </c>
      <c r="K33" s="26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" customHeight="1">
      <c r="A34" s="26"/>
      <c r="B34" s="27"/>
      <c r="C34" s="26"/>
      <c r="D34" s="26"/>
      <c r="E34" s="32" t="s">
        <v>36</v>
      </c>
      <c r="F34" s="100">
        <f>ROUND((SUM(BF126:BF180)),  2)</f>
        <v>0</v>
      </c>
      <c r="G34" s="26"/>
      <c r="H34" s="26"/>
      <c r="I34" s="101">
        <v>0.2</v>
      </c>
      <c r="J34" s="100">
        <f>ROUND(((SUM(BF126:BF180))*I34),  2)</f>
        <v>0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" hidden="1" customHeight="1">
      <c r="A35" s="26"/>
      <c r="B35" s="27"/>
      <c r="C35" s="26"/>
      <c r="D35" s="26"/>
      <c r="E35" s="23" t="s">
        <v>37</v>
      </c>
      <c r="F35" s="100">
        <f>ROUND((SUM(BG126:BG180)),  2)</f>
        <v>0</v>
      </c>
      <c r="G35" s="26"/>
      <c r="H35" s="26"/>
      <c r="I35" s="101">
        <v>0.2</v>
      </c>
      <c r="J35" s="100">
        <f>0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" hidden="1" customHeight="1">
      <c r="A36" s="26"/>
      <c r="B36" s="27"/>
      <c r="C36" s="26"/>
      <c r="D36" s="26"/>
      <c r="E36" s="23" t="s">
        <v>38</v>
      </c>
      <c r="F36" s="100">
        <f>ROUND((SUM(BH126:BH180)),  2)</f>
        <v>0</v>
      </c>
      <c r="G36" s="26"/>
      <c r="H36" s="26"/>
      <c r="I36" s="101">
        <v>0.2</v>
      </c>
      <c r="J36" s="100">
        <f>0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" hidden="1" customHeight="1">
      <c r="A37" s="26"/>
      <c r="B37" s="27"/>
      <c r="C37" s="26"/>
      <c r="D37" s="26"/>
      <c r="E37" s="32" t="s">
        <v>39</v>
      </c>
      <c r="F37" s="97">
        <f>ROUND((SUM(BI126:BI180)),  2)</f>
        <v>0</v>
      </c>
      <c r="G37" s="98"/>
      <c r="H37" s="98"/>
      <c r="I37" s="99">
        <v>0</v>
      </c>
      <c r="J37" s="97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102"/>
      <c r="D39" s="103" t="s">
        <v>40</v>
      </c>
      <c r="E39" s="57"/>
      <c r="F39" s="57"/>
      <c r="G39" s="104" t="s">
        <v>41</v>
      </c>
      <c r="H39" s="105" t="s">
        <v>42</v>
      </c>
      <c r="I39" s="57"/>
      <c r="J39" s="106">
        <f>SUM(J30:J37)</f>
        <v>0</v>
      </c>
      <c r="K39" s="107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" customHeight="1">
      <c r="B41" s="17"/>
      <c r="L41" s="17"/>
    </row>
    <row r="42" spans="1:31" s="1" customFormat="1" ht="14.4" customHeight="1">
      <c r="B42" s="17"/>
      <c r="L42" s="17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39"/>
      <c r="D50" s="40" t="s">
        <v>43</v>
      </c>
      <c r="E50" s="41"/>
      <c r="F50" s="41"/>
      <c r="G50" s="40" t="s">
        <v>44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.2">
      <c r="A61" s="26"/>
      <c r="B61" s="27"/>
      <c r="C61" s="26"/>
      <c r="D61" s="42" t="s">
        <v>45</v>
      </c>
      <c r="E61" s="29"/>
      <c r="F61" s="108" t="s">
        <v>46</v>
      </c>
      <c r="G61" s="42" t="s">
        <v>45</v>
      </c>
      <c r="H61" s="29"/>
      <c r="I61" s="29"/>
      <c r="J61" s="109" t="s">
        <v>46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.2">
      <c r="A65" s="26"/>
      <c r="B65" s="27"/>
      <c r="C65" s="26"/>
      <c r="D65" s="40" t="s">
        <v>47</v>
      </c>
      <c r="E65" s="43"/>
      <c r="F65" s="43"/>
      <c r="G65" s="40" t="s">
        <v>48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.2">
      <c r="A76" s="26"/>
      <c r="B76" s="27"/>
      <c r="C76" s="26"/>
      <c r="D76" s="42" t="s">
        <v>45</v>
      </c>
      <c r="E76" s="29"/>
      <c r="F76" s="108" t="s">
        <v>46</v>
      </c>
      <c r="G76" s="42" t="s">
        <v>45</v>
      </c>
      <c r="H76" s="29"/>
      <c r="I76" s="29"/>
      <c r="J76" s="109" t="s">
        <v>46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" customHeight="1">
      <c r="A82" s="26"/>
      <c r="B82" s="27"/>
      <c r="C82" s="18" t="s">
        <v>122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39.75" customHeight="1">
      <c r="A85" s="26"/>
      <c r="B85" s="27"/>
      <c r="C85" s="26"/>
      <c r="D85" s="26"/>
      <c r="E85" s="211" t="str">
        <f>E7</f>
        <v>BOROVCE, RAKOVICE, VESELÉ, DUBOVANY - Dobudovanie verejnej kanalizácie, Veselé - rekonštrukcia a dostavba obecnej ČOV</v>
      </c>
      <c r="F85" s="212"/>
      <c r="G85" s="212"/>
      <c r="H85" s="212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120</v>
      </c>
      <c r="D86" s="26"/>
      <c r="E86" s="26"/>
      <c r="F86" s="26"/>
      <c r="G86" s="26"/>
      <c r="H86" s="26"/>
      <c r="I86" s="26"/>
      <c r="J86" s="26"/>
      <c r="K86" s="26"/>
      <c r="L86" s="39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205" t="str">
        <f>E9</f>
        <v>SO 10.6 - Nitrifikačné nádrže</v>
      </c>
      <c r="F87" s="210"/>
      <c r="G87" s="210"/>
      <c r="H87" s="210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17</v>
      </c>
      <c r="D89" s="26"/>
      <c r="E89" s="26"/>
      <c r="F89" s="21" t="str">
        <f>F12</f>
        <v xml:space="preserve"> </v>
      </c>
      <c r="G89" s="26"/>
      <c r="H89" s="26"/>
      <c r="I89" s="23" t="s">
        <v>19</v>
      </c>
      <c r="J89" s="52" t="str">
        <f>IF(J12="","",J12)</f>
        <v/>
      </c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15" customHeight="1">
      <c r="A91" s="26"/>
      <c r="B91" s="27"/>
      <c r="C91" s="23" t="s">
        <v>20</v>
      </c>
      <c r="D91" s="26"/>
      <c r="E91" s="26"/>
      <c r="F91" s="21" t="str">
        <f>E15</f>
        <v>Obec Veselé</v>
      </c>
      <c r="G91" s="26"/>
      <c r="H91" s="26"/>
      <c r="I91" s="23" t="s">
        <v>25</v>
      </c>
      <c r="J91" s="24" t="str">
        <f>E21</f>
        <v>Ing. Štefan Dubec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15" customHeight="1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28</v>
      </c>
      <c r="J92" s="24" t="str">
        <f>E24</f>
        <v xml:space="preserve"> </v>
      </c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10" t="s">
        <v>123</v>
      </c>
      <c r="D94" s="102"/>
      <c r="E94" s="102"/>
      <c r="F94" s="102"/>
      <c r="G94" s="102"/>
      <c r="H94" s="102"/>
      <c r="I94" s="102"/>
      <c r="J94" s="111" t="s">
        <v>124</v>
      </c>
      <c r="K94" s="102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8" customHeight="1">
      <c r="A96" s="26"/>
      <c r="B96" s="27"/>
      <c r="C96" s="112" t="s">
        <v>125</v>
      </c>
      <c r="D96" s="26"/>
      <c r="E96" s="26"/>
      <c r="F96" s="26"/>
      <c r="G96" s="26"/>
      <c r="H96" s="26"/>
      <c r="I96" s="26"/>
      <c r="J96" s="68">
        <f>J126</f>
        <v>0</v>
      </c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126</v>
      </c>
    </row>
    <row r="97" spans="1:31" s="9" customFormat="1" ht="24.9" customHeight="1">
      <c r="B97" s="113"/>
      <c r="D97" s="114" t="s">
        <v>127</v>
      </c>
      <c r="E97" s="115"/>
      <c r="F97" s="115"/>
      <c r="G97" s="115"/>
      <c r="H97" s="115"/>
      <c r="I97" s="115"/>
      <c r="J97" s="116">
        <f>J127</f>
        <v>0</v>
      </c>
      <c r="L97" s="113"/>
    </row>
    <row r="98" spans="1:31" s="10" customFormat="1" ht="19.95" customHeight="1">
      <c r="B98" s="117"/>
      <c r="D98" s="118" t="s">
        <v>128</v>
      </c>
      <c r="E98" s="119"/>
      <c r="F98" s="119"/>
      <c r="G98" s="119"/>
      <c r="H98" s="119"/>
      <c r="I98" s="119"/>
      <c r="J98" s="120">
        <f>J128</f>
        <v>0</v>
      </c>
      <c r="L98" s="117"/>
    </row>
    <row r="99" spans="1:31" s="10" customFormat="1" ht="19.95" customHeight="1">
      <c r="B99" s="117"/>
      <c r="D99" s="118" t="s">
        <v>129</v>
      </c>
      <c r="E99" s="119"/>
      <c r="F99" s="119"/>
      <c r="G99" s="119"/>
      <c r="H99" s="119"/>
      <c r="I99" s="119"/>
      <c r="J99" s="120">
        <f>J136</f>
        <v>0</v>
      </c>
      <c r="L99" s="117"/>
    </row>
    <row r="100" spans="1:31" s="10" customFormat="1" ht="19.95" customHeight="1">
      <c r="B100" s="117"/>
      <c r="D100" s="118" t="s">
        <v>221</v>
      </c>
      <c r="E100" s="119"/>
      <c r="F100" s="119"/>
      <c r="G100" s="119"/>
      <c r="H100" s="119"/>
      <c r="I100" s="119"/>
      <c r="J100" s="120">
        <f>J147</f>
        <v>0</v>
      </c>
      <c r="L100" s="117"/>
    </row>
    <row r="101" spans="1:31" s="10" customFormat="1" ht="19.95" customHeight="1">
      <c r="B101" s="117"/>
      <c r="D101" s="118" t="s">
        <v>327</v>
      </c>
      <c r="E101" s="119"/>
      <c r="F101" s="119"/>
      <c r="G101" s="119"/>
      <c r="H101" s="119"/>
      <c r="I101" s="119"/>
      <c r="J101" s="120">
        <f>J155</f>
        <v>0</v>
      </c>
      <c r="L101" s="117"/>
    </row>
    <row r="102" spans="1:31" s="10" customFormat="1" ht="19.95" customHeight="1">
      <c r="B102" s="117"/>
      <c r="D102" s="118" t="s">
        <v>677</v>
      </c>
      <c r="E102" s="119"/>
      <c r="F102" s="119"/>
      <c r="G102" s="119"/>
      <c r="H102" s="119"/>
      <c r="I102" s="119"/>
      <c r="J102" s="120">
        <f>J159</f>
        <v>0</v>
      </c>
      <c r="L102" s="117"/>
    </row>
    <row r="103" spans="1:31" s="10" customFormat="1" ht="19.95" customHeight="1">
      <c r="B103" s="117"/>
      <c r="D103" s="118" t="s">
        <v>130</v>
      </c>
      <c r="E103" s="119"/>
      <c r="F103" s="119"/>
      <c r="G103" s="119"/>
      <c r="H103" s="119"/>
      <c r="I103" s="119"/>
      <c r="J103" s="120">
        <f>J162</f>
        <v>0</v>
      </c>
      <c r="L103" s="117"/>
    </row>
    <row r="104" spans="1:31" s="10" customFormat="1" ht="19.95" customHeight="1">
      <c r="B104" s="117"/>
      <c r="D104" s="118" t="s">
        <v>131</v>
      </c>
      <c r="E104" s="119"/>
      <c r="F104" s="119"/>
      <c r="G104" s="119"/>
      <c r="H104" s="119"/>
      <c r="I104" s="119"/>
      <c r="J104" s="120">
        <f>J172</f>
        <v>0</v>
      </c>
      <c r="L104" s="117"/>
    </row>
    <row r="105" spans="1:31" s="9" customFormat="1" ht="24.9" customHeight="1">
      <c r="B105" s="113"/>
      <c r="D105" s="114" t="s">
        <v>132</v>
      </c>
      <c r="E105" s="115"/>
      <c r="F105" s="115"/>
      <c r="G105" s="115"/>
      <c r="H105" s="115"/>
      <c r="I105" s="115"/>
      <c r="J105" s="116">
        <f>J174</f>
        <v>0</v>
      </c>
      <c r="L105" s="113"/>
    </row>
    <row r="106" spans="1:31" s="10" customFormat="1" ht="19.95" customHeight="1">
      <c r="B106" s="117"/>
      <c r="D106" s="118" t="s">
        <v>134</v>
      </c>
      <c r="E106" s="119"/>
      <c r="F106" s="119"/>
      <c r="G106" s="119"/>
      <c r="H106" s="119"/>
      <c r="I106" s="119"/>
      <c r="J106" s="120">
        <f>J175</f>
        <v>0</v>
      </c>
      <c r="L106" s="117"/>
    </row>
    <row r="107" spans="1:31" s="2" customFormat="1" ht="21.75" customHeight="1">
      <c r="A107" s="26"/>
      <c r="B107" s="27"/>
      <c r="C107" s="26"/>
      <c r="D107" s="26"/>
      <c r="E107" s="26"/>
      <c r="F107" s="26"/>
      <c r="G107" s="26"/>
      <c r="H107" s="26"/>
      <c r="I107" s="26"/>
      <c r="J107" s="26"/>
      <c r="K107" s="26"/>
      <c r="L107" s="39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6.9" customHeight="1">
      <c r="A108" s="26"/>
      <c r="B108" s="44"/>
      <c r="C108" s="45"/>
      <c r="D108" s="45"/>
      <c r="E108" s="45"/>
      <c r="F108" s="45"/>
      <c r="G108" s="45"/>
      <c r="H108" s="45"/>
      <c r="I108" s="45"/>
      <c r="J108" s="45"/>
      <c r="K108" s="45"/>
      <c r="L108" s="39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12" spans="1:31" s="2" customFormat="1" ht="6.9" customHeight="1">
      <c r="A112" s="26"/>
      <c r="B112" s="46"/>
      <c r="C112" s="47"/>
      <c r="D112" s="47"/>
      <c r="E112" s="47"/>
      <c r="F112" s="47"/>
      <c r="G112" s="47"/>
      <c r="H112" s="47"/>
      <c r="I112" s="47"/>
      <c r="J112" s="47"/>
      <c r="K112" s="47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3" s="2" customFormat="1" ht="24.9" customHeight="1">
      <c r="A113" s="26"/>
      <c r="B113" s="27"/>
      <c r="C113" s="18" t="s">
        <v>135</v>
      </c>
      <c r="D113" s="26"/>
      <c r="E113" s="26"/>
      <c r="F113" s="26"/>
      <c r="G113" s="26"/>
      <c r="H113" s="26"/>
      <c r="I113" s="26"/>
      <c r="J113" s="26"/>
      <c r="K113" s="26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3" s="2" customFormat="1" ht="6.9" customHeight="1">
      <c r="A114" s="26"/>
      <c r="B114" s="27"/>
      <c r="C114" s="26"/>
      <c r="D114" s="26"/>
      <c r="E114" s="26"/>
      <c r="F114" s="26"/>
      <c r="G114" s="26"/>
      <c r="H114" s="26"/>
      <c r="I114" s="26"/>
      <c r="J114" s="26"/>
      <c r="K114" s="26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3" s="2" customFormat="1" ht="12" customHeight="1">
      <c r="A115" s="26"/>
      <c r="B115" s="27"/>
      <c r="C115" s="23" t="s">
        <v>13</v>
      </c>
      <c r="D115" s="26"/>
      <c r="E115" s="26"/>
      <c r="F115" s="26"/>
      <c r="G115" s="26"/>
      <c r="H115" s="26"/>
      <c r="I115" s="26"/>
      <c r="J115" s="26"/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3" s="2" customFormat="1" ht="39.75" customHeight="1">
      <c r="A116" s="26"/>
      <c r="B116" s="27"/>
      <c r="C116" s="26"/>
      <c r="D116" s="26"/>
      <c r="E116" s="211" t="str">
        <f>E7</f>
        <v>BOROVCE, RAKOVICE, VESELÉ, DUBOVANY - Dobudovanie verejnej kanalizácie, Veselé - rekonštrukcia a dostavba obecnej ČOV</v>
      </c>
      <c r="F116" s="212"/>
      <c r="G116" s="212"/>
      <c r="H116" s="212"/>
      <c r="I116" s="26"/>
      <c r="J116" s="26"/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3" s="2" customFormat="1" ht="12" customHeight="1">
      <c r="A117" s="26"/>
      <c r="B117" s="27"/>
      <c r="C117" s="23" t="s">
        <v>120</v>
      </c>
      <c r="D117" s="26"/>
      <c r="E117" s="26"/>
      <c r="F117" s="26"/>
      <c r="G117" s="26"/>
      <c r="H117" s="26"/>
      <c r="I117" s="26"/>
      <c r="J117" s="26"/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3" s="2" customFormat="1" ht="16.5" customHeight="1">
      <c r="A118" s="26"/>
      <c r="B118" s="27"/>
      <c r="C118" s="26"/>
      <c r="D118" s="26"/>
      <c r="E118" s="205" t="str">
        <f>E9</f>
        <v>SO 10.6 - Nitrifikačné nádrže</v>
      </c>
      <c r="F118" s="210"/>
      <c r="G118" s="210"/>
      <c r="H118" s="210"/>
      <c r="I118" s="26"/>
      <c r="J118" s="26"/>
      <c r="K118" s="26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3" s="2" customFormat="1" ht="6.9" customHeight="1">
      <c r="A119" s="26"/>
      <c r="B119" s="27"/>
      <c r="C119" s="26"/>
      <c r="D119" s="26"/>
      <c r="E119" s="26"/>
      <c r="F119" s="26"/>
      <c r="G119" s="26"/>
      <c r="H119" s="26"/>
      <c r="I119" s="26"/>
      <c r="J119" s="26"/>
      <c r="K119" s="26"/>
      <c r="L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3" s="2" customFormat="1" ht="12" customHeight="1">
      <c r="A120" s="26"/>
      <c r="B120" s="27"/>
      <c r="C120" s="23" t="s">
        <v>17</v>
      </c>
      <c r="D120" s="26"/>
      <c r="E120" s="26"/>
      <c r="F120" s="21" t="str">
        <f>F12</f>
        <v xml:space="preserve"> </v>
      </c>
      <c r="G120" s="26"/>
      <c r="H120" s="26"/>
      <c r="I120" s="23" t="s">
        <v>19</v>
      </c>
      <c r="J120" s="52" t="str">
        <f>IF(J12="","",J12)</f>
        <v/>
      </c>
      <c r="K120" s="26"/>
      <c r="L120" s="39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3" s="2" customFormat="1" ht="6.9" customHeight="1">
      <c r="A121" s="26"/>
      <c r="B121" s="27"/>
      <c r="C121" s="26"/>
      <c r="D121" s="26"/>
      <c r="E121" s="26"/>
      <c r="F121" s="26"/>
      <c r="G121" s="26"/>
      <c r="H121" s="26"/>
      <c r="I121" s="26"/>
      <c r="J121" s="26"/>
      <c r="K121" s="26"/>
      <c r="L121" s="39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3" s="2" customFormat="1" ht="15.15" customHeight="1">
      <c r="A122" s="26"/>
      <c r="B122" s="27"/>
      <c r="C122" s="23" t="s">
        <v>20</v>
      </c>
      <c r="D122" s="26"/>
      <c r="E122" s="26"/>
      <c r="F122" s="21" t="str">
        <f>E15</f>
        <v>Obec Veselé</v>
      </c>
      <c r="G122" s="26"/>
      <c r="H122" s="26"/>
      <c r="I122" s="23" t="s">
        <v>25</v>
      </c>
      <c r="J122" s="24" t="str">
        <f>E21</f>
        <v>Ing. Štefan Dubec</v>
      </c>
      <c r="K122" s="26"/>
      <c r="L122" s="39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63" s="2" customFormat="1" ht="15.15" customHeight="1">
      <c r="A123" s="26"/>
      <c r="B123" s="27"/>
      <c r="C123" s="23" t="s">
        <v>24</v>
      </c>
      <c r="D123" s="26"/>
      <c r="E123" s="26"/>
      <c r="F123" s="21" t="str">
        <f>IF(E18="","",E18)</f>
        <v xml:space="preserve"> </v>
      </c>
      <c r="G123" s="26"/>
      <c r="H123" s="26"/>
      <c r="I123" s="23" t="s">
        <v>28</v>
      </c>
      <c r="J123" s="24" t="str">
        <f>E24</f>
        <v xml:space="preserve"> </v>
      </c>
      <c r="K123" s="26"/>
      <c r="L123" s="39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63" s="2" customFormat="1" ht="10.35" customHeight="1">
      <c r="A124" s="26"/>
      <c r="B124" s="27"/>
      <c r="C124" s="26"/>
      <c r="D124" s="26"/>
      <c r="E124" s="26"/>
      <c r="F124" s="26"/>
      <c r="G124" s="26"/>
      <c r="H124" s="26"/>
      <c r="I124" s="26"/>
      <c r="J124" s="26"/>
      <c r="K124" s="26"/>
      <c r="L124" s="39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63" s="11" customFormat="1" ht="29.25" customHeight="1">
      <c r="A125" s="121"/>
      <c r="B125" s="122"/>
      <c r="C125" s="123" t="s">
        <v>136</v>
      </c>
      <c r="D125" s="124" t="s">
        <v>55</v>
      </c>
      <c r="E125" s="124" t="s">
        <v>51</v>
      </c>
      <c r="F125" s="124" t="s">
        <v>52</v>
      </c>
      <c r="G125" s="124" t="s">
        <v>137</v>
      </c>
      <c r="H125" s="124" t="s">
        <v>138</v>
      </c>
      <c r="I125" s="124" t="s">
        <v>139</v>
      </c>
      <c r="J125" s="125" t="s">
        <v>124</v>
      </c>
      <c r="K125" s="126" t="s">
        <v>140</v>
      </c>
      <c r="L125" s="127"/>
      <c r="M125" s="59" t="s">
        <v>1</v>
      </c>
      <c r="N125" s="60" t="s">
        <v>34</v>
      </c>
      <c r="O125" s="60" t="s">
        <v>141</v>
      </c>
      <c r="P125" s="60" t="s">
        <v>142</v>
      </c>
      <c r="Q125" s="60" t="s">
        <v>143</v>
      </c>
      <c r="R125" s="60" t="s">
        <v>144</v>
      </c>
      <c r="S125" s="60" t="s">
        <v>145</v>
      </c>
      <c r="T125" s="61" t="s">
        <v>146</v>
      </c>
      <c r="U125" s="121"/>
      <c r="V125" s="121"/>
      <c r="W125" s="121"/>
      <c r="X125" s="121"/>
      <c r="Y125" s="121"/>
      <c r="Z125" s="121"/>
      <c r="AA125" s="121"/>
      <c r="AB125" s="121"/>
      <c r="AC125" s="121"/>
      <c r="AD125" s="121"/>
      <c r="AE125" s="121"/>
    </row>
    <row r="126" spans="1:63" s="2" customFormat="1" ht="22.8" customHeight="1">
      <c r="A126" s="26"/>
      <c r="B126" s="27"/>
      <c r="C126" s="66" t="s">
        <v>125</v>
      </c>
      <c r="D126" s="26"/>
      <c r="E126" s="26"/>
      <c r="F126" s="26"/>
      <c r="G126" s="26"/>
      <c r="H126" s="26"/>
      <c r="I126" s="26"/>
      <c r="J126" s="128">
        <f>BK126</f>
        <v>0</v>
      </c>
      <c r="K126" s="26"/>
      <c r="L126" s="27"/>
      <c r="M126" s="62"/>
      <c r="N126" s="53"/>
      <c r="O126" s="63"/>
      <c r="P126" s="129">
        <f>P127+P174</f>
        <v>2929.5193629300002</v>
      </c>
      <c r="Q126" s="63"/>
      <c r="R126" s="129">
        <f>R127+R174</f>
        <v>379.53677138022789</v>
      </c>
      <c r="S126" s="63"/>
      <c r="T126" s="130">
        <f>T127+T174</f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T126" s="14" t="s">
        <v>69</v>
      </c>
      <c r="AU126" s="14" t="s">
        <v>126</v>
      </c>
      <c r="BK126" s="131">
        <f>BK127+BK174</f>
        <v>0</v>
      </c>
    </row>
    <row r="127" spans="1:63" s="12" customFormat="1" ht="25.95" customHeight="1">
      <c r="B127" s="132"/>
      <c r="D127" s="133" t="s">
        <v>69</v>
      </c>
      <c r="E127" s="134" t="s">
        <v>147</v>
      </c>
      <c r="F127" s="134" t="s">
        <v>148</v>
      </c>
      <c r="J127" s="135">
        <f>BK127</f>
        <v>0</v>
      </c>
      <c r="L127" s="132"/>
      <c r="M127" s="136"/>
      <c r="N127" s="137"/>
      <c r="O127" s="137"/>
      <c r="P127" s="138">
        <f>P128+P136+P147+P155+P159+P162+P172</f>
        <v>2923.8171129300003</v>
      </c>
      <c r="Q127" s="137"/>
      <c r="R127" s="138">
        <f>R128+R136+R147+R155+R159+R162+R172</f>
        <v>379.53562388022789</v>
      </c>
      <c r="S127" s="137"/>
      <c r="T127" s="139">
        <f>T128+T136+T147+T155+T159+T162+T172</f>
        <v>0</v>
      </c>
      <c r="AR127" s="133" t="s">
        <v>78</v>
      </c>
      <c r="AT127" s="140" t="s">
        <v>69</v>
      </c>
      <c r="AU127" s="140" t="s">
        <v>70</v>
      </c>
      <c r="AY127" s="133" t="s">
        <v>149</v>
      </c>
      <c r="BK127" s="141">
        <f>BK128+BK136+BK147+BK155+BK159+BK162+BK172</f>
        <v>0</v>
      </c>
    </row>
    <row r="128" spans="1:63" s="12" customFormat="1" ht="22.8" customHeight="1">
      <c r="B128" s="132"/>
      <c r="D128" s="133" t="s">
        <v>69</v>
      </c>
      <c r="E128" s="142" t="s">
        <v>78</v>
      </c>
      <c r="F128" s="142" t="s">
        <v>150</v>
      </c>
      <c r="J128" s="143">
        <f>BK128</f>
        <v>0</v>
      </c>
      <c r="L128" s="132"/>
      <c r="M128" s="136"/>
      <c r="N128" s="137"/>
      <c r="O128" s="137"/>
      <c r="P128" s="138">
        <f>SUM(P129:P135)</f>
        <v>1003.02543251</v>
      </c>
      <c r="Q128" s="137"/>
      <c r="R128" s="138">
        <f>SUM(R129:R135)</f>
        <v>0</v>
      </c>
      <c r="S128" s="137"/>
      <c r="T128" s="139">
        <f>SUM(T129:T135)</f>
        <v>0</v>
      </c>
      <c r="AR128" s="133" t="s">
        <v>78</v>
      </c>
      <c r="AT128" s="140" t="s">
        <v>69</v>
      </c>
      <c r="AU128" s="140" t="s">
        <v>78</v>
      </c>
      <c r="AY128" s="133" t="s">
        <v>149</v>
      </c>
      <c r="BK128" s="141">
        <f>SUM(BK129:BK135)</f>
        <v>0</v>
      </c>
    </row>
    <row r="129" spans="1:65" s="2" customFormat="1" ht="37.799999999999997" customHeight="1">
      <c r="A129" s="26"/>
      <c r="B129" s="144"/>
      <c r="C129" s="145" t="s">
        <v>78</v>
      </c>
      <c r="D129" s="145" t="s">
        <v>151</v>
      </c>
      <c r="E129" s="146" t="s">
        <v>678</v>
      </c>
      <c r="F129" s="147" t="s">
        <v>226</v>
      </c>
      <c r="G129" s="148" t="s">
        <v>227</v>
      </c>
      <c r="H129" s="149">
        <v>1640</v>
      </c>
      <c r="I129" s="150"/>
      <c r="J129" s="150">
        <f t="shared" ref="J129:J135" si="0">ROUND(I129*H129,2)</f>
        <v>0</v>
      </c>
      <c r="K129" s="151"/>
      <c r="L129" s="27"/>
      <c r="M129" s="152" t="s">
        <v>1</v>
      </c>
      <c r="N129" s="153" t="s">
        <v>36</v>
      </c>
      <c r="O129" s="154">
        <v>0.37225999999999998</v>
      </c>
      <c r="P129" s="154">
        <f t="shared" ref="P129:P135" si="1">O129*H129</f>
        <v>610.50639999999999</v>
      </c>
      <c r="Q129" s="154">
        <v>0</v>
      </c>
      <c r="R129" s="154">
        <f t="shared" ref="R129:R135" si="2">Q129*H129</f>
        <v>0</v>
      </c>
      <c r="S129" s="154">
        <v>0</v>
      </c>
      <c r="T129" s="155">
        <f t="shared" ref="T129:T135" si="3">S129*H129</f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6" t="s">
        <v>155</v>
      </c>
      <c r="AT129" s="156" t="s">
        <v>151</v>
      </c>
      <c r="AU129" s="156" t="s">
        <v>156</v>
      </c>
      <c r="AY129" s="14" t="s">
        <v>149</v>
      </c>
      <c r="BE129" s="157">
        <f t="shared" ref="BE129:BE135" si="4">IF(N129="základná",J129,0)</f>
        <v>0</v>
      </c>
      <c r="BF129" s="157">
        <f t="shared" ref="BF129:BF135" si="5">IF(N129="znížená",J129,0)</f>
        <v>0</v>
      </c>
      <c r="BG129" s="157">
        <f t="shared" ref="BG129:BG135" si="6">IF(N129="zákl. prenesená",J129,0)</f>
        <v>0</v>
      </c>
      <c r="BH129" s="157">
        <f t="shared" ref="BH129:BH135" si="7">IF(N129="zníž. prenesená",J129,0)</f>
        <v>0</v>
      </c>
      <c r="BI129" s="157">
        <f t="shared" ref="BI129:BI135" si="8">IF(N129="nulová",J129,0)</f>
        <v>0</v>
      </c>
      <c r="BJ129" s="14" t="s">
        <v>156</v>
      </c>
      <c r="BK129" s="157">
        <f t="shared" ref="BK129:BK135" si="9">ROUND(I129*H129,2)</f>
        <v>0</v>
      </c>
      <c r="BL129" s="14" t="s">
        <v>155</v>
      </c>
      <c r="BM129" s="156" t="s">
        <v>156</v>
      </c>
    </row>
    <row r="130" spans="1:65" s="2" customFormat="1" ht="24.15" customHeight="1">
      <c r="A130" s="26"/>
      <c r="B130" s="144"/>
      <c r="C130" s="145" t="s">
        <v>156</v>
      </c>
      <c r="D130" s="145" t="s">
        <v>151</v>
      </c>
      <c r="E130" s="146" t="s">
        <v>679</v>
      </c>
      <c r="F130" s="147" t="s">
        <v>680</v>
      </c>
      <c r="G130" s="148" t="s">
        <v>234</v>
      </c>
      <c r="H130" s="149">
        <v>379.76400000000001</v>
      </c>
      <c r="I130" s="150"/>
      <c r="J130" s="150">
        <f t="shared" si="0"/>
        <v>0</v>
      </c>
      <c r="K130" s="151"/>
      <c r="L130" s="27"/>
      <c r="M130" s="152" t="s">
        <v>1</v>
      </c>
      <c r="N130" s="153" t="s">
        <v>36</v>
      </c>
      <c r="O130" s="154">
        <v>0.79300000000000004</v>
      </c>
      <c r="P130" s="154">
        <f t="shared" si="1"/>
        <v>301.152852</v>
      </c>
      <c r="Q130" s="154">
        <v>0</v>
      </c>
      <c r="R130" s="154">
        <f t="shared" si="2"/>
        <v>0</v>
      </c>
      <c r="S130" s="154">
        <v>0</v>
      </c>
      <c r="T130" s="155">
        <f t="shared" si="3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6" t="s">
        <v>155</v>
      </c>
      <c r="AT130" s="156" t="s">
        <v>151</v>
      </c>
      <c r="AU130" s="156" t="s">
        <v>156</v>
      </c>
      <c r="AY130" s="14" t="s">
        <v>149</v>
      </c>
      <c r="BE130" s="157">
        <f t="shared" si="4"/>
        <v>0</v>
      </c>
      <c r="BF130" s="157">
        <f t="shared" si="5"/>
        <v>0</v>
      </c>
      <c r="BG130" s="157">
        <f t="shared" si="6"/>
        <v>0</v>
      </c>
      <c r="BH130" s="157">
        <f t="shared" si="7"/>
        <v>0</v>
      </c>
      <c r="BI130" s="157">
        <f t="shared" si="8"/>
        <v>0</v>
      </c>
      <c r="BJ130" s="14" t="s">
        <v>156</v>
      </c>
      <c r="BK130" s="157">
        <f t="shared" si="9"/>
        <v>0</v>
      </c>
      <c r="BL130" s="14" t="s">
        <v>155</v>
      </c>
      <c r="BM130" s="156" t="s">
        <v>155</v>
      </c>
    </row>
    <row r="131" spans="1:65" s="2" customFormat="1" ht="24.15" customHeight="1">
      <c r="A131" s="26"/>
      <c r="B131" s="144"/>
      <c r="C131" s="145" t="s">
        <v>159</v>
      </c>
      <c r="D131" s="145" t="s">
        <v>151</v>
      </c>
      <c r="E131" s="146" t="s">
        <v>681</v>
      </c>
      <c r="F131" s="147" t="s">
        <v>682</v>
      </c>
      <c r="G131" s="148" t="s">
        <v>234</v>
      </c>
      <c r="H131" s="149">
        <v>379.76400000000001</v>
      </c>
      <c r="I131" s="150"/>
      <c r="J131" s="150">
        <f t="shared" si="0"/>
        <v>0</v>
      </c>
      <c r="K131" s="151"/>
      <c r="L131" s="27"/>
      <c r="M131" s="152" t="s">
        <v>1</v>
      </c>
      <c r="N131" s="153" t="s">
        <v>36</v>
      </c>
      <c r="O131" s="154">
        <v>0.10199999999999999</v>
      </c>
      <c r="P131" s="154">
        <f t="shared" si="1"/>
        <v>38.735928000000001</v>
      </c>
      <c r="Q131" s="154">
        <v>0</v>
      </c>
      <c r="R131" s="154">
        <f t="shared" si="2"/>
        <v>0</v>
      </c>
      <c r="S131" s="154">
        <v>0</v>
      </c>
      <c r="T131" s="155">
        <f t="shared" si="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6" t="s">
        <v>155</v>
      </c>
      <c r="AT131" s="156" t="s">
        <v>151</v>
      </c>
      <c r="AU131" s="156" t="s">
        <v>156</v>
      </c>
      <c r="AY131" s="14" t="s">
        <v>149</v>
      </c>
      <c r="BE131" s="157">
        <f t="shared" si="4"/>
        <v>0</v>
      </c>
      <c r="BF131" s="157">
        <f t="shared" si="5"/>
        <v>0</v>
      </c>
      <c r="BG131" s="157">
        <f t="shared" si="6"/>
        <v>0</v>
      </c>
      <c r="BH131" s="157">
        <f t="shared" si="7"/>
        <v>0</v>
      </c>
      <c r="BI131" s="157">
        <f t="shared" si="8"/>
        <v>0</v>
      </c>
      <c r="BJ131" s="14" t="s">
        <v>156</v>
      </c>
      <c r="BK131" s="157">
        <f t="shared" si="9"/>
        <v>0</v>
      </c>
      <c r="BL131" s="14" t="s">
        <v>155</v>
      </c>
      <c r="BM131" s="156" t="s">
        <v>162</v>
      </c>
    </row>
    <row r="132" spans="1:65" s="2" customFormat="1" ht="37.799999999999997" customHeight="1">
      <c r="A132" s="26"/>
      <c r="B132" s="144"/>
      <c r="C132" s="145" t="s">
        <v>155</v>
      </c>
      <c r="D132" s="145" t="s">
        <v>151</v>
      </c>
      <c r="E132" s="146" t="s">
        <v>683</v>
      </c>
      <c r="F132" s="147" t="s">
        <v>684</v>
      </c>
      <c r="G132" s="148" t="s">
        <v>234</v>
      </c>
      <c r="H132" s="149">
        <v>328.88900000000001</v>
      </c>
      <c r="I132" s="150"/>
      <c r="J132" s="150">
        <f t="shared" si="0"/>
        <v>0</v>
      </c>
      <c r="K132" s="151"/>
      <c r="L132" s="27"/>
      <c r="M132" s="152" t="s">
        <v>1</v>
      </c>
      <c r="N132" s="153" t="s">
        <v>36</v>
      </c>
      <c r="O132" s="154">
        <v>7.0999999999999994E-2</v>
      </c>
      <c r="P132" s="154">
        <f t="shared" si="1"/>
        <v>23.351118999999997</v>
      </c>
      <c r="Q132" s="154">
        <v>0</v>
      </c>
      <c r="R132" s="154">
        <f t="shared" si="2"/>
        <v>0</v>
      </c>
      <c r="S132" s="154">
        <v>0</v>
      </c>
      <c r="T132" s="155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6" t="s">
        <v>155</v>
      </c>
      <c r="AT132" s="156" t="s">
        <v>151</v>
      </c>
      <c r="AU132" s="156" t="s">
        <v>156</v>
      </c>
      <c r="AY132" s="14" t="s">
        <v>149</v>
      </c>
      <c r="BE132" s="157">
        <f t="shared" si="4"/>
        <v>0</v>
      </c>
      <c r="BF132" s="157">
        <f t="shared" si="5"/>
        <v>0</v>
      </c>
      <c r="BG132" s="157">
        <f t="shared" si="6"/>
        <v>0</v>
      </c>
      <c r="BH132" s="157">
        <f t="shared" si="7"/>
        <v>0</v>
      </c>
      <c r="BI132" s="157">
        <f t="shared" si="8"/>
        <v>0</v>
      </c>
      <c r="BJ132" s="14" t="s">
        <v>156</v>
      </c>
      <c r="BK132" s="157">
        <f t="shared" si="9"/>
        <v>0</v>
      </c>
      <c r="BL132" s="14" t="s">
        <v>155</v>
      </c>
      <c r="BM132" s="156" t="s">
        <v>166</v>
      </c>
    </row>
    <row r="133" spans="1:65" s="2" customFormat="1" ht="44.25" customHeight="1">
      <c r="A133" s="26"/>
      <c r="B133" s="144"/>
      <c r="C133" s="145" t="s">
        <v>167</v>
      </c>
      <c r="D133" s="145" t="s">
        <v>151</v>
      </c>
      <c r="E133" s="146" t="s">
        <v>685</v>
      </c>
      <c r="F133" s="147" t="s">
        <v>686</v>
      </c>
      <c r="G133" s="148" t="s">
        <v>234</v>
      </c>
      <c r="H133" s="149">
        <v>2302.223</v>
      </c>
      <c r="I133" s="150"/>
      <c r="J133" s="150">
        <f t="shared" si="0"/>
        <v>0</v>
      </c>
      <c r="K133" s="151"/>
      <c r="L133" s="27"/>
      <c r="M133" s="152" t="s">
        <v>1</v>
      </c>
      <c r="N133" s="153" t="s">
        <v>36</v>
      </c>
      <c r="O133" s="154">
        <v>7.3699999999999998E-3</v>
      </c>
      <c r="P133" s="154">
        <f t="shared" si="1"/>
        <v>16.967383509999998</v>
      </c>
      <c r="Q133" s="154">
        <v>0</v>
      </c>
      <c r="R133" s="154">
        <f t="shared" si="2"/>
        <v>0</v>
      </c>
      <c r="S133" s="154">
        <v>0</v>
      </c>
      <c r="T133" s="155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6" t="s">
        <v>155</v>
      </c>
      <c r="AT133" s="156" t="s">
        <v>151</v>
      </c>
      <c r="AU133" s="156" t="s">
        <v>156</v>
      </c>
      <c r="AY133" s="14" t="s">
        <v>149</v>
      </c>
      <c r="BE133" s="157">
        <f t="shared" si="4"/>
        <v>0</v>
      </c>
      <c r="BF133" s="157">
        <f t="shared" si="5"/>
        <v>0</v>
      </c>
      <c r="BG133" s="157">
        <f t="shared" si="6"/>
        <v>0</v>
      </c>
      <c r="BH133" s="157">
        <f t="shared" si="7"/>
        <v>0</v>
      </c>
      <c r="BI133" s="157">
        <f t="shared" si="8"/>
        <v>0</v>
      </c>
      <c r="BJ133" s="14" t="s">
        <v>156</v>
      </c>
      <c r="BK133" s="157">
        <f t="shared" si="9"/>
        <v>0</v>
      </c>
      <c r="BL133" s="14" t="s">
        <v>155</v>
      </c>
      <c r="BM133" s="156" t="s">
        <v>171</v>
      </c>
    </row>
    <row r="134" spans="1:65" s="2" customFormat="1" ht="24.15" customHeight="1">
      <c r="A134" s="26"/>
      <c r="B134" s="144"/>
      <c r="C134" s="145" t="s">
        <v>162</v>
      </c>
      <c r="D134" s="145" t="s">
        <v>151</v>
      </c>
      <c r="E134" s="146" t="s">
        <v>687</v>
      </c>
      <c r="F134" s="147" t="s">
        <v>688</v>
      </c>
      <c r="G134" s="148" t="s">
        <v>187</v>
      </c>
      <c r="H134" s="149">
        <v>559.11099999999999</v>
      </c>
      <c r="I134" s="150"/>
      <c r="J134" s="150">
        <f t="shared" si="0"/>
        <v>0</v>
      </c>
      <c r="K134" s="151"/>
      <c r="L134" s="27"/>
      <c r="M134" s="152" t="s">
        <v>1</v>
      </c>
      <c r="N134" s="153" t="s">
        <v>36</v>
      </c>
      <c r="O134" s="154">
        <v>0</v>
      </c>
      <c r="P134" s="154">
        <f t="shared" si="1"/>
        <v>0</v>
      </c>
      <c r="Q134" s="154">
        <v>0</v>
      </c>
      <c r="R134" s="154">
        <f t="shared" si="2"/>
        <v>0</v>
      </c>
      <c r="S134" s="154">
        <v>0</v>
      </c>
      <c r="T134" s="155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6" t="s">
        <v>155</v>
      </c>
      <c r="AT134" s="156" t="s">
        <v>151</v>
      </c>
      <c r="AU134" s="156" t="s">
        <v>156</v>
      </c>
      <c r="AY134" s="14" t="s">
        <v>149</v>
      </c>
      <c r="BE134" s="157">
        <f t="shared" si="4"/>
        <v>0</v>
      </c>
      <c r="BF134" s="157">
        <f t="shared" si="5"/>
        <v>0</v>
      </c>
      <c r="BG134" s="157">
        <f t="shared" si="6"/>
        <v>0</v>
      </c>
      <c r="BH134" s="157">
        <f t="shared" si="7"/>
        <v>0</v>
      </c>
      <c r="BI134" s="157">
        <f t="shared" si="8"/>
        <v>0</v>
      </c>
      <c r="BJ134" s="14" t="s">
        <v>156</v>
      </c>
      <c r="BK134" s="157">
        <f t="shared" si="9"/>
        <v>0</v>
      </c>
      <c r="BL134" s="14" t="s">
        <v>155</v>
      </c>
      <c r="BM134" s="156" t="s">
        <v>174</v>
      </c>
    </row>
    <row r="135" spans="1:65" s="2" customFormat="1" ht="24.15" customHeight="1">
      <c r="A135" s="26"/>
      <c r="B135" s="144"/>
      <c r="C135" s="145" t="s">
        <v>175</v>
      </c>
      <c r="D135" s="145" t="s">
        <v>151</v>
      </c>
      <c r="E135" s="146" t="s">
        <v>689</v>
      </c>
      <c r="F135" s="147" t="s">
        <v>690</v>
      </c>
      <c r="G135" s="148" t="s">
        <v>234</v>
      </c>
      <c r="H135" s="149">
        <v>50.875</v>
      </c>
      <c r="I135" s="150"/>
      <c r="J135" s="150">
        <f t="shared" si="0"/>
        <v>0</v>
      </c>
      <c r="K135" s="151"/>
      <c r="L135" s="27"/>
      <c r="M135" s="152" t="s">
        <v>1</v>
      </c>
      <c r="N135" s="153" t="s">
        <v>36</v>
      </c>
      <c r="O135" s="154">
        <v>0.24199999999999999</v>
      </c>
      <c r="P135" s="154">
        <f t="shared" si="1"/>
        <v>12.31175</v>
      </c>
      <c r="Q135" s="154">
        <v>0</v>
      </c>
      <c r="R135" s="154">
        <f t="shared" si="2"/>
        <v>0</v>
      </c>
      <c r="S135" s="154">
        <v>0</v>
      </c>
      <c r="T135" s="155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6" t="s">
        <v>155</v>
      </c>
      <c r="AT135" s="156" t="s">
        <v>151</v>
      </c>
      <c r="AU135" s="156" t="s">
        <v>156</v>
      </c>
      <c r="AY135" s="14" t="s">
        <v>149</v>
      </c>
      <c r="BE135" s="157">
        <f t="shared" si="4"/>
        <v>0</v>
      </c>
      <c r="BF135" s="157">
        <f t="shared" si="5"/>
        <v>0</v>
      </c>
      <c r="BG135" s="157">
        <f t="shared" si="6"/>
        <v>0</v>
      </c>
      <c r="BH135" s="157">
        <f t="shared" si="7"/>
        <v>0</v>
      </c>
      <c r="BI135" s="157">
        <f t="shared" si="8"/>
        <v>0</v>
      </c>
      <c r="BJ135" s="14" t="s">
        <v>156</v>
      </c>
      <c r="BK135" s="157">
        <f t="shared" si="9"/>
        <v>0</v>
      </c>
      <c r="BL135" s="14" t="s">
        <v>155</v>
      </c>
      <c r="BM135" s="156" t="s">
        <v>178</v>
      </c>
    </row>
    <row r="136" spans="1:65" s="12" customFormat="1" ht="22.8" customHeight="1">
      <c r="B136" s="132"/>
      <c r="D136" s="133" t="s">
        <v>69</v>
      </c>
      <c r="E136" s="142" t="s">
        <v>156</v>
      </c>
      <c r="F136" s="142" t="s">
        <v>179</v>
      </c>
      <c r="J136" s="143">
        <f>BK136</f>
        <v>0</v>
      </c>
      <c r="L136" s="132"/>
      <c r="M136" s="136"/>
      <c r="N136" s="137"/>
      <c r="O136" s="137"/>
      <c r="P136" s="138">
        <f>SUM(P137:P146)</f>
        <v>129.55591346</v>
      </c>
      <c r="Q136" s="137"/>
      <c r="R136" s="138">
        <f>SUM(R137:R146)</f>
        <v>260.18718826907991</v>
      </c>
      <c r="S136" s="137"/>
      <c r="T136" s="139">
        <f>SUM(T137:T146)</f>
        <v>0</v>
      </c>
      <c r="AR136" s="133" t="s">
        <v>78</v>
      </c>
      <c r="AT136" s="140" t="s">
        <v>69</v>
      </c>
      <c r="AU136" s="140" t="s">
        <v>78</v>
      </c>
      <c r="AY136" s="133" t="s">
        <v>149</v>
      </c>
      <c r="BK136" s="141">
        <f>SUM(BK137:BK146)</f>
        <v>0</v>
      </c>
    </row>
    <row r="137" spans="1:65" s="2" customFormat="1" ht="33" customHeight="1">
      <c r="A137" s="26"/>
      <c r="B137" s="144"/>
      <c r="C137" s="145" t="s">
        <v>166</v>
      </c>
      <c r="D137" s="145" t="s">
        <v>151</v>
      </c>
      <c r="E137" s="146" t="s">
        <v>691</v>
      </c>
      <c r="F137" s="147" t="s">
        <v>692</v>
      </c>
      <c r="G137" s="148" t="s">
        <v>165</v>
      </c>
      <c r="H137" s="149">
        <v>105.49</v>
      </c>
      <c r="I137" s="150"/>
      <c r="J137" s="150">
        <f t="shared" ref="J137:J146" si="10">ROUND(I137*H137,2)</f>
        <v>0</v>
      </c>
      <c r="K137" s="151"/>
      <c r="L137" s="27"/>
      <c r="M137" s="152" t="s">
        <v>1</v>
      </c>
      <c r="N137" s="153" t="s">
        <v>36</v>
      </c>
      <c r="O137" s="154">
        <v>4.0000000000000001E-3</v>
      </c>
      <c r="P137" s="154">
        <f t="shared" ref="P137:P146" si="11">O137*H137</f>
        <v>0.42196</v>
      </c>
      <c r="Q137" s="154">
        <v>0</v>
      </c>
      <c r="R137" s="154">
        <f t="shared" ref="R137:R146" si="12">Q137*H137</f>
        <v>0</v>
      </c>
      <c r="S137" s="154">
        <v>0</v>
      </c>
      <c r="T137" s="155">
        <f t="shared" ref="T137:T146" si="13">S137*H137</f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6" t="s">
        <v>155</v>
      </c>
      <c r="AT137" s="156" t="s">
        <v>151</v>
      </c>
      <c r="AU137" s="156" t="s">
        <v>156</v>
      </c>
      <c r="AY137" s="14" t="s">
        <v>149</v>
      </c>
      <c r="BE137" s="157">
        <f t="shared" ref="BE137:BE146" si="14">IF(N137="základná",J137,0)</f>
        <v>0</v>
      </c>
      <c r="BF137" s="157">
        <f t="shared" ref="BF137:BF146" si="15">IF(N137="znížená",J137,0)</f>
        <v>0</v>
      </c>
      <c r="BG137" s="157">
        <f t="shared" ref="BG137:BG146" si="16">IF(N137="zákl. prenesená",J137,0)</f>
        <v>0</v>
      </c>
      <c r="BH137" s="157">
        <f t="shared" ref="BH137:BH146" si="17">IF(N137="zníž. prenesená",J137,0)</f>
        <v>0</v>
      </c>
      <c r="BI137" s="157">
        <f t="shared" ref="BI137:BI146" si="18">IF(N137="nulová",J137,0)</f>
        <v>0</v>
      </c>
      <c r="BJ137" s="14" t="s">
        <v>156</v>
      </c>
      <c r="BK137" s="157">
        <f t="shared" ref="BK137:BK146" si="19">ROUND(I137*H137,2)</f>
        <v>0</v>
      </c>
      <c r="BL137" s="14" t="s">
        <v>155</v>
      </c>
      <c r="BM137" s="156" t="s">
        <v>188</v>
      </c>
    </row>
    <row r="138" spans="1:65" s="2" customFormat="1" ht="24.15" customHeight="1">
      <c r="A138" s="26"/>
      <c r="B138" s="144"/>
      <c r="C138" s="145" t="s">
        <v>183</v>
      </c>
      <c r="D138" s="145" t="s">
        <v>151</v>
      </c>
      <c r="E138" s="146" t="s">
        <v>693</v>
      </c>
      <c r="F138" s="147" t="s">
        <v>694</v>
      </c>
      <c r="G138" s="148" t="s">
        <v>170</v>
      </c>
      <c r="H138" s="149">
        <v>7.2</v>
      </c>
      <c r="I138" s="150"/>
      <c r="J138" s="150">
        <f t="shared" si="10"/>
        <v>0</v>
      </c>
      <c r="K138" s="151"/>
      <c r="L138" s="27"/>
      <c r="M138" s="152" t="s">
        <v>1</v>
      </c>
      <c r="N138" s="153" t="s">
        <v>36</v>
      </c>
      <c r="O138" s="154">
        <v>1.764</v>
      </c>
      <c r="P138" s="154">
        <f t="shared" si="11"/>
        <v>12.700800000000001</v>
      </c>
      <c r="Q138" s="154">
        <v>1.7198999999999999E-2</v>
      </c>
      <c r="R138" s="154">
        <f t="shared" si="12"/>
        <v>0.12383279999999999</v>
      </c>
      <c r="S138" s="154">
        <v>0</v>
      </c>
      <c r="T138" s="155">
        <f t="shared" si="1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6" t="s">
        <v>155</v>
      </c>
      <c r="AT138" s="156" t="s">
        <v>151</v>
      </c>
      <c r="AU138" s="156" t="s">
        <v>156</v>
      </c>
      <c r="AY138" s="14" t="s">
        <v>149</v>
      </c>
      <c r="BE138" s="157">
        <f t="shared" si="14"/>
        <v>0</v>
      </c>
      <c r="BF138" s="157">
        <f t="shared" si="15"/>
        <v>0</v>
      </c>
      <c r="BG138" s="157">
        <f t="shared" si="16"/>
        <v>0</v>
      </c>
      <c r="BH138" s="157">
        <f t="shared" si="17"/>
        <v>0</v>
      </c>
      <c r="BI138" s="157">
        <f t="shared" si="18"/>
        <v>0</v>
      </c>
      <c r="BJ138" s="14" t="s">
        <v>156</v>
      </c>
      <c r="BK138" s="157">
        <f t="shared" si="19"/>
        <v>0</v>
      </c>
      <c r="BL138" s="14" t="s">
        <v>155</v>
      </c>
      <c r="BM138" s="156" t="s">
        <v>695</v>
      </c>
    </row>
    <row r="139" spans="1:65" s="2" customFormat="1" ht="24.15" customHeight="1">
      <c r="A139" s="26"/>
      <c r="B139" s="144"/>
      <c r="C139" s="145" t="s">
        <v>171</v>
      </c>
      <c r="D139" s="145" t="s">
        <v>151</v>
      </c>
      <c r="E139" s="146" t="s">
        <v>696</v>
      </c>
      <c r="F139" s="147" t="s">
        <v>697</v>
      </c>
      <c r="G139" s="148" t="s">
        <v>154</v>
      </c>
      <c r="H139" s="149">
        <v>12</v>
      </c>
      <c r="I139" s="150"/>
      <c r="J139" s="150">
        <f t="shared" si="10"/>
        <v>0</v>
      </c>
      <c r="K139" s="151"/>
      <c r="L139" s="27"/>
      <c r="M139" s="152" t="s">
        <v>1</v>
      </c>
      <c r="N139" s="153" t="s">
        <v>36</v>
      </c>
      <c r="O139" s="154">
        <v>0</v>
      </c>
      <c r="P139" s="154">
        <f t="shared" si="11"/>
        <v>0</v>
      </c>
      <c r="Q139" s="154">
        <v>0</v>
      </c>
      <c r="R139" s="154">
        <f t="shared" si="12"/>
        <v>0</v>
      </c>
      <c r="S139" s="154">
        <v>0</v>
      </c>
      <c r="T139" s="155">
        <f t="shared" si="1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6" t="s">
        <v>155</v>
      </c>
      <c r="AT139" s="156" t="s">
        <v>151</v>
      </c>
      <c r="AU139" s="156" t="s">
        <v>156</v>
      </c>
      <c r="AY139" s="14" t="s">
        <v>149</v>
      </c>
      <c r="BE139" s="157">
        <f t="shared" si="14"/>
        <v>0</v>
      </c>
      <c r="BF139" s="157">
        <f t="shared" si="15"/>
        <v>0</v>
      </c>
      <c r="BG139" s="157">
        <f t="shared" si="16"/>
        <v>0</v>
      </c>
      <c r="BH139" s="157">
        <f t="shared" si="17"/>
        <v>0</v>
      </c>
      <c r="BI139" s="157">
        <f t="shared" si="18"/>
        <v>0</v>
      </c>
      <c r="BJ139" s="14" t="s">
        <v>156</v>
      </c>
      <c r="BK139" s="157">
        <f t="shared" si="19"/>
        <v>0</v>
      </c>
      <c r="BL139" s="14" t="s">
        <v>155</v>
      </c>
      <c r="BM139" s="156" t="s">
        <v>698</v>
      </c>
    </row>
    <row r="140" spans="1:65" s="2" customFormat="1" ht="16.5" customHeight="1">
      <c r="A140" s="26"/>
      <c r="B140" s="144"/>
      <c r="C140" s="145" t="s">
        <v>192</v>
      </c>
      <c r="D140" s="145" t="s">
        <v>151</v>
      </c>
      <c r="E140" s="146" t="s">
        <v>699</v>
      </c>
      <c r="F140" s="147" t="s">
        <v>700</v>
      </c>
      <c r="G140" s="148" t="s">
        <v>234</v>
      </c>
      <c r="H140" s="149">
        <v>116.039</v>
      </c>
      <c r="I140" s="150"/>
      <c r="J140" s="150">
        <f t="shared" si="10"/>
        <v>0</v>
      </c>
      <c r="K140" s="151"/>
      <c r="L140" s="27"/>
      <c r="M140" s="152" t="s">
        <v>1</v>
      </c>
      <c r="N140" s="153" t="s">
        <v>36</v>
      </c>
      <c r="O140" s="154">
        <v>0.90824000000000005</v>
      </c>
      <c r="P140" s="154">
        <f t="shared" si="11"/>
        <v>105.39126136</v>
      </c>
      <c r="Q140" s="154">
        <v>2.0663999999999998</v>
      </c>
      <c r="R140" s="154">
        <f t="shared" si="12"/>
        <v>239.78298959999998</v>
      </c>
      <c r="S140" s="154">
        <v>0</v>
      </c>
      <c r="T140" s="155">
        <f t="shared" si="1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6" t="s">
        <v>155</v>
      </c>
      <c r="AT140" s="156" t="s">
        <v>151</v>
      </c>
      <c r="AU140" s="156" t="s">
        <v>156</v>
      </c>
      <c r="AY140" s="14" t="s">
        <v>149</v>
      </c>
      <c r="BE140" s="157">
        <f t="shared" si="14"/>
        <v>0</v>
      </c>
      <c r="BF140" s="157">
        <f t="shared" si="15"/>
        <v>0</v>
      </c>
      <c r="BG140" s="157">
        <f t="shared" si="16"/>
        <v>0</v>
      </c>
      <c r="BH140" s="157">
        <f t="shared" si="17"/>
        <v>0</v>
      </c>
      <c r="BI140" s="157">
        <f t="shared" si="18"/>
        <v>0</v>
      </c>
      <c r="BJ140" s="14" t="s">
        <v>156</v>
      </c>
      <c r="BK140" s="157">
        <f t="shared" si="19"/>
        <v>0</v>
      </c>
      <c r="BL140" s="14" t="s">
        <v>155</v>
      </c>
      <c r="BM140" s="156" t="s">
        <v>375</v>
      </c>
    </row>
    <row r="141" spans="1:65" s="2" customFormat="1" ht="16.5" customHeight="1">
      <c r="A141" s="26"/>
      <c r="B141" s="144"/>
      <c r="C141" s="145" t="s">
        <v>174</v>
      </c>
      <c r="D141" s="145" t="s">
        <v>151</v>
      </c>
      <c r="E141" s="146" t="s">
        <v>342</v>
      </c>
      <c r="F141" s="147" t="s">
        <v>343</v>
      </c>
      <c r="G141" s="148" t="s">
        <v>234</v>
      </c>
      <c r="H141" s="149">
        <v>8.7100000000000009</v>
      </c>
      <c r="I141" s="150"/>
      <c r="J141" s="150">
        <f t="shared" si="10"/>
        <v>0</v>
      </c>
      <c r="K141" s="151"/>
      <c r="L141" s="27"/>
      <c r="M141" s="152" t="s">
        <v>1</v>
      </c>
      <c r="N141" s="153" t="s">
        <v>36</v>
      </c>
      <c r="O141" s="154">
        <v>0.61770999999999998</v>
      </c>
      <c r="P141" s="154">
        <f t="shared" si="11"/>
        <v>5.3802541000000002</v>
      </c>
      <c r="Q141" s="154">
        <v>2.2354352039999998</v>
      </c>
      <c r="R141" s="154">
        <f t="shared" si="12"/>
        <v>19.470640626840002</v>
      </c>
      <c r="S141" s="154">
        <v>0</v>
      </c>
      <c r="T141" s="155">
        <f t="shared" si="1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6" t="s">
        <v>155</v>
      </c>
      <c r="AT141" s="156" t="s">
        <v>151</v>
      </c>
      <c r="AU141" s="156" t="s">
        <v>156</v>
      </c>
      <c r="AY141" s="14" t="s">
        <v>149</v>
      </c>
      <c r="BE141" s="157">
        <f t="shared" si="14"/>
        <v>0</v>
      </c>
      <c r="BF141" s="157">
        <f t="shared" si="15"/>
        <v>0</v>
      </c>
      <c r="BG141" s="157">
        <f t="shared" si="16"/>
        <v>0</v>
      </c>
      <c r="BH141" s="157">
        <f t="shared" si="17"/>
        <v>0</v>
      </c>
      <c r="BI141" s="157">
        <f t="shared" si="18"/>
        <v>0</v>
      </c>
      <c r="BJ141" s="14" t="s">
        <v>156</v>
      </c>
      <c r="BK141" s="157">
        <f t="shared" si="19"/>
        <v>0</v>
      </c>
      <c r="BL141" s="14" t="s">
        <v>155</v>
      </c>
      <c r="BM141" s="156" t="s">
        <v>378</v>
      </c>
    </row>
    <row r="142" spans="1:65" s="2" customFormat="1" ht="24.15" customHeight="1">
      <c r="A142" s="26"/>
      <c r="B142" s="144"/>
      <c r="C142" s="145" t="s">
        <v>200</v>
      </c>
      <c r="D142" s="145" t="s">
        <v>151</v>
      </c>
      <c r="E142" s="146" t="s">
        <v>701</v>
      </c>
      <c r="F142" s="147" t="s">
        <v>702</v>
      </c>
      <c r="G142" s="148" t="s">
        <v>165</v>
      </c>
      <c r="H142" s="149">
        <v>2.64</v>
      </c>
      <c r="I142" s="150"/>
      <c r="J142" s="150">
        <f t="shared" si="10"/>
        <v>0</v>
      </c>
      <c r="K142" s="151"/>
      <c r="L142" s="27"/>
      <c r="M142" s="152" t="s">
        <v>1</v>
      </c>
      <c r="N142" s="153" t="s">
        <v>36</v>
      </c>
      <c r="O142" s="154">
        <v>0.78800000000000003</v>
      </c>
      <c r="P142" s="154">
        <f t="shared" si="11"/>
        <v>2.0803200000000004</v>
      </c>
      <c r="Q142" s="154">
        <v>4.0692599999999999E-3</v>
      </c>
      <c r="R142" s="154">
        <f t="shared" si="12"/>
        <v>1.07428464E-2</v>
      </c>
      <c r="S142" s="154">
        <v>0</v>
      </c>
      <c r="T142" s="155">
        <f t="shared" si="1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6" t="s">
        <v>155</v>
      </c>
      <c r="AT142" s="156" t="s">
        <v>151</v>
      </c>
      <c r="AU142" s="156" t="s">
        <v>156</v>
      </c>
      <c r="AY142" s="14" t="s">
        <v>149</v>
      </c>
      <c r="BE142" s="157">
        <f t="shared" si="14"/>
        <v>0</v>
      </c>
      <c r="BF142" s="157">
        <f t="shared" si="15"/>
        <v>0</v>
      </c>
      <c r="BG142" s="157">
        <f t="shared" si="16"/>
        <v>0</v>
      </c>
      <c r="BH142" s="157">
        <f t="shared" si="17"/>
        <v>0</v>
      </c>
      <c r="BI142" s="157">
        <f t="shared" si="18"/>
        <v>0</v>
      </c>
      <c r="BJ142" s="14" t="s">
        <v>156</v>
      </c>
      <c r="BK142" s="157">
        <f t="shared" si="19"/>
        <v>0</v>
      </c>
      <c r="BL142" s="14" t="s">
        <v>155</v>
      </c>
      <c r="BM142" s="156" t="s">
        <v>382</v>
      </c>
    </row>
    <row r="143" spans="1:65" s="2" customFormat="1" ht="24.15" customHeight="1">
      <c r="A143" s="26"/>
      <c r="B143" s="144"/>
      <c r="C143" s="145" t="s">
        <v>178</v>
      </c>
      <c r="D143" s="145" t="s">
        <v>151</v>
      </c>
      <c r="E143" s="146" t="s">
        <v>703</v>
      </c>
      <c r="F143" s="147" t="s">
        <v>704</v>
      </c>
      <c r="G143" s="148" t="s">
        <v>165</v>
      </c>
      <c r="H143" s="149">
        <v>2.64</v>
      </c>
      <c r="I143" s="150"/>
      <c r="J143" s="150">
        <f t="shared" si="10"/>
        <v>0</v>
      </c>
      <c r="K143" s="151"/>
      <c r="L143" s="27"/>
      <c r="M143" s="152" t="s">
        <v>1</v>
      </c>
      <c r="N143" s="153" t="s">
        <v>36</v>
      </c>
      <c r="O143" s="154">
        <v>0.32200000000000001</v>
      </c>
      <c r="P143" s="154">
        <f t="shared" si="11"/>
        <v>0.85008000000000006</v>
      </c>
      <c r="Q143" s="154">
        <v>0</v>
      </c>
      <c r="R143" s="154">
        <f t="shared" si="12"/>
        <v>0</v>
      </c>
      <c r="S143" s="154">
        <v>0</v>
      </c>
      <c r="T143" s="155">
        <f t="shared" si="1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6" t="s">
        <v>155</v>
      </c>
      <c r="AT143" s="156" t="s">
        <v>151</v>
      </c>
      <c r="AU143" s="156" t="s">
        <v>156</v>
      </c>
      <c r="AY143" s="14" t="s">
        <v>149</v>
      </c>
      <c r="BE143" s="157">
        <f t="shared" si="14"/>
        <v>0</v>
      </c>
      <c r="BF143" s="157">
        <f t="shared" si="15"/>
        <v>0</v>
      </c>
      <c r="BG143" s="157">
        <f t="shared" si="16"/>
        <v>0</v>
      </c>
      <c r="BH143" s="157">
        <f t="shared" si="17"/>
        <v>0</v>
      </c>
      <c r="BI143" s="157">
        <f t="shared" si="18"/>
        <v>0</v>
      </c>
      <c r="BJ143" s="14" t="s">
        <v>156</v>
      </c>
      <c r="BK143" s="157">
        <f t="shared" si="19"/>
        <v>0</v>
      </c>
      <c r="BL143" s="14" t="s">
        <v>155</v>
      </c>
      <c r="BM143" s="156" t="s">
        <v>385</v>
      </c>
    </row>
    <row r="144" spans="1:65" s="2" customFormat="1" ht="16.5" customHeight="1">
      <c r="A144" s="26"/>
      <c r="B144" s="144"/>
      <c r="C144" s="145" t="s">
        <v>213</v>
      </c>
      <c r="D144" s="145" t="s">
        <v>151</v>
      </c>
      <c r="E144" s="146" t="s">
        <v>705</v>
      </c>
      <c r="F144" s="147" t="s">
        <v>706</v>
      </c>
      <c r="G144" s="148" t="s">
        <v>234</v>
      </c>
      <c r="H144" s="149">
        <v>0.36</v>
      </c>
      <c r="I144" s="150"/>
      <c r="J144" s="150">
        <f t="shared" si="10"/>
        <v>0</v>
      </c>
      <c r="K144" s="151"/>
      <c r="L144" s="27"/>
      <c r="M144" s="152" t="s">
        <v>1</v>
      </c>
      <c r="N144" s="153" t="s">
        <v>36</v>
      </c>
      <c r="O144" s="154">
        <v>0.58055000000000001</v>
      </c>
      <c r="P144" s="154">
        <f t="shared" si="11"/>
        <v>0.20899799999999999</v>
      </c>
      <c r="Q144" s="154">
        <v>2.1940757039999998</v>
      </c>
      <c r="R144" s="154">
        <f t="shared" si="12"/>
        <v>0.78986725343999986</v>
      </c>
      <c r="S144" s="154">
        <v>0</v>
      </c>
      <c r="T144" s="155">
        <f t="shared" si="1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6" t="s">
        <v>155</v>
      </c>
      <c r="AT144" s="156" t="s">
        <v>151</v>
      </c>
      <c r="AU144" s="156" t="s">
        <v>156</v>
      </c>
      <c r="AY144" s="14" t="s">
        <v>149</v>
      </c>
      <c r="BE144" s="157">
        <f t="shared" si="14"/>
        <v>0</v>
      </c>
      <c r="BF144" s="157">
        <f t="shared" si="15"/>
        <v>0</v>
      </c>
      <c r="BG144" s="157">
        <f t="shared" si="16"/>
        <v>0</v>
      </c>
      <c r="BH144" s="157">
        <f t="shared" si="17"/>
        <v>0</v>
      </c>
      <c r="BI144" s="157">
        <f t="shared" si="18"/>
        <v>0</v>
      </c>
      <c r="BJ144" s="14" t="s">
        <v>156</v>
      </c>
      <c r="BK144" s="157">
        <f t="shared" si="19"/>
        <v>0</v>
      </c>
      <c r="BL144" s="14" t="s">
        <v>155</v>
      </c>
      <c r="BM144" s="156" t="s">
        <v>388</v>
      </c>
    </row>
    <row r="145" spans="1:65" s="2" customFormat="1" ht="21.75" customHeight="1">
      <c r="A145" s="26"/>
      <c r="B145" s="144"/>
      <c r="C145" s="145" t="s">
        <v>188</v>
      </c>
      <c r="D145" s="145" t="s">
        <v>151</v>
      </c>
      <c r="E145" s="146" t="s">
        <v>707</v>
      </c>
      <c r="F145" s="147" t="s">
        <v>708</v>
      </c>
      <c r="G145" s="148" t="s">
        <v>165</v>
      </c>
      <c r="H145" s="149">
        <v>2.2400000000000002</v>
      </c>
      <c r="I145" s="150"/>
      <c r="J145" s="150">
        <f t="shared" si="10"/>
        <v>0</v>
      </c>
      <c r="K145" s="151"/>
      <c r="L145" s="27"/>
      <c r="M145" s="152" t="s">
        <v>1</v>
      </c>
      <c r="N145" s="153" t="s">
        <v>36</v>
      </c>
      <c r="O145" s="154">
        <v>0.79900000000000004</v>
      </c>
      <c r="P145" s="154">
        <f t="shared" si="11"/>
        <v>1.7897600000000002</v>
      </c>
      <c r="Q145" s="154">
        <v>4.0692599999999999E-3</v>
      </c>
      <c r="R145" s="154">
        <f t="shared" si="12"/>
        <v>9.1151423999999998E-3</v>
      </c>
      <c r="S145" s="154">
        <v>0</v>
      </c>
      <c r="T145" s="155">
        <f t="shared" si="1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6" t="s">
        <v>155</v>
      </c>
      <c r="AT145" s="156" t="s">
        <v>151</v>
      </c>
      <c r="AU145" s="156" t="s">
        <v>156</v>
      </c>
      <c r="AY145" s="14" t="s">
        <v>149</v>
      </c>
      <c r="BE145" s="157">
        <f t="shared" si="14"/>
        <v>0</v>
      </c>
      <c r="BF145" s="157">
        <f t="shared" si="15"/>
        <v>0</v>
      </c>
      <c r="BG145" s="157">
        <f t="shared" si="16"/>
        <v>0</v>
      </c>
      <c r="BH145" s="157">
        <f t="shared" si="17"/>
        <v>0</v>
      </c>
      <c r="BI145" s="157">
        <f t="shared" si="18"/>
        <v>0</v>
      </c>
      <c r="BJ145" s="14" t="s">
        <v>156</v>
      </c>
      <c r="BK145" s="157">
        <f t="shared" si="19"/>
        <v>0</v>
      </c>
      <c r="BL145" s="14" t="s">
        <v>155</v>
      </c>
      <c r="BM145" s="156" t="s">
        <v>391</v>
      </c>
    </row>
    <row r="146" spans="1:65" s="2" customFormat="1" ht="24.15" customHeight="1">
      <c r="A146" s="26"/>
      <c r="B146" s="144"/>
      <c r="C146" s="145" t="s">
        <v>277</v>
      </c>
      <c r="D146" s="145" t="s">
        <v>151</v>
      </c>
      <c r="E146" s="146" t="s">
        <v>709</v>
      </c>
      <c r="F146" s="147" t="s">
        <v>710</v>
      </c>
      <c r="G146" s="148" t="s">
        <v>165</v>
      </c>
      <c r="H146" s="149">
        <v>2.2400000000000002</v>
      </c>
      <c r="I146" s="150"/>
      <c r="J146" s="150">
        <f t="shared" si="10"/>
        <v>0</v>
      </c>
      <c r="K146" s="151"/>
      <c r="L146" s="27"/>
      <c r="M146" s="152" t="s">
        <v>1</v>
      </c>
      <c r="N146" s="153" t="s">
        <v>36</v>
      </c>
      <c r="O146" s="154">
        <v>0.32700000000000001</v>
      </c>
      <c r="P146" s="154">
        <f t="shared" si="11"/>
        <v>0.73248000000000013</v>
      </c>
      <c r="Q146" s="154">
        <v>0</v>
      </c>
      <c r="R146" s="154">
        <f t="shared" si="12"/>
        <v>0</v>
      </c>
      <c r="S146" s="154">
        <v>0</v>
      </c>
      <c r="T146" s="155">
        <f t="shared" si="1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6" t="s">
        <v>155</v>
      </c>
      <c r="AT146" s="156" t="s">
        <v>151</v>
      </c>
      <c r="AU146" s="156" t="s">
        <v>156</v>
      </c>
      <c r="AY146" s="14" t="s">
        <v>149</v>
      </c>
      <c r="BE146" s="157">
        <f t="shared" si="14"/>
        <v>0</v>
      </c>
      <c r="BF146" s="157">
        <f t="shared" si="15"/>
        <v>0</v>
      </c>
      <c r="BG146" s="157">
        <f t="shared" si="16"/>
        <v>0</v>
      </c>
      <c r="BH146" s="157">
        <f t="shared" si="17"/>
        <v>0</v>
      </c>
      <c r="BI146" s="157">
        <f t="shared" si="18"/>
        <v>0</v>
      </c>
      <c r="BJ146" s="14" t="s">
        <v>156</v>
      </c>
      <c r="BK146" s="157">
        <f t="shared" si="19"/>
        <v>0</v>
      </c>
      <c r="BL146" s="14" t="s">
        <v>155</v>
      </c>
      <c r="BM146" s="156" t="s">
        <v>394</v>
      </c>
    </row>
    <row r="147" spans="1:65" s="12" customFormat="1" ht="22.8" customHeight="1">
      <c r="B147" s="132"/>
      <c r="D147" s="133" t="s">
        <v>69</v>
      </c>
      <c r="E147" s="142" t="s">
        <v>159</v>
      </c>
      <c r="F147" s="142" t="s">
        <v>254</v>
      </c>
      <c r="J147" s="143">
        <f>BK147</f>
        <v>0</v>
      </c>
      <c r="L147" s="132"/>
      <c r="M147" s="136"/>
      <c r="N147" s="137"/>
      <c r="O147" s="137"/>
      <c r="P147" s="138">
        <f>SUM(P148:P154)</f>
        <v>1463.5186449600001</v>
      </c>
      <c r="Q147" s="137"/>
      <c r="R147" s="138">
        <f>SUM(R148:R154)</f>
        <v>107.10056286114801</v>
      </c>
      <c r="S147" s="137"/>
      <c r="T147" s="139">
        <f>SUM(T148:T154)</f>
        <v>0</v>
      </c>
      <c r="AR147" s="133" t="s">
        <v>78</v>
      </c>
      <c r="AT147" s="140" t="s">
        <v>69</v>
      </c>
      <c r="AU147" s="140" t="s">
        <v>78</v>
      </c>
      <c r="AY147" s="133" t="s">
        <v>149</v>
      </c>
      <c r="BK147" s="141">
        <f>SUM(BK148:BK154)</f>
        <v>0</v>
      </c>
    </row>
    <row r="148" spans="1:65" s="2" customFormat="1" ht="24.15" customHeight="1">
      <c r="A148" s="26"/>
      <c r="B148" s="144"/>
      <c r="C148" s="145" t="s">
        <v>191</v>
      </c>
      <c r="D148" s="145" t="s">
        <v>151</v>
      </c>
      <c r="E148" s="146" t="s">
        <v>711</v>
      </c>
      <c r="F148" s="147" t="s">
        <v>712</v>
      </c>
      <c r="G148" s="148" t="s">
        <v>234</v>
      </c>
      <c r="H148" s="149">
        <v>7.38</v>
      </c>
      <c r="I148" s="150"/>
      <c r="J148" s="150">
        <f t="shared" ref="J148:J154" si="20">ROUND(I148*H148,2)</f>
        <v>0</v>
      </c>
      <c r="K148" s="151"/>
      <c r="L148" s="27"/>
      <c r="M148" s="152" t="s">
        <v>1</v>
      </c>
      <c r="N148" s="153" t="s">
        <v>36</v>
      </c>
      <c r="O148" s="154">
        <v>1.1486400000000001</v>
      </c>
      <c r="P148" s="154">
        <f t="shared" ref="P148:P154" si="21">O148*H148</f>
        <v>8.4769632000000001</v>
      </c>
      <c r="Q148" s="154">
        <v>2.474103537</v>
      </c>
      <c r="R148" s="154">
        <f t="shared" ref="R148:R154" si="22">Q148*H148</f>
        <v>18.258884103059998</v>
      </c>
      <c r="S148" s="154">
        <v>0</v>
      </c>
      <c r="T148" s="155">
        <f t="shared" ref="T148:T154" si="23">S148*H148</f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6" t="s">
        <v>155</v>
      </c>
      <c r="AT148" s="156" t="s">
        <v>151</v>
      </c>
      <c r="AU148" s="156" t="s">
        <v>156</v>
      </c>
      <c r="AY148" s="14" t="s">
        <v>149</v>
      </c>
      <c r="BE148" s="157">
        <f t="shared" ref="BE148:BE154" si="24">IF(N148="základná",J148,0)</f>
        <v>0</v>
      </c>
      <c r="BF148" s="157">
        <f t="shared" ref="BF148:BF154" si="25">IF(N148="znížená",J148,0)</f>
        <v>0</v>
      </c>
      <c r="BG148" s="157">
        <f t="shared" ref="BG148:BG154" si="26">IF(N148="zákl. prenesená",J148,0)</f>
        <v>0</v>
      </c>
      <c r="BH148" s="157">
        <f t="shared" ref="BH148:BH154" si="27">IF(N148="zníž. prenesená",J148,0)</f>
        <v>0</v>
      </c>
      <c r="BI148" s="157">
        <f t="shared" ref="BI148:BI154" si="28">IF(N148="nulová",J148,0)</f>
        <v>0</v>
      </c>
      <c r="BJ148" s="14" t="s">
        <v>156</v>
      </c>
      <c r="BK148" s="157">
        <f t="shared" ref="BK148:BK154" si="29">ROUND(I148*H148,2)</f>
        <v>0</v>
      </c>
      <c r="BL148" s="14" t="s">
        <v>155</v>
      </c>
      <c r="BM148" s="156" t="s">
        <v>397</v>
      </c>
    </row>
    <row r="149" spans="1:65" s="2" customFormat="1" ht="24.15" customHeight="1">
      <c r="A149" s="26"/>
      <c r="B149" s="144"/>
      <c r="C149" s="145" t="s">
        <v>284</v>
      </c>
      <c r="D149" s="145" t="s">
        <v>151</v>
      </c>
      <c r="E149" s="146" t="s">
        <v>713</v>
      </c>
      <c r="F149" s="147" t="s">
        <v>714</v>
      </c>
      <c r="G149" s="148" t="s">
        <v>234</v>
      </c>
      <c r="H149" s="149">
        <v>10.5</v>
      </c>
      <c r="I149" s="150"/>
      <c r="J149" s="150">
        <f t="shared" si="20"/>
        <v>0</v>
      </c>
      <c r="K149" s="151"/>
      <c r="L149" s="27"/>
      <c r="M149" s="152" t="s">
        <v>1</v>
      </c>
      <c r="N149" s="153" t="s">
        <v>36</v>
      </c>
      <c r="O149" s="154">
        <v>0</v>
      </c>
      <c r="P149" s="154">
        <f t="shared" si="21"/>
        <v>0</v>
      </c>
      <c r="Q149" s="154">
        <v>0</v>
      </c>
      <c r="R149" s="154">
        <f t="shared" si="22"/>
        <v>0</v>
      </c>
      <c r="S149" s="154">
        <v>0</v>
      </c>
      <c r="T149" s="155">
        <f t="shared" si="2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6" t="s">
        <v>155</v>
      </c>
      <c r="AT149" s="156" t="s">
        <v>151</v>
      </c>
      <c r="AU149" s="156" t="s">
        <v>156</v>
      </c>
      <c r="AY149" s="14" t="s">
        <v>149</v>
      </c>
      <c r="BE149" s="157">
        <f t="shared" si="24"/>
        <v>0</v>
      </c>
      <c r="BF149" s="157">
        <f t="shared" si="25"/>
        <v>0</v>
      </c>
      <c r="BG149" s="157">
        <f t="shared" si="26"/>
        <v>0</v>
      </c>
      <c r="BH149" s="157">
        <f t="shared" si="27"/>
        <v>0</v>
      </c>
      <c r="BI149" s="157">
        <f t="shared" si="28"/>
        <v>0</v>
      </c>
      <c r="BJ149" s="14" t="s">
        <v>156</v>
      </c>
      <c r="BK149" s="157">
        <f t="shared" si="29"/>
        <v>0</v>
      </c>
      <c r="BL149" s="14" t="s">
        <v>155</v>
      </c>
      <c r="BM149" s="156" t="s">
        <v>401</v>
      </c>
    </row>
    <row r="150" spans="1:65" s="2" customFormat="1" ht="33" customHeight="1">
      <c r="A150" s="26"/>
      <c r="B150" s="144"/>
      <c r="C150" s="145" t="s">
        <v>7</v>
      </c>
      <c r="D150" s="145" t="s">
        <v>151</v>
      </c>
      <c r="E150" s="146" t="s">
        <v>715</v>
      </c>
      <c r="F150" s="147" t="s">
        <v>716</v>
      </c>
      <c r="G150" s="148" t="s">
        <v>234</v>
      </c>
      <c r="H150" s="149">
        <v>62.64</v>
      </c>
      <c r="I150" s="150"/>
      <c r="J150" s="150">
        <f t="shared" si="20"/>
        <v>0</v>
      </c>
      <c r="K150" s="151"/>
      <c r="L150" s="27"/>
      <c r="M150" s="152" t="s">
        <v>1</v>
      </c>
      <c r="N150" s="153" t="s">
        <v>36</v>
      </c>
      <c r="O150" s="154">
        <v>0</v>
      </c>
      <c r="P150" s="154">
        <f t="shared" si="21"/>
        <v>0</v>
      </c>
      <c r="Q150" s="154">
        <v>0</v>
      </c>
      <c r="R150" s="154">
        <f t="shared" si="22"/>
        <v>0</v>
      </c>
      <c r="S150" s="154">
        <v>0</v>
      </c>
      <c r="T150" s="155">
        <f t="shared" si="2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6" t="s">
        <v>155</v>
      </c>
      <c r="AT150" s="156" t="s">
        <v>151</v>
      </c>
      <c r="AU150" s="156" t="s">
        <v>156</v>
      </c>
      <c r="AY150" s="14" t="s">
        <v>149</v>
      </c>
      <c r="BE150" s="157">
        <f t="shared" si="24"/>
        <v>0</v>
      </c>
      <c r="BF150" s="157">
        <f t="shared" si="25"/>
        <v>0</v>
      </c>
      <c r="BG150" s="157">
        <f t="shared" si="26"/>
        <v>0</v>
      </c>
      <c r="BH150" s="157">
        <f t="shared" si="27"/>
        <v>0</v>
      </c>
      <c r="BI150" s="157">
        <f t="shared" si="28"/>
        <v>0</v>
      </c>
      <c r="BJ150" s="14" t="s">
        <v>156</v>
      </c>
      <c r="BK150" s="157">
        <f t="shared" si="29"/>
        <v>0</v>
      </c>
      <c r="BL150" s="14" t="s">
        <v>155</v>
      </c>
      <c r="BM150" s="156" t="s">
        <v>404</v>
      </c>
    </row>
    <row r="151" spans="1:65" s="2" customFormat="1" ht="33" customHeight="1">
      <c r="A151" s="26"/>
      <c r="B151" s="144"/>
      <c r="C151" s="145" t="s">
        <v>296</v>
      </c>
      <c r="D151" s="145" t="s">
        <v>151</v>
      </c>
      <c r="E151" s="146" t="s">
        <v>717</v>
      </c>
      <c r="F151" s="147" t="s">
        <v>718</v>
      </c>
      <c r="G151" s="148" t="s">
        <v>234</v>
      </c>
      <c r="H151" s="149">
        <v>34.055999999999997</v>
      </c>
      <c r="I151" s="150"/>
      <c r="J151" s="150">
        <f t="shared" si="20"/>
        <v>0</v>
      </c>
      <c r="K151" s="151"/>
      <c r="L151" s="27"/>
      <c r="M151" s="152" t="s">
        <v>1</v>
      </c>
      <c r="N151" s="153" t="s">
        <v>36</v>
      </c>
      <c r="O151" s="154">
        <v>0</v>
      </c>
      <c r="P151" s="154">
        <f t="shared" si="21"/>
        <v>0</v>
      </c>
      <c r="Q151" s="154">
        <v>0</v>
      </c>
      <c r="R151" s="154">
        <f t="shared" si="22"/>
        <v>0</v>
      </c>
      <c r="S151" s="154">
        <v>0</v>
      </c>
      <c r="T151" s="155">
        <f t="shared" si="2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6" t="s">
        <v>155</v>
      </c>
      <c r="AT151" s="156" t="s">
        <v>151</v>
      </c>
      <c r="AU151" s="156" t="s">
        <v>156</v>
      </c>
      <c r="AY151" s="14" t="s">
        <v>149</v>
      </c>
      <c r="BE151" s="157">
        <f t="shared" si="24"/>
        <v>0</v>
      </c>
      <c r="BF151" s="157">
        <f t="shared" si="25"/>
        <v>0</v>
      </c>
      <c r="BG151" s="157">
        <f t="shared" si="26"/>
        <v>0</v>
      </c>
      <c r="BH151" s="157">
        <f t="shared" si="27"/>
        <v>0</v>
      </c>
      <c r="BI151" s="157">
        <f t="shared" si="28"/>
        <v>0</v>
      </c>
      <c r="BJ151" s="14" t="s">
        <v>156</v>
      </c>
      <c r="BK151" s="157">
        <f t="shared" si="29"/>
        <v>0</v>
      </c>
      <c r="BL151" s="14" t="s">
        <v>155</v>
      </c>
      <c r="BM151" s="156" t="s">
        <v>408</v>
      </c>
    </row>
    <row r="152" spans="1:65" s="2" customFormat="1" ht="33" customHeight="1">
      <c r="A152" s="26"/>
      <c r="B152" s="144"/>
      <c r="C152" s="145" t="s">
        <v>197</v>
      </c>
      <c r="D152" s="145" t="s">
        <v>151</v>
      </c>
      <c r="E152" s="146" t="s">
        <v>640</v>
      </c>
      <c r="F152" s="147" t="s">
        <v>641</v>
      </c>
      <c r="G152" s="148" t="s">
        <v>165</v>
      </c>
      <c r="H152" s="149">
        <v>461.2</v>
      </c>
      <c r="I152" s="150"/>
      <c r="J152" s="150">
        <f t="shared" si="20"/>
        <v>0</v>
      </c>
      <c r="K152" s="151"/>
      <c r="L152" s="27"/>
      <c r="M152" s="152" t="s">
        <v>1</v>
      </c>
      <c r="N152" s="153" t="s">
        <v>36</v>
      </c>
      <c r="O152" s="154">
        <v>2.0291000000000001</v>
      </c>
      <c r="P152" s="154">
        <f t="shared" si="21"/>
        <v>935.82092</v>
      </c>
      <c r="Q152" s="154">
        <v>0.15740018850000001</v>
      </c>
      <c r="R152" s="154">
        <f t="shared" si="22"/>
        <v>72.5929669362</v>
      </c>
      <c r="S152" s="154">
        <v>0</v>
      </c>
      <c r="T152" s="155">
        <f t="shared" si="2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6" t="s">
        <v>155</v>
      </c>
      <c r="AT152" s="156" t="s">
        <v>151</v>
      </c>
      <c r="AU152" s="156" t="s">
        <v>156</v>
      </c>
      <c r="AY152" s="14" t="s">
        <v>149</v>
      </c>
      <c r="BE152" s="157">
        <f t="shared" si="24"/>
        <v>0</v>
      </c>
      <c r="BF152" s="157">
        <f t="shared" si="25"/>
        <v>0</v>
      </c>
      <c r="BG152" s="157">
        <f t="shared" si="26"/>
        <v>0</v>
      </c>
      <c r="BH152" s="157">
        <f t="shared" si="27"/>
        <v>0</v>
      </c>
      <c r="BI152" s="157">
        <f t="shared" si="28"/>
        <v>0</v>
      </c>
      <c r="BJ152" s="14" t="s">
        <v>156</v>
      </c>
      <c r="BK152" s="157">
        <f t="shared" si="29"/>
        <v>0</v>
      </c>
      <c r="BL152" s="14" t="s">
        <v>155</v>
      </c>
      <c r="BM152" s="156" t="s">
        <v>411</v>
      </c>
    </row>
    <row r="153" spans="1:65" s="2" customFormat="1" ht="33" customHeight="1">
      <c r="A153" s="26"/>
      <c r="B153" s="144"/>
      <c r="C153" s="145" t="s">
        <v>324</v>
      </c>
      <c r="D153" s="145" t="s">
        <v>151</v>
      </c>
      <c r="E153" s="146" t="s">
        <v>642</v>
      </c>
      <c r="F153" s="147" t="s">
        <v>643</v>
      </c>
      <c r="G153" s="148" t="s">
        <v>165</v>
      </c>
      <c r="H153" s="149">
        <v>461.2</v>
      </c>
      <c r="I153" s="150"/>
      <c r="J153" s="150">
        <f t="shared" si="20"/>
        <v>0</v>
      </c>
      <c r="K153" s="151"/>
      <c r="L153" s="27"/>
      <c r="M153" s="152" t="s">
        <v>1</v>
      </c>
      <c r="N153" s="153" t="s">
        <v>36</v>
      </c>
      <c r="O153" s="154">
        <v>0.41499999999999998</v>
      </c>
      <c r="P153" s="154">
        <f t="shared" si="21"/>
        <v>191.398</v>
      </c>
      <c r="Q153" s="154">
        <v>0</v>
      </c>
      <c r="R153" s="154">
        <f t="shared" si="22"/>
        <v>0</v>
      </c>
      <c r="S153" s="154">
        <v>0</v>
      </c>
      <c r="T153" s="155">
        <f t="shared" si="2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6" t="s">
        <v>155</v>
      </c>
      <c r="AT153" s="156" t="s">
        <v>151</v>
      </c>
      <c r="AU153" s="156" t="s">
        <v>156</v>
      </c>
      <c r="AY153" s="14" t="s">
        <v>149</v>
      </c>
      <c r="BE153" s="157">
        <f t="shared" si="24"/>
        <v>0</v>
      </c>
      <c r="BF153" s="157">
        <f t="shared" si="25"/>
        <v>0</v>
      </c>
      <c r="BG153" s="157">
        <f t="shared" si="26"/>
        <v>0</v>
      </c>
      <c r="BH153" s="157">
        <f t="shared" si="27"/>
        <v>0</v>
      </c>
      <c r="BI153" s="157">
        <f t="shared" si="28"/>
        <v>0</v>
      </c>
      <c r="BJ153" s="14" t="s">
        <v>156</v>
      </c>
      <c r="BK153" s="157">
        <f t="shared" si="29"/>
        <v>0</v>
      </c>
      <c r="BL153" s="14" t="s">
        <v>155</v>
      </c>
      <c r="BM153" s="156" t="s">
        <v>415</v>
      </c>
    </row>
    <row r="154" spans="1:65" s="2" customFormat="1" ht="24.15" customHeight="1">
      <c r="A154" s="26"/>
      <c r="B154" s="144"/>
      <c r="C154" s="145" t="s">
        <v>210</v>
      </c>
      <c r="D154" s="145" t="s">
        <v>151</v>
      </c>
      <c r="E154" s="146" t="s">
        <v>644</v>
      </c>
      <c r="F154" s="147" t="s">
        <v>645</v>
      </c>
      <c r="G154" s="148" t="s">
        <v>187</v>
      </c>
      <c r="H154" s="149">
        <v>16.042000000000002</v>
      </c>
      <c r="I154" s="150"/>
      <c r="J154" s="150">
        <f t="shared" si="20"/>
        <v>0</v>
      </c>
      <c r="K154" s="151"/>
      <c r="L154" s="27"/>
      <c r="M154" s="152" t="s">
        <v>1</v>
      </c>
      <c r="N154" s="153" t="s">
        <v>36</v>
      </c>
      <c r="O154" s="154">
        <v>20.435279999999999</v>
      </c>
      <c r="P154" s="154">
        <f t="shared" si="21"/>
        <v>327.82276175999999</v>
      </c>
      <c r="Q154" s="154">
        <v>1.0128856639999999</v>
      </c>
      <c r="R154" s="154">
        <f t="shared" si="22"/>
        <v>16.248711821888001</v>
      </c>
      <c r="S154" s="154">
        <v>0</v>
      </c>
      <c r="T154" s="155">
        <f t="shared" si="2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6" t="s">
        <v>155</v>
      </c>
      <c r="AT154" s="156" t="s">
        <v>151</v>
      </c>
      <c r="AU154" s="156" t="s">
        <v>156</v>
      </c>
      <c r="AY154" s="14" t="s">
        <v>149</v>
      </c>
      <c r="BE154" s="157">
        <f t="shared" si="24"/>
        <v>0</v>
      </c>
      <c r="BF154" s="157">
        <f t="shared" si="25"/>
        <v>0</v>
      </c>
      <c r="BG154" s="157">
        <f t="shared" si="26"/>
        <v>0</v>
      </c>
      <c r="BH154" s="157">
        <f t="shared" si="27"/>
        <v>0</v>
      </c>
      <c r="BI154" s="157">
        <f t="shared" si="28"/>
        <v>0</v>
      </c>
      <c r="BJ154" s="14" t="s">
        <v>156</v>
      </c>
      <c r="BK154" s="157">
        <f t="shared" si="29"/>
        <v>0</v>
      </c>
      <c r="BL154" s="14" t="s">
        <v>155</v>
      </c>
      <c r="BM154" s="156" t="s">
        <v>418</v>
      </c>
    </row>
    <row r="155" spans="1:65" s="12" customFormat="1" ht="22.8" customHeight="1">
      <c r="B155" s="132"/>
      <c r="D155" s="133" t="s">
        <v>69</v>
      </c>
      <c r="E155" s="142" t="s">
        <v>155</v>
      </c>
      <c r="F155" s="142" t="s">
        <v>369</v>
      </c>
      <c r="J155" s="143">
        <f>BK155</f>
        <v>0</v>
      </c>
      <c r="L155" s="132"/>
      <c r="M155" s="136"/>
      <c r="N155" s="137"/>
      <c r="O155" s="137"/>
      <c r="P155" s="138">
        <f>SUM(P156:P158)</f>
        <v>2.755728</v>
      </c>
      <c r="Q155" s="137"/>
      <c r="R155" s="138">
        <f>SUM(R156:R158)</f>
        <v>0.29649600000000004</v>
      </c>
      <c r="S155" s="137"/>
      <c r="T155" s="139">
        <f>SUM(T156:T158)</f>
        <v>0</v>
      </c>
      <c r="AR155" s="133" t="s">
        <v>78</v>
      </c>
      <c r="AT155" s="140" t="s">
        <v>69</v>
      </c>
      <c r="AU155" s="140" t="s">
        <v>78</v>
      </c>
      <c r="AY155" s="133" t="s">
        <v>149</v>
      </c>
      <c r="BK155" s="141">
        <f>SUM(BK156:BK158)</f>
        <v>0</v>
      </c>
    </row>
    <row r="156" spans="1:65" s="2" customFormat="1" ht="24.15" customHeight="1">
      <c r="A156" s="26"/>
      <c r="B156" s="144"/>
      <c r="C156" s="145" t="s">
        <v>398</v>
      </c>
      <c r="D156" s="145" t="s">
        <v>151</v>
      </c>
      <c r="E156" s="146" t="s">
        <v>646</v>
      </c>
      <c r="F156" s="147" t="s">
        <v>647</v>
      </c>
      <c r="G156" s="148" t="s">
        <v>165</v>
      </c>
      <c r="H156" s="149">
        <v>3.6</v>
      </c>
      <c r="I156" s="150"/>
      <c r="J156" s="150">
        <f>ROUND(I156*H156,2)</f>
        <v>0</v>
      </c>
      <c r="K156" s="151"/>
      <c r="L156" s="27"/>
      <c r="M156" s="152" t="s">
        <v>1</v>
      </c>
      <c r="N156" s="153" t="s">
        <v>36</v>
      </c>
      <c r="O156" s="154">
        <v>0.57647999999999999</v>
      </c>
      <c r="P156" s="154">
        <f>O156*H156</f>
        <v>2.0753279999999998</v>
      </c>
      <c r="Q156" s="154">
        <v>8.2360000000000003E-2</v>
      </c>
      <c r="R156" s="154">
        <f>Q156*H156</f>
        <v>0.29649600000000004</v>
      </c>
      <c r="S156" s="154">
        <v>0</v>
      </c>
      <c r="T156" s="155">
        <f>S156*H156</f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6" t="s">
        <v>155</v>
      </c>
      <c r="AT156" s="156" t="s">
        <v>151</v>
      </c>
      <c r="AU156" s="156" t="s">
        <v>156</v>
      </c>
      <c r="AY156" s="14" t="s">
        <v>149</v>
      </c>
      <c r="BE156" s="157">
        <f>IF(N156="základná",J156,0)</f>
        <v>0</v>
      </c>
      <c r="BF156" s="157">
        <f>IF(N156="znížená",J156,0)</f>
        <v>0</v>
      </c>
      <c r="BG156" s="157">
        <f>IF(N156="zákl. prenesená",J156,0)</f>
        <v>0</v>
      </c>
      <c r="BH156" s="157">
        <f>IF(N156="zníž. prenesená",J156,0)</f>
        <v>0</v>
      </c>
      <c r="BI156" s="157">
        <f>IF(N156="nulová",J156,0)</f>
        <v>0</v>
      </c>
      <c r="BJ156" s="14" t="s">
        <v>156</v>
      </c>
      <c r="BK156" s="157">
        <f>ROUND(I156*H156,2)</f>
        <v>0</v>
      </c>
      <c r="BL156" s="14" t="s">
        <v>155</v>
      </c>
      <c r="BM156" s="156" t="s">
        <v>422</v>
      </c>
    </row>
    <row r="157" spans="1:65" s="2" customFormat="1" ht="24.15" customHeight="1">
      <c r="A157" s="26"/>
      <c r="B157" s="144"/>
      <c r="C157" s="145" t="s">
        <v>216</v>
      </c>
      <c r="D157" s="145" t="s">
        <v>151</v>
      </c>
      <c r="E157" s="146" t="s">
        <v>648</v>
      </c>
      <c r="F157" s="147" t="s">
        <v>649</v>
      </c>
      <c r="G157" s="148" t="s">
        <v>165</v>
      </c>
      <c r="H157" s="149">
        <v>3.6</v>
      </c>
      <c r="I157" s="150"/>
      <c r="J157" s="150">
        <f>ROUND(I157*H157,2)</f>
        <v>0</v>
      </c>
      <c r="K157" s="151"/>
      <c r="L157" s="27"/>
      <c r="M157" s="152" t="s">
        <v>1</v>
      </c>
      <c r="N157" s="153" t="s">
        <v>36</v>
      </c>
      <c r="O157" s="154">
        <v>0.189</v>
      </c>
      <c r="P157" s="154">
        <f>O157*H157</f>
        <v>0.6804</v>
      </c>
      <c r="Q157" s="154">
        <v>0</v>
      </c>
      <c r="R157" s="154">
        <f>Q157*H157</f>
        <v>0</v>
      </c>
      <c r="S157" s="154">
        <v>0</v>
      </c>
      <c r="T157" s="155">
        <f>S157*H157</f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6" t="s">
        <v>155</v>
      </c>
      <c r="AT157" s="156" t="s">
        <v>151</v>
      </c>
      <c r="AU157" s="156" t="s">
        <v>156</v>
      </c>
      <c r="AY157" s="14" t="s">
        <v>149</v>
      </c>
      <c r="BE157" s="157">
        <f>IF(N157="základná",J157,0)</f>
        <v>0</v>
      </c>
      <c r="BF157" s="157">
        <f>IF(N157="znížená",J157,0)</f>
        <v>0</v>
      </c>
      <c r="BG157" s="157">
        <f>IF(N157="zákl. prenesená",J157,0)</f>
        <v>0</v>
      </c>
      <c r="BH157" s="157">
        <f>IF(N157="zníž. prenesená",J157,0)</f>
        <v>0</v>
      </c>
      <c r="BI157" s="157">
        <f>IF(N157="nulová",J157,0)</f>
        <v>0</v>
      </c>
      <c r="BJ157" s="14" t="s">
        <v>156</v>
      </c>
      <c r="BK157" s="157">
        <f>ROUND(I157*H157,2)</f>
        <v>0</v>
      </c>
      <c r="BL157" s="14" t="s">
        <v>155</v>
      </c>
      <c r="BM157" s="156" t="s">
        <v>425</v>
      </c>
    </row>
    <row r="158" spans="1:65" s="2" customFormat="1" ht="24.15" customHeight="1">
      <c r="A158" s="26"/>
      <c r="B158" s="144"/>
      <c r="C158" s="145" t="s">
        <v>405</v>
      </c>
      <c r="D158" s="145" t="s">
        <v>151</v>
      </c>
      <c r="E158" s="146" t="s">
        <v>719</v>
      </c>
      <c r="F158" s="147" t="s">
        <v>720</v>
      </c>
      <c r="G158" s="148" t="s">
        <v>154</v>
      </c>
      <c r="H158" s="149">
        <v>1</v>
      </c>
      <c r="I158" s="150"/>
      <c r="J158" s="150">
        <f>ROUND(I158*H158,2)</f>
        <v>0</v>
      </c>
      <c r="K158" s="151"/>
      <c r="L158" s="27"/>
      <c r="M158" s="152" t="s">
        <v>1</v>
      </c>
      <c r="N158" s="153" t="s">
        <v>36</v>
      </c>
      <c r="O158" s="154">
        <v>0</v>
      </c>
      <c r="P158" s="154">
        <f>O158*H158</f>
        <v>0</v>
      </c>
      <c r="Q158" s="154">
        <v>0</v>
      </c>
      <c r="R158" s="154">
        <f>Q158*H158</f>
        <v>0</v>
      </c>
      <c r="S158" s="154">
        <v>0</v>
      </c>
      <c r="T158" s="155">
        <f>S158*H158</f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56" t="s">
        <v>155</v>
      </c>
      <c r="AT158" s="156" t="s">
        <v>151</v>
      </c>
      <c r="AU158" s="156" t="s">
        <v>156</v>
      </c>
      <c r="AY158" s="14" t="s">
        <v>149</v>
      </c>
      <c r="BE158" s="157">
        <f>IF(N158="základná",J158,0)</f>
        <v>0</v>
      </c>
      <c r="BF158" s="157">
        <f>IF(N158="znížená",J158,0)</f>
        <v>0</v>
      </c>
      <c r="BG158" s="157">
        <f>IF(N158="zákl. prenesená",J158,0)</f>
        <v>0</v>
      </c>
      <c r="BH158" s="157">
        <f>IF(N158="zníž. prenesená",J158,0)</f>
        <v>0</v>
      </c>
      <c r="BI158" s="157">
        <f>IF(N158="nulová",J158,0)</f>
        <v>0</v>
      </c>
      <c r="BJ158" s="14" t="s">
        <v>156</v>
      </c>
      <c r="BK158" s="157">
        <f>ROUND(I158*H158,2)</f>
        <v>0</v>
      </c>
      <c r="BL158" s="14" t="s">
        <v>155</v>
      </c>
      <c r="BM158" s="156" t="s">
        <v>299</v>
      </c>
    </row>
    <row r="159" spans="1:65" s="12" customFormat="1" ht="22.8" customHeight="1">
      <c r="B159" s="132"/>
      <c r="D159" s="133" t="s">
        <v>69</v>
      </c>
      <c r="E159" s="142" t="s">
        <v>167</v>
      </c>
      <c r="F159" s="142" t="s">
        <v>721</v>
      </c>
      <c r="J159" s="143">
        <f>BK159</f>
        <v>0</v>
      </c>
      <c r="L159" s="132"/>
      <c r="M159" s="136"/>
      <c r="N159" s="137"/>
      <c r="O159" s="137"/>
      <c r="P159" s="138">
        <f>SUM(P160:P161)</f>
        <v>5.4371200000000002</v>
      </c>
      <c r="Q159" s="137"/>
      <c r="R159" s="138">
        <f>SUM(R160:R161)</f>
        <v>11.542999</v>
      </c>
      <c r="S159" s="137"/>
      <c r="T159" s="139">
        <f>SUM(T160:T161)</f>
        <v>0</v>
      </c>
      <c r="AR159" s="133" t="s">
        <v>78</v>
      </c>
      <c r="AT159" s="140" t="s">
        <v>69</v>
      </c>
      <c r="AU159" s="140" t="s">
        <v>78</v>
      </c>
      <c r="AY159" s="133" t="s">
        <v>149</v>
      </c>
      <c r="BK159" s="141">
        <f>SUM(BK160:BK161)</f>
        <v>0</v>
      </c>
    </row>
    <row r="160" spans="1:65" s="2" customFormat="1" ht="33" customHeight="1">
      <c r="A160" s="26"/>
      <c r="B160" s="144"/>
      <c r="C160" s="145" t="s">
        <v>219</v>
      </c>
      <c r="D160" s="145" t="s">
        <v>151</v>
      </c>
      <c r="E160" s="146" t="s">
        <v>722</v>
      </c>
      <c r="F160" s="147" t="s">
        <v>723</v>
      </c>
      <c r="G160" s="148" t="s">
        <v>165</v>
      </c>
      <c r="H160" s="149">
        <v>26</v>
      </c>
      <c r="I160" s="150"/>
      <c r="J160" s="150">
        <f>ROUND(I160*H160,2)</f>
        <v>0</v>
      </c>
      <c r="K160" s="151"/>
      <c r="L160" s="27"/>
      <c r="M160" s="152" t="s">
        <v>1</v>
      </c>
      <c r="N160" s="153" t="s">
        <v>36</v>
      </c>
      <c r="O160" s="154">
        <v>2.512E-2</v>
      </c>
      <c r="P160" s="154">
        <f>O160*H160</f>
        <v>0.65312000000000003</v>
      </c>
      <c r="Q160" s="154">
        <v>0.2024</v>
      </c>
      <c r="R160" s="154">
        <f>Q160*H160</f>
        <v>5.2623999999999995</v>
      </c>
      <c r="S160" s="154">
        <v>0</v>
      </c>
      <c r="T160" s="155">
        <f>S160*H160</f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56" t="s">
        <v>155</v>
      </c>
      <c r="AT160" s="156" t="s">
        <v>151</v>
      </c>
      <c r="AU160" s="156" t="s">
        <v>156</v>
      </c>
      <c r="AY160" s="14" t="s">
        <v>149</v>
      </c>
      <c r="BE160" s="157">
        <f>IF(N160="základná",J160,0)</f>
        <v>0</v>
      </c>
      <c r="BF160" s="157">
        <f>IF(N160="znížená",J160,0)</f>
        <v>0</v>
      </c>
      <c r="BG160" s="157">
        <f>IF(N160="zákl. prenesená",J160,0)</f>
        <v>0</v>
      </c>
      <c r="BH160" s="157">
        <f>IF(N160="zníž. prenesená",J160,0)</f>
        <v>0</v>
      </c>
      <c r="BI160" s="157">
        <f>IF(N160="nulová",J160,0)</f>
        <v>0</v>
      </c>
      <c r="BJ160" s="14" t="s">
        <v>156</v>
      </c>
      <c r="BK160" s="157">
        <f>ROUND(I160*H160,2)</f>
        <v>0</v>
      </c>
      <c r="BL160" s="14" t="s">
        <v>155</v>
      </c>
      <c r="BM160" s="156" t="s">
        <v>431</v>
      </c>
    </row>
    <row r="161" spans="1:65" s="2" customFormat="1" ht="24.15" customHeight="1">
      <c r="A161" s="26"/>
      <c r="B161" s="144"/>
      <c r="C161" s="145" t="s">
        <v>412</v>
      </c>
      <c r="D161" s="145" t="s">
        <v>151</v>
      </c>
      <c r="E161" s="146" t="s">
        <v>724</v>
      </c>
      <c r="F161" s="147" t="s">
        <v>725</v>
      </c>
      <c r="G161" s="148" t="s">
        <v>165</v>
      </c>
      <c r="H161" s="149">
        <v>26</v>
      </c>
      <c r="I161" s="150"/>
      <c r="J161" s="150">
        <f>ROUND(I161*H161,2)</f>
        <v>0</v>
      </c>
      <c r="K161" s="151"/>
      <c r="L161" s="27"/>
      <c r="M161" s="152" t="s">
        <v>1</v>
      </c>
      <c r="N161" s="153" t="s">
        <v>36</v>
      </c>
      <c r="O161" s="154">
        <v>0.184</v>
      </c>
      <c r="P161" s="154">
        <f>O161*H161</f>
        <v>4.7839999999999998</v>
      </c>
      <c r="Q161" s="154">
        <v>0.24156150000000001</v>
      </c>
      <c r="R161" s="154">
        <f>Q161*H161</f>
        <v>6.2805990000000005</v>
      </c>
      <c r="S161" s="154">
        <v>0</v>
      </c>
      <c r="T161" s="155">
        <f>S161*H161</f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56" t="s">
        <v>155</v>
      </c>
      <c r="AT161" s="156" t="s">
        <v>151</v>
      </c>
      <c r="AU161" s="156" t="s">
        <v>156</v>
      </c>
      <c r="AY161" s="14" t="s">
        <v>149</v>
      </c>
      <c r="BE161" s="157">
        <f>IF(N161="základná",J161,0)</f>
        <v>0</v>
      </c>
      <c r="BF161" s="157">
        <f>IF(N161="znížená",J161,0)</f>
        <v>0</v>
      </c>
      <c r="BG161" s="157">
        <f>IF(N161="zákl. prenesená",J161,0)</f>
        <v>0</v>
      </c>
      <c r="BH161" s="157">
        <f>IF(N161="zníž. prenesená",J161,0)</f>
        <v>0</v>
      </c>
      <c r="BI161" s="157">
        <f>IF(N161="nulová",J161,0)</f>
        <v>0</v>
      </c>
      <c r="BJ161" s="14" t="s">
        <v>156</v>
      </c>
      <c r="BK161" s="157">
        <f>ROUND(I161*H161,2)</f>
        <v>0</v>
      </c>
      <c r="BL161" s="14" t="s">
        <v>155</v>
      </c>
      <c r="BM161" s="156" t="s">
        <v>435</v>
      </c>
    </row>
    <row r="162" spans="1:65" s="12" customFormat="1" ht="22.8" customHeight="1">
      <c r="B162" s="132"/>
      <c r="D162" s="133" t="s">
        <v>69</v>
      </c>
      <c r="E162" s="142" t="s">
        <v>183</v>
      </c>
      <c r="F162" s="142" t="s">
        <v>184</v>
      </c>
      <c r="J162" s="143">
        <f>BK162</f>
        <v>0</v>
      </c>
      <c r="L162" s="132"/>
      <c r="M162" s="136"/>
      <c r="N162" s="137"/>
      <c r="O162" s="137"/>
      <c r="P162" s="138">
        <f>SUM(P163:P171)</f>
        <v>73.811450000000008</v>
      </c>
      <c r="Q162" s="137"/>
      <c r="R162" s="138">
        <f>SUM(R163:R171)</f>
        <v>0.40837774999999998</v>
      </c>
      <c r="S162" s="137"/>
      <c r="T162" s="139">
        <f>SUM(T163:T171)</f>
        <v>0</v>
      </c>
      <c r="AR162" s="133" t="s">
        <v>78</v>
      </c>
      <c r="AT162" s="140" t="s">
        <v>69</v>
      </c>
      <c r="AU162" s="140" t="s">
        <v>78</v>
      </c>
      <c r="AY162" s="133" t="s">
        <v>149</v>
      </c>
      <c r="BK162" s="141">
        <f>SUM(BK163:BK171)</f>
        <v>0</v>
      </c>
    </row>
    <row r="163" spans="1:65" s="2" customFormat="1" ht="24.15" customHeight="1">
      <c r="A163" s="26"/>
      <c r="B163" s="144"/>
      <c r="C163" s="145" t="s">
        <v>372</v>
      </c>
      <c r="D163" s="145" t="s">
        <v>151</v>
      </c>
      <c r="E163" s="146" t="s">
        <v>726</v>
      </c>
      <c r="F163" s="147" t="s">
        <v>727</v>
      </c>
      <c r="G163" s="148" t="s">
        <v>170</v>
      </c>
      <c r="H163" s="149">
        <v>8</v>
      </c>
      <c r="I163" s="150"/>
      <c r="J163" s="150">
        <f t="shared" ref="J163:J171" si="30">ROUND(I163*H163,2)</f>
        <v>0</v>
      </c>
      <c r="K163" s="151"/>
      <c r="L163" s="27"/>
      <c r="M163" s="152" t="s">
        <v>1</v>
      </c>
      <c r="N163" s="153" t="s">
        <v>36</v>
      </c>
      <c r="O163" s="154">
        <v>7.0000000000000007E-2</v>
      </c>
      <c r="P163" s="154">
        <f t="shared" ref="P163:P171" si="31">O163*H163</f>
        <v>0.56000000000000005</v>
      </c>
      <c r="Q163" s="154">
        <v>1.2999999999999999E-3</v>
      </c>
      <c r="R163" s="154">
        <f t="shared" ref="R163:R171" si="32">Q163*H163</f>
        <v>1.04E-2</v>
      </c>
      <c r="S163" s="154">
        <v>0</v>
      </c>
      <c r="T163" s="155">
        <f t="shared" ref="T163:T171" si="33">S163*H163</f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56" t="s">
        <v>155</v>
      </c>
      <c r="AT163" s="156" t="s">
        <v>151</v>
      </c>
      <c r="AU163" s="156" t="s">
        <v>156</v>
      </c>
      <c r="AY163" s="14" t="s">
        <v>149</v>
      </c>
      <c r="BE163" s="157">
        <f t="shared" ref="BE163:BE171" si="34">IF(N163="základná",J163,0)</f>
        <v>0</v>
      </c>
      <c r="BF163" s="157">
        <f t="shared" ref="BF163:BF171" si="35">IF(N163="znížená",J163,0)</f>
        <v>0</v>
      </c>
      <c r="BG163" s="157">
        <f t="shared" ref="BG163:BG171" si="36">IF(N163="zákl. prenesená",J163,0)</f>
        <v>0</v>
      </c>
      <c r="BH163" s="157">
        <f t="shared" ref="BH163:BH171" si="37">IF(N163="zníž. prenesená",J163,0)</f>
        <v>0</v>
      </c>
      <c r="BI163" s="157">
        <f t="shared" ref="BI163:BI171" si="38">IF(N163="nulová",J163,0)</f>
        <v>0</v>
      </c>
      <c r="BJ163" s="14" t="s">
        <v>156</v>
      </c>
      <c r="BK163" s="157">
        <f t="shared" ref="BK163:BK171" si="39">ROUND(I163*H163,2)</f>
        <v>0</v>
      </c>
      <c r="BL163" s="14" t="s">
        <v>155</v>
      </c>
      <c r="BM163" s="156" t="s">
        <v>438</v>
      </c>
    </row>
    <row r="164" spans="1:65" s="2" customFormat="1" ht="33" customHeight="1">
      <c r="A164" s="26"/>
      <c r="B164" s="144"/>
      <c r="C164" s="145" t="s">
        <v>419</v>
      </c>
      <c r="D164" s="145" t="s">
        <v>151</v>
      </c>
      <c r="E164" s="146" t="s">
        <v>728</v>
      </c>
      <c r="F164" s="147" t="s">
        <v>729</v>
      </c>
      <c r="G164" s="148" t="s">
        <v>234</v>
      </c>
      <c r="H164" s="149">
        <v>264.60000000000002</v>
      </c>
      <c r="I164" s="150"/>
      <c r="J164" s="150">
        <f t="shared" si="30"/>
        <v>0</v>
      </c>
      <c r="K164" s="151"/>
      <c r="L164" s="27"/>
      <c r="M164" s="152" t="s">
        <v>1</v>
      </c>
      <c r="N164" s="153" t="s">
        <v>36</v>
      </c>
      <c r="O164" s="154">
        <v>0.108</v>
      </c>
      <c r="P164" s="154">
        <f t="shared" si="31"/>
        <v>28.576800000000002</v>
      </c>
      <c r="Q164" s="154">
        <v>0</v>
      </c>
      <c r="R164" s="154">
        <f t="shared" si="32"/>
        <v>0</v>
      </c>
      <c r="S164" s="154">
        <v>0</v>
      </c>
      <c r="T164" s="155">
        <f t="shared" si="33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56" t="s">
        <v>155</v>
      </c>
      <c r="AT164" s="156" t="s">
        <v>151</v>
      </c>
      <c r="AU164" s="156" t="s">
        <v>156</v>
      </c>
      <c r="AY164" s="14" t="s">
        <v>149</v>
      </c>
      <c r="BE164" s="157">
        <f t="shared" si="34"/>
        <v>0</v>
      </c>
      <c r="BF164" s="157">
        <f t="shared" si="35"/>
        <v>0</v>
      </c>
      <c r="BG164" s="157">
        <f t="shared" si="36"/>
        <v>0</v>
      </c>
      <c r="BH164" s="157">
        <f t="shared" si="37"/>
        <v>0</v>
      </c>
      <c r="BI164" s="157">
        <f t="shared" si="38"/>
        <v>0</v>
      </c>
      <c r="BJ164" s="14" t="s">
        <v>156</v>
      </c>
      <c r="BK164" s="157">
        <f t="shared" si="39"/>
        <v>0</v>
      </c>
      <c r="BL164" s="14" t="s">
        <v>155</v>
      </c>
      <c r="BM164" s="156" t="s">
        <v>442</v>
      </c>
    </row>
    <row r="165" spans="1:65" s="2" customFormat="1" ht="16.5" customHeight="1">
      <c r="A165" s="26"/>
      <c r="B165" s="144"/>
      <c r="C165" s="145" t="s">
        <v>375</v>
      </c>
      <c r="D165" s="145" t="s">
        <v>151</v>
      </c>
      <c r="E165" s="146" t="s">
        <v>730</v>
      </c>
      <c r="F165" s="147" t="s">
        <v>731</v>
      </c>
      <c r="G165" s="148" t="s">
        <v>234</v>
      </c>
      <c r="H165" s="149">
        <v>272.53800000000001</v>
      </c>
      <c r="I165" s="150"/>
      <c r="J165" s="150">
        <f t="shared" si="30"/>
        <v>0</v>
      </c>
      <c r="K165" s="151"/>
      <c r="L165" s="27"/>
      <c r="M165" s="152" t="s">
        <v>1</v>
      </c>
      <c r="N165" s="153" t="s">
        <v>36</v>
      </c>
      <c r="O165" s="154">
        <v>0</v>
      </c>
      <c r="P165" s="154">
        <f t="shared" si="31"/>
        <v>0</v>
      </c>
      <c r="Q165" s="154">
        <v>0</v>
      </c>
      <c r="R165" s="154">
        <f t="shared" si="32"/>
        <v>0</v>
      </c>
      <c r="S165" s="154">
        <v>0</v>
      </c>
      <c r="T165" s="155">
        <f t="shared" si="33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56" t="s">
        <v>155</v>
      </c>
      <c r="AT165" s="156" t="s">
        <v>151</v>
      </c>
      <c r="AU165" s="156" t="s">
        <v>156</v>
      </c>
      <c r="AY165" s="14" t="s">
        <v>149</v>
      </c>
      <c r="BE165" s="157">
        <f t="shared" si="34"/>
        <v>0</v>
      </c>
      <c r="BF165" s="157">
        <f t="shared" si="35"/>
        <v>0</v>
      </c>
      <c r="BG165" s="157">
        <f t="shared" si="36"/>
        <v>0</v>
      </c>
      <c r="BH165" s="157">
        <f t="shared" si="37"/>
        <v>0</v>
      </c>
      <c r="BI165" s="157">
        <f t="shared" si="38"/>
        <v>0</v>
      </c>
      <c r="BJ165" s="14" t="s">
        <v>156</v>
      </c>
      <c r="BK165" s="157">
        <f t="shared" si="39"/>
        <v>0</v>
      </c>
      <c r="BL165" s="14" t="s">
        <v>155</v>
      </c>
      <c r="BM165" s="156" t="s">
        <v>445</v>
      </c>
    </row>
    <row r="166" spans="1:65" s="2" customFormat="1" ht="16.5" customHeight="1">
      <c r="A166" s="26"/>
      <c r="B166" s="144"/>
      <c r="C166" s="145" t="s">
        <v>426</v>
      </c>
      <c r="D166" s="145" t="s">
        <v>151</v>
      </c>
      <c r="E166" s="146" t="s">
        <v>732</v>
      </c>
      <c r="F166" s="147" t="s">
        <v>733</v>
      </c>
      <c r="G166" s="148" t="s">
        <v>154</v>
      </c>
      <c r="H166" s="149">
        <v>2</v>
      </c>
      <c r="I166" s="150"/>
      <c r="J166" s="150">
        <f t="shared" si="30"/>
        <v>0</v>
      </c>
      <c r="K166" s="151"/>
      <c r="L166" s="27"/>
      <c r="M166" s="152" t="s">
        <v>1</v>
      </c>
      <c r="N166" s="153" t="s">
        <v>36</v>
      </c>
      <c r="O166" s="154">
        <v>0</v>
      </c>
      <c r="P166" s="154">
        <f t="shared" si="31"/>
        <v>0</v>
      </c>
      <c r="Q166" s="154">
        <v>0</v>
      </c>
      <c r="R166" s="154">
        <f t="shared" si="32"/>
        <v>0</v>
      </c>
      <c r="S166" s="154">
        <v>0</v>
      </c>
      <c r="T166" s="155">
        <f t="shared" si="33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56" t="s">
        <v>155</v>
      </c>
      <c r="AT166" s="156" t="s">
        <v>151</v>
      </c>
      <c r="AU166" s="156" t="s">
        <v>156</v>
      </c>
      <c r="AY166" s="14" t="s">
        <v>149</v>
      </c>
      <c r="BE166" s="157">
        <f t="shared" si="34"/>
        <v>0</v>
      </c>
      <c r="BF166" s="157">
        <f t="shared" si="35"/>
        <v>0</v>
      </c>
      <c r="BG166" s="157">
        <f t="shared" si="36"/>
        <v>0</v>
      </c>
      <c r="BH166" s="157">
        <f t="shared" si="37"/>
        <v>0</v>
      </c>
      <c r="BI166" s="157">
        <f t="shared" si="38"/>
        <v>0</v>
      </c>
      <c r="BJ166" s="14" t="s">
        <v>156</v>
      </c>
      <c r="BK166" s="157">
        <f t="shared" si="39"/>
        <v>0</v>
      </c>
      <c r="BL166" s="14" t="s">
        <v>155</v>
      </c>
      <c r="BM166" s="156" t="s">
        <v>449</v>
      </c>
    </row>
    <row r="167" spans="1:65" s="2" customFormat="1" ht="24.15" customHeight="1">
      <c r="A167" s="26"/>
      <c r="B167" s="144"/>
      <c r="C167" s="145" t="s">
        <v>378</v>
      </c>
      <c r="D167" s="145" t="s">
        <v>151</v>
      </c>
      <c r="E167" s="146" t="s">
        <v>734</v>
      </c>
      <c r="F167" s="147" t="s">
        <v>735</v>
      </c>
      <c r="G167" s="148" t="s">
        <v>234</v>
      </c>
      <c r="H167" s="149">
        <v>0.26700000000000002</v>
      </c>
      <c r="I167" s="150"/>
      <c r="J167" s="150">
        <f t="shared" si="30"/>
        <v>0</v>
      </c>
      <c r="K167" s="151"/>
      <c r="L167" s="27"/>
      <c r="M167" s="152" t="s">
        <v>1</v>
      </c>
      <c r="N167" s="153" t="s">
        <v>36</v>
      </c>
      <c r="O167" s="154">
        <v>0</v>
      </c>
      <c r="P167" s="154">
        <f t="shared" si="31"/>
        <v>0</v>
      </c>
      <c r="Q167" s="154">
        <v>0</v>
      </c>
      <c r="R167" s="154">
        <f t="shared" si="32"/>
        <v>0</v>
      </c>
      <c r="S167" s="154">
        <v>0</v>
      </c>
      <c r="T167" s="155">
        <f t="shared" si="33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56" t="s">
        <v>155</v>
      </c>
      <c r="AT167" s="156" t="s">
        <v>151</v>
      </c>
      <c r="AU167" s="156" t="s">
        <v>156</v>
      </c>
      <c r="AY167" s="14" t="s">
        <v>149</v>
      </c>
      <c r="BE167" s="157">
        <f t="shared" si="34"/>
        <v>0</v>
      </c>
      <c r="BF167" s="157">
        <f t="shared" si="35"/>
        <v>0</v>
      </c>
      <c r="BG167" s="157">
        <f t="shared" si="36"/>
        <v>0</v>
      </c>
      <c r="BH167" s="157">
        <f t="shared" si="37"/>
        <v>0</v>
      </c>
      <c r="BI167" s="157">
        <f t="shared" si="38"/>
        <v>0</v>
      </c>
      <c r="BJ167" s="14" t="s">
        <v>156</v>
      </c>
      <c r="BK167" s="157">
        <f t="shared" si="39"/>
        <v>0</v>
      </c>
      <c r="BL167" s="14" t="s">
        <v>155</v>
      </c>
      <c r="BM167" s="156" t="s">
        <v>452</v>
      </c>
    </row>
    <row r="168" spans="1:65" s="2" customFormat="1" ht="24.15" customHeight="1">
      <c r="A168" s="26"/>
      <c r="B168" s="144"/>
      <c r="C168" s="145" t="s">
        <v>432</v>
      </c>
      <c r="D168" s="145" t="s">
        <v>151</v>
      </c>
      <c r="E168" s="146" t="s">
        <v>736</v>
      </c>
      <c r="F168" s="147" t="s">
        <v>737</v>
      </c>
      <c r="G168" s="148" t="s">
        <v>170</v>
      </c>
      <c r="H168" s="149">
        <v>45</v>
      </c>
      <c r="I168" s="150"/>
      <c r="J168" s="150">
        <f t="shared" si="30"/>
        <v>0</v>
      </c>
      <c r="K168" s="151"/>
      <c r="L168" s="27"/>
      <c r="M168" s="152" t="s">
        <v>1</v>
      </c>
      <c r="N168" s="153" t="s">
        <v>36</v>
      </c>
      <c r="O168" s="154">
        <v>0.99277000000000004</v>
      </c>
      <c r="P168" s="154">
        <f t="shared" si="31"/>
        <v>44.67465</v>
      </c>
      <c r="Q168" s="154">
        <v>8.8439499999999997E-3</v>
      </c>
      <c r="R168" s="154">
        <f t="shared" si="32"/>
        <v>0.39797774999999996</v>
      </c>
      <c r="S168" s="154">
        <v>0</v>
      </c>
      <c r="T168" s="155">
        <f t="shared" si="33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56" t="s">
        <v>155</v>
      </c>
      <c r="AT168" s="156" t="s">
        <v>151</v>
      </c>
      <c r="AU168" s="156" t="s">
        <v>156</v>
      </c>
      <c r="AY168" s="14" t="s">
        <v>149</v>
      </c>
      <c r="BE168" s="157">
        <f t="shared" si="34"/>
        <v>0</v>
      </c>
      <c r="BF168" s="157">
        <f t="shared" si="35"/>
        <v>0</v>
      </c>
      <c r="BG168" s="157">
        <f t="shared" si="36"/>
        <v>0</v>
      </c>
      <c r="BH168" s="157">
        <f t="shared" si="37"/>
        <v>0</v>
      </c>
      <c r="BI168" s="157">
        <f t="shared" si="38"/>
        <v>0</v>
      </c>
      <c r="BJ168" s="14" t="s">
        <v>156</v>
      </c>
      <c r="BK168" s="157">
        <f t="shared" si="39"/>
        <v>0</v>
      </c>
      <c r="BL168" s="14" t="s">
        <v>155</v>
      </c>
      <c r="BM168" s="156" t="s">
        <v>456</v>
      </c>
    </row>
    <row r="169" spans="1:65" s="2" customFormat="1" ht="24.15" customHeight="1">
      <c r="A169" s="26"/>
      <c r="B169" s="144"/>
      <c r="C169" s="145" t="s">
        <v>382</v>
      </c>
      <c r="D169" s="145" t="s">
        <v>151</v>
      </c>
      <c r="E169" s="146" t="s">
        <v>738</v>
      </c>
      <c r="F169" s="147" t="s">
        <v>739</v>
      </c>
      <c r="G169" s="148" t="s">
        <v>187</v>
      </c>
      <c r="H169" s="149">
        <v>0.29699999999999999</v>
      </c>
      <c r="I169" s="150"/>
      <c r="J169" s="150">
        <f t="shared" si="30"/>
        <v>0</v>
      </c>
      <c r="K169" s="151"/>
      <c r="L169" s="27"/>
      <c r="M169" s="152" t="s">
        <v>1</v>
      </c>
      <c r="N169" s="153" t="s">
        <v>36</v>
      </c>
      <c r="O169" s="154">
        <v>0</v>
      </c>
      <c r="P169" s="154">
        <f t="shared" si="31"/>
        <v>0</v>
      </c>
      <c r="Q169" s="154">
        <v>0</v>
      </c>
      <c r="R169" s="154">
        <f t="shared" si="32"/>
        <v>0</v>
      </c>
      <c r="S169" s="154">
        <v>0</v>
      </c>
      <c r="T169" s="155">
        <f t="shared" si="33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56" t="s">
        <v>155</v>
      </c>
      <c r="AT169" s="156" t="s">
        <v>151</v>
      </c>
      <c r="AU169" s="156" t="s">
        <v>156</v>
      </c>
      <c r="AY169" s="14" t="s">
        <v>149</v>
      </c>
      <c r="BE169" s="157">
        <f t="shared" si="34"/>
        <v>0</v>
      </c>
      <c r="BF169" s="157">
        <f t="shared" si="35"/>
        <v>0</v>
      </c>
      <c r="BG169" s="157">
        <f t="shared" si="36"/>
        <v>0</v>
      </c>
      <c r="BH169" s="157">
        <f t="shared" si="37"/>
        <v>0</v>
      </c>
      <c r="BI169" s="157">
        <f t="shared" si="38"/>
        <v>0</v>
      </c>
      <c r="BJ169" s="14" t="s">
        <v>156</v>
      </c>
      <c r="BK169" s="157">
        <f t="shared" si="39"/>
        <v>0</v>
      </c>
      <c r="BL169" s="14" t="s">
        <v>155</v>
      </c>
      <c r="BM169" s="156" t="s">
        <v>459</v>
      </c>
    </row>
    <row r="170" spans="1:65" s="2" customFormat="1" ht="24.15" customHeight="1">
      <c r="A170" s="26"/>
      <c r="B170" s="144"/>
      <c r="C170" s="145" t="s">
        <v>439</v>
      </c>
      <c r="D170" s="145" t="s">
        <v>151</v>
      </c>
      <c r="E170" s="146" t="s">
        <v>740</v>
      </c>
      <c r="F170" s="147" t="s">
        <v>741</v>
      </c>
      <c r="G170" s="148" t="s">
        <v>170</v>
      </c>
      <c r="H170" s="149">
        <v>20</v>
      </c>
      <c r="I170" s="150"/>
      <c r="J170" s="150">
        <f t="shared" si="30"/>
        <v>0</v>
      </c>
      <c r="K170" s="151"/>
      <c r="L170" s="27"/>
      <c r="M170" s="152" t="s">
        <v>1</v>
      </c>
      <c r="N170" s="153" t="s">
        <v>36</v>
      </c>
      <c r="O170" s="154">
        <v>0</v>
      </c>
      <c r="P170" s="154">
        <f t="shared" si="31"/>
        <v>0</v>
      </c>
      <c r="Q170" s="154">
        <v>0</v>
      </c>
      <c r="R170" s="154">
        <f t="shared" si="32"/>
        <v>0</v>
      </c>
      <c r="S170" s="154">
        <v>0</v>
      </c>
      <c r="T170" s="155">
        <f t="shared" si="33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56" t="s">
        <v>155</v>
      </c>
      <c r="AT170" s="156" t="s">
        <v>151</v>
      </c>
      <c r="AU170" s="156" t="s">
        <v>156</v>
      </c>
      <c r="AY170" s="14" t="s">
        <v>149</v>
      </c>
      <c r="BE170" s="157">
        <f t="shared" si="34"/>
        <v>0</v>
      </c>
      <c r="BF170" s="157">
        <f t="shared" si="35"/>
        <v>0</v>
      </c>
      <c r="BG170" s="157">
        <f t="shared" si="36"/>
        <v>0</v>
      </c>
      <c r="BH170" s="157">
        <f t="shared" si="37"/>
        <v>0</v>
      </c>
      <c r="BI170" s="157">
        <f t="shared" si="38"/>
        <v>0</v>
      </c>
      <c r="BJ170" s="14" t="s">
        <v>156</v>
      </c>
      <c r="BK170" s="157">
        <f t="shared" si="39"/>
        <v>0</v>
      </c>
      <c r="BL170" s="14" t="s">
        <v>155</v>
      </c>
      <c r="BM170" s="156" t="s">
        <v>463</v>
      </c>
    </row>
    <row r="171" spans="1:65" s="2" customFormat="1" ht="24.15" customHeight="1">
      <c r="A171" s="26"/>
      <c r="B171" s="144"/>
      <c r="C171" s="145" t="s">
        <v>385</v>
      </c>
      <c r="D171" s="145" t="s">
        <v>151</v>
      </c>
      <c r="E171" s="146" t="s">
        <v>742</v>
      </c>
      <c r="F171" s="147" t="s">
        <v>743</v>
      </c>
      <c r="G171" s="148" t="s">
        <v>170</v>
      </c>
      <c r="H171" s="149">
        <v>5.6</v>
      </c>
      <c r="I171" s="150"/>
      <c r="J171" s="150">
        <f t="shared" si="30"/>
        <v>0</v>
      </c>
      <c r="K171" s="151"/>
      <c r="L171" s="27"/>
      <c r="M171" s="152" t="s">
        <v>1</v>
      </c>
      <c r="N171" s="153" t="s">
        <v>36</v>
      </c>
      <c r="O171" s="154">
        <v>0</v>
      </c>
      <c r="P171" s="154">
        <f t="shared" si="31"/>
        <v>0</v>
      </c>
      <c r="Q171" s="154">
        <v>0</v>
      </c>
      <c r="R171" s="154">
        <f t="shared" si="32"/>
        <v>0</v>
      </c>
      <c r="S171" s="154">
        <v>0</v>
      </c>
      <c r="T171" s="155">
        <f t="shared" si="33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56" t="s">
        <v>155</v>
      </c>
      <c r="AT171" s="156" t="s">
        <v>151</v>
      </c>
      <c r="AU171" s="156" t="s">
        <v>156</v>
      </c>
      <c r="AY171" s="14" t="s">
        <v>149</v>
      </c>
      <c r="BE171" s="157">
        <f t="shared" si="34"/>
        <v>0</v>
      </c>
      <c r="BF171" s="157">
        <f t="shared" si="35"/>
        <v>0</v>
      </c>
      <c r="BG171" s="157">
        <f t="shared" si="36"/>
        <v>0</v>
      </c>
      <c r="BH171" s="157">
        <f t="shared" si="37"/>
        <v>0</v>
      </c>
      <c r="BI171" s="157">
        <f t="shared" si="38"/>
        <v>0</v>
      </c>
      <c r="BJ171" s="14" t="s">
        <v>156</v>
      </c>
      <c r="BK171" s="157">
        <f t="shared" si="39"/>
        <v>0</v>
      </c>
      <c r="BL171" s="14" t="s">
        <v>155</v>
      </c>
      <c r="BM171" s="156" t="s">
        <v>466</v>
      </c>
    </row>
    <row r="172" spans="1:65" s="12" customFormat="1" ht="22.8" customHeight="1">
      <c r="B172" s="132"/>
      <c r="D172" s="133" t="s">
        <v>69</v>
      </c>
      <c r="E172" s="142" t="s">
        <v>198</v>
      </c>
      <c r="F172" s="142" t="s">
        <v>199</v>
      </c>
      <c r="J172" s="143">
        <f>BK172</f>
        <v>0</v>
      </c>
      <c r="L172" s="132"/>
      <c r="M172" s="136"/>
      <c r="N172" s="137"/>
      <c r="O172" s="137"/>
      <c r="P172" s="138">
        <f>P173</f>
        <v>245.71282399999998</v>
      </c>
      <c r="Q172" s="137"/>
      <c r="R172" s="138">
        <f>R173</f>
        <v>0</v>
      </c>
      <c r="S172" s="137"/>
      <c r="T172" s="139">
        <f>T173</f>
        <v>0</v>
      </c>
      <c r="AR172" s="133" t="s">
        <v>78</v>
      </c>
      <c r="AT172" s="140" t="s">
        <v>69</v>
      </c>
      <c r="AU172" s="140" t="s">
        <v>78</v>
      </c>
      <c r="AY172" s="133" t="s">
        <v>149</v>
      </c>
      <c r="BK172" s="141">
        <f>BK173</f>
        <v>0</v>
      </c>
    </row>
    <row r="173" spans="1:65" s="2" customFormat="1" ht="24.15" customHeight="1">
      <c r="A173" s="26"/>
      <c r="B173" s="144"/>
      <c r="C173" s="145" t="s">
        <v>446</v>
      </c>
      <c r="D173" s="145" t="s">
        <v>151</v>
      </c>
      <c r="E173" s="146" t="s">
        <v>505</v>
      </c>
      <c r="F173" s="147" t="s">
        <v>506</v>
      </c>
      <c r="G173" s="148" t="s">
        <v>187</v>
      </c>
      <c r="H173" s="149">
        <v>605.20399999999995</v>
      </c>
      <c r="I173" s="150"/>
      <c r="J173" s="150">
        <f>ROUND(I173*H173,2)</f>
        <v>0</v>
      </c>
      <c r="K173" s="151"/>
      <c r="L173" s="27"/>
      <c r="M173" s="152" t="s">
        <v>1</v>
      </c>
      <c r="N173" s="153" t="s">
        <v>36</v>
      </c>
      <c r="O173" s="154">
        <v>0.40600000000000003</v>
      </c>
      <c r="P173" s="154">
        <f>O173*H173</f>
        <v>245.71282399999998</v>
      </c>
      <c r="Q173" s="154">
        <v>0</v>
      </c>
      <c r="R173" s="154">
        <f>Q173*H173</f>
        <v>0</v>
      </c>
      <c r="S173" s="154">
        <v>0</v>
      </c>
      <c r="T173" s="155">
        <f>S173*H173</f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56" t="s">
        <v>155</v>
      </c>
      <c r="AT173" s="156" t="s">
        <v>151</v>
      </c>
      <c r="AU173" s="156" t="s">
        <v>156</v>
      </c>
      <c r="AY173" s="14" t="s">
        <v>149</v>
      </c>
      <c r="BE173" s="157">
        <f>IF(N173="základná",J173,0)</f>
        <v>0</v>
      </c>
      <c r="BF173" s="157">
        <f>IF(N173="znížená",J173,0)</f>
        <v>0</v>
      </c>
      <c r="BG173" s="157">
        <f>IF(N173="zákl. prenesená",J173,0)</f>
        <v>0</v>
      </c>
      <c r="BH173" s="157">
        <f>IF(N173="zníž. prenesená",J173,0)</f>
        <v>0</v>
      </c>
      <c r="BI173" s="157">
        <f>IF(N173="nulová",J173,0)</f>
        <v>0</v>
      </c>
      <c r="BJ173" s="14" t="s">
        <v>156</v>
      </c>
      <c r="BK173" s="157">
        <f>ROUND(I173*H173,2)</f>
        <v>0</v>
      </c>
      <c r="BL173" s="14" t="s">
        <v>155</v>
      </c>
      <c r="BM173" s="156" t="s">
        <v>470</v>
      </c>
    </row>
    <row r="174" spans="1:65" s="12" customFormat="1" ht="25.95" customHeight="1">
      <c r="B174" s="132"/>
      <c r="D174" s="133" t="s">
        <v>69</v>
      </c>
      <c r="E174" s="134" t="s">
        <v>204</v>
      </c>
      <c r="F174" s="134" t="s">
        <v>205</v>
      </c>
      <c r="J174" s="135">
        <f>BK174</f>
        <v>0</v>
      </c>
      <c r="L174" s="132"/>
      <c r="M174" s="136"/>
      <c r="N174" s="137"/>
      <c r="O174" s="137"/>
      <c r="P174" s="138">
        <f>P175</f>
        <v>5.7022499999999994</v>
      </c>
      <c r="Q174" s="137"/>
      <c r="R174" s="138">
        <f>R175</f>
        <v>1.1474999999999999E-3</v>
      </c>
      <c r="S174" s="137"/>
      <c r="T174" s="139">
        <f>T175</f>
        <v>0</v>
      </c>
      <c r="AR174" s="133" t="s">
        <v>156</v>
      </c>
      <c r="AT174" s="140" t="s">
        <v>69</v>
      </c>
      <c r="AU174" s="140" t="s">
        <v>70</v>
      </c>
      <c r="AY174" s="133" t="s">
        <v>149</v>
      </c>
      <c r="BK174" s="141">
        <f>BK175</f>
        <v>0</v>
      </c>
    </row>
    <row r="175" spans="1:65" s="12" customFormat="1" ht="22.8" customHeight="1">
      <c r="B175" s="132"/>
      <c r="D175" s="133" t="s">
        <v>69</v>
      </c>
      <c r="E175" s="142" t="s">
        <v>211</v>
      </c>
      <c r="F175" s="142" t="s">
        <v>212</v>
      </c>
      <c r="J175" s="143">
        <f>BK175</f>
        <v>0</v>
      </c>
      <c r="L175" s="132"/>
      <c r="M175" s="136"/>
      <c r="N175" s="137"/>
      <c r="O175" s="137"/>
      <c r="P175" s="138">
        <f>SUM(P176:P180)</f>
        <v>5.7022499999999994</v>
      </c>
      <c r="Q175" s="137"/>
      <c r="R175" s="138">
        <f>SUM(R176:R180)</f>
        <v>1.1474999999999999E-3</v>
      </c>
      <c r="S175" s="137"/>
      <c r="T175" s="139">
        <f>SUM(T176:T180)</f>
        <v>0</v>
      </c>
      <c r="AR175" s="133" t="s">
        <v>156</v>
      </c>
      <c r="AT175" s="140" t="s">
        <v>69</v>
      </c>
      <c r="AU175" s="140" t="s">
        <v>78</v>
      </c>
      <c r="AY175" s="133" t="s">
        <v>149</v>
      </c>
      <c r="BK175" s="141">
        <f>SUM(BK176:BK180)</f>
        <v>0</v>
      </c>
    </row>
    <row r="176" spans="1:65" s="2" customFormat="1" ht="24.15" customHeight="1">
      <c r="A176" s="26"/>
      <c r="B176" s="144"/>
      <c r="C176" s="145" t="s">
        <v>388</v>
      </c>
      <c r="D176" s="145" t="s">
        <v>151</v>
      </c>
      <c r="E176" s="146" t="s">
        <v>744</v>
      </c>
      <c r="F176" s="147" t="s">
        <v>745</v>
      </c>
      <c r="G176" s="148" t="s">
        <v>170</v>
      </c>
      <c r="H176" s="149">
        <v>25</v>
      </c>
      <c r="I176" s="150"/>
      <c r="J176" s="150">
        <f>ROUND(I176*H176,2)</f>
        <v>0</v>
      </c>
      <c r="K176" s="151"/>
      <c r="L176" s="27"/>
      <c r="M176" s="152" t="s">
        <v>1</v>
      </c>
      <c r="N176" s="153" t="s">
        <v>36</v>
      </c>
      <c r="O176" s="154">
        <v>0.22808999999999999</v>
      </c>
      <c r="P176" s="154">
        <f>O176*H176</f>
        <v>5.7022499999999994</v>
      </c>
      <c r="Q176" s="154">
        <v>4.5899999999999998E-5</v>
      </c>
      <c r="R176" s="154">
        <f>Q176*H176</f>
        <v>1.1474999999999999E-3</v>
      </c>
      <c r="S176" s="154">
        <v>0</v>
      </c>
      <c r="T176" s="155">
        <f>S176*H176</f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56" t="s">
        <v>188</v>
      </c>
      <c r="AT176" s="156" t="s">
        <v>151</v>
      </c>
      <c r="AU176" s="156" t="s">
        <v>156</v>
      </c>
      <c r="AY176" s="14" t="s">
        <v>149</v>
      </c>
      <c r="BE176" s="157">
        <f>IF(N176="základná",J176,0)</f>
        <v>0</v>
      </c>
      <c r="BF176" s="157">
        <f>IF(N176="znížená",J176,0)</f>
        <v>0</v>
      </c>
      <c r="BG176" s="157">
        <f>IF(N176="zákl. prenesená",J176,0)</f>
        <v>0</v>
      </c>
      <c r="BH176" s="157">
        <f>IF(N176="zníž. prenesená",J176,0)</f>
        <v>0</v>
      </c>
      <c r="BI176" s="157">
        <f>IF(N176="nulová",J176,0)</f>
        <v>0</v>
      </c>
      <c r="BJ176" s="14" t="s">
        <v>156</v>
      </c>
      <c r="BK176" s="157">
        <f>ROUND(I176*H176,2)</f>
        <v>0</v>
      </c>
      <c r="BL176" s="14" t="s">
        <v>188</v>
      </c>
      <c r="BM176" s="156" t="s">
        <v>473</v>
      </c>
    </row>
    <row r="177" spans="1:65" s="2" customFormat="1" ht="24.15" customHeight="1">
      <c r="A177" s="26"/>
      <c r="B177" s="144"/>
      <c r="C177" s="145" t="s">
        <v>453</v>
      </c>
      <c r="D177" s="145" t="s">
        <v>151</v>
      </c>
      <c r="E177" s="146" t="s">
        <v>746</v>
      </c>
      <c r="F177" s="147" t="s">
        <v>747</v>
      </c>
      <c r="G177" s="148" t="s">
        <v>170</v>
      </c>
      <c r="H177" s="149">
        <v>25</v>
      </c>
      <c r="I177" s="150"/>
      <c r="J177" s="150">
        <f>ROUND(I177*H177,2)</f>
        <v>0</v>
      </c>
      <c r="K177" s="151"/>
      <c r="L177" s="27"/>
      <c r="M177" s="152" t="s">
        <v>1</v>
      </c>
      <c r="N177" s="153" t="s">
        <v>36</v>
      </c>
      <c r="O177" s="154">
        <v>0</v>
      </c>
      <c r="P177" s="154">
        <f>O177*H177</f>
        <v>0</v>
      </c>
      <c r="Q177" s="154">
        <v>0</v>
      </c>
      <c r="R177" s="154">
        <f>Q177*H177</f>
        <v>0</v>
      </c>
      <c r="S177" s="154">
        <v>0</v>
      </c>
      <c r="T177" s="155">
        <f>S177*H177</f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56" t="s">
        <v>188</v>
      </c>
      <c r="AT177" s="156" t="s">
        <v>151</v>
      </c>
      <c r="AU177" s="156" t="s">
        <v>156</v>
      </c>
      <c r="AY177" s="14" t="s">
        <v>149</v>
      </c>
      <c r="BE177" s="157">
        <f>IF(N177="základná",J177,0)</f>
        <v>0</v>
      </c>
      <c r="BF177" s="157">
        <f>IF(N177="znížená",J177,0)</f>
        <v>0</v>
      </c>
      <c r="BG177" s="157">
        <f>IF(N177="zákl. prenesená",J177,0)</f>
        <v>0</v>
      </c>
      <c r="BH177" s="157">
        <f>IF(N177="zníž. prenesená",J177,0)</f>
        <v>0</v>
      </c>
      <c r="BI177" s="157">
        <f>IF(N177="nulová",J177,0)</f>
        <v>0</v>
      </c>
      <c r="BJ177" s="14" t="s">
        <v>156</v>
      </c>
      <c r="BK177" s="157">
        <f>ROUND(I177*H177,2)</f>
        <v>0</v>
      </c>
      <c r="BL177" s="14" t="s">
        <v>188</v>
      </c>
      <c r="BM177" s="156" t="s">
        <v>478</v>
      </c>
    </row>
    <row r="178" spans="1:65" s="2" customFormat="1" ht="24.15" customHeight="1">
      <c r="A178" s="26"/>
      <c r="B178" s="144"/>
      <c r="C178" s="145" t="s">
        <v>391</v>
      </c>
      <c r="D178" s="145" t="s">
        <v>151</v>
      </c>
      <c r="E178" s="146" t="s">
        <v>748</v>
      </c>
      <c r="F178" s="147" t="s">
        <v>749</v>
      </c>
      <c r="G178" s="148" t="s">
        <v>154</v>
      </c>
      <c r="H178" s="149">
        <v>1</v>
      </c>
      <c r="I178" s="150"/>
      <c r="J178" s="150">
        <f>ROUND(I178*H178,2)</f>
        <v>0</v>
      </c>
      <c r="K178" s="151"/>
      <c r="L178" s="27"/>
      <c r="M178" s="152" t="s">
        <v>1</v>
      </c>
      <c r="N178" s="153" t="s">
        <v>36</v>
      </c>
      <c r="O178" s="154">
        <v>0</v>
      </c>
      <c r="P178" s="154">
        <f>O178*H178</f>
        <v>0</v>
      </c>
      <c r="Q178" s="154">
        <v>0</v>
      </c>
      <c r="R178" s="154">
        <f>Q178*H178</f>
        <v>0</v>
      </c>
      <c r="S178" s="154">
        <v>0</v>
      </c>
      <c r="T178" s="155">
        <f>S178*H178</f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56" t="s">
        <v>188</v>
      </c>
      <c r="AT178" s="156" t="s">
        <v>151</v>
      </c>
      <c r="AU178" s="156" t="s">
        <v>156</v>
      </c>
      <c r="AY178" s="14" t="s">
        <v>149</v>
      </c>
      <c r="BE178" s="157">
        <f>IF(N178="základná",J178,0)</f>
        <v>0</v>
      </c>
      <c r="BF178" s="157">
        <f>IF(N178="znížená",J178,0)</f>
        <v>0</v>
      </c>
      <c r="BG178" s="157">
        <f>IF(N178="zákl. prenesená",J178,0)</f>
        <v>0</v>
      </c>
      <c r="BH178" s="157">
        <f>IF(N178="zníž. prenesená",J178,0)</f>
        <v>0</v>
      </c>
      <c r="BI178" s="157">
        <f>IF(N178="nulová",J178,0)</f>
        <v>0</v>
      </c>
      <c r="BJ178" s="14" t="s">
        <v>156</v>
      </c>
      <c r="BK178" s="157">
        <f>ROUND(I178*H178,2)</f>
        <v>0</v>
      </c>
      <c r="BL178" s="14" t="s">
        <v>188</v>
      </c>
      <c r="BM178" s="156" t="s">
        <v>481</v>
      </c>
    </row>
    <row r="179" spans="1:65" s="2" customFormat="1" ht="37.799999999999997" customHeight="1">
      <c r="A179" s="26"/>
      <c r="B179" s="144"/>
      <c r="C179" s="145" t="s">
        <v>460</v>
      </c>
      <c r="D179" s="145" t="s">
        <v>151</v>
      </c>
      <c r="E179" s="146" t="s">
        <v>559</v>
      </c>
      <c r="F179" s="147" t="s">
        <v>560</v>
      </c>
      <c r="G179" s="148" t="s">
        <v>154</v>
      </c>
      <c r="H179" s="149">
        <v>4</v>
      </c>
      <c r="I179" s="150"/>
      <c r="J179" s="150">
        <f>ROUND(I179*H179,2)</f>
        <v>0</v>
      </c>
      <c r="K179" s="151"/>
      <c r="L179" s="27"/>
      <c r="M179" s="152" t="s">
        <v>1</v>
      </c>
      <c r="N179" s="153" t="s">
        <v>36</v>
      </c>
      <c r="O179" s="154">
        <v>0</v>
      </c>
      <c r="P179" s="154">
        <f>O179*H179</f>
        <v>0</v>
      </c>
      <c r="Q179" s="154">
        <v>0</v>
      </c>
      <c r="R179" s="154">
        <f>Q179*H179</f>
        <v>0</v>
      </c>
      <c r="S179" s="154">
        <v>0</v>
      </c>
      <c r="T179" s="155">
        <f>S179*H179</f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56" t="s">
        <v>188</v>
      </c>
      <c r="AT179" s="156" t="s">
        <v>151</v>
      </c>
      <c r="AU179" s="156" t="s">
        <v>156</v>
      </c>
      <c r="AY179" s="14" t="s">
        <v>149</v>
      </c>
      <c r="BE179" s="157">
        <f>IF(N179="základná",J179,0)</f>
        <v>0</v>
      </c>
      <c r="BF179" s="157">
        <f>IF(N179="znížená",J179,0)</f>
        <v>0</v>
      </c>
      <c r="BG179" s="157">
        <f>IF(N179="zákl. prenesená",J179,0)</f>
        <v>0</v>
      </c>
      <c r="BH179" s="157">
        <f>IF(N179="zníž. prenesená",J179,0)</f>
        <v>0</v>
      </c>
      <c r="BI179" s="157">
        <f>IF(N179="nulová",J179,0)</f>
        <v>0</v>
      </c>
      <c r="BJ179" s="14" t="s">
        <v>156</v>
      </c>
      <c r="BK179" s="157">
        <f>ROUND(I179*H179,2)</f>
        <v>0</v>
      </c>
      <c r="BL179" s="14" t="s">
        <v>188</v>
      </c>
      <c r="BM179" s="156" t="s">
        <v>485</v>
      </c>
    </row>
    <row r="180" spans="1:65" s="2" customFormat="1" ht="24.15" customHeight="1">
      <c r="A180" s="26"/>
      <c r="B180" s="144"/>
      <c r="C180" s="145" t="s">
        <v>394</v>
      </c>
      <c r="D180" s="145" t="s">
        <v>151</v>
      </c>
      <c r="E180" s="146" t="s">
        <v>587</v>
      </c>
      <c r="F180" s="147" t="s">
        <v>289</v>
      </c>
      <c r="G180" s="148" t="s">
        <v>290</v>
      </c>
      <c r="H180" s="149">
        <v>77.453000000000003</v>
      </c>
      <c r="I180" s="150"/>
      <c r="J180" s="150">
        <f>ROUND(I180*H180,2)</f>
        <v>0</v>
      </c>
      <c r="K180" s="151"/>
      <c r="L180" s="27"/>
      <c r="M180" s="158" t="s">
        <v>1</v>
      </c>
      <c r="N180" s="159" t="s">
        <v>36</v>
      </c>
      <c r="O180" s="160">
        <v>0</v>
      </c>
      <c r="P180" s="160">
        <f>O180*H180</f>
        <v>0</v>
      </c>
      <c r="Q180" s="160">
        <v>0</v>
      </c>
      <c r="R180" s="160">
        <f>Q180*H180</f>
        <v>0</v>
      </c>
      <c r="S180" s="160">
        <v>0</v>
      </c>
      <c r="T180" s="161">
        <f>S180*H180</f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56" t="s">
        <v>188</v>
      </c>
      <c r="AT180" s="156" t="s">
        <v>151</v>
      </c>
      <c r="AU180" s="156" t="s">
        <v>156</v>
      </c>
      <c r="AY180" s="14" t="s">
        <v>149</v>
      </c>
      <c r="BE180" s="157">
        <f>IF(N180="základná",J180,0)</f>
        <v>0</v>
      </c>
      <c r="BF180" s="157">
        <f>IF(N180="znížená",J180,0)</f>
        <v>0</v>
      </c>
      <c r="BG180" s="157">
        <f>IF(N180="zákl. prenesená",J180,0)</f>
        <v>0</v>
      </c>
      <c r="BH180" s="157">
        <f>IF(N180="zníž. prenesená",J180,0)</f>
        <v>0</v>
      </c>
      <c r="BI180" s="157">
        <f>IF(N180="nulová",J180,0)</f>
        <v>0</v>
      </c>
      <c r="BJ180" s="14" t="s">
        <v>156</v>
      </c>
      <c r="BK180" s="157">
        <f>ROUND(I180*H180,2)</f>
        <v>0</v>
      </c>
      <c r="BL180" s="14" t="s">
        <v>188</v>
      </c>
      <c r="BM180" s="156" t="s">
        <v>488</v>
      </c>
    </row>
    <row r="181" spans="1:65" s="2" customFormat="1" ht="6.9" customHeight="1">
      <c r="A181" s="26"/>
      <c r="B181" s="44"/>
      <c r="C181" s="45"/>
      <c r="D181" s="45"/>
      <c r="E181" s="45"/>
      <c r="F181" s="45"/>
      <c r="G181" s="45"/>
      <c r="H181" s="45"/>
      <c r="I181" s="45"/>
      <c r="J181" s="45"/>
      <c r="K181" s="45"/>
      <c r="L181" s="27"/>
      <c r="M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</row>
  </sheetData>
  <autoFilter ref="C125:K180" xr:uid="{00000000-0009-0000-0000-000006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BM185"/>
  <sheetViews>
    <sheetView showGridLines="0" topLeftCell="A110" workbookViewId="0">
      <selection activeCell="W133" sqref="W133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>
      <c r="A1" s="90"/>
    </row>
    <row r="2" spans="1:46" s="1" customFormat="1" ht="36.9" customHeight="1">
      <c r="L2" s="180" t="s">
        <v>5</v>
      </c>
      <c r="M2" s="181"/>
      <c r="N2" s="181"/>
      <c r="O2" s="181"/>
      <c r="P2" s="181"/>
      <c r="Q2" s="181"/>
      <c r="R2" s="181"/>
      <c r="S2" s="181"/>
      <c r="T2" s="181"/>
      <c r="U2" s="181"/>
      <c r="V2" s="181"/>
      <c r="AT2" s="14" t="s">
        <v>97</v>
      </c>
    </row>
    <row r="3" spans="1:46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70</v>
      </c>
    </row>
    <row r="4" spans="1:46" s="1" customFormat="1" ht="24.9" customHeight="1">
      <c r="B4" s="17"/>
      <c r="D4" s="18" t="s">
        <v>119</v>
      </c>
      <c r="L4" s="17"/>
      <c r="M4" s="91" t="s">
        <v>9</v>
      </c>
      <c r="AT4" s="14" t="s">
        <v>3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39.75" customHeight="1">
      <c r="B7" s="17"/>
      <c r="E7" s="211" t="str">
        <f>'Rekapitulácia stavby'!K6</f>
        <v>BOROVCE, RAKOVICE, VESELÉ, DUBOVANY - Dobudovanie verejnej kanalizácie, Veselé - rekonštrukcia a dostavba obecnej ČOV</v>
      </c>
      <c r="F7" s="212"/>
      <c r="G7" s="212"/>
      <c r="H7" s="212"/>
      <c r="L7" s="17"/>
    </row>
    <row r="8" spans="1:46" s="2" customFormat="1" ht="12" customHeight="1">
      <c r="A8" s="26"/>
      <c r="B8" s="27"/>
      <c r="C8" s="26"/>
      <c r="D8" s="23" t="s">
        <v>120</v>
      </c>
      <c r="E8" s="26"/>
      <c r="F8" s="26"/>
      <c r="G8" s="26"/>
      <c r="H8" s="26"/>
      <c r="I8" s="26"/>
      <c r="J8" s="26"/>
      <c r="K8" s="26"/>
      <c r="L8" s="39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205" t="s">
        <v>750</v>
      </c>
      <c r="F9" s="210"/>
      <c r="G9" s="210"/>
      <c r="H9" s="210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15</v>
      </c>
      <c r="E11" s="26"/>
      <c r="F11" s="21" t="s">
        <v>1</v>
      </c>
      <c r="G11" s="26"/>
      <c r="H11" s="26"/>
      <c r="I11" s="23" t="s">
        <v>16</v>
      </c>
      <c r="J11" s="21" t="s">
        <v>1</v>
      </c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17</v>
      </c>
      <c r="E12" s="26"/>
      <c r="F12" s="21" t="s">
        <v>18</v>
      </c>
      <c r="G12" s="26"/>
      <c r="H12" s="26"/>
      <c r="I12" s="23" t="s">
        <v>19</v>
      </c>
      <c r="J12" s="52"/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8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20</v>
      </c>
      <c r="E14" s="26"/>
      <c r="F14" s="26"/>
      <c r="G14" s="26"/>
      <c r="H14" s="26"/>
      <c r="I14" s="23" t="s">
        <v>21</v>
      </c>
      <c r="J14" s="21" t="s">
        <v>1</v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">
        <v>22</v>
      </c>
      <c r="F15" s="26"/>
      <c r="G15" s="26"/>
      <c r="H15" s="26"/>
      <c r="I15" s="23" t="s">
        <v>23</v>
      </c>
      <c r="J15" s="21" t="s">
        <v>1</v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21</v>
      </c>
      <c r="J17" s="21" t="str">
        <f>'Rekapitulácia stavby'!AN13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97" t="str">
        <f>'Rekapitulácia stavby'!E14</f>
        <v xml:space="preserve"> </v>
      </c>
      <c r="F18" s="197"/>
      <c r="G18" s="197"/>
      <c r="H18" s="197"/>
      <c r="I18" s="23" t="s">
        <v>23</v>
      </c>
      <c r="J18" s="21" t="str">
        <f>'Rekapitulácia stavby'!AN14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25</v>
      </c>
      <c r="E20" s="26"/>
      <c r="F20" s="26"/>
      <c r="G20" s="26"/>
      <c r="H20" s="26"/>
      <c r="I20" s="23" t="s">
        <v>21</v>
      </c>
      <c r="J20" s="21" t="s">
        <v>1</v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">
        <v>26</v>
      </c>
      <c r="F21" s="26"/>
      <c r="G21" s="26"/>
      <c r="H21" s="26"/>
      <c r="I21" s="23" t="s">
        <v>23</v>
      </c>
      <c r="J21" s="21" t="s">
        <v>1</v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28</v>
      </c>
      <c r="E23" s="26"/>
      <c r="F23" s="26"/>
      <c r="G23" s="26"/>
      <c r="H23" s="26"/>
      <c r="I23" s="23" t="s">
        <v>21</v>
      </c>
      <c r="J23" s="21" t="str">
        <f>IF('Rekapitulácia stavby'!AN19="","",'Rekapitulácia stavby'!AN19)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23</v>
      </c>
      <c r="J24" s="21" t="str">
        <f>IF('Rekapitulácia stavby'!AN20="","",'Rekapitulácia stavby'!AN20)</f>
        <v/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29</v>
      </c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92"/>
      <c r="B27" s="93"/>
      <c r="C27" s="92"/>
      <c r="D27" s="92"/>
      <c r="E27" s="199" t="s">
        <v>1</v>
      </c>
      <c r="F27" s="199"/>
      <c r="G27" s="199"/>
      <c r="H27" s="199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" customHeight="1">
      <c r="A29" s="26"/>
      <c r="B29" s="27"/>
      <c r="C29" s="26"/>
      <c r="D29" s="63"/>
      <c r="E29" s="63"/>
      <c r="F29" s="63"/>
      <c r="G29" s="63"/>
      <c r="H29" s="63"/>
      <c r="I29" s="63"/>
      <c r="J29" s="63"/>
      <c r="K29" s="63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5" t="s">
        <v>30</v>
      </c>
      <c r="E30" s="26"/>
      <c r="F30" s="26"/>
      <c r="G30" s="26"/>
      <c r="H30" s="26"/>
      <c r="I30" s="26"/>
      <c r="J30" s="68">
        <f>ROUND(J126, 2)</f>
        <v>0</v>
      </c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" customHeight="1">
      <c r="A32" s="26"/>
      <c r="B32" s="27"/>
      <c r="C32" s="26"/>
      <c r="D32" s="26"/>
      <c r="E32" s="26"/>
      <c r="F32" s="30" t="s">
        <v>32</v>
      </c>
      <c r="G32" s="26"/>
      <c r="H32" s="26"/>
      <c r="I32" s="30" t="s">
        <v>31</v>
      </c>
      <c r="J32" s="30" t="s">
        <v>33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" customHeight="1">
      <c r="A33" s="26"/>
      <c r="B33" s="27"/>
      <c r="C33" s="26"/>
      <c r="D33" s="96" t="s">
        <v>34</v>
      </c>
      <c r="E33" s="32" t="s">
        <v>35</v>
      </c>
      <c r="F33" s="97">
        <f>ROUND((SUM(BE126:BE184)),  2)</f>
        <v>0</v>
      </c>
      <c r="G33" s="98"/>
      <c r="H33" s="98"/>
      <c r="I33" s="99">
        <v>0.2</v>
      </c>
      <c r="J33" s="97">
        <f>ROUND(((SUM(BE126:BE184))*I33),  2)</f>
        <v>0</v>
      </c>
      <c r="K33" s="26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" customHeight="1">
      <c r="A34" s="26"/>
      <c r="B34" s="27"/>
      <c r="C34" s="26"/>
      <c r="D34" s="26"/>
      <c r="E34" s="32" t="s">
        <v>36</v>
      </c>
      <c r="F34" s="100">
        <f>ROUND((SUM(BF126:BF184)),  2)</f>
        <v>0</v>
      </c>
      <c r="G34" s="26"/>
      <c r="H34" s="26"/>
      <c r="I34" s="101">
        <v>0.2</v>
      </c>
      <c r="J34" s="100">
        <f>ROUND(((SUM(BF126:BF184))*I34),  2)</f>
        <v>0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" hidden="1" customHeight="1">
      <c r="A35" s="26"/>
      <c r="B35" s="27"/>
      <c r="C35" s="26"/>
      <c r="D35" s="26"/>
      <c r="E35" s="23" t="s">
        <v>37</v>
      </c>
      <c r="F35" s="100">
        <f>ROUND((SUM(BG126:BG184)),  2)</f>
        <v>0</v>
      </c>
      <c r="G35" s="26"/>
      <c r="H35" s="26"/>
      <c r="I35" s="101">
        <v>0.2</v>
      </c>
      <c r="J35" s="100">
        <f>0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" hidden="1" customHeight="1">
      <c r="A36" s="26"/>
      <c r="B36" s="27"/>
      <c r="C36" s="26"/>
      <c r="D36" s="26"/>
      <c r="E36" s="23" t="s">
        <v>38</v>
      </c>
      <c r="F36" s="100">
        <f>ROUND((SUM(BH126:BH184)),  2)</f>
        <v>0</v>
      </c>
      <c r="G36" s="26"/>
      <c r="H36" s="26"/>
      <c r="I36" s="101">
        <v>0.2</v>
      </c>
      <c r="J36" s="100">
        <f>0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" hidden="1" customHeight="1">
      <c r="A37" s="26"/>
      <c r="B37" s="27"/>
      <c r="C37" s="26"/>
      <c r="D37" s="26"/>
      <c r="E37" s="32" t="s">
        <v>39</v>
      </c>
      <c r="F37" s="97">
        <f>ROUND((SUM(BI126:BI184)),  2)</f>
        <v>0</v>
      </c>
      <c r="G37" s="98"/>
      <c r="H37" s="98"/>
      <c r="I37" s="99">
        <v>0</v>
      </c>
      <c r="J37" s="97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102"/>
      <c r="D39" s="103" t="s">
        <v>40</v>
      </c>
      <c r="E39" s="57"/>
      <c r="F39" s="57"/>
      <c r="G39" s="104" t="s">
        <v>41</v>
      </c>
      <c r="H39" s="105" t="s">
        <v>42</v>
      </c>
      <c r="I39" s="57"/>
      <c r="J39" s="106">
        <f>SUM(J30:J37)</f>
        <v>0</v>
      </c>
      <c r="K39" s="107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" customHeight="1">
      <c r="B41" s="17"/>
      <c r="L41" s="17"/>
    </row>
    <row r="42" spans="1:31" s="1" customFormat="1" ht="14.4" customHeight="1">
      <c r="B42" s="17"/>
      <c r="L42" s="17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39"/>
      <c r="D50" s="40" t="s">
        <v>43</v>
      </c>
      <c r="E50" s="41"/>
      <c r="F50" s="41"/>
      <c r="G50" s="40" t="s">
        <v>44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.2">
      <c r="A61" s="26"/>
      <c r="B61" s="27"/>
      <c r="C61" s="26"/>
      <c r="D61" s="42" t="s">
        <v>45</v>
      </c>
      <c r="E61" s="29"/>
      <c r="F61" s="108" t="s">
        <v>46</v>
      </c>
      <c r="G61" s="42" t="s">
        <v>45</v>
      </c>
      <c r="H61" s="29"/>
      <c r="I61" s="29"/>
      <c r="J61" s="109" t="s">
        <v>46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.2">
      <c r="A65" s="26"/>
      <c r="B65" s="27"/>
      <c r="C65" s="26"/>
      <c r="D65" s="40" t="s">
        <v>47</v>
      </c>
      <c r="E65" s="43"/>
      <c r="F65" s="43"/>
      <c r="G65" s="40" t="s">
        <v>48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.2">
      <c r="A76" s="26"/>
      <c r="B76" s="27"/>
      <c r="C76" s="26"/>
      <c r="D76" s="42" t="s">
        <v>45</v>
      </c>
      <c r="E76" s="29"/>
      <c r="F76" s="108" t="s">
        <v>46</v>
      </c>
      <c r="G76" s="42" t="s">
        <v>45</v>
      </c>
      <c r="H76" s="29"/>
      <c r="I76" s="29"/>
      <c r="J76" s="109" t="s">
        <v>46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" customHeight="1">
      <c r="A82" s="26"/>
      <c r="B82" s="27"/>
      <c r="C82" s="18" t="s">
        <v>122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39.75" customHeight="1">
      <c r="A85" s="26"/>
      <c r="B85" s="27"/>
      <c r="C85" s="26"/>
      <c r="D85" s="26"/>
      <c r="E85" s="211" t="str">
        <f>E7</f>
        <v>BOROVCE, RAKOVICE, VESELÉ, DUBOVANY - Dobudovanie verejnej kanalizácie, Veselé - rekonštrukcia a dostavba obecnej ČOV</v>
      </c>
      <c r="F85" s="212"/>
      <c r="G85" s="212"/>
      <c r="H85" s="212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120</v>
      </c>
      <c r="D86" s="26"/>
      <c r="E86" s="26"/>
      <c r="F86" s="26"/>
      <c r="G86" s="26"/>
      <c r="H86" s="26"/>
      <c r="I86" s="26"/>
      <c r="J86" s="26"/>
      <c r="K86" s="26"/>
      <c r="L86" s="39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205" t="str">
        <f>E9</f>
        <v>SO 10.7 - Denitrifikačné nádrže a kalová ČS</v>
      </c>
      <c r="F87" s="210"/>
      <c r="G87" s="210"/>
      <c r="H87" s="210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17</v>
      </c>
      <c r="D89" s="26"/>
      <c r="E89" s="26"/>
      <c r="F89" s="21" t="str">
        <f>F12</f>
        <v xml:space="preserve"> </v>
      </c>
      <c r="G89" s="26"/>
      <c r="H89" s="26"/>
      <c r="I89" s="23" t="s">
        <v>19</v>
      </c>
      <c r="J89" s="52" t="str">
        <f>IF(J12="","",J12)</f>
        <v/>
      </c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15" customHeight="1">
      <c r="A91" s="26"/>
      <c r="B91" s="27"/>
      <c r="C91" s="23" t="s">
        <v>20</v>
      </c>
      <c r="D91" s="26"/>
      <c r="E91" s="26"/>
      <c r="F91" s="21" t="str">
        <f>E15</f>
        <v>Obec Veselé</v>
      </c>
      <c r="G91" s="26"/>
      <c r="H91" s="26"/>
      <c r="I91" s="23" t="s">
        <v>25</v>
      </c>
      <c r="J91" s="24" t="str">
        <f>E21</f>
        <v>Ing. Štefan Dubec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15" customHeight="1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28</v>
      </c>
      <c r="J92" s="24" t="str">
        <f>E24</f>
        <v xml:space="preserve"> </v>
      </c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10" t="s">
        <v>123</v>
      </c>
      <c r="D94" s="102"/>
      <c r="E94" s="102"/>
      <c r="F94" s="102"/>
      <c r="G94" s="102"/>
      <c r="H94" s="102"/>
      <c r="I94" s="102"/>
      <c r="J94" s="111" t="s">
        <v>124</v>
      </c>
      <c r="K94" s="102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8" customHeight="1">
      <c r="A96" s="26"/>
      <c r="B96" s="27"/>
      <c r="C96" s="112" t="s">
        <v>125</v>
      </c>
      <c r="D96" s="26"/>
      <c r="E96" s="26"/>
      <c r="F96" s="26"/>
      <c r="G96" s="26"/>
      <c r="H96" s="26"/>
      <c r="I96" s="26"/>
      <c r="J96" s="68">
        <f>J126</f>
        <v>0</v>
      </c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126</v>
      </c>
    </row>
    <row r="97" spans="1:31" s="9" customFormat="1" ht="24.9" customHeight="1">
      <c r="B97" s="113"/>
      <c r="D97" s="114" t="s">
        <v>127</v>
      </c>
      <c r="E97" s="115"/>
      <c r="F97" s="115"/>
      <c r="G97" s="115"/>
      <c r="H97" s="115"/>
      <c r="I97" s="115"/>
      <c r="J97" s="116">
        <f>J127</f>
        <v>0</v>
      </c>
      <c r="L97" s="113"/>
    </row>
    <row r="98" spans="1:31" s="10" customFormat="1" ht="19.95" customHeight="1">
      <c r="B98" s="117"/>
      <c r="D98" s="118" t="s">
        <v>128</v>
      </c>
      <c r="E98" s="119"/>
      <c r="F98" s="119"/>
      <c r="G98" s="119"/>
      <c r="H98" s="119"/>
      <c r="I98" s="119"/>
      <c r="J98" s="120">
        <f>J128</f>
        <v>0</v>
      </c>
      <c r="L98" s="117"/>
    </row>
    <row r="99" spans="1:31" s="10" customFormat="1" ht="19.95" customHeight="1">
      <c r="B99" s="117"/>
      <c r="D99" s="118" t="s">
        <v>129</v>
      </c>
      <c r="E99" s="119"/>
      <c r="F99" s="119"/>
      <c r="G99" s="119"/>
      <c r="H99" s="119"/>
      <c r="I99" s="119"/>
      <c r="J99" s="120">
        <f>J136</f>
        <v>0</v>
      </c>
      <c r="L99" s="117"/>
    </row>
    <row r="100" spans="1:31" s="10" customFormat="1" ht="19.95" customHeight="1">
      <c r="B100" s="117"/>
      <c r="D100" s="118" t="s">
        <v>221</v>
      </c>
      <c r="E100" s="119"/>
      <c r="F100" s="119"/>
      <c r="G100" s="119"/>
      <c r="H100" s="119"/>
      <c r="I100" s="119"/>
      <c r="J100" s="120">
        <f>J145</f>
        <v>0</v>
      </c>
      <c r="L100" s="117"/>
    </row>
    <row r="101" spans="1:31" s="10" customFormat="1" ht="19.95" customHeight="1">
      <c r="B101" s="117"/>
      <c r="D101" s="118" t="s">
        <v>327</v>
      </c>
      <c r="E101" s="119"/>
      <c r="F101" s="119"/>
      <c r="G101" s="119"/>
      <c r="H101" s="119"/>
      <c r="I101" s="119"/>
      <c r="J101" s="120">
        <f>J153</f>
        <v>0</v>
      </c>
      <c r="L101" s="117"/>
    </row>
    <row r="102" spans="1:31" s="10" customFormat="1" ht="19.95" customHeight="1">
      <c r="B102" s="117"/>
      <c r="D102" s="118" t="s">
        <v>677</v>
      </c>
      <c r="E102" s="119"/>
      <c r="F102" s="119"/>
      <c r="G102" s="119"/>
      <c r="H102" s="119"/>
      <c r="I102" s="119"/>
      <c r="J102" s="120">
        <f>J157</f>
        <v>0</v>
      </c>
      <c r="L102" s="117"/>
    </row>
    <row r="103" spans="1:31" s="10" customFormat="1" ht="19.95" customHeight="1">
      <c r="B103" s="117"/>
      <c r="D103" s="118" t="s">
        <v>130</v>
      </c>
      <c r="E103" s="119"/>
      <c r="F103" s="119"/>
      <c r="G103" s="119"/>
      <c r="H103" s="119"/>
      <c r="I103" s="119"/>
      <c r="J103" s="120">
        <f>J160</f>
        <v>0</v>
      </c>
      <c r="L103" s="117"/>
    </row>
    <row r="104" spans="1:31" s="10" customFormat="1" ht="19.95" customHeight="1">
      <c r="B104" s="117"/>
      <c r="D104" s="118" t="s">
        <v>131</v>
      </c>
      <c r="E104" s="119"/>
      <c r="F104" s="119"/>
      <c r="G104" s="119"/>
      <c r="H104" s="119"/>
      <c r="I104" s="119"/>
      <c r="J104" s="120">
        <f>J173</f>
        <v>0</v>
      </c>
      <c r="L104" s="117"/>
    </row>
    <row r="105" spans="1:31" s="9" customFormat="1" ht="24.9" customHeight="1">
      <c r="B105" s="113"/>
      <c r="D105" s="114" t="s">
        <v>132</v>
      </c>
      <c r="E105" s="115"/>
      <c r="F105" s="115"/>
      <c r="G105" s="115"/>
      <c r="H105" s="115"/>
      <c r="I105" s="115"/>
      <c r="J105" s="116">
        <f>J175</f>
        <v>0</v>
      </c>
      <c r="L105" s="113"/>
    </row>
    <row r="106" spans="1:31" s="10" customFormat="1" ht="19.95" customHeight="1">
      <c r="B106" s="117"/>
      <c r="D106" s="118" t="s">
        <v>134</v>
      </c>
      <c r="E106" s="119"/>
      <c r="F106" s="119"/>
      <c r="G106" s="119"/>
      <c r="H106" s="119"/>
      <c r="I106" s="119"/>
      <c r="J106" s="120">
        <f>J176</f>
        <v>0</v>
      </c>
      <c r="L106" s="117"/>
    </row>
    <row r="107" spans="1:31" s="2" customFormat="1" ht="21.75" customHeight="1">
      <c r="A107" s="26"/>
      <c r="B107" s="27"/>
      <c r="C107" s="26"/>
      <c r="D107" s="26"/>
      <c r="E107" s="26"/>
      <c r="F107" s="26"/>
      <c r="G107" s="26"/>
      <c r="H107" s="26"/>
      <c r="I107" s="26"/>
      <c r="J107" s="26"/>
      <c r="K107" s="26"/>
      <c r="L107" s="39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6.9" customHeight="1">
      <c r="A108" s="26"/>
      <c r="B108" s="44"/>
      <c r="C108" s="45"/>
      <c r="D108" s="45"/>
      <c r="E108" s="45"/>
      <c r="F108" s="45"/>
      <c r="G108" s="45"/>
      <c r="H108" s="45"/>
      <c r="I108" s="45"/>
      <c r="J108" s="45"/>
      <c r="K108" s="45"/>
      <c r="L108" s="39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12" spans="1:31" s="2" customFormat="1" ht="6.9" customHeight="1">
      <c r="A112" s="26"/>
      <c r="B112" s="46"/>
      <c r="C112" s="47"/>
      <c r="D112" s="47"/>
      <c r="E112" s="47"/>
      <c r="F112" s="47"/>
      <c r="G112" s="47"/>
      <c r="H112" s="47"/>
      <c r="I112" s="47"/>
      <c r="J112" s="47"/>
      <c r="K112" s="47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3" s="2" customFormat="1" ht="24.9" customHeight="1">
      <c r="A113" s="26"/>
      <c r="B113" s="27"/>
      <c r="C113" s="18" t="s">
        <v>135</v>
      </c>
      <c r="D113" s="26"/>
      <c r="E113" s="26"/>
      <c r="F113" s="26"/>
      <c r="G113" s="26"/>
      <c r="H113" s="26"/>
      <c r="I113" s="26"/>
      <c r="J113" s="26"/>
      <c r="K113" s="26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3" s="2" customFormat="1" ht="6.9" customHeight="1">
      <c r="A114" s="26"/>
      <c r="B114" s="27"/>
      <c r="C114" s="26"/>
      <c r="D114" s="26"/>
      <c r="E114" s="26"/>
      <c r="F114" s="26"/>
      <c r="G114" s="26"/>
      <c r="H114" s="26"/>
      <c r="I114" s="26"/>
      <c r="J114" s="26"/>
      <c r="K114" s="26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3" s="2" customFormat="1" ht="12" customHeight="1">
      <c r="A115" s="26"/>
      <c r="B115" s="27"/>
      <c r="C115" s="23" t="s">
        <v>13</v>
      </c>
      <c r="D115" s="26"/>
      <c r="E115" s="26"/>
      <c r="F115" s="26"/>
      <c r="G115" s="26"/>
      <c r="H115" s="26"/>
      <c r="I115" s="26"/>
      <c r="J115" s="26"/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3" s="2" customFormat="1" ht="39.75" customHeight="1">
      <c r="A116" s="26"/>
      <c r="B116" s="27"/>
      <c r="C116" s="26"/>
      <c r="D116" s="26"/>
      <c r="E116" s="211" t="str">
        <f>E7</f>
        <v>BOROVCE, RAKOVICE, VESELÉ, DUBOVANY - Dobudovanie verejnej kanalizácie, Veselé - rekonštrukcia a dostavba obecnej ČOV</v>
      </c>
      <c r="F116" s="212"/>
      <c r="G116" s="212"/>
      <c r="H116" s="212"/>
      <c r="I116" s="26"/>
      <c r="J116" s="26"/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3" s="2" customFormat="1" ht="12" customHeight="1">
      <c r="A117" s="26"/>
      <c r="B117" s="27"/>
      <c r="C117" s="23" t="s">
        <v>120</v>
      </c>
      <c r="D117" s="26"/>
      <c r="E117" s="26"/>
      <c r="F117" s="26"/>
      <c r="G117" s="26"/>
      <c r="H117" s="26"/>
      <c r="I117" s="26"/>
      <c r="J117" s="26"/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3" s="2" customFormat="1" ht="16.5" customHeight="1">
      <c r="A118" s="26"/>
      <c r="B118" s="27"/>
      <c r="C118" s="26"/>
      <c r="D118" s="26"/>
      <c r="E118" s="205" t="str">
        <f>E9</f>
        <v>SO 10.7 - Denitrifikačné nádrže a kalová ČS</v>
      </c>
      <c r="F118" s="210"/>
      <c r="G118" s="210"/>
      <c r="H118" s="210"/>
      <c r="I118" s="26"/>
      <c r="J118" s="26"/>
      <c r="K118" s="26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3" s="2" customFormat="1" ht="6.9" customHeight="1">
      <c r="A119" s="26"/>
      <c r="B119" s="27"/>
      <c r="C119" s="26"/>
      <c r="D119" s="26"/>
      <c r="E119" s="26"/>
      <c r="F119" s="26"/>
      <c r="G119" s="26"/>
      <c r="H119" s="26"/>
      <c r="I119" s="26"/>
      <c r="J119" s="26"/>
      <c r="K119" s="26"/>
      <c r="L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3" s="2" customFormat="1" ht="12" customHeight="1">
      <c r="A120" s="26"/>
      <c r="B120" s="27"/>
      <c r="C120" s="23" t="s">
        <v>17</v>
      </c>
      <c r="D120" s="26"/>
      <c r="E120" s="26"/>
      <c r="F120" s="21" t="str">
        <f>F12</f>
        <v xml:space="preserve"> </v>
      </c>
      <c r="G120" s="26"/>
      <c r="H120" s="26"/>
      <c r="I120" s="23" t="s">
        <v>19</v>
      </c>
      <c r="J120" s="52" t="str">
        <f>IF(J12="","",J12)</f>
        <v/>
      </c>
      <c r="K120" s="26"/>
      <c r="L120" s="39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3" s="2" customFormat="1" ht="6.9" customHeight="1">
      <c r="A121" s="26"/>
      <c r="B121" s="27"/>
      <c r="C121" s="26"/>
      <c r="D121" s="26"/>
      <c r="E121" s="26"/>
      <c r="F121" s="26"/>
      <c r="G121" s="26"/>
      <c r="H121" s="26"/>
      <c r="I121" s="26"/>
      <c r="J121" s="26"/>
      <c r="K121" s="26"/>
      <c r="L121" s="39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3" s="2" customFormat="1" ht="15.15" customHeight="1">
      <c r="A122" s="26"/>
      <c r="B122" s="27"/>
      <c r="C122" s="23" t="s">
        <v>20</v>
      </c>
      <c r="D122" s="26"/>
      <c r="E122" s="26"/>
      <c r="F122" s="21" t="str">
        <f>E15</f>
        <v>Obec Veselé</v>
      </c>
      <c r="G122" s="26"/>
      <c r="H122" s="26"/>
      <c r="I122" s="23" t="s">
        <v>25</v>
      </c>
      <c r="J122" s="24" t="str">
        <f>E21</f>
        <v>Ing. Štefan Dubec</v>
      </c>
      <c r="K122" s="26"/>
      <c r="L122" s="39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63" s="2" customFormat="1" ht="15.15" customHeight="1">
      <c r="A123" s="26"/>
      <c r="B123" s="27"/>
      <c r="C123" s="23" t="s">
        <v>24</v>
      </c>
      <c r="D123" s="26"/>
      <c r="E123" s="26"/>
      <c r="F123" s="21" t="str">
        <f>IF(E18="","",E18)</f>
        <v xml:space="preserve"> </v>
      </c>
      <c r="G123" s="26"/>
      <c r="H123" s="26"/>
      <c r="I123" s="23" t="s">
        <v>28</v>
      </c>
      <c r="J123" s="24" t="str">
        <f>E24</f>
        <v xml:space="preserve"> </v>
      </c>
      <c r="K123" s="26"/>
      <c r="L123" s="39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63" s="2" customFormat="1" ht="10.35" customHeight="1">
      <c r="A124" s="26"/>
      <c r="B124" s="27"/>
      <c r="C124" s="26"/>
      <c r="D124" s="26"/>
      <c r="E124" s="26"/>
      <c r="F124" s="26"/>
      <c r="G124" s="26"/>
      <c r="H124" s="26"/>
      <c r="I124" s="26"/>
      <c r="J124" s="26"/>
      <c r="K124" s="26"/>
      <c r="L124" s="39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63" s="11" customFormat="1" ht="29.25" customHeight="1">
      <c r="A125" s="121"/>
      <c r="B125" s="122"/>
      <c r="C125" s="123" t="s">
        <v>136</v>
      </c>
      <c r="D125" s="124" t="s">
        <v>55</v>
      </c>
      <c r="E125" s="124" t="s">
        <v>51</v>
      </c>
      <c r="F125" s="124" t="s">
        <v>52</v>
      </c>
      <c r="G125" s="124" t="s">
        <v>137</v>
      </c>
      <c r="H125" s="124" t="s">
        <v>138</v>
      </c>
      <c r="I125" s="124" t="s">
        <v>139</v>
      </c>
      <c r="J125" s="125" t="s">
        <v>124</v>
      </c>
      <c r="K125" s="126" t="s">
        <v>140</v>
      </c>
      <c r="L125" s="127"/>
      <c r="M125" s="59" t="s">
        <v>1</v>
      </c>
      <c r="N125" s="60" t="s">
        <v>34</v>
      </c>
      <c r="O125" s="60" t="s">
        <v>141</v>
      </c>
      <c r="P125" s="60" t="s">
        <v>142</v>
      </c>
      <c r="Q125" s="60" t="s">
        <v>143</v>
      </c>
      <c r="R125" s="60" t="s">
        <v>144</v>
      </c>
      <c r="S125" s="60" t="s">
        <v>145</v>
      </c>
      <c r="T125" s="61" t="s">
        <v>146</v>
      </c>
      <c r="U125" s="121"/>
      <c r="V125" s="121"/>
      <c r="W125" s="121"/>
      <c r="X125" s="121"/>
      <c r="Y125" s="121"/>
      <c r="Z125" s="121"/>
      <c r="AA125" s="121"/>
      <c r="AB125" s="121"/>
      <c r="AC125" s="121"/>
      <c r="AD125" s="121"/>
      <c r="AE125" s="121"/>
    </row>
    <row r="126" spans="1:63" s="2" customFormat="1" ht="22.8" customHeight="1">
      <c r="A126" s="26"/>
      <c r="B126" s="27"/>
      <c r="C126" s="66" t="s">
        <v>125</v>
      </c>
      <c r="D126" s="26"/>
      <c r="E126" s="26"/>
      <c r="F126" s="26"/>
      <c r="G126" s="26"/>
      <c r="H126" s="26"/>
      <c r="I126" s="26"/>
      <c r="J126" s="128">
        <f>BK126</f>
        <v>0</v>
      </c>
      <c r="K126" s="26"/>
      <c r="L126" s="27"/>
      <c r="M126" s="62"/>
      <c r="N126" s="53"/>
      <c r="O126" s="63"/>
      <c r="P126" s="129">
        <f>P127+P175</f>
        <v>2479.7743769700005</v>
      </c>
      <c r="Q126" s="63"/>
      <c r="R126" s="129">
        <f>R127+R175</f>
        <v>310.16953105958049</v>
      </c>
      <c r="S126" s="63"/>
      <c r="T126" s="130">
        <f>T127+T175</f>
        <v>8.3949999999999997E-2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T126" s="14" t="s">
        <v>69</v>
      </c>
      <c r="AU126" s="14" t="s">
        <v>126</v>
      </c>
      <c r="BK126" s="131">
        <f>BK127+BK175</f>
        <v>0</v>
      </c>
    </row>
    <row r="127" spans="1:63" s="12" customFormat="1" ht="25.95" customHeight="1">
      <c r="B127" s="132"/>
      <c r="D127" s="133" t="s">
        <v>69</v>
      </c>
      <c r="E127" s="134" t="s">
        <v>147</v>
      </c>
      <c r="F127" s="134" t="s">
        <v>148</v>
      </c>
      <c r="J127" s="135">
        <f>BK127</f>
        <v>0</v>
      </c>
      <c r="L127" s="132"/>
      <c r="M127" s="136"/>
      <c r="N127" s="137"/>
      <c r="O127" s="137"/>
      <c r="P127" s="138">
        <f>P128+P136+P145+P153+P157+P160+P173</f>
        <v>2444.3716769700004</v>
      </c>
      <c r="Q127" s="137"/>
      <c r="R127" s="138">
        <f>R128+R136+R145+R153+R157+R160+R173</f>
        <v>310.14015405958048</v>
      </c>
      <c r="S127" s="137"/>
      <c r="T127" s="139">
        <f>T128+T136+T145+T153+T157+T160+T173</f>
        <v>8.3949999999999997E-2</v>
      </c>
      <c r="AR127" s="133" t="s">
        <v>78</v>
      </c>
      <c r="AT127" s="140" t="s">
        <v>69</v>
      </c>
      <c r="AU127" s="140" t="s">
        <v>70</v>
      </c>
      <c r="AY127" s="133" t="s">
        <v>149</v>
      </c>
      <c r="BK127" s="141">
        <f>BK128+BK136+BK145+BK153+BK157+BK160+BK173</f>
        <v>0</v>
      </c>
    </row>
    <row r="128" spans="1:63" s="12" customFormat="1" ht="22.8" customHeight="1">
      <c r="B128" s="132"/>
      <c r="D128" s="133" t="s">
        <v>69</v>
      </c>
      <c r="E128" s="142" t="s">
        <v>78</v>
      </c>
      <c r="F128" s="142" t="s">
        <v>150</v>
      </c>
      <c r="J128" s="143">
        <f>BK128</f>
        <v>0</v>
      </c>
      <c r="L128" s="132"/>
      <c r="M128" s="136"/>
      <c r="N128" s="137"/>
      <c r="O128" s="137"/>
      <c r="P128" s="138">
        <f>SUM(P129:P135)</f>
        <v>958.6326693200001</v>
      </c>
      <c r="Q128" s="137"/>
      <c r="R128" s="138">
        <f>SUM(R129:R135)</f>
        <v>0</v>
      </c>
      <c r="S128" s="137"/>
      <c r="T128" s="139">
        <f>SUM(T129:T135)</f>
        <v>0</v>
      </c>
      <c r="AR128" s="133" t="s">
        <v>78</v>
      </c>
      <c r="AT128" s="140" t="s">
        <v>69</v>
      </c>
      <c r="AU128" s="140" t="s">
        <v>78</v>
      </c>
      <c r="AY128" s="133" t="s">
        <v>149</v>
      </c>
      <c r="BK128" s="141">
        <f>SUM(BK129:BK135)</f>
        <v>0</v>
      </c>
    </row>
    <row r="129" spans="1:65" s="2" customFormat="1" ht="37.799999999999997" customHeight="1">
      <c r="A129" s="26"/>
      <c r="B129" s="144"/>
      <c r="C129" s="145" t="s">
        <v>78</v>
      </c>
      <c r="D129" s="145" t="s">
        <v>151</v>
      </c>
      <c r="E129" s="146" t="s">
        <v>678</v>
      </c>
      <c r="F129" s="147" t="s">
        <v>226</v>
      </c>
      <c r="G129" s="148" t="s">
        <v>227</v>
      </c>
      <c r="H129" s="149">
        <v>1640</v>
      </c>
      <c r="I129" s="150"/>
      <c r="J129" s="150">
        <f t="shared" ref="J129:J135" si="0">ROUND(I129*H129,2)</f>
        <v>0</v>
      </c>
      <c r="K129" s="151"/>
      <c r="L129" s="27"/>
      <c r="M129" s="152" t="s">
        <v>1</v>
      </c>
      <c r="N129" s="153" t="s">
        <v>36</v>
      </c>
      <c r="O129" s="154">
        <v>0.37225999999999998</v>
      </c>
      <c r="P129" s="154">
        <f t="shared" ref="P129:P135" si="1">O129*H129</f>
        <v>610.50639999999999</v>
      </c>
      <c r="Q129" s="154">
        <v>0</v>
      </c>
      <c r="R129" s="154">
        <f t="shared" ref="R129:R135" si="2">Q129*H129</f>
        <v>0</v>
      </c>
      <c r="S129" s="154">
        <v>0</v>
      </c>
      <c r="T129" s="155">
        <f t="shared" ref="T129:T135" si="3">S129*H129</f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6" t="s">
        <v>155</v>
      </c>
      <c r="AT129" s="156" t="s">
        <v>151</v>
      </c>
      <c r="AU129" s="156" t="s">
        <v>156</v>
      </c>
      <c r="AY129" s="14" t="s">
        <v>149</v>
      </c>
      <c r="BE129" s="157">
        <f t="shared" ref="BE129:BE135" si="4">IF(N129="základná",J129,0)</f>
        <v>0</v>
      </c>
      <c r="BF129" s="157">
        <f t="shared" ref="BF129:BF135" si="5">IF(N129="znížená",J129,0)</f>
        <v>0</v>
      </c>
      <c r="BG129" s="157">
        <f t="shared" ref="BG129:BG135" si="6">IF(N129="zákl. prenesená",J129,0)</f>
        <v>0</v>
      </c>
      <c r="BH129" s="157">
        <f t="shared" ref="BH129:BH135" si="7">IF(N129="zníž. prenesená",J129,0)</f>
        <v>0</v>
      </c>
      <c r="BI129" s="157">
        <f t="shared" ref="BI129:BI135" si="8">IF(N129="nulová",J129,0)</f>
        <v>0</v>
      </c>
      <c r="BJ129" s="14" t="s">
        <v>156</v>
      </c>
      <c r="BK129" s="157">
        <f t="shared" ref="BK129:BK135" si="9">ROUND(I129*H129,2)</f>
        <v>0</v>
      </c>
      <c r="BL129" s="14" t="s">
        <v>155</v>
      </c>
      <c r="BM129" s="156" t="s">
        <v>156</v>
      </c>
    </row>
    <row r="130" spans="1:65" s="2" customFormat="1" ht="24.15" customHeight="1">
      <c r="A130" s="26"/>
      <c r="B130" s="144"/>
      <c r="C130" s="145" t="s">
        <v>156</v>
      </c>
      <c r="D130" s="145" t="s">
        <v>151</v>
      </c>
      <c r="E130" s="146" t="s">
        <v>679</v>
      </c>
      <c r="F130" s="147" t="s">
        <v>680</v>
      </c>
      <c r="G130" s="148" t="s">
        <v>234</v>
      </c>
      <c r="H130" s="149">
        <v>333.9</v>
      </c>
      <c r="I130" s="150"/>
      <c r="J130" s="150">
        <f t="shared" si="0"/>
        <v>0</v>
      </c>
      <c r="K130" s="151"/>
      <c r="L130" s="27"/>
      <c r="M130" s="152" t="s">
        <v>1</v>
      </c>
      <c r="N130" s="153" t="s">
        <v>36</v>
      </c>
      <c r="O130" s="154">
        <v>0.79300000000000004</v>
      </c>
      <c r="P130" s="154">
        <f t="shared" si="1"/>
        <v>264.78269999999998</v>
      </c>
      <c r="Q130" s="154">
        <v>0</v>
      </c>
      <c r="R130" s="154">
        <f t="shared" si="2"/>
        <v>0</v>
      </c>
      <c r="S130" s="154">
        <v>0</v>
      </c>
      <c r="T130" s="155">
        <f t="shared" si="3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6" t="s">
        <v>155</v>
      </c>
      <c r="AT130" s="156" t="s">
        <v>151</v>
      </c>
      <c r="AU130" s="156" t="s">
        <v>156</v>
      </c>
      <c r="AY130" s="14" t="s">
        <v>149</v>
      </c>
      <c r="BE130" s="157">
        <f t="shared" si="4"/>
        <v>0</v>
      </c>
      <c r="BF130" s="157">
        <f t="shared" si="5"/>
        <v>0</v>
      </c>
      <c r="BG130" s="157">
        <f t="shared" si="6"/>
        <v>0</v>
      </c>
      <c r="BH130" s="157">
        <f t="shared" si="7"/>
        <v>0</v>
      </c>
      <c r="BI130" s="157">
        <f t="shared" si="8"/>
        <v>0</v>
      </c>
      <c r="BJ130" s="14" t="s">
        <v>156</v>
      </c>
      <c r="BK130" s="157">
        <f t="shared" si="9"/>
        <v>0</v>
      </c>
      <c r="BL130" s="14" t="s">
        <v>155</v>
      </c>
      <c r="BM130" s="156" t="s">
        <v>155</v>
      </c>
    </row>
    <row r="131" spans="1:65" s="2" customFormat="1" ht="24.15" customHeight="1">
      <c r="A131" s="26"/>
      <c r="B131" s="144"/>
      <c r="C131" s="145" t="s">
        <v>159</v>
      </c>
      <c r="D131" s="145" t="s">
        <v>151</v>
      </c>
      <c r="E131" s="146" t="s">
        <v>681</v>
      </c>
      <c r="F131" s="147" t="s">
        <v>682</v>
      </c>
      <c r="G131" s="148" t="s">
        <v>234</v>
      </c>
      <c r="H131" s="149">
        <v>333.9</v>
      </c>
      <c r="I131" s="150"/>
      <c r="J131" s="150">
        <f t="shared" si="0"/>
        <v>0</v>
      </c>
      <c r="K131" s="151"/>
      <c r="L131" s="27"/>
      <c r="M131" s="152" t="s">
        <v>1</v>
      </c>
      <c r="N131" s="153" t="s">
        <v>36</v>
      </c>
      <c r="O131" s="154">
        <v>0.10199999999999999</v>
      </c>
      <c r="P131" s="154">
        <f t="shared" si="1"/>
        <v>34.057799999999993</v>
      </c>
      <c r="Q131" s="154">
        <v>0</v>
      </c>
      <c r="R131" s="154">
        <f t="shared" si="2"/>
        <v>0</v>
      </c>
      <c r="S131" s="154">
        <v>0</v>
      </c>
      <c r="T131" s="155">
        <f t="shared" si="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6" t="s">
        <v>155</v>
      </c>
      <c r="AT131" s="156" t="s">
        <v>151</v>
      </c>
      <c r="AU131" s="156" t="s">
        <v>156</v>
      </c>
      <c r="AY131" s="14" t="s">
        <v>149</v>
      </c>
      <c r="BE131" s="157">
        <f t="shared" si="4"/>
        <v>0</v>
      </c>
      <c r="BF131" s="157">
        <f t="shared" si="5"/>
        <v>0</v>
      </c>
      <c r="BG131" s="157">
        <f t="shared" si="6"/>
        <v>0</v>
      </c>
      <c r="BH131" s="157">
        <f t="shared" si="7"/>
        <v>0</v>
      </c>
      <c r="BI131" s="157">
        <f t="shared" si="8"/>
        <v>0</v>
      </c>
      <c r="BJ131" s="14" t="s">
        <v>156</v>
      </c>
      <c r="BK131" s="157">
        <f t="shared" si="9"/>
        <v>0</v>
      </c>
      <c r="BL131" s="14" t="s">
        <v>155</v>
      </c>
      <c r="BM131" s="156" t="s">
        <v>162</v>
      </c>
    </row>
    <row r="132" spans="1:65" s="2" customFormat="1" ht="37.799999999999997" customHeight="1">
      <c r="A132" s="26"/>
      <c r="B132" s="144"/>
      <c r="C132" s="145" t="s">
        <v>155</v>
      </c>
      <c r="D132" s="145" t="s">
        <v>151</v>
      </c>
      <c r="E132" s="146" t="s">
        <v>683</v>
      </c>
      <c r="F132" s="147" t="s">
        <v>684</v>
      </c>
      <c r="G132" s="148" t="s">
        <v>234</v>
      </c>
      <c r="H132" s="149">
        <v>263.94799999999998</v>
      </c>
      <c r="I132" s="150"/>
      <c r="J132" s="150">
        <f t="shared" si="0"/>
        <v>0</v>
      </c>
      <c r="K132" s="151"/>
      <c r="L132" s="27"/>
      <c r="M132" s="152" t="s">
        <v>1</v>
      </c>
      <c r="N132" s="153" t="s">
        <v>36</v>
      </c>
      <c r="O132" s="154">
        <v>7.0999999999999994E-2</v>
      </c>
      <c r="P132" s="154">
        <f t="shared" si="1"/>
        <v>18.740307999999995</v>
      </c>
      <c r="Q132" s="154">
        <v>0</v>
      </c>
      <c r="R132" s="154">
        <f t="shared" si="2"/>
        <v>0</v>
      </c>
      <c r="S132" s="154">
        <v>0</v>
      </c>
      <c r="T132" s="155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6" t="s">
        <v>155</v>
      </c>
      <c r="AT132" s="156" t="s">
        <v>151</v>
      </c>
      <c r="AU132" s="156" t="s">
        <v>156</v>
      </c>
      <c r="AY132" s="14" t="s">
        <v>149</v>
      </c>
      <c r="BE132" s="157">
        <f t="shared" si="4"/>
        <v>0</v>
      </c>
      <c r="BF132" s="157">
        <f t="shared" si="5"/>
        <v>0</v>
      </c>
      <c r="BG132" s="157">
        <f t="shared" si="6"/>
        <v>0</v>
      </c>
      <c r="BH132" s="157">
        <f t="shared" si="7"/>
        <v>0</v>
      </c>
      <c r="BI132" s="157">
        <f t="shared" si="8"/>
        <v>0</v>
      </c>
      <c r="BJ132" s="14" t="s">
        <v>156</v>
      </c>
      <c r="BK132" s="157">
        <f t="shared" si="9"/>
        <v>0</v>
      </c>
      <c r="BL132" s="14" t="s">
        <v>155</v>
      </c>
      <c r="BM132" s="156" t="s">
        <v>166</v>
      </c>
    </row>
    <row r="133" spans="1:65" s="2" customFormat="1" ht="44.25" customHeight="1">
      <c r="A133" s="26"/>
      <c r="B133" s="144"/>
      <c r="C133" s="145" t="s">
        <v>167</v>
      </c>
      <c r="D133" s="145" t="s">
        <v>151</v>
      </c>
      <c r="E133" s="146" t="s">
        <v>685</v>
      </c>
      <c r="F133" s="147" t="s">
        <v>686</v>
      </c>
      <c r="G133" s="148" t="s">
        <v>234</v>
      </c>
      <c r="H133" s="149">
        <v>1847.636</v>
      </c>
      <c r="I133" s="150"/>
      <c r="J133" s="150">
        <f t="shared" si="0"/>
        <v>0</v>
      </c>
      <c r="K133" s="151"/>
      <c r="L133" s="27"/>
      <c r="M133" s="152" t="s">
        <v>1</v>
      </c>
      <c r="N133" s="153" t="s">
        <v>36</v>
      </c>
      <c r="O133" s="154">
        <v>7.3699999999999998E-3</v>
      </c>
      <c r="P133" s="154">
        <f t="shared" si="1"/>
        <v>13.61707732</v>
      </c>
      <c r="Q133" s="154">
        <v>0</v>
      </c>
      <c r="R133" s="154">
        <f t="shared" si="2"/>
        <v>0</v>
      </c>
      <c r="S133" s="154">
        <v>0</v>
      </c>
      <c r="T133" s="155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6" t="s">
        <v>155</v>
      </c>
      <c r="AT133" s="156" t="s">
        <v>151</v>
      </c>
      <c r="AU133" s="156" t="s">
        <v>156</v>
      </c>
      <c r="AY133" s="14" t="s">
        <v>149</v>
      </c>
      <c r="BE133" s="157">
        <f t="shared" si="4"/>
        <v>0</v>
      </c>
      <c r="BF133" s="157">
        <f t="shared" si="5"/>
        <v>0</v>
      </c>
      <c r="BG133" s="157">
        <f t="shared" si="6"/>
        <v>0</v>
      </c>
      <c r="BH133" s="157">
        <f t="shared" si="7"/>
        <v>0</v>
      </c>
      <c r="BI133" s="157">
        <f t="shared" si="8"/>
        <v>0</v>
      </c>
      <c r="BJ133" s="14" t="s">
        <v>156</v>
      </c>
      <c r="BK133" s="157">
        <f t="shared" si="9"/>
        <v>0</v>
      </c>
      <c r="BL133" s="14" t="s">
        <v>155</v>
      </c>
      <c r="BM133" s="156" t="s">
        <v>171</v>
      </c>
    </row>
    <row r="134" spans="1:65" s="2" customFormat="1" ht="24.15" customHeight="1">
      <c r="A134" s="26"/>
      <c r="B134" s="144"/>
      <c r="C134" s="145" t="s">
        <v>162</v>
      </c>
      <c r="D134" s="145" t="s">
        <v>151</v>
      </c>
      <c r="E134" s="146" t="s">
        <v>687</v>
      </c>
      <c r="F134" s="147" t="s">
        <v>688</v>
      </c>
      <c r="G134" s="148" t="s">
        <v>187</v>
      </c>
      <c r="H134" s="149">
        <v>448.71199999999999</v>
      </c>
      <c r="I134" s="150"/>
      <c r="J134" s="150">
        <f t="shared" si="0"/>
        <v>0</v>
      </c>
      <c r="K134" s="151"/>
      <c r="L134" s="27"/>
      <c r="M134" s="152" t="s">
        <v>1</v>
      </c>
      <c r="N134" s="153" t="s">
        <v>36</v>
      </c>
      <c r="O134" s="154">
        <v>0</v>
      </c>
      <c r="P134" s="154">
        <f t="shared" si="1"/>
        <v>0</v>
      </c>
      <c r="Q134" s="154">
        <v>0</v>
      </c>
      <c r="R134" s="154">
        <f t="shared" si="2"/>
        <v>0</v>
      </c>
      <c r="S134" s="154">
        <v>0</v>
      </c>
      <c r="T134" s="155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6" t="s">
        <v>155</v>
      </c>
      <c r="AT134" s="156" t="s">
        <v>151</v>
      </c>
      <c r="AU134" s="156" t="s">
        <v>156</v>
      </c>
      <c r="AY134" s="14" t="s">
        <v>149</v>
      </c>
      <c r="BE134" s="157">
        <f t="shared" si="4"/>
        <v>0</v>
      </c>
      <c r="BF134" s="157">
        <f t="shared" si="5"/>
        <v>0</v>
      </c>
      <c r="BG134" s="157">
        <f t="shared" si="6"/>
        <v>0</v>
      </c>
      <c r="BH134" s="157">
        <f t="shared" si="7"/>
        <v>0</v>
      </c>
      <c r="BI134" s="157">
        <f t="shared" si="8"/>
        <v>0</v>
      </c>
      <c r="BJ134" s="14" t="s">
        <v>156</v>
      </c>
      <c r="BK134" s="157">
        <f t="shared" si="9"/>
        <v>0</v>
      </c>
      <c r="BL134" s="14" t="s">
        <v>155</v>
      </c>
      <c r="BM134" s="156" t="s">
        <v>174</v>
      </c>
    </row>
    <row r="135" spans="1:65" s="2" customFormat="1" ht="24.15" customHeight="1">
      <c r="A135" s="26"/>
      <c r="B135" s="144"/>
      <c r="C135" s="145" t="s">
        <v>175</v>
      </c>
      <c r="D135" s="145" t="s">
        <v>151</v>
      </c>
      <c r="E135" s="146" t="s">
        <v>689</v>
      </c>
      <c r="F135" s="147" t="s">
        <v>690</v>
      </c>
      <c r="G135" s="148" t="s">
        <v>234</v>
      </c>
      <c r="H135" s="149">
        <v>69.951999999999998</v>
      </c>
      <c r="I135" s="150"/>
      <c r="J135" s="150">
        <f t="shared" si="0"/>
        <v>0</v>
      </c>
      <c r="K135" s="151"/>
      <c r="L135" s="27"/>
      <c r="M135" s="152" t="s">
        <v>1</v>
      </c>
      <c r="N135" s="153" t="s">
        <v>36</v>
      </c>
      <c r="O135" s="154">
        <v>0.24199999999999999</v>
      </c>
      <c r="P135" s="154">
        <f t="shared" si="1"/>
        <v>16.928383999999998</v>
      </c>
      <c r="Q135" s="154">
        <v>0</v>
      </c>
      <c r="R135" s="154">
        <f t="shared" si="2"/>
        <v>0</v>
      </c>
      <c r="S135" s="154">
        <v>0</v>
      </c>
      <c r="T135" s="155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6" t="s">
        <v>155</v>
      </c>
      <c r="AT135" s="156" t="s">
        <v>151</v>
      </c>
      <c r="AU135" s="156" t="s">
        <v>156</v>
      </c>
      <c r="AY135" s="14" t="s">
        <v>149</v>
      </c>
      <c r="BE135" s="157">
        <f t="shared" si="4"/>
        <v>0</v>
      </c>
      <c r="BF135" s="157">
        <f t="shared" si="5"/>
        <v>0</v>
      </c>
      <c r="BG135" s="157">
        <f t="shared" si="6"/>
        <v>0</v>
      </c>
      <c r="BH135" s="157">
        <f t="shared" si="7"/>
        <v>0</v>
      </c>
      <c r="BI135" s="157">
        <f t="shared" si="8"/>
        <v>0</v>
      </c>
      <c r="BJ135" s="14" t="s">
        <v>156</v>
      </c>
      <c r="BK135" s="157">
        <f t="shared" si="9"/>
        <v>0</v>
      </c>
      <c r="BL135" s="14" t="s">
        <v>155</v>
      </c>
      <c r="BM135" s="156" t="s">
        <v>178</v>
      </c>
    </row>
    <row r="136" spans="1:65" s="12" customFormat="1" ht="22.8" customHeight="1">
      <c r="B136" s="132"/>
      <c r="D136" s="133" t="s">
        <v>69</v>
      </c>
      <c r="E136" s="142" t="s">
        <v>156</v>
      </c>
      <c r="F136" s="142" t="s">
        <v>179</v>
      </c>
      <c r="J136" s="143">
        <f>BK136</f>
        <v>0</v>
      </c>
      <c r="L136" s="132"/>
      <c r="M136" s="136"/>
      <c r="N136" s="137"/>
      <c r="O136" s="137"/>
      <c r="P136" s="138">
        <f>SUM(P137:P144)</f>
        <v>104.70697186999999</v>
      </c>
      <c r="Q136" s="137"/>
      <c r="R136" s="138">
        <f>SUM(R137:R144)</f>
        <v>227.50503442018797</v>
      </c>
      <c r="S136" s="137"/>
      <c r="T136" s="139">
        <f>SUM(T137:T144)</f>
        <v>0</v>
      </c>
      <c r="AR136" s="133" t="s">
        <v>78</v>
      </c>
      <c r="AT136" s="140" t="s">
        <v>69</v>
      </c>
      <c r="AU136" s="140" t="s">
        <v>78</v>
      </c>
      <c r="AY136" s="133" t="s">
        <v>149</v>
      </c>
      <c r="BK136" s="141">
        <f>SUM(BK137:BK144)</f>
        <v>0</v>
      </c>
    </row>
    <row r="137" spans="1:65" s="2" customFormat="1" ht="33" customHeight="1">
      <c r="A137" s="26"/>
      <c r="B137" s="144"/>
      <c r="C137" s="145" t="s">
        <v>166</v>
      </c>
      <c r="D137" s="145" t="s">
        <v>151</v>
      </c>
      <c r="E137" s="146" t="s">
        <v>691</v>
      </c>
      <c r="F137" s="147" t="s">
        <v>692</v>
      </c>
      <c r="G137" s="148" t="s">
        <v>165</v>
      </c>
      <c r="H137" s="149">
        <v>92.75</v>
      </c>
      <c r="I137" s="150"/>
      <c r="J137" s="150">
        <f t="shared" ref="J137:J144" si="10">ROUND(I137*H137,2)</f>
        <v>0</v>
      </c>
      <c r="K137" s="151"/>
      <c r="L137" s="27"/>
      <c r="M137" s="152" t="s">
        <v>1</v>
      </c>
      <c r="N137" s="153" t="s">
        <v>36</v>
      </c>
      <c r="O137" s="154">
        <v>4.0000000000000001E-3</v>
      </c>
      <c r="P137" s="154">
        <f t="shared" ref="P137:P144" si="11">O137*H137</f>
        <v>0.371</v>
      </c>
      <c r="Q137" s="154">
        <v>0</v>
      </c>
      <c r="R137" s="154">
        <f t="shared" ref="R137:R144" si="12">Q137*H137</f>
        <v>0</v>
      </c>
      <c r="S137" s="154">
        <v>0</v>
      </c>
      <c r="T137" s="155">
        <f t="shared" ref="T137:T144" si="13">S137*H137</f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6" t="s">
        <v>155</v>
      </c>
      <c r="AT137" s="156" t="s">
        <v>151</v>
      </c>
      <c r="AU137" s="156" t="s">
        <v>156</v>
      </c>
      <c r="AY137" s="14" t="s">
        <v>149</v>
      </c>
      <c r="BE137" s="157">
        <f t="shared" ref="BE137:BE144" si="14">IF(N137="základná",J137,0)</f>
        <v>0</v>
      </c>
      <c r="BF137" s="157">
        <f t="shared" ref="BF137:BF144" si="15">IF(N137="znížená",J137,0)</f>
        <v>0</v>
      </c>
      <c r="BG137" s="157">
        <f t="shared" ref="BG137:BG144" si="16">IF(N137="zákl. prenesená",J137,0)</f>
        <v>0</v>
      </c>
      <c r="BH137" s="157">
        <f t="shared" ref="BH137:BH144" si="17">IF(N137="zníž. prenesená",J137,0)</f>
        <v>0</v>
      </c>
      <c r="BI137" s="157">
        <f t="shared" ref="BI137:BI144" si="18">IF(N137="nulová",J137,0)</f>
        <v>0</v>
      </c>
      <c r="BJ137" s="14" t="s">
        <v>156</v>
      </c>
      <c r="BK137" s="157">
        <f t="shared" ref="BK137:BK144" si="19">ROUND(I137*H137,2)</f>
        <v>0</v>
      </c>
      <c r="BL137" s="14" t="s">
        <v>155</v>
      </c>
      <c r="BM137" s="156" t="s">
        <v>188</v>
      </c>
    </row>
    <row r="138" spans="1:65" s="2" customFormat="1" ht="16.5" customHeight="1">
      <c r="A138" s="26"/>
      <c r="B138" s="144"/>
      <c r="C138" s="145" t="s">
        <v>183</v>
      </c>
      <c r="D138" s="145" t="s">
        <v>151</v>
      </c>
      <c r="E138" s="146" t="s">
        <v>699</v>
      </c>
      <c r="F138" s="147" t="s">
        <v>700</v>
      </c>
      <c r="G138" s="148" t="s">
        <v>234</v>
      </c>
      <c r="H138" s="149">
        <v>102.02500000000001</v>
      </c>
      <c r="I138" s="150"/>
      <c r="J138" s="150">
        <f t="shared" si="10"/>
        <v>0</v>
      </c>
      <c r="K138" s="151"/>
      <c r="L138" s="27"/>
      <c r="M138" s="152" t="s">
        <v>1</v>
      </c>
      <c r="N138" s="153" t="s">
        <v>36</v>
      </c>
      <c r="O138" s="154">
        <v>0.90824000000000005</v>
      </c>
      <c r="P138" s="154">
        <f t="shared" si="11"/>
        <v>92.66318600000001</v>
      </c>
      <c r="Q138" s="154">
        <v>2.0663999999999998</v>
      </c>
      <c r="R138" s="154">
        <f t="shared" si="12"/>
        <v>210.82445999999999</v>
      </c>
      <c r="S138" s="154">
        <v>0</v>
      </c>
      <c r="T138" s="155">
        <f t="shared" si="1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6" t="s">
        <v>155</v>
      </c>
      <c r="AT138" s="156" t="s">
        <v>151</v>
      </c>
      <c r="AU138" s="156" t="s">
        <v>156</v>
      </c>
      <c r="AY138" s="14" t="s">
        <v>149</v>
      </c>
      <c r="BE138" s="157">
        <f t="shared" si="14"/>
        <v>0</v>
      </c>
      <c r="BF138" s="157">
        <f t="shared" si="15"/>
        <v>0</v>
      </c>
      <c r="BG138" s="157">
        <f t="shared" si="16"/>
        <v>0</v>
      </c>
      <c r="BH138" s="157">
        <f t="shared" si="17"/>
        <v>0</v>
      </c>
      <c r="BI138" s="157">
        <f t="shared" si="18"/>
        <v>0</v>
      </c>
      <c r="BJ138" s="14" t="s">
        <v>156</v>
      </c>
      <c r="BK138" s="157">
        <f t="shared" si="19"/>
        <v>0</v>
      </c>
      <c r="BL138" s="14" t="s">
        <v>155</v>
      </c>
      <c r="BM138" s="156" t="s">
        <v>191</v>
      </c>
    </row>
    <row r="139" spans="1:65" s="2" customFormat="1" ht="16.5" customHeight="1">
      <c r="A139" s="26"/>
      <c r="B139" s="144"/>
      <c r="C139" s="145" t="s">
        <v>171</v>
      </c>
      <c r="D139" s="145" t="s">
        <v>151</v>
      </c>
      <c r="E139" s="146" t="s">
        <v>342</v>
      </c>
      <c r="F139" s="147" t="s">
        <v>343</v>
      </c>
      <c r="G139" s="148" t="s">
        <v>234</v>
      </c>
      <c r="H139" s="149">
        <v>7.0970000000000004</v>
      </c>
      <c r="I139" s="150"/>
      <c r="J139" s="150">
        <f t="shared" si="10"/>
        <v>0</v>
      </c>
      <c r="K139" s="151"/>
      <c r="L139" s="27"/>
      <c r="M139" s="152" t="s">
        <v>1</v>
      </c>
      <c r="N139" s="153" t="s">
        <v>36</v>
      </c>
      <c r="O139" s="154">
        <v>0.61770999999999998</v>
      </c>
      <c r="P139" s="154">
        <f t="shared" si="11"/>
        <v>4.3838878699999997</v>
      </c>
      <c r="Q139" s="154">
        <v>2.2354352039999998</v>
      </c>
      <c r="R139" s="154">
        <f t="shared" si="12"/>
        <v>15.864883642788</v>
      </c>
      <c r="S139" s="154">
        <v>0</v>
      </c>
      <c r="T139" s="155">
        <f t="shared" si="1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6" t="s">
        <v>155</v>
      </c>
      <c r="AT139" s="156" t="s">
        <v>151</v>
      </c>
      <c r="AU139" s="156" t="s">
        <v>156</v>
      </c>
      <c r="AY139" s="14" t="s">
        <v>149</v>
      </c>
      <c r="BE139" s="157">
        <f t="shared" si="14"/>
        <v>0</v>
      </c>
      <c r="BF139" s="157">
        <f t="shared" si="15"/>
        <v>0</v>
      </c>
      <c r="BG139" s="157">
        <f t="shared" si="16"/>
        <v>0</v>
      </c>
      <c r="BH139" s="157">
        <f t="shared" si="17"/>
        <v>0</v>
      </c>
      <c r="BI139" s="157">
        <f t="shared" si="18"/>
        <v>0</v>
      </c>
      <c r="BJ139" s="14" t="s">
        <v>156</v>
      </c>
      <c r="BK139" s="157">
        <f t="shared" si="19"/>
        <v>0</v>
      </c>
      <c r="BL139" s="14" t="s">
        <v>155</v>
      </c>
      <c r="BM139" s="156" t="s">
        <v>7</v>
      </c>
    </row>
    <row r="140" spans="1:65" s="2" customFormat="1" ht="24.15" customHeight="1">
      <c r="A140" s="26"/>
      <c r="B140" s="144"/>
      <c r="C140" s="145" t="s">
        <v>192</v>
      </c>
      <c r="D140" s="145" t="s">
        <v>151</v>
      </c>
      <c r="E140" s="146" t="s">
        <v>701</v>
      </c>
      <c r="F140" s="147" t="s">
        <v>702</v>
      </c>
      <c r="G140" s="148" t="s">
        <v>165</v>
      </c>
      <c r="H140" s="149">
        <v>4.1059999999999999</v>
      </c>
      <c r="I140" s="150"/>
      <c r="J140" s="150">
        <f t="shared" si="10"/>
        <v>0</v>
      </c>
      <c r="K140" s="151"/>
      <c r="L140" s="27"/>
      <c r="M140" s="152" t="s">
        <v>1</v>
      </c>
      <c r="N140" s="153" t="s">
        <v>36</v>
      </c>
      <c r="O140" s="154">
        <v>0.78800000000000003</v>
      </c>
      <c r="P140" s="154">
        <f t="shared" si="11"/>
        <v>3.235528</v>
      </c>
      <c r="Q140" s="154">
        <v>4.0692599999999999E-3</v>
      </c>
      <c r="R140" s="154">
        <f t="shared" si="12"/>
        <v>1.6708381559999999E-2</v>
      </c>
      <c r="S140" s="154">
        <v>0</v>
      </c>
      <c r="T140" s="155">
        <f t="shared" si="1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6" t="s">
        <v>155</v>
      </c>
      <c r="AT140" s="156" t="s">
        <v>151</v>
      </c>
      <c r="AU140" s="156" t="s">
        <v>156</v>
      </c>
      <c r="AY140" s="14" t="s">
        <v>149</v>
      </c>
      <c r="BE140" s="157">
        <f t="shared" si="14"/>
        <v>0</v>
      </c>
      <c r="BF140" s="157">
        <f t="shared" si="15"/>
        <v>0</v>
      </c>
      <c r="BG140" s="157">
        <f t="shared" si="16"/>
        <v>0</v>
      </c>
      <c r="BH140" s="157">
        <f t="shared" si="17"/>
        <v>0</v>
      </c>
      <c r="BI140" s="157">
        <f t="shared" si="18"/>
        <v>0</v>
      </c>
      <c r="BJ140" s="14" t="s">
        <v>156</v>
      </c>
      <c r="BK140" s="157">
        <f t="shared" si="19"/>
        <v>0</v>
      </c>
      <c r="BL140" s="14" t="s">
        <v>155</v>
      </c>
      <c r="BM140" s="156" t="s">
        <v>197</v>
      </c>
    </row>
    <row r="141" spans="1:65" s="2" customFormat="1" ht="24.15" customHeight="1">
      <c r="A141" s="26"/>
      <c r="B141" s="144"/>
      <c r="C141" s="145" t="s">
        <v>174</v>
      </c>
      <c r="D141" s="145" t="s">
        <v>151</v>
      </c>
      <c r="E141" s="146" t="s">
        <v>703</v>
      </c>
      <c r="F141" s="147" t="s">
        <v>704</v>
      </c>
      <c r="G141" s="148" t="s">
        <v>165</v>
      </c>
      <c r="H141" s="149">
        <v>4.1059999999999999</v>
      </c>
      <c r="I141" s="150"/>
      <c r="J141" s="150">
        <f t="shared" si="10"/>
        <v>0</v>
      </c>
      <c r="K141" s="151"/>
      <c r="L141" s="27"/>
      <c r="M141" s="152" t="s">
        <v>1</v>
      </c>
      <c r="N141" s="153" t="s">
        <v>36</v>
      </c>
      <c r="O141" s="154">
        <v>0.32200000000000001</v>
      </c>
      <c r="P141" s="154">
        <f t="shared" si="11"/>
        <v>1.3221320000000001</v>
      </c>
      <c r="Q141" s="154">
        <v>0</v>
      </c>
      <c r="R141" s="154">
        <f t="shared" si="12"/>
        <v>0</v>
      </c>
      <c r="S141" s="154">
        <v>0</v>
      </c>
      <c r="T141" s="155">
        <f t="shared" si="1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6" t="s">
        <v>155</v>
      </c>
      <c r="AT141" s="156" t="s">
        <v>151</v>
      </c>
      <c r="AU141" s="156" t="s">
        <v>156</v>
      </c>
      <c r="AY141" s="14" t="s">
        <v>149</v>
      </c>
      <c r="BE141" s="157">
        <f t="shared" si="14"/>
        <v>0</v>
      </c>
      <c r="BF141" s="157">
        <f t="shared" si="15"/>
        <v>0</v>
      </c>
      <c r="BG141" s="157">
        <f t="shared" si="16"/>
        <v>0</v>
      </c>
      <c r="BH141" s="157">
        <f t="shared" si="17"/>
        <v>0</v>
      </c>
      <c r="BI141" s="157">
        <f t="shared" si="18"/>
        <v>0</v>
      </c>
      <c r="BJ141" s="14" t="s">
        <v>156</v>
      </c>
      <c r="BK141" s="157">
        <f t="shared" si="19"/>
        <v>0</v>
      </c>
      <c r="BL141" s="14" t="s">
        <v>155</v>
      </c>
      <c r="BM141" s="156" t="s">
        <v>210</v>
      </c>
    </row>
    <row r="142" spans="1:65" s="2" customFormat="1" ht="16.5" customHeight="1">
      <c r="A142" s="26"/>
      <c r="B142" s="144"/>
      <c r="C142" s="145" t="s">
        <v>200</v>
      </c>
      <c r="D142" s="145" t="s">
        <v>151</v>
      </c>
      <c r="E142" s="146" t="s">
        <v>705</v>
      </c>
      <c r="F142" s="147" t="s">
        <v>706</v>
      </c>
      <c r="G142" s="148" t="s">
        <v>234</v>
      </c>
      <c r="H142" s="149">
        <v>0.36</v>
      </c>
      <c r="I142" s="150"/>
      <c r="J142" s="150">
        <f t="shared" si="10"/>
        <v>0</v>
      </c>
      <c r="K142" s="151"/>
      <c r="L142" s="27"/>
      <c r="M142" s="152" t="s">
        <v>1</v>
      </c>
      <c r="N142" s="153" t="s">
        <v>36</v>
      </c>
      <c r="O142" s="154">
        <v>0.58055000000000001</v>
      </c>
      <c r="P142" s="154">
        <f t="shared" si="11"/>
        <v>0.20899799999999999</v>
      </c>
      <c r="Q142" s="154">
        <v>2.1940757039999998</v>
      </c>
      <c r="R142" s="154">
        <f t="shared" si="12"/>
        <v>0.78986725343999986</v>
      </c>
      <c r="S142" s="154">
        <v>0</v>
      </c>
      <c r="T142" s="155">
        <f t="shared" si="1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6" t="s">
        <v>155</v>
      </c>
      <c r="AT142" s="156" t="s">
        <v>151</v>
      </c>
      <c r="AU142" s="156" t="s">
        <v>156</v>
      </c>
      <c r="AY142" s="14" t="s">
        <v>149</v>
      </c>
      <c r="BE142" s="157">
        <f t="shared" si="14"/>
        <v>0</v>
      </c>
      <c r="BF142" s="157">
        <f t="shared" si="15"/>
        <v>0</v>
      </c>
      <c r="BG142" s="157">
        <f t="shared" si="16"/>
        <v>0</v>
      </c>
      <c r="BH142" s="157">
        <f t="shared" si="17"/>
        <v>0</v>
      </c>
      <c r="BI142" s="157">
        <f t="shared" si="18"/>
        <v>0</v>
      </c>
      <c r="BJ142" s="14" t="s">
        <v>156</v>
      </c>
      <c r="BK142" s="157">
        <f t="shared" si="19"/>
        <v>0</v>
      </c>
      <c r="BL142" s="14" t="s">
        <v>155</v>
      </c>
      <c r="BM142" s="156" t="s">
        <v>216</v>
      </c>
    </row>
    <row r="143" spans="1:65" s="2" customFormat="1" ht="21.75" customHeight="1">
      <c r="A143" s="26"/>
      <c r="B143" s="144"/>
      <c r="C143" s="145" t="s">
        <v>178</v>
      </c>
      <c r="D143" s="145" t="s">
        <v>151</v>
      </c>
      <c r="E143" s="146" t="s">
        <v>707</v>
      </c>
      <c r="F143" s="147" t="s">
        <v>708</v>
      </c>
      <c r="G143" s="148" t="s">
        <v>165</v>
      </c>
      <c r="H143" s="149">
        <v>2.2400000000000002</v>
      </c>
      <c r="I143" s="150"/>
      <c r="J143" s="150">
        <f t="shared" si="10"/>
        <v>0</v>
      </c>
      <c r="K143" s="151"/>
      <c r="L143" s="27"/>
      <c r="M143" s="152" t="s">
        <v>1</v>
      </c>
      <c r="N143" s="153" t="s">
        <v>36</v>
      </c>
      <c r="O143" s="154">
        <v>0.79900000000000004</v>
      </c>
      <c r="P143" s="154">
        <f t="shared" si="11"/>
        <v>1.7897600000000002</v>
      </c>
      <c r="Q143" s="154">
        <v>4.0692599999999999E-3</v>
      </c>
      <c r="R143" s="154">
        <f t="shared" si="12"/>
        <v>9.1151423999999998E-3</v>
      </c>
      <c r="S143" s="154">
        <v>0</v>
      </c>
      <c r="T143" s="155">
        <f t="shared" si="1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6" t="s">
        <v>155</v>
      </c>
      <c r="AT143" s="156" t="s">
        <v>151</v>
      </c>
      <c r="AU143" s="156" t="s">
        <v>156</v>
      </c>
      <c r="AY143" s="14" t="s">
        <v>149</v>
      </c>
      <c r="BE143" s="157">
        <f t="shared" si="14"/>
        <v>0</v>
      </c>
      <c r="BF143" s="157">
        <f t="shared" si="15"/>
        <v>0</v>
      </c>
      <c r="BG143" s="157">
        <f t="shared" si="16"/>
        <v>0</v>
      </c>
      <c r="BH143" s="157">
        <f t="shared" si="17"/>
        <v>0</v>
      </c>
      <c r="BI143" s="157">
        <f t="shared" si="18"/>
        <v>0</v>
      </c>
      <c r="BJ143" s="14" t="s">
        <v>156</v>
      </c>
      <c r="BK143" s="157">
        <f t="shared" si="19"/>
        <v>0</v>
      </c>
      <c r="BL143" s="14" t="s">
        <v>155</v>
      </c>
      <c r="BM143" s="156" t="s">
        <v>219</v>
      </c>
    </row>
    <row r="144" spans="1:65" s="2" customFormat="1" ht="24.15" customHeight="1">
      <c r="A144" s="26"/>
      <c r="B144" s="144"/>
      <c r="C144" s="145" t="s">
        <v>213</v>
      </c>
      <c r="D144" s="145" t="s">
        <v>151</v>
      </c>
      <c r="E144" s="146" t="s">
        <v>709</v>
      </c>
      <c r="F144" s="147" t="s">
        <v>710</v>
      </c>
      <c r="G144" s="148" t="s">
        <v>165</v>
      </c>
      <c r="H144" s="149">
        <v>2.2400000000000002</v>
      </c>
      <c r="I144" s="150"/>
      <c r="J144" s="150">
        <f t="shared" si="10"/>
        <v>0</v>
      </c>
      <c r="K144" s="151"/>
      <c r="L144" s="27"/>
      <c r="M144" s="152" t="s">
        <v>1</v>
      </c>
      <c r="N144" s="153" t="s">
        <v>36</v>
      </c>
      <c r="O144" s="154">
        <v>0.32700000000000001</v>
      </c>
      <c r="P144" s="154">
        <f t="shared" si="11"/>
        <v>0.73248000000000013</v>
      </c>
      <c r="Q144" s="154">
        <v>0</v>
      </c>
      <c r="R144" s="154">
        <f t="shared" si="12"/>
        <v>0</v>
      </c>
      <c r="S144" s="154">
        <v>0</v>
      </c>
      <c r="T144" s="155">
        <f t="shared" si="1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6" t="s">
        <v>155</v>
      </c>
      <c r="AT144" s="156" t="s">
        <v>151</v>
      </c>
      <c r="AU144" s="156" t="s">
        <v>156</v>
      </c>
      <c r="AY144" s="14" t="s">
        <v>149</v>
      </c>
      <c r="BE144" s="157">
        <f t="shared" si="14"/>
        <v>0</v>
      </c>
      <c r="BF144" s="157">
        <f t="shared" si="15"/>
        <v>0</v>
      </c>
      <c r="BG144" s="157">
        <f t="shared" si="16"/>
        <v>0</v>
      </c>
      <c r="BH144" s="157">
        <f t="shared" si="17"/>
        <v>0</v>
      </c>
      <c r="BI144" s="157">
        <f t="shared" si="18"/>
        <v>0</v>
      </c>
      <c r="BJ144" s="14" t="s">
        <v>156</v>
      </c>
      <c r="BK144" s="157">
        <f t="shared" si="19"/>
        <v>0</v>
      </c>
      <c r="BL144" s="14" t="s">
        <v>155</v>
      </c>
      <c r="BM144" s="156" t="s">
        <v>372</v>
      </c>
    </row>
    <row r="145" spans="1:65" s="12" customFormat="1" ht="22.8" customHeight="1">
      <c r="B145" s="132"/>
      <c r="D145" s="133" t="s">
        <v>69</v>
      </c>
      <c r="E145" s="142" t="s">
        <v>159</v>
      </c>
      <c r="F145" s="142" t="s">
        <v>254</v>
      </c>
      <c r="J145" s="143">
        <f>BK145</f>
        <v>0</v>
      </c>
      <c r="L145" s="132"/>
      <c r="M145" s="136"/>
      <c r="N145" s="137"/>
      <c r="O145" s="137"/>
      <c r="P145" s="138">
        <f>SUM(P146:P152)</f>
        <v>1083.15392058</v>
      </c>
      <c r="Q145" s="137"/>
      <c r="R145" s="138">
        <f>SUM(R146:R152)</f>
        <v>67.634536098392502</v>
      </c>
      <c r="S145" s="137"/>
      <c r="T145" s="139">
        <f>SUM(T146:T152)</f>
        <v>0</v>
      </c>
      <c r="AR145" s="133" t="s">
        <v>78</v>
      </c>
      <c r="AT145" s="140" t="s">
        <v>69</v>
      </c>
      <c r="AU145" s="140" t="s">
        <v>78</v>
      </c>
      <c r="AY145" s="133" t="s">
        <v>149</v>
      </c>
      <c r="BK145" s="141">
        <f>SUM(BK146:BK152)</f>
        <v>0</v>
      </c>
    </row>
    <row r="146" spans="1:65" s="2" customFormat="1" ht="24.15" customHeight="1">
      <c r="A146" s="26"/>
      <c r="B146" s="144"/>
      <c r="C146" s="145" t="s">
        <v>188</v>
      </c>
      <c r="D146" s="145" t="s">
        <v>151</v>
      </c>
      <c r="E146" s="146" t="s">
        <v>711</v>
      </c>
      <c r="F146" s="147" t="s">
        <v>712</v>
      </c>
      <c r="G146" s="148" t="s">
        <v>234</v>
      </c>
      <c r="H146" s="149">
        <v>0.84</v>
      </c>
      <c r="I146" s="150"/>
      <c r="J146" s="150">
        <f t="shared" ref="J146:J152" si="20">ROUND(I146*H146,2)</f>
        <v>0</v>
      </c>
      <c r="K146" s="151"/>
      <c r="L146" s="27"/>
      <c r="M146" s="152" t="s">
        <v>1</v>
      </c>
      <c r="N146" s="153" t="s">
        <v>36</v>
      </c>
      <c r="O146" s="154">
        <v>1.1486400000000001</v>
      </c>
      <c r="P146" s="154">
        <f t="shared" ref="P146:P152" si="21">O146*H146</f>
        <v>0.96485760000000009</v>
      </c>
      <c r="Q146" s="154">
        <v>2.474103537</v>
      </c>
      <c r="R146" s="154">
        <f t="shared" ref="R146:R152" si="22">Q146*H146</f>
        <v>2.07824697108</v>
      </c>
      <c r="S146" s="154">
        <v>0</v>
      </c>
      <c r="T146" s="155">
        <f t="shared" ref="T146:T152" si="23">S146*H146</f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6" t="s">
        <v>155</v>
      </c>
      <c r="AT146" s="156" t="s">
        <v>151</v>
      </c>
      <c r="AU146" s="156" t="s">
        <v>156</v>
      </c>
      <c r="AY146" s="14" t="s">
        <v>149</v>
      </c>
      <c r="BE146" s="157">
        <f t="shared" ref="BE146:BE152" si="24">IF(N146="základná",J146,0)</f>
        <v>0</v>
      </c>
      <c r="BF146" s="157">
        <f t="shared" ref="BF146:BF152" si="25">IF(N146="znížená",J146,0)</f>
        <v>0</v>
      </c>
      <c r="BG146" s="157">
        <f t="shared" ref="BG146:BG152" si="26">IF(N146="zákl. prenesená",J146,0)</f>
        <v>0</v>
      </c>
      <c r="BH146" s="157">
        <f t="shared" ref="BH146:BH152" si="27">IF(N146="zníž. prenesená",J146,0)</f>
        <v>0</v>
      </c>
      <c r="BI146" s="157">
        <f t="shared" ref="BI146:BI152" si="28">IF(N146="nulová",J146,0)</f>
        <v>0</v>
      </c>
      <c r="BJ146" s="14" t="s">
        <v>156</v>
      </c>
      <c r="BK146" s="157">
        <f t="shared" ref="BK146:BK152" si="29">ROUND(I146*H146,2)</f>
        <v>0</v>
      </c>
      <c r="BL146" s="14" t="s">
        <v>155</v>
      </c>
      <c r="BM146" s="156" t="s">
        <v>375</v>
      </c>
    </row>
    <row r="147" spans="1:65" s="2" customFormat="1" ht="24.15" customHeight="1">
      <c r="A147" s="26"/>
      <c r="B147" s="144"/>
      <c r="C147" s="145" t="s">
        <v>277</v>
      </c>
      <c r="D147" s="145" t="s">
        <v>151</v>
      </c>
      <c r="E147" s="146" t="s">
        <v>713</v>
      </c>
      <c r="F147" s="147" t="s">
        <v>714</v>
      </c>
      <c r="G147" s="148" t="s">
        <v>234</v>
      </c>
      <c r="H147" s="149">
        <v>8</v>
      </c>
      <c r="I147" s="150"/>
      <c r="J147" s="150">
        <f t="shared" si="20"/>
        <v>0</v>
      </c>
      <c r="K147" s="151"/>
      <c r="L147" s="27"/>
      <c r="M147" s="152" t="s">
        <v>1</v>
      </c>
      <c r="N147" s="153" t="s">
        <v>36</v>
      </c>
      <c r="O147" s="154">
        <v>0</v>
      </c>
      <c r="P147" s="154">
        <f t="shared" si="21"/>
        <v>0</v>
      </c>
      <c r="Q147" s="154">
        <v>0</v>
      </c>
      <c r="R147" s="154">
        <f t="shared" si="22"/>
        <v>0</v>
      </c>
      <c r="S147" s="154">
        <v>0</v>
      </c>
      <c r="T147" s="155">
        <f t="shared" si="2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6" t="s">
        <v>155</v>
      </c>
      <c r="AT147" s="156" t="s">
        <v>151</v>
      </c>
      <c r="AU147" s="156" t="s">
        <v>156</v>
      </c>
      <c r="AY147" s="14" t="s">
        <v>149</v>
      </c>
      <c r="BE147" s="157">
        <f t="shared" si="24"/>
        <v>0</v>
      </c>
      <c r="BF147" s="157">
        <f t="shared" si="25"/>
        <v>0</v>
      </c>
      <c r="BG147" s="157">
        <f t="shared" si="26"/>
        <v>0</v>
      </c>
      <c r="BH147" s="157">
        <f t="shared" si="27"/>
        <v>0</v>
      </c>
      <c r="BI147" s="157">
        <f t="shared" si="28"/>
        <v>0</v>
      </c>
      <c r="BJ147" s="14" t="s">
        <v>156</v>
      </c>
      <c r="BK147" s="157">
        <f t="shared" si="29"/>
        <v>0</v>
      </c>
      <c r="BL147" s="14" t="s">
        <v>155</v>
      </c>
      <c r="BM147" s="156" t="s">
        <v>378</v>
      </c>
    </row>
    <row r="148" spans="1:65" s="2" customFormat="1" ht="33" customHeight="1">
      <c r="A148" s="26"/>
      <c r="B148" s="144"/>
      <c r="C148" s="145" t="s">
        <v>191</v>
      </c>
      <c r="D148" s="145" t="s">
        <v>151</v>
      </c>
      <c r="E148" s="146" t="s">
        <v>715</v>
      </c>
      <c r="F148" s="147" t="s">
        <v>716</v>
      </c>
      <c r="G148" s="148" t="s">
        <v>234</v>
      </c>
      <c r="H148" s="149">
        <v>63.017000000000003</v>
      </c>
      <c r="I148" s="150"/>
      <c r="J148" s="150">
        <f t="shared" si="20"/>
        <v>0</v>
      </c>
      <c r="K148" s="151"/>
      <c r="L148" s="27"/>
      <c r="M148" s="152" t="s">
        <v>1</v>
      </c>
      <c r="N148" s="153" t="s">
        <v>36</v>
      </c>
      <c r="O148" s="154">
        <v>0</v>
      </c>
      <c r="P148" s="154">
        <f t="shared" si="21"/>
        <v>0</v>
      </c>
      <c r="Q148" s="154">
        <v>0</v>
      </c>
      <c r="R148" s="154">
        <f t="shared" si="22"/>
        <v>0</v>
      </c>
      <c r="S148" s="154">
        <v>0</v>
      </c>
      <c r="T148" s="155">
        <f t="shared" si="2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6" t="s">
        <v>155</v>
      </c>
      <c r="AT148" s="156" t="s">
        <v>151</v>
      </c>
      <c r="AU148" s="156" t="s">
        <v>156</v>
      </c>
      <c r="AY148" s="14" t="s">
        <v>149</v>
      </c>
      <c r="BE148" s="157">
        <f t="shared" si="24"/>
        <v>0</v>
      </c>
      <c r="BF148" s="157">
        <f t="shared" si="25"/>
        <v>0</v>
      </c>
      <c r="BG148" s="157">
        <f t="shared" si="26"/>
        <v>0</v>
      </c>
      <c r="BH148" s="157">
        <f t="shared" si="27"/>
        <v>0</v>
      </c>
      <c r="BI148" s="157">
        <f t="shared" si="28"/>
        <v>0</v>
      </c>
      <c r="BJ148" s="14" t="s">
        <v>156</v>
      </c>
      <c r="BK148" s="157">
        <f t="shared" si="29"/>
        <v>0</v>
      </c>
      <c r="BL148" s="14" t="s">
        <v>155</v>
      </c>
      <c r="BM148" s="156" t="s">
        <v>382</v>
      </c>
    </row>
    <row r="149" spans="1:65" s="2" customFormat="1" ht="33" customHeight="1">
      <c r="A149" s="26"/>
      <c r="B149" s="144"/>
      <c r="C149" s="145" t="s">
        <v>284</v>
      </c>
      <c r="D149" s="145" t="s">
        <v>151</v>
      </c>
      <c r="E149" s="146" t="s">
        <v>717</v>
      </c>
      <c r="F149" s="147" t="s">
        <v>718</v>
      </c>
      <c r="G149" s="148" t="s">
        <v>234</v>
      </c>
      <c r="H149" s="149">
        <v>26.762</v>
      </c>
      <c r="I149" s="150"/>
      <c r="J149" s="150">
        <f t="shared" si="20"/>
        <v>0</v>
      </c>
      <c r="K149" s="151"/>
      <c r="L149" s="27"/>
      <c r="M149" s="152" t="s">
        <v>1</v>
      </c>
      <c r="N149" s="153" t="s">
        <v>36</v>
      </c>
      <c r="O149" s="154">
        <v>0</v>
      </c>
      <c r="P149" s="154">
        <f t="shared" si="21"/>
        <v>0</v>
      </c>
      <c r="Q149" s="154">
        <v>0</v>
      </c>
      <c r="R149" s="154">
        <f t="shared" si="22"/>
        <v>0</v>
      </c>
      <c r="S149" s="154">
        <v>0</v>
      </c>
      <c r="T149" s="155">
        <f t="shared" si="2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6" t="s">
        <v>155</v>
      </c>
      <c r="AT149" s="156" t="s">
        <v>151</v>
      </c>
      <c r="AU149" s="156" t="s">
        <v>156</v>
      </c>
      <c r="AY149" s="14" t="s">
        <v>149</v>
      </c>
      <c r="BE149" s="157">
        <f t="shared" si="24"/>
        <v>0</v>
      </c>
      <c r="BF149" s="157">
        <f t="shared" si="25"/>
        <v>0</v>
      </c>
      <c r="BG149" s="157">
        <f t="shared" si="26"/>
        <v>0</v>
      </c>
      <c r="BH149" s="157">
        <f t="shared" si="27"/>
        <v>0</v>
      </c>
      <c r="BI149" s="157">
        <f t="shared" si="28"/>
        <v>0</v>
      </c>
      <c r="BJ149" s="14" t="s">
        <v>156</v>
      </c>
      <c r="BK149" s="157">
        <f t="shared" si="29"/>
        <v>0</v>
      </c>
      <c r="BL149" s="14" t="s">
        <v>155</v>
      </c>
      <c r="BM149" s="156" t="s">
        <v>385</v>
      </c>
    </row>
    <row r="150" spans="1:65" s="2" customFormat="1" ht="33" customHeight="1">
      <c r="A150" s="26"/>
      <c r="B150" s="144"/>
      <c r="C150" s="145" t="s">
        <v>7</v>
      </c>
      <c r="D150" s="145" t="s">
        <v>151</v>
      </c>
      <c r="E150" s="146" t="s">
        <v>640</v>
      </c>
      <c r="F150" s="147" t="s">
        <v>641</v>
      </c>
      <c r="G150" s="148" t="s">
        <v>165</v>
      </c>
      <c r="H150" s="149">
        <v>328.68099999999998</v>
      </c>
      <c r="I150" s="150"/>
      <c r="J150" s="150">
        <f t="shared" si="20"/>
        <v>0</v>
      </c>
      <c r="K150" s="151"/>
      <c r="L150" s="27"/>
      <c r="M150" s="152" t="s">
        <v>1</v>
      </c>
      <c r="N150" s="153" t="s">
        <v>36</v>
      </c>
      <c r="O150" s="154">
        <v>2.0291000000000001</v>
      </c>
      <c r="P150" s="154">
        <f t="shared" si="21"/>
        <v>666.92661710000004</v>
      </c>
      <c r="Q150" s="154">
        <v>0.15740018850000001</v>
      </c>
      <c r="R150" s="154">
        <f t="shared" si="22"/>
        <v>51.734451356368503</v>
      </c>
      <c r="S150" s="154">
        <v>0</v>
      </c>
      <c r="T150" s="155">
        <f t="shared" si="2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6" t="s">
        <v>155</v>
      </c>
      <c r="AT150" s="156" t="s">
        <v>151</v>
      </c>
      <c r="AU150" s="156" t="s">
        <v>156</v>
      </c>
      <c r="AY150" s="14" t="s">
        <v>149</v>
      </c>
      <c r="BE150" s="157">
        <f t="shared" si="24"/>
        <v>0</v>
      </c>
      <c r="BF150" s="157">
        <f t="shared" si="25"/>
        <v>0</v>
      </c>
      <c r="BG150" s="157">
        <f t="shared" si="26"/>
        <v>0</v>
      </c>
      <c r="BH150" s="157">
        <f t="shared" si="27"/>
        <v>0</v>
      </c>
      <c r="BI150" s="157">
        <f t="shared" si="28"/>
        <v>0</v>
      </c>
      <c r="BJ150" s="14" t="s">
        <v>156</v>
      </c>
      <c r="BK150" s="157">
        <f t="shared" si="29"/>
        <v>0</v>
      </c>
      <c r="BL150" s="14" t="s">
        <v>155</v>
      </c>
      <c r="BM150" s="156" t="s">
        <v>388</v>
      </c>
    </row>
    <row r="151" spans="1:65" s="2" customFormat="1" ht="33" customHeight="1">
      <c r="A151" s="26"/>
      <c r="B151" s="144"/>
      <c r="C151" s="145" t="s">
        <v>296</v>
      </c>
      <c r="D151" s="145" t="s">
        <v>151</v>
      </c>
      <c r="E151" s="146" t="s">
        <v>642</v>
      </c>
      <c r="F151" s="147" t="s">
        <v>643</v>
      </c>
      <c r="G151" s="148" t="s">
        <v>165</v>
      </c>
      <c r="H151" s="149">
        <v>328.68099999999998</v>
      </c>
      <c r="I151" s="150"/>
      <c r="J151" s="150">
        <f t="shared" si="20"/>
        <v>0</v>
      </c>
      <c r="K151" s="151"/>
      <c r="L151" s="27"/>
      <c r="M151" s="152" t="s">
        <v>1</v>
      </c>
      <c r="N151" s="153" t="s">
        <v>36</v>
      </c>
      <c r="O151" s="154">
        <v>0.41499999999999998</v>
      </c>
      <c r="P151" s="154">
        <f t="shared" si="21"/>
        <v>136.402615</v>
      </c>
      <c r="Q151" s="154">
        <v>0</v>
      </c>
      <c r="R151" s="154">
        <f t="shared" si="22"/>
        <v>0</v>
      </c>
      <c r="S151" s="154">
        <v>0</v>
      </c>
      <c r="T151" s="155">
        <f t="shared" si="2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6" t="s">
        <v>155</v>
      </c>
      <c r="AT151" s="156" t="s">
        <v>151</v>
      </c>
      <c r="AU151" s="156" t="s">
        <v>156</v>
      </c>
      <c r="AY151" s="14" t="s">
        <v>149</v>
      </c>
      <c r="BE151" s="157">
        <f t="shared" si="24"/>
        <v>0</v>
      </c>
      <c r="BF151" s="157">
        <f t="shared" si="25"/>
        <v>0</v>
      </c>
      <c r="BG151" s="157">
        <f t="shared" si="26"/>
        <v>0</v>
      </c>
      <c r="BH151" s="157">
        <f t="shared" si="27"/>
        <v>0</v>
      </c>
      <c r="BI151" s="157">
        <f t="shared" si="28"/>
        <v>0</v>
      </c>
      <c r="BJ151" s="14" t="s">
        <v>156</v>
      </c>
      <c r="BK151" s="157">
        <f t="shared" si="29"/>
        <v>0</v>
      </c>
      <c r="BL151" s="14" t="s">
        <v>155</v>
      </c>
      <c r="BM151" s="156" t="s">
        <v>391</v>
      </c>
    </row>
    <row r="152" spans="1:65" s="2" customFormat="1" ht="24.15" customHeight="1">
      <c r="A152" s="26"/>
      <c r="B152" s="144"/>
      <c r="C152" s="145" t="s">
        <v>197</v>
      </c>
      <c r="D152" s="145" t="s">
        <v>151</v>
      </c>
      <c r="E152" s="146" t="s">
        <v>644</v>
      </c>
      <c r="F152" s="147" t="s">
        <v>645</v>
      </c>
      <c r="G152" s="148" t="s">
        <v>187</v>
      </c>
      <c r="H152" s="149">
        <v>13.646000000000001</v>
      </c>
      <c r="I152" s="150"/>
      <c r="J152" s="150">
        <f t="shared" si="20"/>
        <v>0</v>
      </c>
      <c r="K152" s="151"/>
      <c r="L152" s="27"/>
      <c r="M152" s="152" t="s">
        <v>1</v>
      </c>
      <c r="N152" s="153" t="s">
        <v>36</v>
      </c>
      <c r="O152" s="154">
        <v>20.435279999999999</v>
      </c>
      <c r="P152" s="154">
        <f t="shared" si="21"/>
        <v>278.85983088</v>
      </c>
      <c r="Q152" s="154">
        <v>1.0128856639999999</v>
      </c>
      <c r="R152" s="154">
        <f t="shared" si="22"/>
        <v>13.821837770943999</v>
      </c>
      <c r="S152" s="154">
        <v>0</v>
      </c>
      <c r="T152" s="155">
        <f t="shared" si="2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6" t="s">
        <v>155</v>
      </c>
      <c r="AT152" s="156" t="s">
        <v>151</v>
      </c>
      <c r="AU152" s="156" t="s">
        <v>156</v>
      </c>
      <c r="AY152" s="14" t="s">
        <v>149</v>
      </c>
      <c r="BE152" s="157">
        <f t="shared" si="24"/>
        <v>0</v>
      </c>
      <c r="BF152" s="157">
        <f t="shared" si="25"/>
        <v>0</v>
      </c>
      <c r="BG152" s="157">
        <f t="shared" si="26"/>
        <v>0</v>
      </c>
      <c r="BH152" s="157">
        <f t="shared" si="27"/>
        <v>0</v>
      </c>
      <c r="BI152" s="157">
        <f t="shared" si="28"/>
        <v>0</v>
      </c>
      <c r="BJ152" s="14" t="s">
        <v>156</v>
      </c>
      <c r="BK152" s="157">
        <f t="shared" si="29"/>
        <v>0</v>
      </c>
      <c r="BL152" s="14" t="s">
        <v>155</v>
      </c>
      <c r="BM152" s="156" t="s">
        <v>394</v>
      </c>
    </row>
    <row r="153" spans="1:65" s="12" customFormat="1" ht="22.8" customHeight="1">
      <c r="B153" s="132"/>
      <c r="D153" s="133" t="s">
        <v>69</v>
      </c>
      <c r="E153" s="142" t="s">
        <v>155</v>
      </c>
      <c r="F153" s="142" t="s">
        <v>369</v>
      </c>
      <c r="J153" s="143">
        <f>BK153</f>
        <v>0</v>
      </c>
      <c r="L153" s="132"/>
      <c r="M153" s="136"/>
      <c r="N153" s="137"/>
      <c r="O153" s="137"/>
      <c r="P153" s="138">
        <f>SUM(P154:P156)</f>
        <v>11.780737200000001</v>
      </c>
      <c r="Q153" s="137"/>
      <c r="R153" s="138">
        <f>SUM(R154:R156)</f>
        <v>1.2675204</v>
      </c>
      <c r="S153" s="137"/>
      <c r="T153" s="139">
        <f>SUM(T154:T156)</f>
        <v>0</v>
      </c>
      <c r="AR153" s="133" t="s">
        <v>78</v>
      </c>
      <c r="AT153" s="140" t="s">
        <v>69</v>
      </c>
      <c r="AU153" s="140" t="s">
        <v>78</v>
      </c>
      <c r="AY153" s="133" t="s">
        <v>149</v>
      </c>
      <c r="BK153" s="141">
        <f>SUM(BK154:BK156)</f>
        <v>0</v>
      </c>
    </row>
    <row r="154" spans="1:65" s="2" customFormat="1" ht="24.15" customHeight="1">
      <c r="A154" s="26"/>
      <c r="B154" s="144"/>
      <c r="C154" s="145" t="s">
        <v>324</v>
      </c>
      <c r="D154" s="145" t="s">
        <v>151</v>
      </c>
      <c r="E154" s="146" t="s">
        <v>646</v>
      </c>
      <c r="F154" s="147" t="s">
        <v>647</v>
      </c>
      <c r="G154" s="148" t="s">
        <v>165</v>
      </c>
      <c r="H154" s="149">
        <v>15.39</v>
      </c>
      <c r="I154" s="150"/>
      <c r="J154" s="150">
        <f>ROUND(I154*H154,2)</f>
        <v>0</v>
      </c>
      <c r="K154" s="151"/>
      <c r="L154" s="27"/>
      <c r="M154" s="152" t="s">
        <v>1</v>
      </c>
      <c r="N154" s="153" t="s">
        <v>36</v>
      </c>
      <c r="O154" s="154">
        <v>0.57647999999999999</v>
      </c>
      <c r="P154" s="154">
        <f>O154*H154</f>
        <v>8.8720271999999998</v>
      </c>
      <c r="Q154" s="154">
        <v>8.2360000000000003E-2</v>
      </c>
      <c r="R154" s="154">
        <f>Q154*H154</f>
        <v>1.2675204</v>
      </c>
      <c r="S154" s="154">
        <v>0</v>
      </c>
      <c r="T154" s="155">
        <f>S154*H154</f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6" t="s">
        <v>155</v>
      </c>
      <c r="AT154" s="156" t="s">
        <v>151</v>
      </c>
      <c r="AU154" s="156" t="s">
        <v>156</v>
      </c>
      <c r="AY154" s="14" t="s">
        <v>149</v>
      </c>
      <c r="BE154" s="157">
        <f>IF(N154="základná",J154,0)</f>
        <v>0</v>
      </c>
      <c r="BF154" s="157">
        <f>IF(N154="znížená",J154,0)</f>
        <v>0</v>
      </c>
      <c r="BG154" s="157">
        <f>IF(N154="zákl. prenesená",J154,0)</f>
        <v>0</v>
      </c>
      <c r="BH154" s="157">
        <f>IF(N154="zníž. prenesená",J154,0)</f>
        <v>0</v>
      </c>
      <c r="BI154" s="157">
        <f>IF(N154="nulová",J154,0)</f>
        <v>0</v>
      </c>
      <c r="BJ154" s="14" t="s">
        <v>156</v>
      </c>
      <c r="BK154" s="157">
        <f>ROUND(I154*H154,2)</f>
        <v>0</v>
      </c>
      <c r="BL154" s="14" t="s">
        <v>155</v>
      </c>
      <c r="BM154" s="156" t="s">
        <v>397</v>
      </c>
    </row>
    <row r="155" spans="1:65" s="2" customFormat="1" ht="24.15" customHeight="1">
      <c r="A155" s="26"/>
      <c r="B155" s="144"/>
      <c r="C155" s="145" t="s">
        <v>210</v>
      </c>
      <c r="D155" s="145" t="s">
        <v>151</v>
      </c>
      <c r="E155" s="146" t="s">
        <v>648</v>
      </c>
      <c r="F155" s="147" t="s">
        <v>649</v>
      </c>
      <c r="G155" s="148" t="s">
        <v>165</v>
      </c>
      <c r="H155" s="149">
        <v>15.39</v>
      </c>
      <c r="I155" s="150"/>
      <c r="J155" s="150">
        <f>ROUND(I155*H155,2)</f>
        <v>0</v>
      </c>
      <c r="K155" s="151"/>
      <c r="L155" s="27"/>
      <c r="M155" s="152" t="s">
        <v>1</v>
      </c>
      <c r="N155" s="153" t="s">
        <v>36</v>
      </c>
      <c r="O155" s="154">
        <v>0.189</v>
      </c>
      <c r="P155" s="154">
        <f>O155*H155</f>
        <v>2.9087100000000001</v>
      </c>
      <c r="Q155" s="154">
        <v>0</v>
      </c>
      <c r="R155" s="154">
        <f>Q155*H155</f>
        <v>0</v>
      </c>
      <c r="S155" s="154">
        <v>0</v>
      </c>
      <c r="T155" s="155">
        <f>S155*H155</f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6" t="s">
        <v>155</v>
      </c>
      <c r="AT155" s="156" t="s">
        <v>151</v>
      </c>
      <c r="AU155" s="156" t="s">
        <v>156</v>
      </c>
      <c r="AY155" s="14" t="s">
        <v>149</v>
      </c>
      <c r="BE155" s="157">
        <f>IF(N155="základná",J155,0)</f>
        <v>0</v>
      </c>
      <c r="BF155" s="157">
        <f>IF(N155="znížená",J155,0)</f>
        <v>0</v>
      </c>
      <c r="BG155" s="157">
        <f>IF(N155="zákl. prenesená",J155,0)</f>
        <v>0</v>
      </c>
      <c r="BH155" s="157">
        <f>IF(N155="zníž. prenesená",J155,0)</f>
        <v>0</v>
      </c>
      <c r="BI155" s="157">
        <f>IF(N155="nulová",J155,0)</f>
        <v>0</v>
      </c>
      <c r="BJ155" s="14" t="s">
        <v>156</v>
      </c>
      <c r="BK155" s="157">
        <f>ROUND(I155*H155,2)</f>
        <v>0</v>
      </c>
      <c r="BL155" s="14" t="s">
        <v>155</v>
      </c>
      <c r="BM155" s="156" t="s">
        <v>401</v>
      </c>
    </row>
    <row r="156" spans="1:65" s="2" customFormat="1" ht="24.15" customHeight="1">
      <c r="A156" s="26"/>
      <c r="B156" s="144"/>
      <c r="C156" s="145" t="s">
        <v>398</v>
      </c>
      <c r="D156" s="145" t="s">
        <v>151</v>
      </c>
      <c r="E156" s="146" t="s">
        <v>719</v>
      </c>
      <c r="F156" s="147" t="s">
        <v>720</v>
      </c>
      <c r="G156" s="148" t="s">
        <v>154</v>
      </c>
      <c r="H156" s="149">
        <v>1</v>
      </c>
      <c r="I156" s="150"/>
      <c r="J156" s="150">
        <f>ROUND(I156*H156,2)</f>
        <v>0</v>
      </c>
      <c r="K156" s="151"/>
      <c r="L156" s="27"/>
      <c r="M156" s="152" t="s">
        <v>1</v>
      </c>
      <c r="N156" s="153" t="s">
        <v>36</v>
      </c>
      <c r="O156" s="154">
        <v>0</v>
      </c>
      <c r="P156" s="154">
        <f>O156*H156</f>
        <v>0</v>
      </c>
      <c r="Q156" s="154">
        <v>0</v>
      </c>
      <c r="R156" s="154">
        <f>Q156*H156</f>
        <v>0</v>
      </c>
      <c r="S156" s="154">
        <v>0</v>
      </c>
      <c r="T156" s="155">
        <f>S156*H156</f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6" t="s">
        <v>155</v>
      </c>
      <c r="AT156" s="156" t="s">
        <v>151</v>
      </c>
      <c r="AU156" s="156" t="s">
        <v>156</v>
      </c>
      <c r="AY156" s="14" t="s">
        <v>149</v>
      </c>
      <c r="BE156" s="157">
        <f>IF(N156="základná",J156,0)</f>
        <v>0</v>
      </c>
      <c r="BF156" s="157">
        <f>IF(N156="znížená",J156,0)</f>
        <v>0</v>
      </c>
      <c r="BG156" s="157">
        <f>IF(N156="zákl. prenesená",J156,0)</f>
        <v>0</v>
      </c>
      <c r="BH156" s="157">
        <f>IF(N156="zníž. prenesená",J156,0)</f>
        <v>0</v>
      </c>
      <c r="BI156" s="157">
        <f>IF(N156="nulová",J156,0)</f>
        <v>0</v>
      </c>
      <c r="BJ156" s="14" t="s">
        <v>156</v>
      </c>
      <c r="BK156" s="157">
        <f>ROUND(I156*H156,2)</f>
        <v>0</v>
      </c>
      <c r="BL156" s="14" t="s">
        <v>155</v>
      </c>
      <c r="BM156" s="156" t="s">
        <v>404</v>
      </c>
    </row>
    <row r="157" spans="1:65" s="12" customFormat="1" ht="22.8" customHeight="1">
      <c r="B157" s="132"/>
      <c r="D157" s="133" t="s">
        <v>69</v>
      </c>
      <c r="E157" s="142" t="s">
        <v>167</v>
      </c>
      <c r="F157" s="142" t="s">
        <v>721</v>
      </c>
      <c r="J157" s="143">
        <f>BK157</f>
        <v>0</v>
      </c>
      <c r="L157" s="132"/>
      <c r="M157" s="136"/>
      <c r="N157" s="137"/>
      <c r="O157" s="137"/>
      <c r="P157" s="138">
        <f>SUM(P158:P159)</f>
        <v>6.2736000000000001</v>
      </c>
      <c r="Q157" s="137"/>
      <c r="R157" s="138">
        <f>SUM(R158:R159)</f>
        <v>13.318845</v>
      </c>
      <c r="S157" s="137"/>
      <c r="T157" s="139">
        <f>SUM(T158:T159)</f>
        <v>0</v>
      </c>
      <c r="AR157" s="133" t="s">
        <v>78</v>
      </c>
      <c r="AT157" s="140" t="s">
        <v>69</v>
      </c>
      <c r="AU157" s="140" t="s">
        <v>78</v>
      </c>
      <c r="AY157" s="133" t="s">
        <v>149</v>
      </c>
      <c r="BK157" s="141">
        <f>SUM(BK158:BK159)</f>
        <v>0</v>
      </c>
    </row>
    <row r="158" spans="1:65" s="2" customFormat="1" ht="33" customHeight="1">
      <c r="A158" s="26"/>
      <c r="B158" s="144"/>
      <c r="C158" s="145" t="s">
        <v>216</v>
      </c>
      <c r="D158" s="145" t="s">
        <v>151</v>
      </c>
      <c r="E158" s="146" t="s">
        <v>722</v>
      </c>
      <c r="F158" s="147" t="s">
        <v>723</v>
      </c>
      <c r="G158" s="148" t="s">
        <v>165</v>
      </c>
      <c r="H158" s="149">
        <v>30</v>
      </c>
      <c r="I158" s="150"/>
      <c r="J158" s="150">
        <f>ROUND(I158*H158,2)</f>
        <v>0</v>
      </c>
      <c r="K158" s="151"/>
      <c r="L158" s="27"/>
      <c r="M158" s="152" t="s">
        <v>1</v>
      </c>
      <c r="N158" s="153" t="s">
        <v>36</v>
      </c>
      <c r="O158" s="154">
        <v>2.512E-2</v>
      </c>
      <c r="P158" s="154">
        <f>O158*H158</f>
        <v>0.75360000000000005</v>
      </c>
      <c r="Q158" s="154">
        <v>0.2024</v>
      </c>
      <c r="R158" s="154">
        <f>Q158*H158</f>
        <v>6.0720000000000001</v>
      </c>
      <c r="S158" s="154">
        <v>0</v>
      </c>
      <c r="T158" s="155">
        <f>S158*H158</f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56" t="s">
        <v>155</v>
      </c>
      <c r="AT158" s="156" t="s">
        <v>151</v>
      </c>
      <c r="AU158" s="156" t="s">
        <v>156</v>
      </c>
      <c r="AY158" s="14" t="s">
        <v>149</v>
      </c>
      <c r="BE158" s="157">
        <f>IF(N158="základná",J158,0)</f>
        <v>0</v>
      </c>
      <c r="BF158" s="157">
        <f>IF(N158="znížená",J158,0)</f>
        <v>0</v>
      </c>
      <c r="BG158" s="157">
        <f>IF(N158="zákl. prenesená",J158,0)</f>
        <v>0</v>
      </c>
      <c r="BH158" s="157">
        <f>IF(N158="zníž. prenesená",J158,0)</f>
        <v>0</v>
      </c>
      <c r="BI158" s="157">
        <f>IF(N158="nulová",J158,0)</f>
        <v>0</v>
      </c>
      <c r="BJ158" s="14" t="s">
        <v>156</v>
      </c>
      <c r="BK158" s="157">
        <f>ROUND(I158*H158,2)</f>
        <v>0</v>
      </c>
      <c r="BL158" s="14" t="s">
        <v>155</v>
      </c>
      <c r="BM158" s="156" t="s">
        <v>408</v>
      </c>
    </row>
    <row r="159" spans="1:65" s="2" customFormat="1" ht="24.15" customHeight="1">
      <c r="A159" s="26"/>
      <c r="B159" s="144"/>
      <c r="C159" s="145" t="s">
        <v>405</v>
      </c>
      <c r="D159" s="145" t="s">
        <v>151</v>
      </c>
      <c r="E159" s="146" t="s">
        <v>724</v>
      </c>
      <c r="F159" s="147" t="s">
        <v>725</v>
      </c>
      <c r="G159" s="148" t="s">
        <v>165</v>
      </c>
      <c r="H159" s="149">
        <v>30</v>
      </c>
      <c r="I159" s="150"/>
      <c r="J159" s="150">
        <f>ROUND(I159*H159,2)</f>
        <v>0</v>
      </c>
      <c r="K159" s="151"/>
      <c r="L159" s="27"/>
      <c r="M159" s="152" t="s">
        <v>1</v>
      </c>
      <c r="N159" s="153" t="s">
        <v>36</v>
      </c>
      <c r="O159" s="154">
        <v>0.184</v>
      </c>
      <c r="P159" s="154">
        <f>O159*H159</f>
        <v>5.52</v>
      </c>
      <c r="Q159" s="154">
        <v>0.24156150000000001</v>
      </c>
      <c r="R159" s="154">
        <f>Q159*H159</f>
        <v>7.2468450000000004</v>
      </c>
      <c r="S159" s="154">
        <v>0</v>
      </c>
      <c r="T159" s="155">
        <f>S159*H159</f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56" t="s">
        <v>155</v>
      </c>
      <c r="AT159" s="156" t="s">
        <v>151</v>
      </c>
      <c r="AU159" s="156" t="s">
        <v>156</v>
      </c>
      <c r="AY159" s="14" t="s">
        <v>149</v>
      </c>
      <c r="BE159" s="157">
        <f>IF(N159="základná",J159,0)</f>
        <v>0</v>
      </c>
      <c r="BF159" s="157">
        <f>IF(N159="znížená",J159,0)</f>
        <v>0</v>
      </c>
      <c r="BG159" s="157">
        <f>IF(N159="zákl. prenesená",J159,0)</f>
        <v>0</v>
      </c>
      <c r="BH159" s="157">
        <f>IF(N159="zníž. prenesená",J159,0)</f>
        <v>0</v>
      </c>
      <c r="BI159" s="157">
        <f>IF(N159="nulová",J159,0)</f>
        <v>0</v>
      </c>
      <c r="BJ159" s="14" t="s">
        <v>156</v>
      </c>
      <c r="BK159" s="157">
        <f>ROUND(I159*H159,2)</f>
        <v>0</v>
      </c>
      <c r="BL159" s="14" t="s">
        <v>155</v>
      </c>
      <c r="BM159" s="156" t="s">
        <v>411</v>
      </c>
    </row>
    <row r="160" spans="1:65" s="12" customFormat="1" ht="22.8" customHeight="1">
      <c r="B160" s="132"/>
      <c r="D160" s="133" t="s">
        <v>69</v>
      </c>
      <c r="E160" s="142" t="s">
        <v>183</v>
      </c>
      <c r="F160" s="142" t="s">
        <v>184</v>
      </c>
      <c r="J160" s="143">
        <f>BK160</f>
        <v>0</v>
      </c>
      <c r="L160" s="132"/>
      <c r="M160" s="136"/>
      <c r="N160" s="137"/>
      <c r="O160" s="137"/>
      <c r="P160" s="138">
        <f>SUM(P161:P172)</f>
        <v>69.124799999999993</v>
      </c>
      <c r="Q160" s="137"/>
      <c r="R160" s="138">
        <f>SUM(R161:R172)</f>
        <v>0.41421814099999998</v>
      </c>
      <c r="S160" s="137"/>
      <c r="T160" s="139">
        <f>SUM(T161:T172)</f>
        <v>8.3949999999999997E-2</v>
      </c>
      <c r="AR160" s="133" t="s">
        <v>78</v>
      </c>
      <c r="AT160" s="140" t="s">
        <v>69</v>
      </c>
      <c r="AU160" s="140" t="s">
        <v>78</v>
      </c>
      <c r="AY160" s="133" t="s">
        <v>149</v>
      </c>
      <c r="BK160" s="141">
        <f>SUM(BK161:BK172)</f>
        <v>0</v>
      </c>
    </row>
    <row r="161" spans="1:65" s="2" customFormat="1" ht="24.15" customHeight="1">
      <c r="A161" s="26"/>
      <c r="B161" s="144"/>
      <c r="C161" s="145" t="s">
        <v>219</v>
      </c>
      <c r="D161" s="145" t="s">
        <v>151</v>
      </c>
      <c r="E161" s="146" t="s">
        <v>726</v>
      </c>
      <c r="F161" s="147" t="s">
        <v>727</v>
      </c>
      <c r="G161" s="148" t="s">
        <v>170</v>
      </c>
      <c r="H161" s="149">
        <v>10</v>
      </c>
      <c r="I161" s="150"/>
      <c r="J161" s="150">
        <f t="shared" ref="J161:J172" si="30">ROUND(I161*H161,2)</f>
        <v>0</v>
      </c>
      <c r="K161" s="151"/>
      <c r="L161" s="27"/>
      <c r="M161" s="152" t="s">
        <v>1</v>
      </c>
      <c r="N161" s="153" t="s">
        <v>36</v>
      </c>
      <c r="O161" s="154">
        <v>7.0000000000000007E-2</v>
      </c>
      <c r="P161" s="154">
        <f t="shared" ref="P161:P172" si="31">O161*H161</f>
        <v>0.70000000000000007</v>
      </c>
      <c r="Q161" s="154">
        <v>1.2999999999999999E-3</v>
      </c>
      <c r="R161" s="154">
        <f t="shared" ref="R161:R172" si="32">Q161*H161</f>
        <v>1.2999999999999999E-2</v>
      </c>
      <c r="S161" s="154">
        <v>0</v>
      </c>
      <c r="T161" s="155">
        <f t="shared" ref="T161:T172" si="33">S161*H161</f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56" t="s">
        <v>155</v>
      </c>
      <c r="AT161" s="156" t="s">
        <v>151</v>
      </c>
      <c r="AU161" s="156" t="s">
        <v>156</v>
      </c>
      <c r="AY161" s="14" t="s">
        <v>149</v>
      </c>
      <c r="BE161" s="157">
        <f t="shared" ref="BE161:BE172" si="34">IF(N161="základná",J161,0)</f>
        <v>0</v>
      </c>
      <c r="BF161" s="157">
        <f t="shared" ref="BF161:BF172" si="35">IF(N161="znížená",J161,0)</f>
        <v>0</v>
      </c>
      <c r="BG161" s="157">
        <f t="shared" ref="BG161:BG172" si="36">IF(N161="zákl. prenesená",J161,0)</f>
        <v>0</v>
      </c>
      <c r="BH161" s="157">
        <f t="shared" ref="BH161:BH172" si="37">IF(N161="zníž. prenesená",J161,0)</f>
        <v>0</v>
      </c>
      <c r="BI161" s="157">
        <f t="shared" ref="BI161:BI172" si="38">IF(N161="nulová",J161,0)</f>
        <v>0</v>
      </c>
      <c r="BJ161" s="14" t="s">
        <v>156</v>
      </c>
      <c r="BK161" s="157">
        <f t="shared" ref="BK161:BK172" si="39">ROUND(I161*H161,2)</f>
        <v>0</v>
      </c>
      <c r="BL161" s="14" t="s">
        <v>155</v>
      </c>
      <c r="BM161" s="156" t="s">
        <v>415</v>
      </c>
    </row>
    <row r="162" spans="1:65" s="2" customFormat="1" ht="33" customHeight="1">
      <c r="A162" s="26"/>
      <c r="B162" s="144"/>
      <c r="C162" s="145" t="s">
        <v>412</v>
      </c>
      <c r="D162" s="145" t="s">
        <v>151</v>
      </c>
      <c r="E162" s="146" t="s">
        <v>728</v>
      </c>
      <c r="F162" s="147" t="s">
        <v>729</v>
      </c>
      <c r="G162" s="148" t="s">
        <v>234</v>
      </c>
      <c r="H162" s="149">
        <v>180</v>
      </c>
      <c r="I162" s="150"/>
      <c r="J162" s="150">
        <f t="shared" si="30"/>
        <v>0</v>
      </c>
      <c r="K162" s="151"/>
      <c r="L162" s="27"/>
      <c r="M162" s="152" t="s">
        <v>1</v>
      </c>
      <c r="N162" s="153" t="s">
        <v>36</v>
      </c>
      <c r="O162" s="154">
        <v>0.108</v>
      </c>
      <c r="P162" s="154">
        <f t="shared" si="31"/>
        <v>19.440000000000001</v>
      </c>
      <c r="Q162" s="154">
        <v>0</v>
      </c>
      <c r="R162" s="154">
        <f t="shared" si="32"/>
        <v>0</v>
      </c>
      <c r="S162" s="154">
        <v>0</v>
      </c>
      <c r="T162" s="155">
        <f t="shared" si="33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56" t="s">
        <v>155</v>
      </c>
      <c r="AT162" s="156" t="s">
        <v>151</v>
      </c>
      <c r="AU162" s="156" t="s">
        <v>156</v>
      </c>
      <c r="AY162" s="14" t="s">
        <v>149</v>
      </c>
      <c r="BE162" s="157">
        <f t="shared" si="34"/>
        <v>0</v>
      </c>
      <c r="BF162" s="157">
        <f t="shared" si="35"/>
        <v>0</v>
      </c>
      <c r="BG162" s="157">
        <f t="shared" si="36"/>
        <v>0</v>
      </c>
      <c r="BH162" s="157">
        <f t="shared" si="37"/>
        <v>0</v>
      </c>
      <c r="BI162" s="157">
        <f t="shared" si="38"/>
        <v>0</v>
      </c>
      <c r="BJ162" s="14" t="s">
        <v>156</v>
      </c>
      <c r="BK162" s="157">
        <f t="shared" si="39"/>
        <v>0</v>
      </c>
      <c r="BL162" s="14" t="s">
        <v>155</v>
      </c>
      <c r="BM162" s="156" t="s">
        <v>418</v>
      </c>
    </row>
    <row r="163" spans="1:65" s="2" customFormat="1" ht="16.5" customHeight="1">
      <c r="A163" s="26"/>
      <c r="B163" s="144"/>
      <c r="C163" s="145" t="s">
        <v>372</v>
      </c>
      <c r="D163" s="145" t="s">
        <v>151</v>
      </c>
      <c r="E163" s="146" t="s">
        <v>730</v>
      </c>
      <c r="F163" s="147" t="s">
        <v>731</v>
      </c>
      <c r="G163" s="148" t="s">
        <v>234</v>
      </c>
      <c r="H163" s="149">
        <v>185.4</v>
      </c>
      <c r="I163" s="150"/>
      <c r="J163" s="150">
        <f t="shared" si="30"/>
        <v>0</v>
      </c>
      <c r="K163" s="151"/>
      <c r="L163" s="27"/>
      <c r="M163" s="152" t="s">
        <v>1</v>
      </c>
      <c r="N163" s="153" t="s">
        <v>36</v>
      </c>
      <c r="O163" s="154">
        <v>0</v>
      </c>
      <c r="P163" s="154">
        <f t="shared" si="31"/>
        <v>0</v>
      </c>
      <c r="Q163" s="154">
        <v>0</v>
      </c>
      <c r="R163" s="154">
        <f t="shared" si="32"/>
        <v>0</v>
      </c>
      <c r="S163" s="154">
        <v>0</v>
      </c>
      <c r="T163" s="155">
        <f t="shared" si="33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56" t="s">
        <v>155</v>
      </c>
      <c r="AT163" s="156" t="s">
        <v>151</v>
      </c>
      <c r="AU163" s="156" t="s">
        <v>156</v>
      </c>
      <c r="AY163" s="14" t="s">
        <v>149</v>
      </c>
      <c r="BE163" s="157">
        <f t="shared" si="34"/>
        <v>0</v>
      </c>
      <c r="BF163" s="157">
        <f t="shared" si="35"/>
        <v>0</v>
      </c>
      <c r="BG163" s="157">
        <f t="shared" si="36"/>
        <v>0</v>
      </c>
      <c r="BH163" s="157">
        <f t="shared" si="37"/>
        <v>0</v>
      </c>
      <c r="BI163" s="157">
        <f t="shared" si="38"/>
        <v>0</v>
      </c>
      <c r="BJ163" s="14" t="s">
        <v>156</v>
      </c>
      <c r="BK163" s="157">
        <f t="shared" si="39"/>
        <v>0</v>
      </c>
      <c r="BL163" s="14" t="s">
        <v>155</v>
      </c>
      <c r="BM163" s="156" t="s">
        <v>422</v>
      </c>
    </row>
    <row r="164" spans="1:65" s="2" customFormat="1" ht="21.75" customHeight="1">
      <c r="A164" s="26"/>
      <c r="B164" s="144"/>
      <c r="C164" s="145" t="s">
        <v>419</v>
      </c>
      <c r="D164" s="145" t="s">
        <v>151</v>
      </c>
      <c r="E164" s="146" t="s">
        <v>650</v>
      </c>
      <c r="F164" s="147" t="s">
        <v>651</v>
      </c>
      <c r="G164" s="148" t="s">
        <v>154</v>
      </c>
      <c r="H164" s="149">
        <v>6</v>
      </c>
      <c r="I164" s="150"/>
      <c r="J164" s="150">
        <f t="shared" si="30"/>
        <v>0</v>
      </c>
      <c r="K164" s="151"/>
      <c r="L164" s="27"/>
      <c r="M164" s="152" t="s">
        <v>1</v>
      </c>
      <c r="N164" s="153" t="s">
        <v>36</v>
      </c>
      <c r="O164" s="154">
        <v>0</v>
      </c>
      <c r="P164" s="154">
        <f t="shared" si="31"/>
        <v>0</v>
      </c>
      <c r="Q164" s="154">
        <v>0</v>
      </c>
      <c r="R164" s="154">
        <f t="shared" si="32"/>
        <v>0</v>
      </c>
      <c r="S164" s="154">
        <v>0</v>
      </c>
      <c r="T164" s="155">
        <f t="shared" si="33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56" t="s">
        <v>155</v>
      </c>
      <c r="AT164" s="156" t="s">
        <v>151</v>
      </c>
      <c r="AU164" s="156" t="s">
        <v>156</v>
      </c>
      <c r="AY164" s="14" t="s">
        <v>149</v>
      </c>
      <c r="BE164" s="157">
        <f t="shared" si="34"/>
        <v>0</v>
      </c>
      <c r="BF164" s="157">
        <f t="shared" si="35"/>
        <v>0</v>
      </c>
      <c r="BG164" s="157">
        <f t="shared" si="36"/>
        <v>0</v>
      </c>
      <c r="BH164" s="157">
        <f t="shared" si="37"/>
        <v>0</v>
      </c>
      <c r="BI164" s="157">
        <f t="shared" si="38"/>
        <v>0</v>
      </c>
      <c r="BJ164" s="14" t="s">
        <v>156</v>
      </c>
      <c r="BK164" s="157">
        <f t="shared" si="39"/>
        <v>0</v>
      </c>
      <c r="BL164" s="14" t="s">
        <v>155</v>
      </c>
      <c r="BM164" s="156" t="s">
        <v>425</v>
      </c>
    </row>
    <row r="165" spans="1:65" s="2" customFormat="1" ht="21.75" customHeight="1">
      <c r="A165" s="26"/>
      <c r="B165" s="144"/>
      <c r="C165" s="145" t="s">
        <v>375</v>
      </c>
      <c r="D165" s="145" t="s">
        <v>151</v>
      </c>
      <c r="E165" s="146" t="s">
        <v>732</v>
      </c>
      <c r="F165" s="147" t="s">
        <v>751</v>
      </c>
      <c r="G165" s="148" t="s">
        <v>154</v>
      </c>
      <c r="H165" s="149">
        <v>6</v>
      </c>
      <c r="I165" s="150"/>
      <c r="J165" s="150">
        <f t="shared" si="30"/>
        <v>0</v>
      </c>
      <c r="K165" s="151"/>
      <c r="L165" s="27"/>
      <c r="M165" s="152" t="s">
        <v>1</v>
      </c>
      <c r="N165" s="153" t="s">
        <v>36</v>
      </c>
      <c r="O165" s="154">
        <v>0</v>
      </c>
      <c r="P165" s="154">
        <f t="shared" si="31"/>
        <v>0</v>
      </c>
      <c r="Q165" s="154">
        <v>0</v>
      </c>
      <c r="R165" s="154">
        <f t="shared" si="32"/>
        <v>0</v>
      </c>
      <c r="S165" s="154">
        <v>0</v>
      </c>
      <c r="T165" s="155">
        <f t="shared" si="33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56" t="s">
        <v>155</v>
      </c>
      <c r="AT165" s="156" t="s">
        <v>151</v>
      </c>
      <c r="AU165" s="156" t="s">
        <v>156</v>
      </c>
      <c r="AY165" s="14" t="s">
        <v>149</v>
      </c>
      <c r="BE165" s="157">
        <f t="shared" si="34"/>
        <v>0</v>
      </c>
      <c r="BF165" s="157">
        <f t="shared" si="35"/>
        <v>0</v>
      </c>
      <c r="BG165" s="157">
        <f t="shared" si="36"/>
        <v>0</v>
      </c>
      <c r="BH165" s="157">
        <f t="shared" si="37"/>
        <v>0</v>
      </c>
      <c r="BI165" s="157">
        <f t="shared" si="38"/>
        <v>0</v>
      </c>
      <c r="BJ165" s="14" t="s">
        <v>156</v>
      </c>
      <c r="BK165" s="157">
        <f t="shared" si="39"/>
        <v>0</v>
      </c>
      <c r="BL165" s="14" t="s">
        <v>155</v>
      </c>
      <c r="BM165" s="156" t="s">
        <v>299</v>
      </c>
    </row>
    <row r="166" spans="1:65" s="2" customFormat="1" ht="21.75" customHeight="1">
      <c r="A166" s="26"/>
      <c r="B166" s="144"/>
      <c r="C166" s="145" t="s">
        <v>426</v>
      </c>
      <c r="D166" s="145" t="s">
        <v>151</v>
      </c>
      <c r="E166" s="146" t="s">
        <v>652</v>
      </c>
      <c r="F166" s="147" t="s">
        <v>653</v>
      </c>
      <c r="G166" s="148" t="s">
        <v>154</v>
      </c>
      <c r="H166" s="149">
        <v>1</v>
      </c>
      <c r="I166" s="150"/>
      <c r="J166" s="150">
        <f t="shared" si="30"/>
        <v>0</v>
      </c>
      <c r="K166" s="151"/>
      <c r="L166" s="27"/>
      <c r="M166" s="152" t="s">
        <v>1</v>
      </c>
      <c r="N166" s="153" t="s">
        <v>36</v>
      </c>
      <c r="O166" s="154">
        <v>0</v>
      </c>
      <c r="P166" s="154">
        <f t="shared" si="31"/>
        <v>0</v>
      </c>
      <c r="Q166" s="154">
        <v>0</v>
      </c>
      <c r="R166" s="154">
        <f t="shared" si="32"/>
        <v>0</v>
      </c>
      <c r="S166" s="154">
        <v>0</v>
      </c>
      <c r="T166" s="155">
        <f t="shared" si="33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56" t="s">
        <v>155</v>
      </c>
      <c r="AT166" s="156" t="s">
        <v>151</v>
      </c>
      <c r="AU166" s="156" t="s">
        <v>156</v>
      </c>
      <c r="AY166" s="14" t="s">
        <v>149</v>
      </c>
      <c r="BE166" s="157">
        <f t="shared" si="34"/>
        <v>0</v>
      </c>
      <c r="BF166" s="157">
        <f t="shared" si="35"/>
        <v>0</v>
      </c>
      <c r="BG166" s="157">
        <f t="shared" si="36"/>
        <v>0</v>
      </c>
      <c r="BH166" s="157">
        <f t="shared" si="37"/>
        <v>0</v>
      </c>
      <c r="BI166" s="157">
        <f t="shared" si="38"/>
        <v>0</v>
      </c>
      <c r="BJ166" s="14" t="s">
        <v>156</v>
      </c>
      <c r="BK166" s="157">
        <f t="shared" si="39"/>
        <v>0</v>
      </c>
      <c r="BL166" s="14" t="s">
        <v>155</v>
      </c>
      <c r="BM166" s="156" t="s">
        <v>431</v>
      </c>
    </row>
    <row r="167" spans="1:65" s="2" customFormat="1" ht="16.5" customHeight="1">
      <c r="A167" s="26"/>
      <c r="B167" s="144"/>
      <c r="C167" s="145" t="s">
        <v>378</v>
      </c>
      <c r="D167" s="145" t="s">
        <v>151</v>
      </c>
      <c r="E167" s="146" t="s">
        <v>752</v>
      </c>
      <c r="F167" s="147" t="s">
        <v>753</v>
      </c>
      <c r="G167" s="148" t="s">
        <v>154</v>
      </c>
      <c r="H167" s="149">
        <v>1</v>
      </c>
      <c r="I167" s="150"/>
      <c r="J167" s="150">
        <f t="shared" si="30"/>
        <v>0</v>
      </c>
      <c r="K167" s="151"/>
      <c r="L167" s="27"/>
      <c r="M167" s="152" t="s">
        <v>1</v>
      </c>
      <c r="N167" s="153" t="s">
        <v>36</v>
      </c>
      <c r="O167" s="154">
        <v>0</v>
      </c>
      <c r="P167" s="154">
        <f t="shared" si="31"/>
        <v>0</v>
      </c>
      <c r="Q167" s="154">
        <v>0</v>
      </c>
      <c r="R167" s="154">
        <f t="shared" si="32"/>
        <v>0</v>
      </c>
      <c r="S167" s="154">
        <v>0</v>
      </c>
      <c r="T167" s="155">
        <f t="shared" si="33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56" t="s">
        <v>155</v>
      </c>
      <c r="AT167" s="156" t="s">
        <v>151</v>
      </c>
      <c r="AU167" s="156" t="s">
        <v>156</v>
      </c>
      <c r="AY167" s="14" t="s">
        <v>149</v>
      </c>
      <c r="BE167" s="157">
        <f t="shared" si="34"/>
        <v>0</v>
      </c>
      <c r="BF167" s="157">
        <f t="shared" si="35"/>
        <v>0</v>
      </c>
      <c r="BG167" s="157">
        <f t="shared" si="36"/>
        <v>0</v>
      </c>
      <c r="BH167" s="157">
        <f t="shared" si="37"/>
        <v>0</v>
      </c>
      <c r="BI167" s="157">
        <f t="shared" si="38"/>
        <v>0</v>
      </c>
      <c r="BJ167" s="14" t="s">
        <v>156</v>
      </c>
      <c r="BK167" s="157">
        <f t="shared" si="39"/>
        <v>0</v>
      </c>
      <c r="BL167" s="14" t="s">
        <v>155</v>
      </c>
      <c r="BM167" s="156" t="s">
        <v>435</v>
      </c>
    </row>
    <row r="168" spans="1:65" s="2" customFormat="1" ht="21.75" customHeight="1">
      <c r="A168" s="26"/>
      <c r="B168" s="144"/>
      <c r="C168" s="145" t="s">
        <v>432</v>
      </c>
      <c r="D168" s="145" t="s">
        <v>151</v>
      </c>
      <c r="E168" s="146" t="s">
        <v>754</v>
      </c>
      <c r="F168" s="147" t="s">
        <v>755</v>
      </c>
      <c r="G168" s="148" t="s">
        <v>154</v>
      </c>
      <c r="H168" s="149">
        <v>1</v>
      </c>
      <c r="I168" s="150"/>
      <c r="J168" s="150">
        <f t="shared" si="30"/>
        <v>0</v>
      </c>
      <c r="K168" s="151"/>
      <c r="L168" s="27"/>
      <c r="M168" s="152" t="s">
        <v>1</v>
      </c>
      <c r="N168" s="153" t="s">
        <v>36</v>
      </c>
      <c r="O168" s="154">
        <v>0</v>
      </c>
      <c r="P168" s="154">
        <f t="shared" si="31"/>
        <v>0</v>
      </c>
      <c r="Q168" s="154">
        <v>0</v>
      </c>
      <c r="R168" s="154">
        <f t="shared" si="32"/>
        <v>0</v>
      </c>
      <c r="S168" s="154">
        <v>0</v>
      </c>
      <c r="T168" s="155">
        <f t="shared" si="33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56" t="s">
        <v>155</v>
      </c>
      <c r="AT168" s="156" t="s">
        <v>151</v>
      </c>
      <c r="AU168" s="156" t="s">
        <v>156</v>
      </c>
      <c r="AY168" s="14" t="s">
        <v>149</v>
      </c>
      <c r="BE168" s="157">
        <f t="shared" si="34"/>
        <v>0</v>
      </c>
      <c r="BF168" s="157">
        <f t="shared" si="35"/>
        <v>0</v>
      </c>
      <c r="BG168" s="157">
        <f t="shared" si="36"/>
        <v>0</v>
      </c>
      <c r="BH168" s="157">
        <f t="shared" si="37"/>
        <v>0</v>
      </c>
      <c r="BI168" s="157">
        <f t="shared" si="38"/>
        <v>0</v>
      </c>
      <c r="BJ168" s="14" t="s">
        <v>156</v>
      </c>
      <c r="BK168" s="157">
        <f t="shared" si="39"/>
        <v>0</v>
      </c>
      <c r="BL168" s="14" t="s">
        <v>155</v>
      </c>
      <c r="BM168" s="156" t="s">
        <v>438</v>
      </c>
    </row>
    <row r="169" spans="1:65" s="2" customFormat="1" ht="24.15" customHeight="1">
      <c r="A169" s="26"/>
      <c r="B169" s="144"/>
      <c r="C169" s="145" t="s">
        <v>382</v>
      </c>
      <c r="D169" s="145" t="s">
        <v>151</v>
      </c>
      <c r="E169" s="146" t="s">
        <v>736</v>
      </c>
      <c r="F169" s="147" t="s">
        <v>737</v>
      </c>
      <c r="G169" s="148" t="s">
        <v>170</v>
      </c>
      <c r="H169" s="149">
        <v>45</v>
      </c>
      <c r="I169" s="150"/>
      <c r="J169" s="150">
        <f t="shared" si="30"/>
        <v>0</v>
      </c>
      <c r="K169" s="151"/>
      <c r="L169" s="27"/>
      <c r="M169" s="152" t="s">
        <v>1</v>
      </c>
      <c r="N169" s="153" t="s">
        <v>36</v>
      </c>
      <c r="O169" s="154">
        <v>0.99277000000000004</v>
      </c>
      <c r="P169" s="154">
        <f t="shared" si="31"/>
        <v>44.67465</v>
      </c>
      <c r="Q169" s="154">
        <v>8.8439499999999997E-3</v>
      </c>
      <c r="R169" s="154">
        <f t="shared" si="32"/>
        <v>0.39797774999999996</v>
      </c>
      <c r="S169" s="154">
        <v>0</v>
      </c>
      <c r="T169" s="155">
        <f t="shared" si="33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56" t="s">
        <v>155</v>
      </c>
      <c r="AT169" s="156" t="s">
        <v>151</v>
      </c>
      <c r="AU169" s="156" t="s">
        <v>156</v>
      </c>
      <c r="AY169" s="14" t="s">
        <v>149</v>
      </c>
      <c r="BE169" s="157">
        <f t="shared" si="34"/>
        <v>0</v>
      </c>
      <c r="BF169" s="157">
        <f t="shared" si="35"/>
        <v>0</v>
      </c>
      <c r="BG169" s="157">
        <f t="shared" si="36"/>
        <v>0</v>
      </c>
      <c r="BH169" s="157">
        <f t="shared" si="37"/>
        <v>0</v>
      </c>
      <c r="BI169" s="157">
        <f t="shared" si="38"/>
        <v>0</v>
      </c>
      <c r="BJ169" s="14" t="s">
        <v>156</v>
      </c>
      <c r="BK169" s="157">
        <f t="shared" si="39"/>
        <v>0</v>
      </c>
      <c r="BL169" s="14" t="s">
        <v>155</v>
      </c>
      <c r="BM169" s="156" t="s">
        <v>442</v>
      </c>
    </row>
    <row r="170" spans="1:65" s="2" customFormat="1" ht="24.15" customHeight="1">
      <c r="A170" s="26"/>
      <c r="B170" s="144"/>
      <c r="C170" s="145" t="s">
        <v>439</v>
      </c>
      <c r="D170" s="145" t="s">
        <v>151</v>
      </c>
      <c r="E170" s="146" t="s">
        <v>738</v>
      </c>
      <c r="F170" s="147" t="s">
        <v>739</v>
      </c>
      <c r="G170" s="148" t="s">
        <v>187</v>
      </c>
      <c r="H170" s="149">
        <v>0.29699999999999999</v>
      </c>
      <c r="I170" s="150"/>
      <c r="J170" s="150">
        <f t="shared" si="30"/>
        <v>0</v>
      </c>
      <c r="K170" s="151"/>
      <c r="L170" s="27"/>
      <c r="M170" s="152" t="s">
        <v>1</v>
      </c>
      <c r="N170" s="153" t="s">
        <v>36</v>
      </c>
      <c r="O170" s="154">
        <v>0</v>
      </c>
      <c r="P170" s="154">
        <f t="shared" si="31"/>
        <v>0</v>
      </c>
      <c r="Q170" s="154">
        <v>0</v>
      </c>
      <c r="R170" s="154">
        <f t="shared" si="32"/>
        <v>0</v>
      </c>
      <c r="S170" s="154">
        <v>0</v>
      </c>
      <c r="T170" s="155">
        <f t="shared" si="33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56" t="s">
        <v>155</v>
      </c>
      <c r="AT170" s="156" t="s">
        <v>151</v>
      </c>
      <c r="AU170" s="156" t="s">
        <v>156</v>
      </c>
      <c r="AY170" s="14" t="s">
        <v>149</v>
      </c>
      <c r="BE170" s="157">
        <f t="shared" si="34"/>
        <v>0</v>
      </c>
      <c r="BF170" s="157">
        <f t="shared" si="35"/>
        <v>0</v>
      </c>
      <c r="BG170" s="157">
        <f t="shared" si="36"/>
        <v>0</v>
      </c>
      <c r="BH170" s="157">
        <f t="shared" si="37"/>
        <v>0</v>
      </c>
      <c r="BI170" s="157">
        <f t="shared" si="38"/>
        <v>0</v>
      </c>
      <c r="BJ170" s="14" t="s">
        <v>156</v>
      </c>
      <c r="BK170" s="157">
        <f t="shared" si="39"/>
        <v>0</v>
      </c>
      <c r="BL170" s="14" t="s">
        <v>155</v>
      </c>
      <c r="BM170" s="156" t="s">
        <v>445</v>
      </c>
    </row>
    <row r="171" spans="1:65" s="2" customFormat="1" ht="24.15" customHeight="1">
      <c r="A171" s="26"/>
      <c r="B171" s="144"/>
      <c r="C171" s="145" t="s">
        <v>385</v>
      </c>
      <c r="D171" s="145" t="s">
        <v>151</v>
      </c>
      <c r="E171" s="146" t="s">
        <v>664</v>
      </c>
      <c r="F171" s="147" t="s">
        <v>665</v>
      </c>
      <c r="G171" s="148" t="s">
        <v>477</v>
      </c>
      <c r="H171" s="149">
        <v>60</v>
      </c>
      <c r="I171" s="150"/>
      <c r="J171" s="150">
        <f t="shared" si="30"/>
        <v>0</v>
      </c>
      <c r="K171" s="151"/>
      <c r="L171" s="27"/>
      <c r="M171" s="152" t="s">
        <v>1</v>
      </c>
      <c r="N171" s="153" t="s">
        <v>36</v>
      </c>
      <c r="O171" s="154">
        <v>2.4049999999999998E-2</v>
      </c>
      <c r="P171" s="154">
        <f t="shared" si="31"/>
        <v>1.4429999999999998</v>
      </c>
      <c r="Q171" s="154">
        <v>1.12064E-5</v>
      </c>
      <c r="R171" s="154">
        <f t="shared" si="32"/>
        <v>6.7238400000000005E-4</v>
      </c>
      <c r="S171" s="154">
        <v>3.6999999999999999E-4</v>
      </c>
      <c r="T171" s="155">
        <f t="shared" si="33"/>
        <v>2.2200000000000001E-2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56" t="s">
        <v>155</v>
      </c>
      <c r="AT171" s="156" t="s">
        <v>151</v>
      </c>
      <c r="AU171" s="156" t="s">
        <v>156</v>
      </c>
      <c r="AY171" s="14" t="s">
        <v>149</v>
      </c>
      <c r="BE171" s="157">
        <f t="shared" si="34"/>
        <v>0</v>
      </c>
      <c r="BF171" s="157">
        <f t="shared" si="35"/>
        <v>0</v>
      </c>
      <c r="BG171" s="157">
        <f t="shared" si="36"/>
        <v>0</v>
      </c>
      <c r="BH171" s="157">
        <f t="shared" si="37"/>
        <v>0</v>
      </c>
      <c r="BI171" s="157">
        <f t="shared" si="38"/>
        <v>0</v>
      </c>
      <c r="BJ171" s="14" t="s">
        <v>156</v>
      </c>
      <c r="BK171" s="157">
        <f t="shared" si="39"/>
        <v>0</v>
      </c>
      <c r="BL171" s="14" t="s">
        <v>155</v>
      </c>
      <c r="BM171" s="156" t="s">
        <v>449</v>
      </c>
    </row>
    <row r="172" spans="1:65" s="2" customFormat="1" ht="24.15" customHeight="1">
      <c r="A172" s="26"/>
      <c r="B172" s="144"/>
      <c r="C172" s="145" t="s">
        <v>446</v>
      </c>
      <c r="D172" s="145" t="s">
        <v>151</v>
      </c>
      <c r="E172" s="146" t="s">
        <v>666</v>
      </c>
      <c r="F172" s="147" t="s">
        <v>667</v>
      </c>
      <c r="G172" s="148" t="s">
        <v>477</v>
      </c>
      <c r="H172" s="149">
        <v>65</v>
      </c>
      <c r="I172" s="150"/>
      <c r="J172" s="150">
        <f t="shared" si="30"/>
        <v>0</v>
      </c>
      <c r="K172" s="151"/>
      <c r="L172" s="27"/>
      <c r="M172" s="152" t="s">
        <v>1</v>
      </c>
      <c r="N172" s="153" t="s">
        <v>36</v>
      </c>
      <c r="O172" s="154">
        <v>4.4110000000000003E-2</v>
      </c>
      <c r="P172" s="154">
        <f t="shared" si="31"/>
        <v>2.8671500000000001</v>
      </c>
      <c r="Q172" s="154">
        <v>3.9507800000000001E-5</v>
      </c>
      <c r="R172" s="154">
        <f t="shared" si="32"/>
        <v>2.5680070000000002E-3</v>
      </c>
      <c r="S172" s="154">
        <v>9.5E-4</v>
      </c>
      <c r="T172" s="155">
        <f t="shared" si="33"/>
        <v>6.1749999999999999E-2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56" t="s">
        <v>155</v>
      </c>
      <c r="AT172" s="156" t="s">
        <v>151</v>
      </c>
      <c r="AU172" s="156" t="s">
        <v>156</v>
      </c>
      <c r="AY172" s="14" t="s">
        <v>149</v>
      </c>
      <c r="BE172" s="157">
        <f t="shared" si="34"/>
        <v>0</v>
      </c>
      <c r="BF172" s="157">
        <f t="shared" si="35"/>
        <v>0</v>
      </c>
      <c r="BG172" s="157">
        <f t="shared" si="36"/>
        <v>0</v>
      </c>
      <c r="BH172" s="157">
        <f t="shared" si="37"/>
        <v>0</v>
      </c>
      <c r="BI172" s="157">
        <f t="shared" si="38"/>
        <v>0</v>
      </c>
      <c r="BJ172" s="14" t="s">
        <v>156</v>
      </c>
      <c r="BK172" s="157">
        <f t="shared" si="39"/>
        <v>0</v>
      </c>
      <c r="BL172" s="14" t="s">
        <v>155</v>
      </c>
      <c r="BM172" s="156" t="s">
        <v>452</v>
      </c>
    </row>
    <row r="173" spans="1:65" s="12" customFormat="1" ht="22.8" customHeight="1">
      <c r="B173" s="132"/>
      <c r="D173" s="133" t="s">
        <v>69</v>
      </c>
      <c r="E173" s="142" t="s">
        <v>198</v>
      </c>
      <c r="F173" s="142" t="s">
        <v>199</v>
      </c>
      <c r="J173" s="143">
        <f>BK173</f>
        <v>0</v>
      </c>
      <c r="L173" s="132"/>
      <c r="M173" s="136"/>
      <c r="N173" s="137"/>
      <c r="O173" s="137"/>
      <c r="P173" s="138">
        <f>P174</f>
        <v>210.69897800000001</v>
      </c>
      <c r="Q173" s="137"/>
      <c r="R173" s="138">
        <f>R174</f>
        <v>0</v>
      </c>
      <c r="S173" s="137"/>
      <c r="T173" s="139">
        <f>T174</f>
        <v>0</v>
      </c>
      <c r="AR173" s="133" t="s">
        <v>78</v>
      </c>
      <c r="AT173" s="140" t="s">
        <v>69</v>
      </c>
      <c r="AU173" s="140" t="s">
        <v>78</v>
      </c>
      <c r="AY173" s="133" t="s">
        <v>149</v>
      </c>
      <c r="BK173" s="141">
        <f>BK174</f>
        <v>0</v>
      </c>
    </row>
    <row r="174" spans="1:65" s="2" customFormat="1" ht="24.15" customHeight="1">
      <c r="A174" s="26"/>
      <c r="B174" s="144"/>
      <c r="C174" s="145" t="s">
        <v>388</v>
      </c>
      <c r="D174" s="145" t="s">
        <v>151</v>
      </c>
      <c r="E174" s="146" t="s">
        <v>505</v>
      </c>
      <c r="F174" s="147" t="s">
        <v>506</v>
      </c>
      <c r="G174" s="148" t="s">
        <v>187</v>
      </c>
      <c r="H174" s="149">
        <v>518.96299999999997</v>
      </c>
      <c r="I174" s="150"/>
      <c r="J174" s="150">
        <f>ROUND(I174*H174,2)</f>
        <v>0</v>
      </c>
      <c r="K174" s="151"/>
      <c r="L174" s="27"/>
      <c r="M174" s="152" t="s">
        <v>1</v>
      </c>
      <c r="N174" s="153" t="s">
        <v>36</v>
      </c>
      <c r="O174" s="154">
        <v>0.40600000000000003</v>
      </c>
      <c r="P174" s="154">
        <f>O174*H174</f>
        <v>210.69897800000001</v>
      </c>
      <c r="Q174" s="154">
        <v>0</v>
      </c>
      <c r="R174" s="154">
        <f>Q174*H174</f>
        <v>0</v>
      </c>
      <c r="S174" s="154">
        <v>0</v>
      </c>
      <c r="T174" s="155">
        <f>S174*H174</f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56" t="s">
        <v>155</v>
      </c>
      <c r="AT174" s="156" t="s">
        <v>151</v>
      </c>
      <c r="AU174" s="156" t="s">
        <v>156</v>
      </c>
      <c r="AY174" s="14" t="s">
        <v>149</v>
      </c>
      <c r="BE174" s="157">
        <f>IF(N174="základná",J174,0)</f>
        <v>0</v>
      </c>
      <c r="BF174" s="157">
        <f>IF(N174="znížená",J174,0)</f>
        <v>0</v>
      </c>
      <c r="BG174" s="157">
        <f>IF(N174="zákl. prenesená",J174,0)</f>
        <v>0</v>
      </c>
      <c r="BH174" s="157">
        <f>IF(N174="zníž. prenesená",J174,0)</f>
        <v>0</v>
      </c>
      <c r="BI174" s="157">
        <f>IF(N174="nulová",J174,0)</f>
        <v>0</v>
      </c>
      <c r="BJ174" s="14" t="s">
        <v>156</v>
      </c>
      <c r="BK174" s="157">
        <f>ROUND(I174*H174,2)</f>
        <v>0</v>
      </c>
      <c r="BL174" s="14" t="s">
        <v>155</v>
      </c>
      <c r="BM174" s="156" t="s">
        <v>456</v>
      </c>
    </row>
    <row r="175" spans="1:65" s="12" customFormat="1" ht="25.95" customHeight="1">
      <c r="B175" s="132"/>
      <c r="D175" s="133" t="s">
        <v>69</v>
      </c>
      <c r="E175" s="134" t="s">
        <v>204</v>
      </c>
      <c r="F175" s="134" t="s">
        <v>205</v>
      </c>
      <c r="J175" s="135">
        <f>BK175</f>
        <v>0</v>
      </c>
      <c r="L175" s="132"/>
      <c r="M175" s="136"/>
      <c r="N175" s="137"/>
      <c r="O175" s="137"/>
      <c r="P175" s="138">
        <f>P176</f>
        <v>35.402699999999996</v>
      </c>
      <c r="Q175" s="137"/>
      <c r="R175" s="138">
        <f>R176</f>
        <v>2.9377E-2</v>
      </c>
      <c r="S175" s="137"/>
      <c r="T175" s="139">
        <f>T176</f>
        <v>0</v>
      </c>
      <c r="AR175" s="133" t="s">
        <v>156</v>
      </c>
      <c r="AT175" s="140" t="s">
        <v>69</v>
      </c>
      <c r="AU175" s="140" t="s">
        <v>70</v>
      </c>
      <c r="AY175" s="133" t="s">
        <v>149</v>
      </c>
      <c r="BK175" s="141">
        <f>BK176</f>
        <v>0</v>
      </c>
    </row>
    <row r="176" spans="1:65" s="12" customFormat="1" ht="22.8" customHeight="1">
      <c r="B176" s="132"/>
      <c r="D176" s="133" t="s">
        <v>69</v>
      </c>
      <c r="E176" s="142" t="s">
        <v>211</v>
      </c>
      <c r="F176" s="142" t="s">
        <v>212</v>
      </c>
      <c r="J176" s="143">
        <f>BK176</f>
        <v>0</v>
      </c>
      <c r="L176" s="132"/>
      <c r="M176" s="136"/>
      <c r="N176" s="137"/>
      <c r="O176" s="137"/>
      <c r="P176" s="138">
        <f>SUM(P177:P184)</f>
        <v>35.402699999999996</v>
      </c>
      <c r="Q176" s="137"/>
      <c r="R176" s="138">
        <f>SUM(R177:R184)</f>
        <v>2.9377E-2</v>
      </c>
      <c r="S176" s="137"/>
      <c r="T176" s="139">
        <f>SUM(T177:T184)</f>
        <v>0</v>
      </c>
      <c r="AR176" s="133" t="s">
        <v>156</v>
      </c>
      <c r="AT176" s="140" t="s">
        <v>69</v>
      </c>
      <c r="AU176" s="140" t="s">
        <v>78</v>
      </c>
      <c r="AY176" s="133" t="s">
        <v>149</v>
      </c>
      <c r="BK176" s="141">
        <f>SUM(BK177:BK184)</f>
        <v>0</v>
      </c>
    </row>
    <row r="177" spans="1:65" s="2" customFormat="1" ht="24.15" customHeight="1">
      <c r="A177" s="26"/>
      <c r="B177" s="144"/>
      <c r="C177" s="145" t="s">
        <v>453</v>
      </c>
      <c r="D177" s="145" t="s">
        <v>151</v>
      </c>
      <c r="E177" s="146" t="s">
        <v>744</v>
      </c>
      <c r="F177" s="147" t="s">
        <v>745</v>
      </c>
      <c r="G177" s="148" t="s">
        <v>170</v>
      </c>
      <c r="H177" s="149">
        <v>30</v>
      </c>
      <c r="I177" s="150"/>
      <c r="J177" s="150">
        <f t="shared" ref="J177:J184" si="40">ROUND(I177*H177,2)</f>
        <v>0</v>
      </c>
      <c r="K177" s="151"/>
      <c r="L177" s="27"/>
      <c r="M177" s="152" t="s">
        <v>1</v>
      </c>
      <c r="N177" s="153" t="s">
        <v>36</v>
      </c>
      <c r="O177" s="154">
        <v>0.22808999999999999</v>
      </c>
      <c r="P177" s="154">
        <f t="shared" ref="P177:P184" si="41">O177*H177</f>
        <v>6.8426999999999998</v>
      </c>
      <c r="Q177" s="154">
        <v>4.5899999999999998E-5</v>
      </c>
      <c r="R177" s="154">
        <f t="shared" ref="R177:R184" si="42">Q177*H177</f>
        <v>1.377E-3</v>
      </c>
      <c r="S177" s="154">
        <v>0</v>
      </c>
      <c r="T177" s="155">
        <f t="shared" ref="T177:T184" si="43">S177*H177</f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56" t="s">
        <v>188</v>
      </c>
      <c r="AT177" s="156" t="s">
        <v>151</v>
      </c>
      <c r="AU177" s="156" t="s">
        <v>156</v>
      </c>
      <c r="AY177" s="14" t="s">
        <v>149</v>
      </c>
      <c r="BE177" s="157">
        <f t="shared" ref="BE177:BE184" si="44">IF(N177="základná",J177,0)</f>
        <v>0</v>
      </c>
      <c r="BF177" s="157">
        <f t="shared" ref="BF177:BF184" si="45">IF(N177="znížená",J177,0)</f>
        <v>0</v>
      </c>
      <c r="BG177" s="157">
        <f t="shared" ref="BG177:BG184" si="46">IF(N177="zákl. prenesená",J177,0)</f>
        <v>0</v>
      </c>
      <c r="BH177" s="157">
        <f t="shared" ref="BH177:BH184" si="47">IF(N177="zníž. prenesená",J177,0)</f>
        <v>0</v>
      </c>
      <c r="BI177" s="157">
        <f t="shared" ref="BI177:BI184" si="48">IF(N177="nulová",J177,0)</f>
        <v>0</v>
      </c>
      <c r="BJ177" s="14" t="s">
        <v>156</v>
      </c>
      <c r="BK177" s="157">
        <f t="shared" ref="BK177:BK184" si="49">ROUND(I177*H177,2)</f>
        <v>0</v>
      </c>
      <c r="BL177" s="14" t="s">
        <v>188</v>
      </c>
      <c r="BM177" s="156" t="s">
        <v>459</v>
      </c>
    </row>
    <row r="178" spans="1:65" s="2" customFormat="1" ht="24.15" customHeight="1">
      <c r="A178" s="26"/>
      <c r="B178" s="144"/>
      <c r="C178" s="145" t="s">
        <v>391</v>
      </c>
      <c r="D178" s="145" t="s">
        <v>151</v>
      </c>
      <c r="E178" s="146" t="s">
        <v>746</v>
      </c>
      <c r="F178" s="147" t="s">
        <v>747</v>
      </c>
      <c r="G178" s="148" t="s">
        <v>170</v>
      </c>
      <c r="H178" s="149">
        <v>30</v>
      </c>
      <c r="I178" s="150"/>
      <c r="J178" s="150">
        <f t="shared" si="40"/>
        <v>0</v>
      </c>
      <c r="K178" s="151"/>
      <c r="L178" s="27"/>
      <c r="M178" s="152" t="s">
        <v>1</v>
      </c>
      <c r="N178" s="153" t="s">
        <v>36</v>
      </c>
      <c r="O178" s="154">
        <v>0</v>
      </c>
      <c r="P178" s="154">
        <f t="shared" si="41"/>
        <v>0</v>
      </c>
      <c r="Q178" s="154">
        <v>0</v>
      </c>
      <c r="R178" s="154">
        <f t="shared" si="42"/>
        <v>0</v>
      </c>
      <c r="S178" s="154">
        <v>0</v>
      </c>
      <c r="T178" s="155">
        <f t="shared" si="43"/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56" t="s">
        <v>188</v>
      </c>
      <c r="AT178" s="156" t="s">
        <v>151</v>
      </c>
      <c r="AU178" s="156" t="s">
        <v>156</v>
      </c>
      <c r="AY178" s="14" t="s">
        <v>149</v>
      </c>
      <c r="BE178" s="157">
        <f t="shared" si="44"/>
        <v>0</v>
      </c>
      <c r="BF178" s="157">
        <f t="shared" si="45"/>
        <v>0</v>
      </c>
      <c r="BG178" s="157">
        <f t="shared" si="46"/>
        <v>0</v>
      </c>
      <c r="BH178" s="157">
        <f t="shared" si="47"/>
        <v>0</v>
      </c>
      <c r="BI178" s="157">
        <f t="shared" si="48"/>
        <v>0</v>
      </c>
      <c r="BJ178" s="14" t="s">
        <v>156</v>
      </c>
      <c r="BK178" s="157">
        <f t="shared" si="49"/>
        <v>0</v>
      </c>
      <c r="BL178" s="14" t="s">
        <v>188</v>
      </c>
      <c r="BM178" s="156" t="s">
        <v>463</v>
      </c>
    </row>
    <row r="179" spans="1:65" s="2" customFormat="1" ht="24.15" customHeight="1">
      <c r="A179" s="26"/>
      <c r="B179" s="144"/>
      <c r="C179" s="145" t="s">
        <v>460</v>
      </c>
      <c r="D179" s="145" t="s">
        <v>151</v>
      </c>
      <c r="E179" s="146" t="s">
        <v>748</v>
      </c>
      <c r="F179" s="147" t="s">
        <v>756</v>
      </c>
      <c r="G179" s="148" t="s">
        <v>154</v>
      </c>
      <c r="H179" s="149">
        <v>1</v>
      </c>
      <c r="I179" s="150"/>
      <c r="J179" s="150">
        <f t="shared" si="40"/>
        <v>0</v>
      </c>
      <c r="K179" s="151"/>
      <c r="L179" s="27"/>
      <c r="M179" s="152" t="s">
        <v>1</v>
      </c>
      <c r="N179" s="153" t="s">
        <v>36</v>
      </c>
      <c r="O179" s="154">
        <v>0</v>
      </c>
      <c r="P179" s="154">
        <f t="shared" si="41"/>
        <v>0</v>
      </c>
      <c r="Q179" s="154">
        <v>0</v>
      </c>
      <c r="R179" s="154">
        <f t="shared" si="42"/>
        <v>0</v>
      </c>
      <c r="S179" s="154">
        <v>0</v>
      </c>
      <c r="T179" s="155">
        <f t="shared" si="43"/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56" t="s">
        <v>188</v>
      </c>
      <c r="AT179" s="156" t="s">
        <v>151</v>
      </c>
      <c r="AU179" s="156" t="s">
        <v>156</v>
      </c>
      <c r="AY179" s="14" t="s">
        <v>149</v>
      </c>
      <c r="BE179" s="157">
        <f t="shared" si="44"/>
        <v>0</v>
      </c>
      <c r="BF179" s="157">
        <f t="shared" si="45"/>
        <v>0</v>
      </c>
      <c r="BG179" s="157">
        <f t="shared" si="46"/>
        <v>0</v>
      </c>
      <c r="BH179" s="157">
        <f t="shared" si="47"/>
        <v>0</v>
      </c>
      <c r="BI179" s="157">
        <f t="shared" si="48"/>
        <v>0</v>
      </c>
      <c r="BJ179" s="14" t="s">
        <v>156</v>
      </c>
      <c r="BK179" s="157">
        <f t="shared" si="49"/>
        <v>0</v>
      </c>
      <c r="BL179" s="14" t="s">
        <v>188</v>
      </c>
      <c r="BM179" s="156" t="s">
        <v>466</v>
      </c>
    </row>
    <row r="180" spans="1:65" s="2" customFormat="1" ht="37.799999999999997" customHeight="1">
      <c r="A180" s="26"/>
      <c r="B180" s="144"/>
      <c r="C180" s="145" t="s">
        <v>394</v>
      </c>
      <c r="D180" s="145" t="s">
        <v>151</v>
      </c>
      <c r="E180" s="146" t="s">
        <v>559</v>
      </c>
      <c r="F180" s="147" t="s">
        <v>560</v>
      </c>
      <c r="G180" s="148" t="s">
        <v>154</v>
      </c>
      <c r="H180" s="149">
        <v>4</v>
      </c>
      <c r="I180" s="150"/>
      <c r="J180" s="150">
        <f t="shared" si="40"/>
        <v>0</v>
      </c>
      <c r="K180" s="151"/>
      <c r="L180" s="27"/>
      <c r="M180" s="152" t="s">
        <v>1</v>
      </c>
      <c r="N180" s="153" t="s">
        <v>36</v>
      </c>
      <c r="O180" s="154">
        <v>0</v>
      </c>
      <c r="P180" s="154">
        <f t="shared" si="41"/>
        <v>0</v>
      </c>
      <c r="Q180" s="154">
        <v>0</v>
      </c>
      <c r="R180" s="154">
        <f t="shared" si="42"/>
        <v>0</v>
      </c>
      <c r="S180" s="154">
        <v>0</v>
      </c>
      <c r="T180" s="155">
        <f t="shared" si="43"/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56" t="s">
        <v>188</v>
      </c>
      <c r="AT180" s="156" t="s">
        <v>151</v>
      </c>
      <c r="AU180" s="156" t="s">
        <v>156</v>
      </c>
      <c r="AY180" s="14" t="s">
        <v>149</v>
      </c>
      <c r="BE180" s="157">
        <f t="shared" si="44"/>
        <v>0</v>
      </c>
      <c r="BF180" s="157">
        <f t="shared" si="45"/>
        <v>0</v>
      </c>
      <c r="BG180" s="157">
        <f t="shared" si="46"/>
        <v>0</v>
      </c>
      <c r="BH180" s="157">
        <f t="shared" si="47"/>
        <v>0</v>
      </c>
      <c r="BI180" s="157">
        <f t="shared" si="48"/>
        <v>0</v>
      </c>
      <c r="BJ180" s="14" t="s">
        <v>156</v>
      </c>
      <c r="BK180" s="157">
        <f t="shared" si="49"/>
        <v>0</v>
      </c>
      <c r="BL180" s="14" t="s">
        <v>188</v>
      </c>
      <c r="BM180" s="156" t="s">
        <v>470</v>
      </c>
    </row>
    <row r="181" spans="1:65" s="2" customFormat="1" ht="24.15" customHeight="1">
      <c r="A181" s="26"/>
      <c r="B181" s="144"/>
      <c r="C181" s="145" t="s">
        <v>467</v>
      </c>
      <c r="D181" s="145" t="s">
        <v>151</v>
      </c>
      <c r="E181" s="146" t="s">
        <v>757</v>
      </c>
      <c r="F181" s="147" t="s">
        <v>758</v>
      </c>
      <c r="G181" s="148" t="s">
        <v>154</v>
      </c>
      <c r="H181" s="149">
        <v>1</v>
      </c>
      <c r="I181" s="150"/>
      <c r="J181" s="150">
        <f t="shared" si="40"/>
        <v>0</v>
      </c>
      <c r="K181" s="151"/>
      <c r="L181" s="27"/>
      <c r="M181" s="152" t="s">
        <v>1</v>
      </c>
      <c r="N181" s="153" t="s">
        <v>36</v>
      </c>
      <c r="O181" s="154">
        <v>0</v>
      </c>
      <c r="P181" s="154">
        <f t="shared" si="41"/>
        <v>0</v>
      </c>
      <c r="Q181" s="154">
        <v>0</v>
      </c>
      <c r="R181" s="154">
        <f t="shared" si="42"/>
        <v>0</v>
      </c>
      <c r="S181" s="154">
        <v>0</v>
      </c>
      <c r="T181" s="155">
        <f t="shared" si="43"/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56" t="s">
        <v>188</v>
      </c>
      <c r="AT181" s="156" t="s">
        <v>151</v>
      </c>
      <c r="AU181" s="156" t="s">
        <v>156</v>
      </c>
      <c r="AY181" s="14" t="s">
        <v>149</v>
      </c>
      <c r="BE181" s="157">
        <f t="shared" si="44"/>
        <v>0</v>
      </c>
      <c r="BF181" s="157">
        <f t="shared" si="45"/>
        <v>0</v>
      </c>
      <c r="BG181" s="157">
        <f t="shared" si="46"/>
        <v>0</v>
      </c>
      <c r="BH181" s="157">
        <f t="shared" si="47"/>
        <v>0</v>
      </c>
      <c r="BI181" s="157">
        <f t="shared" si="48"/>
        <v>0</v>
      </c>
      <c r="BJ181" s="14" t="s">
        <v>156</v>
      </c>
      <c r="BK181" s="157">
        <f t="shared" si="49"/>
        <v>0</v>
      </c>
      <c r="BL181" s="14" t="s">
        <v>188</v>
      </c>
      <c r="BM181" s="156" t="s">
        <v>473</v>
      </c>
    </row>
    <row r="182" spans="1:65" s="2" customFormat="1" ht="24.15" customHeight="1">
      <c r="A182" s="26"/>
      <c r="B182" s="144"/>
      <c r="C182" s="145" t="s">
        <v>397</v>
      </c>
      <c r="D182" s="145" t="s">
        <v>151</v>
      </c>
      <c r="E182" s="146" t="s">
        <v>759</v>
      </c>
      <c r="F182" s="147" t="s">
        <v>760</v>
      </c>
      <c r="G182" s="148" t="s">
        <v>154</v>
      </c>
      <c r="H182" s="149">
        <v>1</v>
      </c>
      <c r="I182" s="150"/>
      <c r="J182" s="150">
        <f t="shared" si="40"/>
        <v>0</v>
      </c>
      <c r="K182" s="151"/>
      <c r="L182" s="27"/>
      <c r="M182" s="152" t="s">
        <v>1</v>
      </c>
      <c r="N182" s="153" t="s">
        <v>36</v>
      </c>
      <c r="O182" s="154">
        <v>0</v>
      </c>
      <c r="P182" s="154">
        <f t="shared" si="41"/>
        <v>0</v>
      </c>
      <c r="Q182" s="154">
        <v>0</v>
      </c>
      <c r="R182" s="154">
        <f t="shared" si="42"/>
        <v>0</v>
      </c>
      <c r="S182" s="154">
        <v>0</v>
      </c>
      <c r="T182" s="155">
        <f t="shared" si="43"/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56" t="s">
        <v>188</v>
      </c>
      <c r="AT182" s="156" t="s">
        <v>151</v>
      </c>
      <c r="AU182" s="156" t="s">
        <v>156</v>
      </c>
      <c r="AY182" s="14" t="s">
        <v>149</v>
      </c>
      <c r="BE182" s="157">
        <f t="shared" si="44"/>
        <v>0</v>
      </c>
      <c r="BF182" s="157">
        <f t="shared" si="45"/>
        <v>0</v>
      </c>
      <c r="BG182" s="157">
        <f t="shared" si="46"/>
        <v>0</v>
      </c>
      <c r="BH182" s="157">
        <f t="shared" si="47"/>
        <v>0</v>
      </c>
      <c r="BI182" s="157">
        <f t="shared" si="48"/>
        <v>0</v>
      </c>
      <c r="BJ182" s="14" t="s">
        <v>156</v>
      </c>
      <c r="BK182" s="157">
        <f t="shared" si="49"/>
        <v>0</v>
      </c>
      <c r="BL182" s="14" t="s">
        <v>188</v>
      </c>
      <c r="BM182" s="156" t="s">
        <v>478</v>
      </c>
    </row>
    <row r="183" spans="1:65" s="2" customFormat="1" ht="21.75" customHeight="1">
      <c r="A183" s="26"/>
      <c r="B183" s="144"/>
      <c r="C183" s="145" t="s">
        <v>474</v>
      </c>
      <c r="D183" s="145" t="s">
        <v>151</v>
      </c>
      <c r="E183" s="146" t="s">
        <v>580</v>
      </c>
      <c r="F183" s="147" t="s">
        <v>761</v>
      </c>
      <c r="G183" s="148" t="s">
        <v>322</v>
      </c>
      <c r="H183" s="149">
        <v>560</v>
      </c>
      <c r="I183" s="150"/>
      <c r="J183" s="150">
        <f t="shared" si="40"/>
        <v>0</v>
      </c>
      <c r="K183" s="151"/>
      <c r="L183" s="27"/>
      <c r="M183" s="152" t="s">
        <v>1</v>
      </c>
      <c r="N183" s="153" t="s">
        <v>36</v>
      </c>
      <c r="O183" s="154">
        <v>5.0999999999999997E-2</v>
      </c>
      <c r="P183" s="154">
        <f t="shared" si="41"/>
        <v>28.56</v>
      </c>
      <c r="Q183" s="154">
        <v>5.0000000000000002E-5</v>
      </c>
      <c r="R183" s="154">
        <f t="shared" si="42"/>
        <v>2.8000000000000001E-2</v>
      </c>
      <c r="S183" s="154">
        <v>0</v>
      </c>
      <c r="T183" s="155">
        <f t="shared" si="43"/>
        <v>0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56" t="s">
        <v>188</v>
      </c>
      <c r="AT183" s="156" t="s">
        <v>151</v>
      </c>
      <c r="AU183" s="156" t="s">
        <v>156</v>
      </c>
      <c r="AY183" s="14" t="s">
        <v>149</v>
      </c>
      <c r="BE183" s="157">
        <f t="shared" si="44"/>
        <v>0</v>
      </c>
      <c r="BF183" s="157">
        <f t="shared" si="45"/>
        <v>0</v>
      </c>
      <c r="BG183" s="157">
        <f t="shared" si="46"/>
        <v>0</v>
      </c>
      <c r="BH183" s="157">
        <f t="shared" si="47"/>
        <v>0</v>
      </c>
      <c r="BI183" s="157">
        <f t="shared" si="48"/>
        <v>0</v>
      </c>
      <c r="BJ183" s="14" t="s">
        <v>156</v>
      </c>
      <c r="BK183" s="157">
        <f t="shared" si="49"/>
        <v>0</v>
      </c>
      <c r="BL183" s="14" t="s">
        <v>188</v>
      </c>
      <c r="BM183" s="156" t="s">
        <v>762</v>
      </c>
    </row>
    <row r="184" spans="1:65" s="2" customFormat="1" ht="24.15" customHeight="1">
      <c r="A184" s="26"/>
      <c r="B184" s="144"/>
      <c r="C184" s="145" t="s">
        <v>401</v>
      </c>
      <c r="D184" s="145" t="s">
        <v>151</v>
      </c>
      <c r="E184" s="146" t="s">
        <v>587</v>
      </c>
      <c r="F184" s="147" t="s">
        <v>289</v>
      </c>
      <c r="G184" s="148" t="s">
        <v>290</v>
      </c>
      <c r="H184" s="149">
        <v>6.6070000000000002</v>
      </c>
      <c r="I184" s="150"/>
      <c r="J184" s="150">
        <f t="shared" si="40"/>
        <v>0</v>
      </c>
      <c r="K184" s="151"/>
      <c r="L184" s="27"/>
      <c r="M184" s="158" t="s">
        <v>1</v>
      </c>
      <c r="N184" s="159" t="s">
        <v>36</v>
      </c>
      <c r="O184" s="160">
        <v>0</v>
      </c>
      <c r="P184" s="160">
        <f t="shared" si="41"/>
        <v>0</v>
      </c>
      <c r="Q184" s="160">
        <v>0</v>
      </c>
      <c r="R184" s="160">
        <f t="shared" si="42"/>
        <v>0</v>
      </c>
      <c r="S184" s="160">
        <v>0</v>
      </c>
      <c r="T184" s="161">
        <f t="shared" si="43"/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56" t="s">
        <v>188</v>
      </c>
      <c r="AT184" s="156" t="s">
        <v>151</v>
      </c>
      <c r="AU184" s="156" t="s">
        <v>156</v>
      </c>
      <c r="AY184" s="14" t="s">
        <v>149</v>
      </c>
      <c r="BE184" s="157">
        <f t="shared" si="44"/>
        <v>0</v>
      </c>
      <c r="BF184" s="157">
        <f t="shared" si="45"/>
        <v>0</v>
      </c>
      <c r="BG184" s="157">
        <f t="shared" si="46"/>
        <v>0</v>
      </c>
      <c r="BH184" s="157">
        <f t="shared" si="47"/>
        <v>0</v>
      </c>
      <c r="BI184" s="157">
        <f t="shared" si="48"/>
        <v>0</v>
      </c>
      <c r="BJ184" s="14" t="s">
        <v>156</v>
      </c>
      <c r="BK184" s="157">
        <f t="shared" si="49"/>
        <v>0</v>
      </c>
      <c r="BL184" s="14" t="s">
        <v>188</v>
      </c>
      <c r="BM184" s="156" t="s">
        <v>488</v>
      </c>
    </row>
    <row r="185" spans="1:65" s="2" customFormat="1" ht="6.9" customHeight="1">
      <c r="A185" s="26"/>
      <c r="B185" s="44"/>
      <c r="C185" s="45"/>
      <c r="D185" s="45"/>
      <c r="E185" s="45"/>
      <c r="F185" s="45"/>
      <c r="G185" s="45"/>
      <c r="H185" s="45"/>
      <c r="I185" s="45"/>
      <c r="J185" s="45"/>
      <c r="K185" s="45"/>
      <c r="L185" s="27"/>
      <c r="M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</row>
  </sheetData>
  <autoFilter ref="C125:K184" xr:uid="{00000000-0009-0000-0000-000007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BM184"/>
  <sheetViews>
    <sheetView showGridLines="0" topLeftCell="A110" workbookViewId="0">
      <selection activeCell="X136" sqref="X136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>
      <c r="A1" s="90"/>
    </row>
    <row r="2" spans="1:46" s="1" customFormat="1" ht="36.9" customHeight="1">
      <c r="L2" s="180" t="s">
        <v>5</v>
      </c>
      <c r="M2" s="181"/>
      <c r="N2" s="181"/>
      <c r="O2" s="181"/>
      <c r="P2" s="181"/>
      <c r="Q2" s="181"/>
      <c r="R2" s="181"/>
      <c r="S2" s="181"/>
      <c r="T2" s="181"/>
      <c r="U2" s="181"/>
      <c r="V2" s="181"/>
      <c r="AT2" s="14" t="s">
        <v>100</v>
      </c>
    </row>
    <row r="3" spans="1:46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70</v>
      </c>
    </row>
    <row r="4" spans="1:46" s="1" customFormat="1" ht="24.9" customHeight="1">
      <c r="B4" s="17"/>
      <c r="D4" s="18" t="s">
        <v>119</v>
      </c>
      <c r="L4" s="17"/>
      <c r="M4" s="91" t="s">
        <v>9</v>
      </c>
      <c r="AT4" s="14" t="s">
        <v>3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39.75" customHeight="1">
      <c r="B7" s="17"/>
      <c r="E7" s="211" t="str">
        <f>'Rekapitulácia stavby'!K6</f>
        <v>BOROVCE, RAKOVICE, VESELÉ, DUBOVANY - Dobudovanie verejnej kanalizácie, Veselé - rekonštrukcia a dostavba obecnej ČOV</v>
      </c>
      <c r="F7" s="212"/>
      <c r="G7" s="212"/>
      <c r="H7" s="212"/>
      <c r="L7" s="17"/>
    </row>
    <row r="8" spans="1:46" s="2" customFormat="1" ht="12" customHeight="1">
      <c r="A8" s="26"/>
      <c r="B8" s="27"/>
      <c r="C8" s="26"/>
      <c r="D8" s="23" t="s">
        <v>120</v>
      </c>
      <c r="E8" s="26"/>
      <c r="F8" s="26"/>
      <c r="G8" s="26"/>
      <c r="H8" s="26"/>
      <c r="I8" s="26"/>
      <c r="J8" s="26"/>
      <c r="K8" s="26"/>
      <c r="L8" s="39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205" t="s">
        <v>763</v>
      </c>
      <c r="F9" s="210"/>
      <c r="G9" s="210"/>
      <c r="H9" s="210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15</v>
      </c>
      <c r="E11" s="26"/>
      <c r="F11" s="21" t="s">
        <v>1</v>
      </c>
      <c r="G11" s="26"/>
      <c r="H11" s="26"/>
      <c r="I11" s="23" t="s">
        <v>16</v>
      </c>
      <c r="J11" s="21" t="s">
        <v>1</v>
      </c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17</v>
      </c>
      <c r="E12" s="26"/>
      <c r="F12" s="21" t="s">
        <v>18</v>
      </c>
      <c r="G12" s="26"/>
      <c r="H12" s="26"/>
      <c r="I12" s="23" t="s">
        <v>19</v>
      </c>
      <c r="J12" s="52"/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8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20</v>
      </c>
      <c r="E14" s="26"/>
      <c r="F14" s="26"/>
      <c r="G14" s="26"/>
      <c r="H14" s="26"/>
      <c r="I14" s="23" t="s">
        <v>21</v>
      </c>
      <c r="J14" s="21" t="s">
        <v>1</v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">
        <v>22</v>
      </c>
      <c r="F15" s="26"/>
      <c r="G15" s="26"/>
      <c r="H15" s="26"/>
      <c r="I15" s="23" t="s">
        <v>23</v>
      </c>
      <c r="J15" s="21" t="s">
        <v>1</v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21</v>
      </c>
      <c r="J17" s="21" t="str">
        <f>'Rekapitulácia stavby'!AN13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97" t="str">
        <f>'Rekapitulácia stavby'!E14</f>
        <v xml:space="preserve"> </v>
      </c>
      <c r="F18" s="197"/>
      <c r="G18" s="197"/>
      <c r="H18" s="197"/>
      <c r="I18" s="23" t="s">
        <v>23</v>
      </c>
      <c r="J18" s="21" t="str">
        <f>'Rekapitulácia stavby'!AN14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25</v>
      </c>
      <c r="E20" s="26"/>
      <c r="F20" s="26"/>
      <c r="G20" s="26"/>
      <c r="H20" s="26"/>
      <c r="I20" s="23" t="s">
        <v>21</v>
      </c>
      <c r="J20" s="21" t="s">
        <v>1</v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">
        <v>26</v>
      </c>
      <c r="F21" s="26"/>
      <c r="G21" s="26"/>
      <c r="H21" s="26"/>
      <c r="I21" s="23" t="s">
        <v>23</v>
      </c>
      <c r="J21" s="21" t="s">
        <v>1</v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28</v>
      </c>
      <c r="E23" s="26"/>
      <c r="F23" s="26"/>
      <c r="G23" s="26"/>
      <c r="H23" s="26"/>
      <c r="I23" s="23" t="s">
        <v>21</v>
      </c>
      <c r="J23" s="21" t="str">
        <f>IF('Rekapitulácia stavby'!AN19="","",'Rekapitulácia stavby'!AN19)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23</v>
      </c>
      <c r="J24" s="21" t="str">
        <f>IF('Rekapitulácia stavby'!AN20="","",'Rekapitulácia stavby'!AN20)</f>
        <v/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29</v>
      </c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92"/>
      <c r="B27" s="93"/>
      <c r="C27" s="92"/>
      <c r="D27" s="92"/>
      <c r="E27" s="199" t="s">
        <v>1</v>
      </c>
      <c r="F27" s="199"/>
      <c r="G27" s="199"/>
      <c r="H27" s="199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" customHeight="1">
      <c r="A29" s="26"/>
      <c r="B29" s="27"/>
      <c r="C29" s="26"/>
      <c r="D29" s="63"/>
      <c r="E29" s="63"/>
      <c r="F29" s="63"/>
      <c r="G29" s="63"/>
      <c r="H29" s="63"/>
      <c r="I29" s="63"/>
      <c r="J29" s="63"/>
      <c r="K29" s="63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5" t="s">
        <v>30</v>
      </c>
      <c r="E30" s="26"/>
      <c r="F30" s="26"/>
      <c r="G30" s="26"/>
      <c r="H30" s="26"/>
      <c r="I30" s="26"/>
      <c r="J30" s="68">
        <f>ROUND(J126, 2)</f>
        <v>0</v>
      </c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" customHeight="1">
      <c r="A32" s="26"/>
      <c r="B32" s="27"/>
      <c r="C32" s="26"/>
      <c r="D32" s="26"/>
      <c r="E32" s="26"/>
      <c r="F32" s="30" t="s">
        <v>32</v>
      </c>
      <c r="G32" s="26"/>
      <c r="H32" s="26"/>
      <c r="I32" s="30" t="s">
        <v>31</v>
      </c>
      <c r="J32" s="30" t="s">
        <v>33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" customHeight="1">
      <c r="A33" s="26"/>
      <c r="B33" s="27"/>
      <c r="C33" s="26"/>
      <c r="D33" s="96" t="s">
        <v>34</v>
      </c>
      <c r="E33" s="32" t="s">
        <v>35</v>
      </c>
      <c r="F33" s="97">
        <f>ROUND((SUM(BE126:BE183)),  2)</f>
        <v>0</v>
      </c>
      <c r="G33" s="98"/>
      <c r="H33" s="98"/>
      <c r="I33" s="99">
        <v>0.2</v>
      </c>
      <c r="J33" s="97">
        <f>ROUND(((SUM(BE126:BE183))*I33),  2)</f>
        <v>0</v>
      </c>
      <c r="K33" s="26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" customHeight="1">
      <c r="A34" s="26"/>
      <c r="B34" s="27"/>
      <c r="C34" s="26"/>
      <c r="D34" s="26"/>
      <c r="E34" s="32" t="s">
        <v>36</v>
      </c>
      <c r="F34" s="100">
        <f>ROUND((SUM(BF126:BF183)),  2)</f>
        <v>0</v>
      </c>
      <c r="G34" s="26"/>
      <c r="H34" s="26"/>
      <c r="I34" s="101">
        <v>0.2</v>
      </c>
      <c r="J34" s="100">
        <f>ROUND(((SUM(BF126:BF183))*I34),  2)</f>
        <v>0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" hidden="1" customHeight="1">
      <c r="A35" s="26"/>
      <c r="B35" s="27"/>
      <c r="C35" s="26"/>
      <c r="D35" s="26"/>
      <c r="E35" s="23" t="s">
        <v>37</v>
      </c>
      <c r="F35" s="100">
        <f>ROUND((SUM(BG126:BG183)),  2)</f>
        <v>0</v>
      </c>
      <c r="G35" s="26"/>
      <c r="H35" s="26"/>
      <c r="I35" s="101">
        <v>0.2</v>
      </c>
      <c r="J35" s="100">
        <f>0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" hidden="1" customHeight="1">
      <c r="A36" s="26"/>
      <c r="B36" s="27"/>
      <c r="C36" s="26"/>
      <c r="D36" s="26"/>
      <c r="E36" s="23" t="s">
        <v>38</v>
      </c>
      <c r="F36" s="100">
        <f>ROUND((SUM(BH126:BH183)),  2)</f>
        <v>0</v>
      </c>
      <c r="G36" s="26"/>
      <c r="H36" s="26"/>
      <c r="I36" s="101">
        <v>0.2</v>
      </c>
      <c r="J36" s="100">
        <f>0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" hidden="1" customHeight="1">
      <c r="A37" s="26"/>
      <c r="B37" s="27"/>
      <c r="C37" s="26"/>
      <c r="D37" s="26"/>
      <c r="E37" s="32" t="s">
        <v>39</v>
      </c>
      <c r="F37" s="97">
        <f>ROUND((SUM(BI126:BI183)),  2)</f>
        <v>0</v>
      </c>
      <c r="G37" s="98"/>
      <c r="H37" s="98"/>
      <c r="I37" s="99">
        <v>0</v>
      </c>
      <c r="J37" s="97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102"/>
      <c r="D39" s="103" t="s">
        <v>40</v>
      </c>
      <c r="E39" s="57"/>
      <c r="F39" s="57"/>
      <c r="G39" s="104" t="s">
        <v>41</v>
      </c>
      <c r="H39" s="105" t="s">
        <v>42</v>
      </c>
      <c r="I39" s="57"/>
      <c r="J39" s="106">
        <f>SUM(J30:J37)</f>
        <v>0</v>
      </c>
      <c r="K39" s="107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" customHeight="1">
      <c r="B41" s="17"/>
      <c r="L41" s="17"/>
    </row>
    <row r="42" spans="1:31" s="1" customFormat="1" ht="14.4" customHeight="1">
      <c r="B42" s="17"/>
      <c r="L42" s="17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39"/>
      <c r="D50" s="40" t="s">
        <v>43</v>
      </c>
      <c r="E50" s="41"/>
      <c r="F50" s="41"/>
      <c r="G50" s="40" t="s">
        <v>44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.2">
      <c r="A61" s="26"/>
      <c r="B61" s="27"/>
      <c r="C61" s="26"/>
      <c r="D61" s="42" t="s">
        <v>45</v>
      </c>
      <c r="E61" s="29"/>
      <c r="F61" s="108" t="s">
        <v>46</v>
      </c>
      <c r="G61" s="42" t="s">
        <v>45</v>
      </c>
      <c r="H61" s="29"/>
      <c r="I61" s="29"/>
      <c r="J61" s="109" t="s">
        <v>46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.2">
      <c r="A65" s="26"/>
      <c r="B65" s="27"/>
      <c r="C65" s="26"/>
      <c r="D65" s="40" t="s">
        <v>47</v>
      </c>
      <c r="E65" s="43"/>
      <c r="F65" s="43"/>
      <c r="G65" s="40" t="s">
        <v>48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.2">
      <c r="A76" s="26"/>
      <c r="B76" s="27"/>
      <c r="C76" s="26"/>
      <c r="D76" s="42" t="s">
        <v>45</v>
      </c>
      <c r="E76" s="29"/>
      <c r="F76" s="108" t="s">
        <v>46</v>
      </c>
      <c r="G76" s="42" t="s">
        <v>45</v>
      </c>
      <c r="H76" s="29"/>
      <c r="I76" s="29"/>
      <c r="J76" s="109" t="s">
        <v>46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" customHeight="1">
      <c r="A82" s="26"/>
      <c r="B82" s="27"/>
      <c r="C82" s="18" t="s">
        <v>122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39.75" customHeight="1">
      <c r="A85" s="26"/>
      <c r="B85" s="27"/>
      <c r="C85" s="26"/>
      <c r="D85" s="26"/>
      <c r="E85" s="211" t="str">
        <f>E7</f>
        <v>BOROVCE, RAKOVICE, VESELÉ, DUBOVANY - Dobudovanie verejnej kanalizácie, Veselé - rekonštrukcia a dostavba obecnej ČOV</v>
      </c>
      <c r="F85" s="212"/>
      <c r="G85" s="212"/>
      <c r="H85" s="212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120</v>
      </c>
      <c r="D86" s="26"/>
      <c r="E86" s="26"/>
      <c r="F86" s="26"/>
      <c r="G86" s="26"/>
      <c r="H86" s="26"/>
      <c r="I86" s="26"/>
      <c r="J86" s="26"/>
      <c r="K86" s="26"/>
      <c r="L86" s="39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205" t="str">
        <f>E9</f>
        <v>SO 10.8 - Výstupná čerpacia stanica a merný objekt</v>
      </c>
      <c r="F87" s="210"/>
      <c r="G87" s="210"/>
      <c r="H87" s="210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17</v>
      </c>
      <c r="D89" s="26"/>
      <c r="E89" s="26"/>
      <c r="F89" s="21" t="str">
        <f>F12</f>
        <v xml:space="preserve"> </v>
      </c>
      <c r="G89" s="26"/>
      <c r="H89" s="26"/>
      <c r="I89" s="23" t="s">
        <v>19</v>
      </c>
      <c r="J89" s="52" t="str">
        <f>IF(J12="","",J12)</f>
        <v/>
      </c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15" customHeight="1">
      <c r="A91" s="26"/>
      <c r="B91" s="27"/>
      <c r="C91" s="23" t="s">
        <v>20</v>
      </c>
      <c r="D91" s="26"/>
      <c r="E91" s="26"/>
      <c r="F91" s="21" t="str">
        <f>E15</f>
        <v>Obec Veselé</v>
      </c>
      <c r="G91" s="26"/>
      <c r="H91" s="26"/>
      <c r="I91" s="23" t="s">
        <v>25</v>
      </c>
      <c r="J91" s="24" t="str">
        <f>E21</f>
        <v>Ing. Štefan Dubec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15" customHeight="1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28</v>
      </c>
      <c r="J92" s="24" t="str">
        <f>E24</f>
        <v xml:space="preserve"> </v>
      </c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10" t="s">
        <v>123</v>
      </c>
      <c r="D94" s="102"/>
      <c r="E94" s="102"/>
      <c r="F94" s="102"/>
      <c r="G94" s="102"/>
      <c r="H94" s="102"/>
      <c r="I94" s="102"/>
      <c r="J94" s="111" t="s">
        <v>124</v>
      </c>
      <c r="K94" s="102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8" customHeight="1">
      <c r="A96" s="26"/>
      <c r="B96" s="27"/>
      <c r="C96" s="112" t="s">
        <v>125</v>
      </c>
      <c r="D96" s="26"/>
      <c r="E96" s="26"/>
      <c r="F96" s="26"/>
      <c r="G96" s="26"/>
      <c r="H96" s="26"/>
      <c r="I96" s="26"/>
      <c r="J96" s="68">
        <f>J126</f>
        <v>0</v>
      </c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126</v>
      </c>
    </row>
    <row r="97" spans="1:31" s="9" customFormat="1" ht="24.9" customHeight="1">
      <c r="B97" s="113"/>
      <c r="D97" s="114" t="s">
        <v>127</v>
      </c>
      <c r="E97" s="115"/>
      <c r="F97" s="115"/>
      <c r="G97" s="115"/>
      <c r="H97" s="115"/>
      <c r="I97" s="115"/>
      <c r="J97" s="116">
        <f>J127</f>
        <v>0</v>
      </c>
      <c r="L97" s="113"/>
    </row>
    <row r="98" spans="1:31" s="10" customFormat="1" ht="19.95" customHeight="1">
      <c r="B98" s="117"/>
      <c r="D98" s="118" t="s">
        <v>128</v>
      </c>
      <c r="E98" s="119"/>
      <c r="F98" s="119"/>
      <c r="G98" s="119"/>
      <c r="H98" s="119"/>
      <c r="I98" s="119"/>
      <c r="J98" s="120">
        <f>J128</f>
        <v>0</v>
      </c>
      <c r="L98" s="117"/>
    </row>
    <row r="99" spans="1:31" s="10" customFormat="1" ht="19.95" customHeight="1">
      <c r="B99" s="117"/>
      <c r="D99" s="118" t="s">
        <v>129</v>
      </c>
      <c r="E99" s="119"/>
      <c r="F99" s="119"/>
      <c r="G99" s="119"/>
      <c r="H99" s="119"/>
      <c r="I99" s="119"/>
      <c r="J99" s="120">
        <f>J140</f>
        <v>0</v>
      </c>
      <c r="L99" s="117"/>
    </row>
    <row r="100" spans="1:31" s="10" customFormat="1" ht="19.95" customHeight="1">
      <c r="B100" s="117"/>
      <c r="D100" s="118" t="s">
        <v>221</v>
      </c>
      <c r="E100" s="119"/>
      <c r="F100" s="119"/>
      <c r="G100" s="119"/>
      <c r="H100" s="119"/>
      <c r="I100" s="119"/>
      <c r="J100" s="120">
        <f>J153</f>
        <v>0</v>
      </c>
      <c r="L100" s="117"/>
    </row>
    <row r="101" spans="1:31" s="10" customFormat="1" ht="19.95" customHeight="1">
      <c r="B101" s="117"/>
      <c r="D101" s="118" t="s">
        <v>327</v>
      </c>
      <c r="E101" s="119"/>
      <c r="F101" s="119"/>
      <c r="G101" s="119"/>
      <c r="H101" s="119"/>
      <c r="I101" s="119"/>
      <c r="J101" s="120">
        <f>J159</f>
        <v>0</v>
      </c>
      <c r="L101" s="117"/>
    </row>
    <row r="102" spans="1:31" s="10" customFormat="1" ht="19.95" customHeight="1">
      <c r="B102" s="117"/>
      <c r="D102" s="118" t="s">
        <v>328</v>
      </c>
      <c r="E102" s="119"/>
      <c r="F102" s="119"/>
      <c r="G102" s="119"/>
      <c r="H102" s="119"/>
      <c r="I102" s="119"/>
      <c r="J102" s="120">
        <f>J162</f>
        <v>0</v>
      </c>
      <c r="L102" s="117"/>
    </row>
    <row r="103" spans="1:31" s="10" customFormat="1" ht="19.95" customHeight="1">
      <c r="B103" s="117"/>
      <c r="D103" s="118" t="s">
        <v>130</v>
      </c>
      <c r="E103" s="119"/>
      <c r="F103" s="119"/>
      <c r="G103" s="119"/>
      <c r="H103" s="119"/>
      <c r="I103" s="119"/>
      <c r="J103" s="120">
        <f>J164</f>
        <v>0</v>
      </c>
      <c r="L103" s="117"/>
    </row>
    <row r="104" spans="1:31" s="10" customFormat="1" ht="19.95" customHeight="1">
      <c r="B104" s="117"/>
      <c r="D104" s="118" t="s">
        <v>131</v>
      </c>
      <c r="E104" s="119"/>
      <c r="F104" s="119"/>
      <c r="G104" s="119"/>
      <c r="H104" s="119"/>
      <c r="I104" s="119"/>
      <c r="J104" s="120">
        <f>J175</f>
        <v>0</v>
      </c>
      <c r="L104" s="117"/>
    </row>
    <row r="105" spans="1:31" s="9" customFormat="1" ht="24.9" customHeight="1">
      <c r="B105" s="113"/>
      <c r="D105" s="114" t="s">
        <v>132</v>
      </c>
      <c r="E105" s="115"/>
      <c r="F105" s="115"/>
      <c r="G105" s="115"/>
      <c r="H105" s="115"/>
      <c r="I105" s="115"/>
      <c r="J105" s="116">
        <f>J177</f>
        <v>0</v>
      </c>
      <c r="L105" s="113"/>
    </row>
    <row r="106" spans="1:31" s="10" customFormat="1" ht="19.95" customHeight="1">
      <c r="B106" s="117"/>
      <c r="D106" s="118" t="s">
        <v>134</v>
      </c>
      <c r="E106" s="119"/>
      <c r="F106" s="119"/>
      <c r="G106" s="119"/>
      <c r="H106" s="119"/>
      <c r="I106" s="119"/>
      <c r="J106" s="120">
        <f>J178</f>
        <v>0</v>
      </c>
      <c r="L106" s="117"/>
    </row>
    <row r="107" spans="1:31" s="2" customFormat="1" ht="21.75" customHeight="1">
      <c r="A107" s="26"/>
      <c r="B107" s="27"/>
      <c r="C107" s="26"/>
      <c r="D107" s="26"/>
      <c r="E107" s="26"/>
      <c r="F107" s="26"/>
      <c r="G107" s="26"/>
      <c r="H107" s="26"/>
      <c r="I107" s="26"/>
      <c r="J107" s="26"/>
      <c r="K107" s="26"/>
      <c r="L107" s="39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6.9" customHeight="1">
      <c r="A108" s="26"/>
      <c r="B108" s="44"/>
      <c r="C108" s="45"/>
      <c r="D108" s="45"/>
      <c r="E108" s="45"/>
      <c r="F108" s="45"/>
      <c r="G108" s="45"/>
      <c r="H108" s="45"/>
      <c r="I108" s="45"/>
      <c r="J108" s="45"/>
      <c r="K108" s="45"/>
      <c r="L108" s="39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12" spans="1:31" s="2" customFormat="1" ht="6.9" customHeight="1">
      <c r="A112" s="26"/>
      <c r="B112" s="46"/>
      <c r="C112" s="47"/>
      <c r="D112" s="47"/>
      <c r="E112" s="47"/>
      <c r="F112" s="47"/>
      <c r="G112" s="47"/>
      <c r="H112" s="47"/>
      <c r="I112" s="47"/>
      <c r="J112" s="47"/>
      <c r="K112" s="47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3" s="2" customFormat="1" ht="24.9" customHeight="1">
      <c r="A113" s="26"/>
      <c r="B113" s="27"/>
      <c r="C113" s="18" t="s">
        <v>135</v>
      </c>
      <c r="D113" s="26"/>
      <c r="E113" s="26"/>
      <c r="F113" s="26"/>
      <c r="G113" s="26"/>
      <c r="H113" s="26"/>
      <c r="I113" s="26"/>
      <c r="J113" s="26"/>
      <c r="K113" s="26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3" s="2" customFormat="1" ht="6.9" customHeight="1">
      <c r="A114" s="26"/>
      <c r="B114" s="27"/>
      <c r="C114" s="26"/>
      <c r="D114" s="26"/>
      <c r="E114" s="26"/>
      <c r="F114" s="26"/>
      <c r="G114" s="26"/>
      <c r="H114" s="26"/>
      <c r="I114" s="26"/>
      <c r="J114" s="26"/>
      <c r="K114" s="26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3" s="2" customFormat="1" ht="12" customHeight="1">
      <c r="A115" s="26"/>
      <c r="B115" s="27"/>
      <c r="C115" s="23" t="s">
        <v>13</v>
      </c>
      <c r="D115" s="26"/>
      <c r="E115" s="26"/>
      <c r="F115" s="26"/>
      <c r="G115" s="26"/>
      <c r="H115" s="26"/>
      <c r="I115" s="26"/>
      <c r="J115" s="26"/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3" s="2" customFormat="1" ht="39.75" customHeight="1">
      <c r="A116" s="26"/>
      <c r="B116" s="27"/>
      <c r="C116" s="26"/>
      <c r="D116" s="26"/>
      <c r="E116" s="211" t="str">
        <f>E7</f>
        <v>BOROVCE, RAKOVICE, VESELÉ, DUBOVANY - Dobudovanie verejnej kanalizácie, Veselé - rekonštrukcia a dostavba obecnej ČOV</v>
      </c>
      <c r="F116" s="212"/>
      <c r="G116" s="212"/>
      <c r="H116" s="212"/>
      <c r="I116" s="26"/>
      <c r="J116" s="26"/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3" s="2" customFormat="1" ht="12" customHeight="1">
      <c r="A117" s="26"/>
      <c r="B117" s="27"/>
      <c r="C117" s="23" t="s">
        <v>120</v>
      </c>
      <c r="D117" s="26"/>
      <c r="E117" s="26"/>
      <c r="F117" s="26"/>
      <c r="G117" s="26"/>
      <c r="H117" s="26"/>
      <c r="I117" s="26"/>
      <c r="J117" s="26"/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3" s="2" customFormat="1" ht="16.5" customHeight="1">
      <c r="A118" s="26"/>
      <c r="B118" s="27"/>
      <c r="C118" s="26"/>
      <c r="D118" s="26"/>
      <c r="E118" s="205" t="str">
        <f>E9</f>
        <v>SO 10.8 - Výstupná čerpacia stanica a merný objekt</v>
      </c>
      <c r="F118" s="210"/>
      <c r="G118" s="210"/>
      <c r="H118" s="210"/>
      <c r="I118" s="26"/>
      <c r="J118" s="26"/>
      <c r="K118" s="26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3" s="2" customFormat="1" ht="6.9" customHeight="1">
      <c r="A119" s="26"/>
      <c r="B119" s="27"/>
      <c r="C119" s="26"/>
      <c r="D119" s="26"/>
      <c r="E119" s="26"/>
      <c r="F119" s="26"/>
      <c r="G119" s="26"/>
      <c r="H119" s="26"/>
      <c r="I119" s="26"/>
      <c r="J119" s="26"/>
      <c r="K119" s="26"/>
      <c r="L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3" s="2" customFormat="1" ht="12" customHeight="1">
      <c r="A120" s="26"/>
      <c r="B120" s="27"/>
      <c r="C120" s="23" t="s">
        <v>17</v>
      </c>
      <c r="D120" s="26"/>
      <c r="E120" s="26"/>
      <c r="F120" s="21" t="str">
        <f>F12</f>
        <v xml:space="preserve"> </v>
      </c>
      <c r="G120" s="26"/>
      <c r="H120" s="26"/>
      <c r="I120" s="23" t="s">
        <v>19</v>
      </c>
      <c r="J120" s="52" t="str">
        <f>IF(J12="","",J12)</f>
        <v/>
      </c>
      <c r="K120" s="26"/>
      <c r="L120" s="39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3" s="2" customFormat="1" ht="6.9" customHeight="1">
      <c r="A121" s="26"/>
      <c r="B121" s="27"/>
      <c r="C121" s="26"/>
      <c r="D121" s="26"/>
      <c r="E121" s="26"/>
      <c r="F121" s="26"/>
      <c r="G121" s="26"/>
      <c r="H121" s="26"/>
      <c r="I121" s="26"/>
      <c r="J121" s="26"/>
      <c r="K121" s="26"/>
      <c r="L121" s="39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3" s="2" customFormat="1" ht="15.15" customHeight="1">
      <c r="A122" s="26"/>
      <c r="B122" s="27"/>
      <c r="C122" s="23" t="s">
        <v>20</v>
      </c>
      <c r="D122" s="26"/>
      <c r="E122" s="26"/>
      <c r="F122" s="21" t="str">
        <f>E15</f>
        <v>Obec Veselé</v>
      </c>
      <c r="G122" s="26"/>
      <c r="H122" s="26"/>
      <c r="I122" s="23" t="s">
        <v>25</v>
      </c>
      <c r="J122" s="24" t="str">
        <f>E21</f>
        <v>Ing. Štefan Dubec</v>
      </c>
      <c r="K122" s="26"/>
      <c r="L122" s="39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63" s="2" customFormat="1" ht="15.15" customHeight="1">
      <c r="A123" s="26"/>
      <c r="B123" s="27"/>
      <c r="C123" s="23" t="s">
        <v>24</v>
      </c>
      <c r="D123" s="26"/>
      <c r="E123" s="26"/>
      <c r="F123" s="21" t="str">
        <f>IF(E18="","",E18)</f>
        <v xml:space="preserve"> </v>
      </c>
      <c r="G123" s="26"/>
      <c r="H123" s="26"/>
      <c r="I123" s="23" t="s">
        <v>28</v>
      </c>
      <c r="J123" s="24" t="str">
        <f>E24</f>
        <v xml:space="preserve"> </v>
      </c>
      <c r="K123" s="26"/>
      <c r="L123" s="39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63" s="2" customFormat="1" ht="10.35" customHeight="1">
      <c r="A124" s="26"/>
      <c r="B124" s="27"/>
      <c r="C124" s="26"/>
      <c r="D124" s="26"/>
      <c r="E124" s="26"/>
      <c r="F124" s="26"/>
      <c r="G124" s="26"/>
      <c r="H124" s="26"/>
      <c r="I124" s="26"/>
      <c r="J124" s="26"/>
      <c r="K124" s="26"/>
      <c r="L124" s="39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63" s="11" customFormat="1" ht="29.25" customHeight="1">
      <c r="A125" s="121"/>
      <c r="B125" s="122"/>
      <c r="C125" s="123" t="s">
        <v>136</v>
      </c>
      <c r="D125" s="124" t="s">
        <v>55</v>
      </c>
      <c r="E125" s="124" t="s">
        <v>51</v>
      </c>
      <c r="F125" s="124" t="s">
        <v>52</v>
      </c>
      <c r="G125" s="124" t="s">
        <v>137</v>
      </c>
      <c r="H125" s="124" t="s">
        <v>138</v>
      </c>
      <c r="I125" s="124" t="s">
        <v>139</v>
      </c>
      <c r="J125" s="125" t="s">
        <v>124</v>
      </c>
      <c r="K125" s="126" t="s">
        <v>140</v>
      </c>
      <c r="L125" s="127"/>
      <c r="M125" s="59" t="s">
        <v>1</v>
      </c>
      <c r="N125" s="60" t="s">
        <v>34</v>
      </c>
      <c r="O125" s="60" t="s">
        <v>141</v>
      </c>
      <c r="P125" s="60" t="s">
        <v>142</v>
      </c>
      <c r="Q125" s="60" t="s">
        <v>143</v>
      </c>
      <c r="R125" s="60" t="s">
        <v>144</v>
      </c>
      <c r="S125" s="60" t="s">
        <v>145</v>
      </c>
      <c r="T125" s="61" t="s">
        <v>146</v>
      </c>
      <c r="U125" s="121"/>
      <c r="V125" s="121"/>
      <c r="W125" s="121"/>
      <c r="X125" s="121"/>
      <c r="Y125" s="121"/>
      <c r="Z125" s="121"/>
      <c r="AA125" s="121"/>
      <c r="AB125" s="121"/>
      <c r="AC125" s="121"/>
      <c r="AD125" s="121"/>
      <c r="AE125" s="121"/>
    </row>
    <row r="126" spans="1:63" s="2" customFormat="1" ht="22.8" customHeight="1">
      <c r="A126" s="26"/>
      <c r="B126" s="27"/>
      <c r="C126" s="66" t="s">
        <v>125</v>
      </c>
      <c r="D126" s="26"/>
      <c r="E126" s="26"/>
      <c r="F126" s="26"/>
      <c r="G126" s="26"/>
      <c r="H126" s="26"/>
      <c r="I126" s="26"/>
      <c r="J126" s="128">
        <f>BK126</f>
        <v>0</v>
      </c>
      <c r="K126" s="26"/>
      <c r="L126" s="27"/>
      <c r="M126" s="62"/>
      <c r="N126" s="53"/>
      <c r="O126" s="63"/>
      <c r="P126" s="129">
        <f>P127+P177</f>
        <v>772.53478090999988</v>
      </c>
      <c r="Q126" s="63"/>
      <c r="R126" s="129">
        <f>R127+R177</f>
        <v>29.279191523158001</v>
      </c>
      <c r="S126" s="63"/>
      <c r="T126" s="130">
        <f>T127+T177</f>
        <v>5.7014999999999996E-2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T126" s="14" t="s">
        <v>69</v>
      </c>
      <c r="AU126" s="14" t="s">
        <v>126</v>
      </c>
      <c r="BK126" s="131">
        <f>BK127+BK177</f>
        <v>0</v>
      </c>
    </row>
    <row r="127" spans="1:63" s="12" customFormat="1" ht="25.95" customHeight="1">
      <c r="B127" s="132"/>
      <c r="D127" s="133" t="s">
        <v>69</v>
      </c>
      <c r="E127" s="134" t="s">
        <v>147</v>
      </c>
      <c r="F127" s="134" t="s">
        <v>148</v>
      </c>
      <c r="J127" s="135">
        <f>BK127</f>
        <v>0</v>
      </c>
      <c r="L127" s="132"/>
      <c r="M127" s="136"/>
      <c r="N127" s="137"/>
      <c r="O127" s="137"/>
      <c r="P127" s="138">
        <f>P128+P140+P153+P159+P162+P164+P175</f>
        <v>761.29183090999993</v>
      </c>
      <c r="Q127" s="137"/>
      <c r="R127" s="138">
        <f>R128+R140+R153+R159+R162+R164+R175</f>
        <v>29.267487023158001</v>
      </c>
      <c r="S127" s="137"/>
      <c r="T127" s="139">
        <f>T128+T140+T153+T159+T162+T164+T175</f>
        <v>5.7014999999999996E-2</v>
      </c>
      <c r="AR127" s="133" t="s">
        <v>78</v>
      </c>
      <c r="AT127" s="140" t="s">
        <v>69</v>
      </c>
      <c r="AU127" s="140" t="s">
        <v>70</v>
      </c>
      <c r="AY127" s="133" t="s">
        <v>149</v>
      </c>
      <c r="BK127" s="141">
        <f>BK128+BK140+BK153+BK159+BK162+BK164+BK175</f>
        <v>0</v>
      </c>
    </row>
    <row r="128" spans="1:63" s="12" customFormat="1" ht="22.8" customHeight="1">
      <c r="B128" s="132"/>
      <c r="D128" s="133" t="s">
        <v>69</v>
      </c>
      <c r="E128" s="142" t="s">
        <v>78</v>
      </c>
      <c r="F128" s="142" t="s">
        <v>150</v>
      </c>
      <c r="J128" s="143">
        <f>BK128</f>
        <v>0</v>
      </c>
      <c r="L128" s="132"/>
      <c r="M128" s="136"/>
      <c r="N128" s="137"/>
      <c r="O128" s="137"/>
      <c r="P128" s="138">
        <f>SUM(P129:P139)</f>
        <v>504.91164699999996</v>
      </c>
      <c r="Q128" s="137"/>
      <c r="R128" s="138">
        <f>SUM(R129:R139)</f>
        <v>0.7023625</v>
      </c>
      <c r="S128" s="137"/>
      <c r="T128" s="139">
        <f>SUM(T129:T139)</f>
        <v>0</v>
      </c>
      <c r="AR128" s="133" t="s">
        <v>78</v>
      </c>
      <c r="AT128" s="140" t="s">
        <v>69</v>
      </c>
      <c r="AU128" s="140" t="s">
        <v>78</v>
      </c>
      <c r="AY128" s="133" t="s">
        <v>149</v>
      </c>
      <c r="BK128" s="141">
        <f>SUM(BK129:BK139)</f>
        <v>0</v>
      </c>
    </row>
    <row r="129" spans="1:65" s="2" customFormat="1" ht="37.799999999999997" customHeight="1">
      <c r="A129" s="26"/>
      <c r="B129" s="144"/>
      <c r="C129" s="145" t="s">
        <v>78</v>
      </c>
      <c r="D129" s="145" t="s">
        <v>151</v>
      </c>
      <c r="E129" s="146" t="s">
        <v>678</v>
      </c>
      <c r="F129" s="147" t="s">
        <v>226</v>
      </c>
      <c r="G129" s="148" t="s">
        <v>227</v>
      </c>
      <c r="H129" s="149">
        <v>780</v>
      </c>
      <c r="I129" s="150"/>
      <c r="J129" s="150">
        <f t="shared" ref="J129:J139" si="0">ROUND(I129*H129,2)</f>
        <v>0</v>
      </c>
      <c r="K129" s="151"/>
      <c r="L129" s="27"/>
      <c r="M129" s="152" t="s">
        <v>1</v>
      </c>
      <c r="N129" s="153" t="s">
        <v>36</v>
      </c>
      <c r="O129" s="154">
        <v>0.37225999999999998</v>
      </c>
      <c r="P129" s="154">
        <f t="shared" ref="P129:P139" si="1">O129*H129</f>
        <v>290.36279999999999</v>
      </c>
      <c r="Q129" s="154">
        <v>0</v>
      </c>
      <c r="R129" s="154">
        <f t="shared" ref="R129:R139" si="2">Q129*H129</f>
        <v>0</v>
      </c>
      <c r="S129" s="154">
        <v>0</v>
      </c>
      <c r="T129" s="155">
        <f t="shared" ref="T129:T139" si="3">S129*H129</f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6" t="s">
        <v>155</v>
      </c>
      <c r="AT129" s="156" t="s">
        <v>151</v>
      </c>
      <c r="AU129" s="156" t="s">
        <v>156</v>
      </c>
      <c r="AY129" s="14" t="s">
        <v>149</v>
      </c>
      <c r="BE129" s="157">
        <f t="shared" ref="BE129:BE139" si="4">IF(N129="základná",J129,0)</f>
        <v>0</v>
      </c>
      <c r="BF129" s="157">
        <f t="shared" ref="BF129:BF139" si="5">IF(N129="znížená",J129,0)</f>
        <v>0</v>
      </c>
      <c r="BG129" s="157">
        <f t="shared" ref="BG129:BG139" si="6">IF(N129="zákl. prenesená",J129,0)</f>
        <v>0</v>
      </c>
      <c r="BH129" s="157">
        <f t="shared" ref="BH129:BH139" si="7">IF(N129="zníž. prenesená",J129,0)</f>
        <v>0</v>
      </c>
      <c r="BI129" s="157">
        <f t="shared" ref="BI129:BI139" si="8">IF(N129="nulová",J129,0)</f>
        <v>0</v>
      </c>
      <c r="BJ129" s="14" t="s">
        <v>156</v>
      </c>
      <c r="BK129" s="157">
        <f t="shared" ref="BK129:BK139" si="9">ROUND(I129*H129,2)</f>
        <v>0</v>
      </c>
      <c r="BL129" s="14" t="s">
        <v>155</v>
      </c>
      <c r="BM129" s="156" t="s">
        <v>156</v>
      </c>
    </row>
    <row r="130" spans="1:65" s="2" customFormat="1" ht="21.75" customHeight="1">
      <c r="A130" s="26"/>
      <c r="B130" s="144"/>
      <c r="C130" s="145" t="s">
        <v>156</v>
      </c>
      <c r="D130" s="145" t="s">
        <v>151</v>
      </c>
      <c r="E130" s="146" t="s">
        <v>764</v>
      </c>
      <c r="F130" s="147" t="s">
        <v>765</v>
      </c>
      <c r="G130" s="148" t="s">
        <v>170</v>
      </c>
      <c r="H130" s="149">
        <v>10</v>
      </c>
      <c r="I130" s="150"/>
      <c r="J130" s="150">
        <f t="shared" si="0"/>
        <v>0</v>
      </c>
      <c r="K130" s="151"/>
      <c r="L130" s="27"/>
      <c r="M130" s="152" t="s">
        <v>1</v>
      </c>
      <c r="N130" s="153" t="s">
        <v>36</v>
      </c>
      <c r="O130" s="154">
        <v>0.85799999999999998</v>
      </c>
      <c r="P130" s="154">
        <f t="shared" si="1"/>
        <v>8.58</v>
      </c>
      <c r="Q130" s="154">
        <v>1.0701E-2</v>
      </c>
      <c r="R130" s="154">
        <f t="shared" si="2"/>
        <v>0.10701000000000001</v>
      </c>
      <c r="S130" s="154">
        <v>0</v>
      </c>
      <c r="T130" s="155">
        <f t="shared" si="3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6" t="s">
        <v>155</v>
      </c>
      <c r="AT130" s="156" t="s">
        <v>151</v>
      </c>
      <c r="AU130" s="156" t="s">
        <v>156</v>
      </c>
      <c r="AY130" s="14" t="s">
        <v>149</v>
      </c>
      <c r="BE130" s="157">
        <f t="shared" si="4"/>
        <v>0</v>
      </c>
      <c r="BF130" s="157">
        <f t="shared" si="5"/>
        <v>0</v>
      </c>
      <c r="BG130" s="157">
        <f t="shared" si="6"/>
        <v>0</v>
      </c>
      <c r="BH130" s="157">
        <f t="shared" si="7"/>
        <v>0</v>
      </c>
      <c r="BI130" s="157">
        <f t="shared" si="8"/>
        <v>0</v>
      </c>
      <c r="BJ130" s="14" t="s">
        <v>156</v>
      </c>
      <c r="BK130" s="157">
        <f t="shared" si="9"/>
        <v>0</v>
      </c>
      <c r="BL130" s="14" t="s">
        <v>155</v>
      </c>
      <c r="BM130" s="156" t="s">
        <v>155</v>
      </c>
    </row>
    <row r="131" spans="1:65" s="2" customFormat="1" ht="21.75" customHeight="1">
      <c r="A131" s="26"/>
      <c r="B131" s="144"/>
      <c r="C131" s="145" t="s">
        <v>159</v>
      </c>
      <c r="D131" s="145" t="s">
        <v>151</v>
      </c>
      <c r="E131" s="146" t="s">
        <v>766</v>
      </c>
      <c r="F131" s="147" t="s">
        <v>767</v>
      </c>
      <c r="G131" s="148" t="s">
        <v>170</v>
      </c>
      <c r="H131" s="149">
        <v>10</v>
      </c>
      <c r="I131" s="150"/>
      <c r="J131" s="150">
        <f t="shared" si="0"/>
        <v>0</v>
      </c>
      <c r="K131" s="151"/>
      <c r="L131" s="27"/>
      <c r="M131" s="152" t="s">
        <v>1</v>
      </c>
      <c r="N131" s="153" t="s">
        <v>36</v>
      </c>
      <c r="O131" s="154">
        <v>0.61499999999999999</v>
      </c>
      <c r="P131" s="154">
        <f t="shared" si="1"/>
        <v>6.15</v>
      </c>
      <c r="Q131" s="154">
        <v>5.9535249999999998E-2</v>
      </c>
      <c r="R131" s="154">
        <f t="shared" si="2"/>
        <v>0.59535249999999995</v>
      </c>
      <c r="S131" s="154">
        <v>0</v>
      </c>
      <c r="T131" s="155">
        <f t="shared" si="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6" t="s">
        <v>155</v>
      </c>
      <c r="AT131" s="156" t="s">
        <v>151</v>
      </c>
      <c r="AU131" s="156" t="s">
        <v>156</v>
      </c>
      <c r="AY131" s="14" t="s">
        <v>149</v>
      </c>
      <c r="BE131" s="157">
        <f t="shared" si="4"/>
        <v>0</v>
      </c>
      <c r="BF131" s="157">
        <f t="shared" si="5"/>
        <v>0</v>
      </c>
      <c r="BG131" s="157">
        <f t="shared" si="6"/>
        <v>0</v>
      </c>
      <c r="BH131" s="157">
        <f t="shared" si="7"/>
        <v>0</v>
      </c>
      <c r="BI131" s="157">
        <f t="shared" si="8"/>
        <v>0</v>
      </c>
      <c r="BJ131" s="14" t="s">
        <v>156</v>
      </c>
      <c r="BK131" s="157">
        <f t="shared" si="9"/>
        <v>0</v>
      </c>
      <c r="BL131" s="14" t="s">
        <v>155</v>
      </c>
      <c r="BM131" s="156" t="s">
        <v>162</v>
      </c>
    </row>
    <row r="132" spans="1:65" s="2" customFormat="1" ht="16.5" customHeight="1">
      <c r="A132" s="26"/>
      <c r="B132" s="144"/>
      <c r="C132" s="145" t="s">
        <v>155</v>
      </c>
      <c r="D132" s="145" t="s">
        <v>151</v>
      </c>
      <c r="E132" s="146" t="s">
        <v>768</v>
      </c>
      <c r="F132" s="147" t="s">
        <v>769</v>
      </c>
      <c r="G132" s="148" t="s">
        <v>234</v>
      </c>
      <c r="H132" s="149">
        <v>46.8</v>
      </c>
      <c r="I132" s="150"/>
      <c r="J132" s="150">
        <f t="shared" si="0"/>
        <v>0</v>
      </c>
      <c r="K132" s="151"/>
      <c r="L132" s="27"/>
      <c r="M132" s="152" t="s">
        <v>1</v>
      </c>
      <c r="N132" s="153" t="s">
        <v>36</v>
      </c>
      <c r="O132" s="154">
        <v>2.806</v>
      </c>
      <c r="P132" s="154">
        <f t="shared" si="1"/>
        <v>131.32079999999999</v>
      </c>
      <c r="Q132" s="154">
        <v>0</v>
      </c>
      <c r="R132" s="154">
        <f t="shared" si="2"/>
        <v>0</v>
      </c>
      <c r="S132" s="154">
        <v>0</v>
      </c>
      <c r="T132" s="155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6" t="s">
        <v>155</v>
      </c>
      <c r="AT132" s="156" t="s">
        <v>151</v>
      </c>
      <c r="AU132" s="156" t="s">
        <v>156</v>
      </c>
      <c r="AY132" s="14" t="s">
        <v>149</v>
      </c>
      <c r="BE132" s="157">
        <f t="shared" si="4"/>
        <v>0</v>
      </c>
      <c r="BF132" s="157">
        <f t="shared" si="5"/>
        <v>0</v>
      </c>
      <c r="BG132" s="157">
        <f t="shared" si="6"/>
        <v>0</v>
      </c>
      <c r="BH132" s="157">
        <f t="shared" si="7"/>
        <v>0</v>
      </c>
      <c r="BI132" s="157">
        <f t="shared" si="8"/>
        <v>0</v>
      </c>
      <c r="BJ132" s="14" t="s">
        <v>156</v>
      </c>
      <c r="BK132" s="157">
        <f t="shared" si="9"/>
        <v>0</v>
      </c>
      <c r="BL132" s="14" t="s">
        <v>155</v>
      </c>
      <c r="BM132" s="156" t="s">
        <v>166</v>
      </c>
    </row>
    <row r="133" spans="1:65" s="2" customFormat="1" ht="24.15" customHeight="1">
      <c r="A133" s="26"/>
      <c r="B133" s="144"/>
      <c r="C133" s="145" t="s">
        <v>167</v>
      </c>
      <c r="D133" s="145" t="s">
        <v>151</v>
      </c>
      <c r="E133" s="146" t="s">
        <v>681</v>
      </c>
      <c r="F133" s="147" t="s">
        <v>682</v>
      </c>
      <c r="G133" s="148" t="s">
        <v>234</v>
      </c>
      <c r="H133" s="149">
        <v>46.8</v>
      </c>
      <c r="I133" s="150"/>
      <c r="J133" s="150">
        <f t="shared" si="0"/>
        <v>0</v>
      </c>
      <c r="K133" s="151"/>
      <c r="L133" s="27"/>
      <c r="M133" s="152" t="s">
        <v>1</v>
      </c>
      <c r="N133" s="153" t="s">
        <v>36</v>
      </c>
      <c r="O133" s="154">
        <v>0.10199999999999999</v>
      </c>
      <c r="P133" s="154">
        <f t="shared" si="1"/>
        <v>4.7735999999999992</v>
      </c>
      <c r="Q133" s="154">
        <v>0</v>
      </c>
      <c r="R133" s="154">
        <f t="shared" si="2"/>
        <v>0</v>
      </c>
      <c r="S133" s="154">
        <v>0</v>
      </c>
      <c r="T133" s="155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6" t="s">
        <v>155</v>
      </c>
      <c r="AT133" s="156" t="s">
        <v>151</v>
      </c>
      <c r="AU133" s="156" t="s">
        <v>156</v>
      </c>
      <c r="AY133" s="14" t="s">
        <v>149</v>
      </c>
      <c r="BE133" s="157">
        <f t="shared" si="4"/>
        <v>0</v>
      </c>
      <c r="BF133" s="157">
        <f t="shared" si="5"/>
        <v>0</v>
      </c>
      <c r="BG133" s="157">
        <f t="shared" si="6"/>
        <v>0</v>
      </c>
      <c r="BH133" s="157">
        <f t="shared" si="7"/>
        <v>0</v>
      </c>
      <c r="BI133" s="157">
        <f t="shared" si="8"/>
        <v>0</v>
      </c>
      <c r="BJ133" s="14" t="s">
        <v>156</v>
      </c>
      <c r="BK133" s="157">
        <f t="shared" si="9"/>
        <v>0</v>
      </c>
      <c r="BL133" s="14" t="s">
        <v>155</v>
      </c>
      <c r="BM133" s="156" t="s">
        <v>171</v>
      </c>
    </row>
    <row r="134" spans="1:65" s="2" customFormat="1" ht="24.15" customHeight="1">
      <c r="A134" s="26"/>
      <c r="B134" s="144"/>
      <c r="C134" s="145" t="s">
        <v>162</v>
      </c>
      <c r="D134" s="145" t="s">
        <v>151</v>
      </c>
      <c r="E134" s="146" t="s">
        <v>770</v>
      </c>
      <c r="F134" s="147" t="s">
        <v>771</v>
      </c>
      <c r="G134" s="148" t="s">
        <v>234</v>
      </c>
      <c r="H134" s="149">
        <v>13.816000000000001</v>
      </c>
      <c r="I134" s="150"/>
      <c r="J134" s="150">
        <f t="shared" si="0"/>
        <v>0</v>
      </c>
      <c r="K134" s="151"/>
      <c r="L134" s="27"/>
      <c r="M134" s="152" t="s">
        <v>1</v>
      </c>
      <c r="N134" s="153" t="s">
        <v>36</v>
      </c>
      <c r="O134" s="154">
        <v>3.2559999999999998</v>
      </c>
      <c r="P134" s="154">
        <f t="shared" si="1"/>
        <v>44.984895999999999</v>
      </c>
      <c r="Q134" s="154">
        <v>0</v>
      </c>
      <c r="R134" s="154">
        <f t="shared" si="2"/>
        <v>0</v>
      </c>
      <c r="S134" s="154">
        <v>0</v>
      </c>
      <c r="T134" s="155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6" t="s">
        <v>155</v>
      </c>
      <c r="AT134" s="156" t="s">
        <v>151</v>
      </c>
      <c r="AU134" s="156" t="s">
        <v>156</v>
      </c>
      <c r="AY134" s="14" t="s">
        <v>149</v>
      </c>
      <c r="BE134" s="157">
        <f t="shared" si="4"/>
        <v>0</v>
      </c>
      <c r="BF134" s="157">
        <f t="shared" si="5"/>
        <v>0</v>
      </c>
      <c r="BG134" s="157">
        <f t="shared" si="6"/>
        <v>0</v>
      </c>
      <c r="BH134" s="157">
        <f t="shared" si="7"/>
        <v>0</v>
      </c>
      <c r="BI134" s="157">
        <f t="shared" si="8"/>
        <v>0</v>
      </c>
      <c r="BJ134" s="14" t="s">
        <v>156</v>
      </c>
      <c r="BK134" s="157">
        <f t="shared" si="9"/>
        <v>0</v>
      </c>
      <c r="BL134" s="14" t="s">
        <v>155</v>
      </c>
      <c r="BM134" s="156" t="s">
        <v>174</v>
      </c>
    </row>
    <row r="135" spans="1:65" s="2" customFormat="1" ht="37.799999999999997" customHeight="1">
      <c r="A135" s="26"/>
      <c r="B135" s="144"/>
      <c r="C135" s="145" t="s">
        <v>175</v>
      </c>
      <c r="D135" s="145" t="s">
        <v>151</v>
      </c>
      <c r="E135" s="146" t="s">
        <v>683</v>
      </c>
      <c r="F135" s="147" t="s">
        <v>684</v>
      </c>
      <c r="G135" s="148" t="s">
        <v>234</v>
      </c>
      <c r="H135" s="149">
        <v>37.299999999999997</v>
      </c>
      <c r="I135" s="150"/>
      <c r="J135" s="150">
        <f t="shared" si="0"/>
        <v>0</v>
      </c>
      <c r="K135" s="151"/>
      <c r="L135" s="27"/>
      <c r="M135" s="152" t="s">
        <v>1</v>
      </c>
      <c r="N135" s="153" t="s">
        <v>36</v>
      </c>
      <c r="O135" s="154">
        <v>7.0999999999999994E-2</v>
      </c>
      <c r="P135" s="154">
        <f t="shared" si="1"/>
        <v>2.6482999999999994</v>
      </c>
      <c r="Q135" s="154">
        <v>0</v>
      </c>
      <c r="R135" s="154">
        <f t="shared" si="2"/>
        <v>0</v>
      </c>
      <c r="S135" s="154">
        <v>0</v>
      </c>
      <c r="T135" s="155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6" t="s">
        <v>155</v>
      </c>
      <c r="AT135" s="156" t="s">
        <v>151</v>
      </c>
      <c r="AU135" s="156" t="s">
        <v>156</v>
      </c>
      <c r="AY135" s="14" t="s">
        <v>149</v>
      </c>
      <c r="BE135" s="157">
        <f t="shared" si="4"/>
        <v>0</v>
      </c>
      <c r="BF135" s="157">
        <f t="shared" si="5"/>
        <v>0</v>
      </c>
      <c r="BG135" s="157">
        <f t="shared" si="6"/>
        <v>0</v>
      </c>
      <c r="BH135" s="157">
        <f t="shared" si="7"/>
        <v>0</v>
      </c>
      <c r="BI135" s="157">
        <f t="shared" si="8"/>
        <v>0</v>
      </c>
      <c r="BJ135" s="14" t="s">
        <v>156</v>
      </c>
      <c r="BK135" s="157">
        <f t="shared" si="9"/>
        <v>0</v>
      </c>
      <c r="BL135" s="14" t="s">
        <v>155</v>
      </c>
      <c r="BM135" s="156" t="s">
        <v>178</v>
      </c>
    </row>
    <row r="136" spans="1:65" s="2" customFormat="1" ht="44.25" customHeight="1">
      <c r="A136" s="26"/>
      <c r="B136" s="144"/>
      <c r="C136" s="145" t="s">
        <v>166</v>
      </c>
      <c r="D136" s="145" t="s">
        <v>151</v>
      </c>
      <c r="E136" s="146" t="s">
        <v>685</v>
      </c>
      <c r="F136" s="147" t="s">
        <v>686</v>
      </c>
      <c r="G136" s="148" t="s">
        <v>234</v>
      </c>
      <c r="H136" s="149">
        <v>261.10000000000002</v>
      </c>
      <c r="I136" s="150"/>
      <c r="J136" s="150">
        <f t="shared" si="0"/>
        <v>0</v>
      </c>
      <c r="K136" s="151"/>
      <c r="L136" s="27"/>
      <c r="M136" s="152" t="s">
        <v>1</v>
      </c>
      <c r="N136" s="153" t="s">
        <v>36</v>
      </c>
      <c r="O136" s="154">
        <v>7.3699999999999998E-3</v>
      </c>
      <c r="P136" s="154">
        <f t="shared" si="1"/>
        <v>1.9243070000000002</v>
      </c>
      <c r="Q136" s="154">
        <v>0</v>
      </c>
      <c r="R136" s="154">
        <f t="shared" si="2"/>
        <v>0</v>
      </c>
      <c r="S136" s="154">
        <v>0</v>
      </c>
      <c r="T136" s="155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6" t="s">
        <v>155</v>
      </c>
      <c r="AT136" s="156" t="s">
        <v>151</v>
      </c>
      <c r="AU136" s="156" t="s">
        <v>156</v>
      </c>
      <c r="AY136" s="14" t="s">
        <v>149</v>
      </c>
      <c r="BE136" s="157">
        <f t="shared" si="4"/>
        <v>0</v>
      </c>
      <c r="BF136" s="157">
        <f t="shared" si="5"/>
        <v>0</v>
      </c>
      <c r="BG136" s="157">
        <f t="shared" si="6"/>
        <v>0</v>
      </c>
      <c r="BH136" s="157">
        <f t="shared" si="7"/>
        <v>0</v>
      </c>
      <c r="BI136" s="157">
        <f t="shared" si="8"/>
        <v>0</v>
      </c>
      <c r="BJ136" s="14" t="s">
        <v>156</v>
      </c>
      <c r="BK136" s="157">
        <f t="shared" si="9"/>
        <v>0</v>
      </c>
      <c r="BL136" s="14" t="s">
        <v>155</v>
      </c>
      <c r="BM136" s="156" t="s">
        <v>188</v>
      </c>
    </row>
    <row r="137" spans="1:65" s="2" customFormat="1" ht="24.15" customHeight="1">
      <c r="A137" s="26"/>
      <c r="B137" s="144"/>
      <c r="C137" s="145" t="s">
        <v>183</v>
      </c>
      <c r="D137" s="145" t="s">
        <v>151</v>
      </c>
      <c r="E137" s="146" t="s">
        <v>772</v>
      </c>
      <c r="F137" s="147" t="s">
        <v>773</v>
      </c>
      <c r="G137" s="148" t="s">
        <v>234</v>
      </c>
      <c r="H137" s="149">
        <v>13.816000000000001</v>
      </c>
      <c r="I137" s="150"/>
      <c r="J137" s="150">
        <f t="shared" si="0"/>
        <v>0</v>
      </c>
      <c r="K137" s="151"/>
      <c r="L137" s="27"/>
      <c r="M137" s="152" t="s">
        <v>1</v>
      </c>
      <c r="N137" s="153" t="s">
        <v>36</v>
      </c>
      <c r="O137" s="154">
        <v>0.61699999999999999</v>
      </c>
      <c r="P137" s="154">
        <f t="shared" si="1"/>
        <v>8.5244720000000012</v>
      </c>
      <c r="Q137" s="154">
        <v>0</v>
      </c>
      <c r="R137" s="154">
        <f t="shared" si="2"/>
        <v>0</v>
      </c>
      <c r="S137" s="154">
        <v>0</v>
      </c>
      <c r="T137" s="155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6" t="s">
        <v>155</v>
      </c>
      <c r="AT137" s="156" t="s">
        <v>151</v>
      </c>
      <c r="AU137" s="156" t="s">
        <v>156</v>
      </c>
      <c r="AY137" s="14" t="s">
        <v>149</v>
      </c>
      <c r="BE137" s="157">
        <f t="shared" si="4"/>
        <v>0</v>
      </c>
      <c r="BF137" s="157">
        <f t="shared" si="5"/>
        <v>0</v>
      </c>
      <c r="BG137" s="157">
        <f t="shared" si="6"/>
        <v>0</v>
      </c>
      <c r="BH137" s="157">
        <f t="shared" si="7"/>
        <v>0</v>
      </c>
      <c r="BI137" s="157">
        <f t="shared" si="8"/>
        <v>0</v>
      </c>
      <c r="BJ137" s="14" t="s">
        <v>156</v>
      </c>
      <c r="BK137" s="157">
        <f t="shared" si="9"/>
        <v>0</v>
      </c>
      <c r="BL137" s="14" t="s">
        <v>155</v>
      </c>
      <c r="BM137" s="156" t="s">
        <v>191</v>
      </c>
    </row>
    <row r="138" spans="1:65" s="2" customFormat="1" ht="24.15" customHeight="1">
      <c r="A138" s="26"/>
      <c r="B138" s="144"/>
      <c r="C138" s="145" t="s">
        <v>171</v>
      </c>
      <c r="D138" s="145" t="s">
        <v>151</v>
      </c>
      <c r="E138" s="146" t="s">
        <v>687</v>
      </c>
      <c r="F138" s="147" t="s">
        <v>688</v>
      </c>
      <c r="G138" s="148" t="s">
        <v>187</v>
      </c>
      <c r="H138" s="149">
        <v>63.41</v>
      </c>
      <c r="I138" s="150"/>
      <c r="J138" s="150">
        <f t="shared" si="0"/>
        <v>0</v>
      </c>
      <c r="K138" s="151"/>
      <c r="L138" s="27"/>
      <c r="M138" s="152" t="s">
        <v>1</v>
      </c>
      <c r="N138" s="153" t="s">
        <v>36</v>
      </c>
      <c r="O138" s="154">
        <v>0</v>
      </c>
      <c r="P138" s="154">
        <f t="shared" si="1"/>
        <v>0</v>
      </c>
      <c r="Q138" s="154">
        <v>0</v>
      </c>
      <c r="R138" s="154">
        <f t="shared" si="2"/>
        <v>0</v>
      </c>
      <c r="S138" s="154">
        <v>0</v>
      </c>
      <c r="T138" s="155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6" t="s">
        <v>155</v>
      </c>
      <c r="AT138" s="156" t="s">
        <v>151</v>
      </c>
      <c r="AU138" s="156" t="s">
        <v>156</v>
      </c>
      <c r="AY138" s="14" t="s">
        <v>149</v>
      </c>
      <c r="BE138" s="157">
        <f t="shared" si="4"/>
        <v>0</v>
      </c>
      <c r="BF138" s="157">
        <f t="shared" si="5"/>
        <v>0</v>
      </c>
      <c r="BG138" s="157">
        <f t="shared" si="6"/>
        <v>0</v>
      </c>
      <c r="BH138" s="157">
        <f t="shared" si="7"/>
        <v>0</v>
      </c>
      <c r="BI138" s="157">
        <f t="shared" si="8"/>
        <v>0</v>
      </c>
      <c r="BJ138" s="14" t="s">
        <v>156</v>
      </c>
      <c r="BK138" s="157">
        <f t="shared" si="9"/>
        <v>0</v>
      </c>
      <c r="BL138" s="14" t="s">
        <v>155</v>
      </c>
      <c r="BM138" s="156" t="s">
        <v>7</v>
      </c>
    </row>
    <row r="139" spans="1:65" s="2" customFormat="1" ht="24.15" customHeight="1">
      <c r="A139" s="26"/>
      <c r="B139" s="144"/>
      <c r="C139" s="145" t="s">
        <v>192</v>
      </c>
      <c r="D139" s="145" t="s">
        <v>151</v>
      </c>
      <c r="E139" s="146" t="s">
        <v>689</v>
      </c>
      <c r="F139" s="147" t="s">
        <v>690</v>
      </c>
      <c r="G139" s="148" t="s">
        <v>234</v>
      </c>
      <c r="H139" s="149">
        <v>23.315999999999999</v>
      </c>
      <c r="I139" s="150"/>
      <c r="J139" s="150">
        <f t="shared" si="0"/>
        <v>0</v>
      </c>
      <c r="K139" s="151"/>
      <c r="L139" s="27"/>
      <c r="M139" s="152" t="s">
        <v>1</v>
      </c>
      <c r="N139" s="153" t="s">
        <v>36</v>
      </c>
      <c r="O139" s="154">
        <v>0.24199999999999999</v>
      </c>
      <c r="P139" s="154">
        <f t="shared" si="1"/>
        <v>5.6424719999999997</v>
      </c>
      <c r="Q139" s="154">
        <v>0</v>
      </c>
      <c r="R139" s="154">
        <f t="shared" si="2"/>
        <v>0</v>
      </c>
      <c r="S139" s="154">
        <v>0</v>
      </c>
      <c r="T139" s="155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6" t="s">
        <v>155</v>
      </c>
      <c r="AT139" s="156" t="s">
        <v>151</v>
      </c>
      <c r="AU139" s="156" t="s">
        <v>156</v>
      </c>
      <c r="AY139" s="14" t="s">
        <v>149</v>
      </c>
      <c r="BE139" s="157">
        <f t="shared" si="4"/>
        <v>0</v>
      </c>
      <c r="BF139" s="157">
        <f t="shared" si="5"/>
        <v>0</v>
      </c>
      <c r="BG139" s="157">
        <f t="shared" si="6"/>
        <v>0</v>
      </c>
      <c r="BH139" s="157">
        <f t="shared" si="7"/>
        <v>0</v>
      </c>
      <c r="BI139" s="157">
        <f t="shared" si="8"/>
        <v>0</v>
      </c>
      <c r="BJ139" s="14" t="s">
        <v>156</v>
      </c>
      <c r="BK139" s="157">
        <f t="shared" si="9"/>
        <v>0</v>
      </c>
      <c r="BL139" s="14" t="s">
        <v>155</v>
      </c>
      <c r="BM139" s="156" t="s">
        <v>197</v>
      </c>
    </row>
    <row r="140" spans="1:65" s="12" customFormat="1" ht="22.8" customHeight="1">
      <c r="B140" s="132"/>
      <c r="D140" s="133" t="s">
        <v>69</v>
      </c>
      <c r="E140" s="142" t="s">
        <v>156</v>
      </c>
      <c r="F140" s="142" t="s">
        <v>179</v>
      </c>
      <c r="J140" s="143">
        <f>BK140</f>
        <v>0</v>
      </c>
      <c r="L140" s="132"/>
      <c r="M140" s="136"/>
      <c r="N140" s="137"/>
      <c r="O140" s="137"/>
      <c r="P140" s="138">
        <f>SUM(P141:P152)</f>
        <v>25.070461939999998</v>
      </c>
      <c r="Q140" s="137"/>
      <c r="R140" s="138">
        <f>SUM(R141:R152)</f>
        <v>19.158240787639997</v>
      </c>
      <c r="S140" s="137"/>
      <c r="T140" s="139">
        <f>SUM(T141:T152)</f>
        <v>0</v>
      </c>
      <c r="AR140" s="133" t="s">
        <v>78</v>
      </c>
      <c r="AT140" s="140" t="s">
        <v>69</v>
      </c>
      <c r="AU140" s="140" t="s">
        <v>78</v>
      </c>
      <c r="AY140" s="133" t="s">
        <v>149</v>
      </c>
      <c r="BK140" s="141">
        <f>SUM(BK141:BK152)</f>
        <v>0</v>
      </c>
    </row>
    <row r="141" spans="1:65" s="2" customFormat="1" ht="33" customHeight="1">
      <c r="A141" s="26"/>
      <c r="B141" s="144"/>
      <c r="C141" s="145" t="s">
        <v>174</v>
      </c>
      <c r="D141" s="145" t="s">
        <v>151</v>
      </c>
      <c r="E141" s="146" t="s">
        <v>691</v>
      </c>
      <c r="F141" s="147" t="s">
        <v>692</v>
      </c>
      <c r="G141" s="148" t="s">
        <v>165</v>
      </c>
      <c r="H141" s="149">
        <v>14.4</v>
      </c>
      <c r="I141" s="150"/>
      <c r="J141" s="150">
        <f t="shared" ref="J141:J152" si="10">ROUND(I141*H141,2)</f>
        <v>0</v>
      </c>
      <c r="K141" s="151"/>
      <c r="L141" s="27"/>
      <c r="M141" s="152" t="s">
        <v>1</v>
      </c>
      <c r="N141" s="153" t="s">
        <v>36</v>
      </c>
      <c r="O141" s="154">
        <v>4.0000000000000001E-3</v>
      </c>
      <c r="P141" s="154">
        <f t="shared" ref="P141:P152" si="11">O141*H141</f>
        <v>5.7600000000000005E-2</v>
      </c>
      <c r="Q141" s="154">
        <v>0</v>
      </c>
      <c r="R141" s="154">
        <f t="shared" ref="R141:R152" si="12">Q141*H141</f>
        <v>0</v>
      </c>
      <c r="S141" s="154">
        <v>0</v>
      </c>
      <c r="T141" s="155">
        <f t="shared" ref="T141:T152" si="13">S141*H141</f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6" t="s">
        <v>155</v>
      </c>
      <c r="AT141" s="156" t="s">
        <v>151</v>
      </c>
      <c r="AU141" s="156" t="s">
        <v>156</v>
      </c>
      <c r="AY141" s="14" t="s">
        <v>149</v>
      </c>
      <c r="BE141" s="157">
        <f t="shared" ref="BE141:BE152" si="14">IF(N141="základná",J141,0)</f>
        <v>0</v>
      </c>
      <c r="BF141" s="157">
        <f t="shared" ref="BF141:BF152" si="15">IF(N141="znížená",J141,0)</f>
        <v>0</v>
      </c>
      <c r="BG141" s="157">
        <f t="shared" ref="BG141:BG152" si="16">IF(N141="zákl. prenesená",J141,0)</f>
        <v>0</v>
      </c>
      <c r="BH141" s="157">
        <f t="shared" ref="BH141:BH152" si="17">IF(N141="zníž. prenesená",J141,0)</f>
        <v>0</v>
      </c>
      <c r="BI141" s="157">
        <f t="shared" ref="BI141:BI152" si="18">IF(N141="nulová",J141,0)</f>
        <v>0</v>
      </c>
      <c r="BJ141" s="14" t="s">
        <v>156</v>
      </c>
      <c r="BK141" s="157">
        <f t="shared" ref="BK141:BK152" si="19">ROUND(I141*H141,2)</f>
        <v>0</v>
      </c>
      <c r="BL141" s="14" t="s">
        <v>155</v>
      </c>
      <c r="BM141" s="156" t="s">
        <v>210</v>
      </c>
    </row>
    <row r="142" spans="1:65" s="2" customFormat="1" ht="24.15" customHeight="1">
      <c r="A142" s="26"/>
      <c r="B142" s="144"/>
      <c r="C142" s="145" t="s">
        <v>200</v>
      </c>
      <c r="D142" s="145" t="s">
        <v>151</v>
      </c>
      <c r="E142" s="146" t="s">
        <v>693</v>
      </c>
      <c r="F142" s="147" t="s">
        <v>694</v>
      </c>
      <c r="G142" s="148" t="s">
        <v>170</v>
      </c>
      <c r="H142" s="149">
        <v>2.4</v>
      </c>
      <c r="I142" s="150"/>
      <c r="J142" s="150">
        <f t="shared" si="10"/>
        <v>0</v>
      </c>
      <c r="K142" s="151"/>
      <c r="L142" s="27"/>
      <c r="M142" s="152" t="s">
        <v>1</v>
      </c>
      <c r="N142" s="153" t="s">
        <v>36</v>
      </c>
      <c r="O142" s="154">
        <v>1.764</v>
      </c>
      <c r="P142" s="154">
        <f t="shared" si="11"/>
        <v>4.2336</v>
      </c>
      <c r="Q142" s="154">
        <v>1.7198999999999999E-2</v>
      </c>
      <c r="R142" s="154">
        <f t="shared" si="12"/>
        <v>4.1277599999999998E-2</v>
      </c>
      <c r="S142" s="154">
        <v>0</v>
      </c>
      <c r="T142" s="155">
        <f t="shared" si="1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6" t="s">
        <v>155</v>
      </c>
      <c r="AT142" s="156" t="s">
        <v>151</v>
      </c>
      <c r="AU142" s="156" t="s">
        <v>156</v>
      </c>
      <c r="AY142" s="14" t="s">
        <v>149</v>
      </c>
      <c r="BE142" s="157">
        <f t="shared" si="14"/>
        <v>0</v>
      </c>
      <c r="BF142" s="157">
        <f t="shared" si="15"/>
        <v>0</v>
      </c>
      <c r="BG142" s="157">
        <f t="shared" si="16"/>
        <v>0</v>
      </c>
      <c r="BH142" s="157">
        <f t="shared" si="17"/>
        <v>0</v>
      </c>
      <c r="BI142" s="157">
        <f t="shared" si="18"/>
        <v>0</v>
      </c>
      <c r="BJ142" s="14" t="s">
        <v>156</v>
      </c>
      <c r="BK142" s="157">
        <f t="shared" si="19"/>
        <v>0</v>
      </c>
      <c r="BL142" s="14" t="s">
        <v>155</v>
      </c>
      <c r="BM142" s="156" t="s">
        <v>382</v>
      </c>
    </row>
    <row r="143" spans="1:65" s="2" customFormat="1" ht="24.15" customHeight="1">
      <c r="A143" s="26"/>
      <c r="B143" s="144"/>
      <c r="C143" s="145" t="s">
        <v>178</v>
      </c>
      <c r="D143" s="145" t="s">
        <v>151</v>
      </c>
      <c r="E143" s="146" t="s">
        <v>696</v>
      </c>
      <c r="F143" s="147" t="s">
        <v>697</v>
      </c>
      <c r="G143" s="148" t="s">
        <v>154</v>
      </c>
      <c r="H143" s="149">
        <v>4</v>
      </c>
      <c r="I143" s="150"/>
      <c r="J143" s="150">
        <f t="shared" si="10"/>
        <v>0</v>
      </c>
      <c r="K143" s="151"/>
      <c r="L143" s="27"/>
      <c r="M143" s="152" t="s">
        <v>1</v>
      </c>
      <c r="N143" s="153" t="s">
        <v>36</v>
      </c>
      <c r="O143" s="154">
        <v>0</v>
      </c>
      <c r="P143" s="154">
        <f t="shared" si="11"/>
        <v>0</v>
      </c>
      <c r="Q143" s="154">
        <v>0</v>
      </c>
      <c r="R143" s="154">
        <f t="shared" si="12"/>
        <v>0</v>
      </c>
      <c r="S143" s="154">
        <v>0</v>
      </c>
      <c r="T143" s="155">
        <f t="shared" si="1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6" t="s">
        <v>155</v>
      </c>
      <c r="AT143" s="156" t="s">
        <v>151</v>
      </c>
      <c r="AU143" s="156" t="s">
        <v>156</v>
      </c>
      <c r="AY143" s="14" t="s">
        <v>149</v>
      </c>
      <c r="BE143" s="157">
        <f t="shared" si="14"/>
        <v>0</v>
      </c>
      <c r="BF143" s="157">
        <f t="shared" si="15"/>
        <v>0</v>
      </c>
      <c r="BG143" s="157">
        <f t="shared" si="16"/>
        <v>0</v>
      </c>
      <c r="BH143" s="157">
        <f t="shared" si="17"/>
        <v>0</v>
      </c>
      <c r="BI143" s="157">
        <f t="shared" si="18"/>
        <v>0</v>
      </c>
      <c r="BJ143" s="14" t="s">
        <v>156</v>
      </c>
      <c r="BK143" s="157">
        <f t="shared" si="19"/>
        <v>0</v>
      </c>
      <c r="BL143" s="14" t="s">
        <v>155</v>
      </c>
      <c r="BM143" s="156" t="s">
        <v>385</v>
      </c>
    </row>
    <row r="144" spans="1:65" s="2" customFormat="1" ht="24.15" customHeight="1">
      <c r="A144" s="26"/>
      <c r="B144" s="144"/>
      <c r="C144" s="145" t="s">
        <v>213</v>
      </c>
      <c r="D144" s="145" t="s">
        <v>151</v>
      </c>
      <c r="E144" s="146" t="s">
        <v>774</v>
      </c>
      <c r="F144" s="147" t="s">
        <v>775</v>
      </c>
      <c r="G144" s="148" t="s">
        <v>170</v>
      </c>
      <c r="H144" s="149">
        <v>4</v>
      </c>
      <c r="I144" s="150"/>
      <c r="J144" s="150">
        <f t="shared" si="10"/>
        <v>0</v>
      </c>
      <c r="K144" s="151"/>
      <c r="L144" s="27"/>
      <c r="M144" s="152" t="s">
        <v>1</v>
      </c>
      <c r="N144" s="153" t="s">
        <v>36</v>
      </c>
      <c r="O144" s="154">
        <v>2.488</v>
      </c>
      <c r="P144" s="154">
        <f t="shared" si="11"/>
        <v>9.952</v>
      </c>
      <c r="Q144" s="154">
        <v>2.6880000000000001E-2</v>
      </c>
      <c r="R144" s="154">
        <f t="shared" si="12"/>
        <v>0.10752</v>
      </c>
      <c r="S144" s="154">
        <v>0</v>
      </c>
      <c r="T144" s="155">
        <f t="shared" si="1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6" t="s">
        <v>155</v>
      </c>
      <c r="AT144" s="156" t="s">
        <v>151</v>
      </c>
      <c r="AU144" s="156" t="s">
        <v>156</v>
      </c>
      <c r="AY144" s="14" t="s">
        <v>149</v>
      </c>
      <c r="BE144" s="157">
        <f t="shared" si="14"/>
        <v>0</v>
      </c>
      <c r="BF144" s="157">
        <f t="shared" si="15"/>
        <v>0</v>
      </c>
      <c r="BG144" s="157">
        <f t="shared" si="16"/>
        <v>0</v>
      </c>
      <c r="BH144" s="157">
        <f t="shared" si="17"/>
        <v>0</v>
      </c>
      <c r="BI144" s="157">
        <f t="shared" si="18"/>
        <v>0</v>
      </c>
      <c r="BJ144" s="14" t="s">
        <v>156</v>
      </c>
      <c r="BK144" s="157">
        <f t="shared" si="19"/>
        <v>0</v>
      </c>
      <c r="BL144" s="14" t="s">
        <v>155</v>
      </c>
      <c r="BM144" s="156" t="s">
        <v>388</v>
      </c>
    </row>
    <row r="145" spans="1:65" s="2" customFormat="1" ht="24.15" customHeight="1">
      <c r="A145" s="26"/>
      <c r="B145" s="144"/>
      <c r="C145" s="145" t="s">
        <v>188</v>
      </c>
      <c r="D145" s="145" t="s">
        <v>151</v>
      </c>
      <c r="E145" s="146" t="s">
        <v>776</v>
      </c>
      <c r="F145" s="147" t="s">
        <v>777</v>
      </c>
      <c r="G145" s="148" t="s">
        <v>154</v>
      </c>
      <c r="H145" s="149">
        <v>2</v>
      </c>
      <c r="I145" s="150"/>
      <c r="J145" s="150">
        <f t="shared" si="10"/>
        <v>0</v>
      </c>
      <c r="K145" s="151"/>
      <c r="L145" s="27"/>
      <c r="M145" s="152" t="s">
        <v>1</v>
      </c>
      <c r="N145" s="153" t="s">
        <v>36</v>
      </c>
      <c r="O145" s="154">
        <v>0</v>
      </c>
      <c r="P145" s="154">
        <f t="shared" si="11"/>
        <v>0</v>
      </c>
      <c r="Q145" s="154">
        <v>0</v>
      </c>
      <c r="R145" s="154">
        <f t="shared" si="12"/>
        <v>0</v>
      </c>
      <c r="S145" s="154">
        <v>0</v>
      </c>
      <c r="T145" s="155">
        <f t="shared" si="1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6" t="s">
        <v>155</v>
      </c>
      <c r="AT145" s="156" t="s">
        <v>151</v>
      </c>
      <c r="AU145" s="156" t="s">
        <v>156</v>
      </c>
      <c r="AY145" s="14" t="s">
        <v>149</v>
      </c>
      <c r="BE145" s="157">
        <f t="shared" si="14"/>
        <v>0</v>
      </c>
      <c r="BF145" s="157">
        <f t="shared" si="15"/>
        <v>0</v>
      </c>
      <c r="BG145" s="157">
        <f t="shared" si="16"/>
        <v>0</v>
      </c>
      <c r="BH145" s="157">
        <f t="shared" si="17"/>
        <v>0</v>
      </c>
      <c r="BI145" s="157">
        <f t="shared" si="18"/>
        <v>0</v>
      </c>
      <c r="BJ145" s="14" t="s">
        <v>156</v>
      </c>
      <c r="BK145" s="157">
        <f t="shared" si="19"/>
        <v>0</v>
      </c>
      <c r="BL145" s="14" t="s">
        <v>155</v>
      </c>
      <c r="BM145" s="156" t="s">
        <v>391</v>
      </c>
    </row>
    <row r="146" spans="1:65" s="2" customFormat="1" ht="24.15" customHeight="1">
      <c r="A146" s="26"/>
      <c r="B146" s="144"/>
      <c r="C146" s="145" t="s">
        <v>277</v>
      </c>
      <c r="D146" s="145" t="s">
        <v>151</v>
      </c>
      <c r="E146" s="146" t="s">
        <v>778</v>
      </c>
      <c r="F146" s="147" t="s">
        <v>779</v>
      </c>
      <c r="G146" s="148" t="s">
        <v>234</v>
      </c>
      <c r="H146" s="149">
        <v>2.198</v>
      </c>
      <c r="I146" s="150"/>
      <c r="J146" s="150">
        <f t="shared" si="10"/>
        <v>0</v>
      </c>
      <c r="K146" s="151"/>
      <c r="L146" s="27"/>
      <c r="M146" s="152" t="s">
        <v>1</v>
      </c>
      <c r="N146" s="153" t="s">
        <v>36</v>
      </c>
      <c r="O146" s="154">
        <v>1.65391</v>
      </c>
      <c r="P146" s="154">
        <f t="shared" si="11"/>
        <v>3.6352941799999998</v>
      </c>
      <c r="Q146" s="154">
        <v>2.2477045000000002</v>
      </c>
      <c r="R146" s="154">
        <f t="shared" si="12"/>
        <v>4.9404544910000006</v>
      </c>
      <c r="S146" s="154">
        <v>0</v>
      </c>
      <c r="T146" s="155">
        <f t="shared" si="1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6" t="s">
        <v>155</v>
      </c>
      <c r="AT146" s="156" t="s">
        <v>151</v>
      </c>
      <c r="AU146" s="156" t="s">
        <v>156</v>
      </c>
      <c r="AY146" s="14" t="s">
        <v>149</v>
      </c>
      <c r="BE146" s="157">
        <f t="shared" si="14"/>
        <v>0</v>
      </c>
      <c r="BF146" s="157">
        <f t="shared" si="15"/>
        <v>0</v>
      </c>
      <c r="BG146" s="157">
        <f t="shared" si="16"/>
        <v>0</v>
      </c>
      <c r="BH146" s="157">
        <f t="shared" si="17"/>
        <v>0</v>
      </c>
      <c r="BI146" s="157">
        <f t="shared" si="18"/>
        <v>0</v>
      </c>
      <c r="BJ146" s="14" t="s">
        <v>156</v>
      </c>
      <c r="BK146" s="157">
        <f t="shared" si="19"/>
        <v>0</v>
      </c>
      <c r="BL146" s="14" t="s">
        <v>155</v>
      </c>
      <c r="BM146" s="156" t="s">
        <v>394</v>
      </c>
    </row>
    <row r="147" spans="1:65" s="2" customFormat="1" ht="24.15" customHeight="1">
      <c r="A147" s="26"/>
      <c r="B147" s="144"/>
      <c r="C147" s="145" t="s">
        <v>191</v>
      </c>
      <c r="D147" s="145" t="s">
        <v>151</v>
      </c>
      <c r="E147" s="146" t="s">
        <v>780</v>
      </c>
      <c r="F147" s="147" t="s">
        <v>781</v>
      </c>
      <c r="G147" s="148" t="s">
        <v>187</v>
      </c>
      <c r="H147" s="149">
        <v>1.1299999999999999</v>
      </c>
      <c r="I147" s="150"/>
      <c r="J147" s="150">
        <f t="shared" si="10"/>
        <v>0</v>
      </c>
      <c r="K147" s="151"/>
      <c r="L147" s="27"/>
      <c r="M147" s="152" t="s">
        <v>1</v>
      </c>
      <c r="N147" s="153" t="s">
        <v>36</v>
      </c>
      <c r="O147" s="154">
        <v>0</v>
      </c>
      <c r="P147" s="154">
        <f t="shared" si="11"/>
        <v>0</v>
      </c>
      <c r="Q147" s="154">
        <v>0</v>
      </c>
      <c r="R147" s="154">
        <f t="shared" si="12"/>
        <v>0</v>
      </c>
      <c r="S147" s="154">
        <v>0</v>
      </c>
      <c r="T147" s="155">
        <f t="shared" si="1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6" t="s">
        <v>155</v>
      </c>
      <c r="AT147" s="156" t="s">
        <v>151</v>
      </c>
      <c r="AU147" s="156" t="s">
        <v>156</v>
      </c>
      <c r="AY147" s="14" t="s">
        <v>149</v>
      </c>
      <c r="BE147" s="157">
        <f t="shared" si="14"/>
        <v>0</v>
      </c>
      <c r="BF147" s="157">
        <f t="shared" si="15"/>
        <v>0</v>
      </c>
      <c r="BG147" s="157">
        <f t="shared" si="16"/>
        <v>0</v>
      </c>
      <c r="BH147" s="157">
        <f t="shared" si="17"/>
        <v>0</v>
      </c>
      <c r="BI147" s="157">
        <f t="shared" si="18"/>
        <v>0</v>
      </c>
      <c r="BJ147" s="14" t="s">
        <v>156</v>
      </c>
      <c r="BK147" s="157">
        <f t="shared" si="19"/>
        <v>0</v>
      </c>
      <c r="BL147" s="14" t="s">
        <v>155</v>
      </c>
      <c r="BM147" s="156" t="s">
        <v>397</v>
      </c>
    </row>
    <row r="148" spans="1:65" s="2" customFormat="1" ht="21.75" customHeight="1">
      <c r="A148" s="26"/>
      <c r="B148" s="144"/>
      <c r="C148" s="145" t="s">
        <v>284</v>
      </c>
      <c r="D148" s="145" t="s">
        <v>151</v>
      </c>
      <c r="E148" s="146" t="s">
        <v>782</v>
      </c>
      <c r="F148" s="147" t="s">
        <v>783</v>
      </c>
      <c r="G148" s="148" t="s">
        <v>154</v>
      </c>
      <c r="H148" s="149">
        <v>1</v>
      </c>
      <c r="I148" s="150"/>
      <c r="J148" s="150">
        <f t="shared" si="10"/>
        <v>0</v>
      </c>
      <c r="K148" s="151"/>
      <c r="L148" s="27"/>
      <c r="M148" s="152" t="s">
        <v>1</v>
      </c>
      <c r="N148" s="153" t="s">
        <v>36</v>
      </c>
      <c r="O148" s="154">
        <v>0</v>
      </c>
      <c r="P148" s="154">
        <f t="shared" si="11"/>
        <v>0</v>
      </c>
      <c r="Q148" s="154">
        <v>0</v>
      </c>
      <c r="R148" s="154">
        <f t="shared" si="12"/>
        <v>0</v>
      </c>
      <c r="S148" s="154">
        <v>0</v>
      </c>
      <c r="T148" s="155">
        <f t="shared" si="1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6" t="s">
        <v>155</v>
      </c>
      <c r="AT148" s="156" t="s">
        <v>151</v>
      </c>
      <c r="AU148" s="156" t="s">
        <v>156</v>
      </c>
      <c r="AY148" s="14" t="s">
        <v>149</v>
      </c>
      <c r="BE148" s="157">
        <f t="shared" si="14"/>
        <v>0</v>
      </c>
      <c r="BF148" s="157">
        <f t="shared" si="15"/>
        <v>0</v>
      </c>
      <c r="BG148" s="157">
        <f t="shared" si="16"/>
        <v>0</v>
      </c>
      <c r="BH148" s="157">
        <f t="shared" si="17"/>
        <v>0</v>
      </c>
      <c r="BI148" s="157">
        <f t="shared" si="18"/>
        <v>0</v>
      </c>
      <c r="BJ148" s="14" t="s">
        <v>156</v>
      </c>
      <c r="BK148" s="157">
        <f t="shared" si="19"/>
        <v>0</v>
      </c>
      <c r="BL148" s="14" t="s">
        <v>155</v>
      </c>
      <c r="BM148" s="156" t="s">
        <v>401</v>
      </c>
    </row>
    <row r="149" spans="1:65" s="2" customFormat="1" ht="16.5" customHeight="1">
      <c r="A149" s="26"/>
      <c r="B149" s="144"/>
      <c r="C149" s="145" t="s">
        <v>7</v>
      </c>
      <c r="D149" s="145" t="s">
        <v>151</v>
      </c>
      <c r="E149" s="146" t="s">
        <v>699</v>
      </c>
      <c r="F149" s="147" t="s">
        <v>700</v>
      </c>
      <c r="G149" s="148" t="s">
        <v>234</v>
      </c>
      <c r="H149" s="149">
        <v>5.984</v>
      </c>
      <c r="I149" s="150"/>
      <c r="J149" s="150">
        <f t="shared" si="10"/>
        <v>0</v>
      </c>
      <c r="K149" s="151"/>
      <c r="L149" s="27"/>
      <c r="M149" s="152" t="s">
        <v>1</v>
      </c>
      <c r="N149" s="153" t="s">
        <v>36</v>
      </c>
      <c r="O149" s="154">
        <v>0.90824000000000005</v>
      </c>
      <c r="P149" s="154">
        <f t="shared" si="11"/>
        <v>5.43490816</v>
      </c>
      <c r="Q149" s="154">
        <v>2.0663999999999998</v>
      </c>
      <c r="R149" s="154">
        <f t="shared" si="12"/>
        <v>12.365337599999998</v>
      </c>
      <c r="S149" s="154">
        <v>0</v>
      </c>
      <c r="T149" s="155">
        <f t="shared" si="1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6" t="s">
        <v>155</v>
      </c>
      <c r="AT149" s="156" t="s">
        <v>151</v>
      </c>
      <c r="AU149" s="156" t="s">
        <v>156</v>
      </c>
      <c r="AY149" s="14" t="s">
        <v>149</v>
      </c>
      <c r="BE149" s="157">
        <f t="shared" si="14"/>
        <v>0</v>
      </c>
      <c r="BF149" s="157">
        <f t="shared" si="15"/>
        <v>0</v>
      </c>
      <c r="BG149" s="157">
        <f t="shared" si="16"/>
        <v>0</v>
      </c>
      <c r="BH149" s="157">
        <f t="shared" si="17"/>
        <v>0</v>
      </c>
      <c r="BI149" s="157">
        <f t="shared" si="18"/>
        <v>0</v>
      </c>
      <c r="BJ149" s="14" t="s">
        <v>156</v>
      </c>
      <c r="BK149" s="157">
        <f t="shared" si="19"/>
        <v>0</v>
      </c>
      <c r="BL149" s="14" t="s">
        <v>155</v>
      </c>
      <c r="BM149" s="156" t="s">
        <v>404</v>
      </c>
    </row>
    <row r="150" spans="1:65" s="2" customFormat="1" ht="16.5" customHeight="1">
      <c r="A150" s="26"/>
      <c r="B150" s="144"/>
      <c r="C150" s="145" t="s">
        <v>296</v>
      </c>
      <c r="D150" s="145" t="s">
        <v>151</v>
      </c>
      <c r="E150" s="146" t="s">
        <v>342</v>
      </c>
      <c r="F150" s="147" t="s">
        <v>343</v>
      </c>
      <c r="G150" s="148" t="s">
        <v>234</v>
      </c>
      <c r="H150" s="149">
        <v>0.76</v>
      </c>
      <c r="I150" s="150"/>
      <c r="J150" s="150">
        <f t="shared" si="10"/>
        <v>0</v>
      </c>
      <c r="K150" s="151"/>
      <c r="L150" s="27"/>
      <c r="M150" s="152" t="s">
        <v>1</v>
      </c>
      <c r="N150" s="153" t="s">
        <v>36</v>
      </c>
      <c r="O150" s="154">
        <v>0.61770999999999998</v>
      </c>
      <c r="P150" s="154">
        <f t="shared" si="11"/>
        <v>0.46945959999999998</v>
      </c>
      <c r="Q150" s="154">
        <v>2.2354352039999998</v>
      </c>
      <c r="R150" s="154">
        <f t="shared" si="12"/>
        <v>1.6989307550399999</v>
      </c>
      <c r="S150" s="154">
        <v>0</v>
      </c>
      <c r="T150" s="155">
        <f t="shared" si="1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6" t="s">
        <v>155</v>
      </c>
      <c r="AT150" s="156" t="s">
        <v>151</v>
      </c>
      <c r="AU150" s="156" t="s">
        <v>156</v>
      </c>
      <c r="AY150" s="14" t="s">
        <v>149</v>
      </c>
      <c r="BE150" s="157">
        <f t="shared" si="14"/>
        <v>0</v>
      </c>
      <c r="BF150" s="157">
        <f t="shared" si="15"/>
        <v>0</v>
      </c>
      <c r="BG150" s="157">
        <f t="shared" si="16"/>
        <v>0</v>
      </c>
      <c r="BH150" s="157">
        <f t="shared" si="17"/>
        <v>0</v>
      </c>
      <c r="BI150" s="157">
        <f t="shared" si="18"/>
        <v>0</v>
      </c>
      <c r="BJ150" s="14" t="s">
        <v>156</v>
      </c>
      <c r="BK150" s="157">
        <f t="shared" si="19"/>
        <v>0</v>
      </c>
      <c r="BL150" s="14" t="s">
        <v>155</v>
      </c>
      <c r="BM150" s="156" t="s">
        <v>408</v>
      </c>
    </row>
    <row r="151" spans="1:65" s="2" customFormat="1" ht="24.15" customHeight="1">
      <c r="A151" s="26"/>
      <c r="B151" s="144"/>
      <c r="C151" s="145" t="s">
        <v>197</v>
      </c>
      <c r="D151" s="145" t="s">
        <v>151</v>
      </c>
      <c r="E151" s="146" t="s">
        <v>701</v>
      </c>
      <c r="F151" s="147" t="s">
        <v>702</v>
      </c>
      <c r="G151" s="148" t="s">
        <v>165</v>
      </c>
      <c r="H151" s="149">
        <v>1.1599999999999999</v>
      </c>
      <c r="I151" s="150"/>
      <c r="J151" s="150">
        <f t="shared" si="10"/>
        <v>0</v>
      </c>
      <c r="K151" s="151"/>
      <c r="L151" s="27"/>
      <c r="M151" s="152" t="s">
        <v>1</v>
      </c>
      <c r="N151" s="153" t="s">
        <v>36</v>
      </c>
      <c r="O151" s="154">
        <v>0.78800000000000003</v>
      </c>
      <c r="P151" s="154">
        <f t="shared" si="11"/>
        <v>0.91408</v>
      </c>
      <c r="Q151" s="154">
        <v>4.0692599999999999E-3</v>
      </c>
      <c r="R151" s="154">
        <f t="shared" si="12"/>
        <v>4.7203415999999996E-3</v>
      </c>
      <c r="S151" s="154">
        <v>0</v>
      </c>
      <c r="T151" s="155">
        <f t="shared" si="1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6" t="s">
        <v>155</v>
      </c>
      <c r="AT151" s="156" t="s">
        <v>151</v>
      </c>
      <c r="AU151" s="156" t="s">
        <v>156</v>
      </c>
      <c r="AY151" s="14" t="s">
        <v>149</v>
      </c>
      <c r="BE151" s="157">
        <f t="shared" si="14"/>
        <v>0</v>
      </c>
      <c r="BF151" s="157">
        <f t="shared" si="15"/>
        <v>0</v>
      </c>
      <c r="BG151" s="157">
        <f t="shared" si="16"/>
        <v>0</v>
      </c>
      <c r="BH151" s="157">
        <f t="shared" si="17"/>
        <v>0</v>
      </c>
      <c r="BI151" s="157">
        <f t="shared" si="18"/>
        <v>0</v>
      </c>
      <c r="BJ151" s="14" t="s">
        <v>156</v>
      </c>
      <c r="BK151" s="157">
        <f t="shared" si="19"/>
        <v>0</v>
      </c>
      <c r="BL151" s="14" t="s">
        <v>155</v>
      </c>
      <c r="BM151" s="156" t="s">
        <v>411</v>
      </c>
    </row>
    <row r="152" spans="1:65" s="2" customFormat="1" ht="24.15" customHeight="1">
      <c r="A152" s="26"/>
      <c r="B152" s="144"/>
      <c r="C152" s="145" t="s">
        <v>324</v>
      </c>
      <c r="D152" s="145" t="s">
        <v>151</v>
      </c>
      <c r="E152" s="146" t="s">
        <v>703</v>
      </c>
      <c r="F152" s="147" t="s">
        <v>704</v>
      </c>
      <c r="G152" s="148" t="s">
        <v>165</v>
      </c>
      <c r="H152" s="149">
        <v>1.1599999999999999</v>
      </c>
      <c r="I152" s="150"/>
      <c r="J152" s="150">
        <f t="shared" si="10"/>
        <v>0</v>
      </c>
      <c r="K152" s="151"/>
      <c r="L152" s="27"/>
      <c r="M152" s="152" t="s">
        <v>1</v>
      </c>
      <c r="N152" s="153" t="s">
        <v>36</v>
      </c>
      <c r="O152" s="154">
        <v>0.32200000000000001</v>
      </c>
      <c r="P152" s="154">
        <f t="shared" si="11"/>
        <v>0.37351999999999996</v>
      </c>
      <c r="Q152" s="154">
        <v>0</v>
      </c>
      <c r="R152" s="154">
        <f t="shared" si="12"/>
        <v>0</v>
      </c>
      <c r="S152" s="154">
        <v>0</v>
      </c>
      <c r="T152" s="155">
        <f t="shared" si="1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6" t="s">
        <v>155</v>
      </c>
      <c r="AT152" s="156" t="s">
        <v>151</v>
      </c>
      <c r="AU152" s="156" t="s">
        <v>156</v>
      </c>
      <c r="AY152" s="14" t="s">
        <v>149</v>
      </c>
      <c r="BE152" s="157">
        <f t="shared" si="14"/>
        <v>0</v>
      </c>
      <c r="BF152" s="157">
        <f t="shared" si="15"/>
        <v>0</v>
      </c>
      <c r="BG152" s="157">
        <f t="shared" si="16"/>
        <v>0</v>
      </c>
      <c r="BH152" s="157">
        <f t="shared" si="17"/>
        <v>0</v>
      </c>
      <c r="BI152" s="157">
        <f t="shared" si="18"/>
        <v>0</v>
      </c>
      <c r="BJ152" s="14" t="s">
        <v>156</v>
      </c>
      <c r="BK152" s="157">
        <f t="shared" si="19"/>
        <v>0</v>
      </c>
      <c r="BL152" s="14" t="s">
        <v>155</v>
      </c>
      <c r="BM152" s="156" t="s">
        <v>415</v>
      </c>
    </row>
    <row r="153" spans="1:65" s="12" customFormat="1" ht="22.8" customHeight="1">
      <c r="B153" s="132"/>
      <c r="D153" s="133" t="s">
        <v>69</v>
      </c>
      <c r="E153" s="142" t="s">
        <v>159</v>
      </c>
      <c r="F153" s="142" t="s">
        <v>254</v>
      </c>
      <c r="J153" s="143">
        <f>BK153</f>
        <v>0</v>
      </c>
      <c r="L153" s="132"/>
      <c r="M153" s="136"/>
      <c r="N153" s="137"/>
      <c r="O153" s="137"/>
      <c r="P153" s="138">
        <f>SUM(P154:P158)</f>
        <v>133.82874992999999</v>
      </c>
      <c r="Q153" s="137"/>
      <c r="R153" s="138">
        <f>SUM(R154:R158)</f>
        <v>8.2967756626680007</v>
      </c>
      <c r="S153" s="137"/>
      <c r="T153" s="139">
        <f>SUM(T154:T158)</f>
        <v>0</v>
      </c>
      <c r="AR153" s="133" t="s">
        <v>78</v>
      </c>
      <c r="AT153" s="140" t="s">
        <v>69</v>
      </c>
      <c r="AU153" s="140" t="s">
        <v>78</v>
      </c>
      <c r="AY153" s="133" t="s">
        <v>149</v>
      </c>
      <c r="BK153" s="141">
        <f>SUM(BK154:BK158)</f>
        <v>0</v>
      </c>
    </row>
    <row r="154" spans="1:65" s="2" customFormat="1" ht="24.15" customHeight="1">
      <c r="A154" s="26"/>
      <c r="B154" s="144"/>
      <c r="C154" s="145" t="s">
        <v>210</v>
      </c>
      <c r="D154" s="145" t="s">
        <v>151</v>
      </c>
      <c r="E154" s="146" t="s">
        <v>634</v>
      </c>
      <c r="F154" s="147" t="s">
        <v>635</v>
      </c>
      <c r="G154" s="148" t="s">
        <v>187</v>
      </c>
      <c r="H154" s="149">
        <v>1.2999999999999999E-2</v>
      </c>
      <c r="I154" s="150"/>
      <c r="J154" s="150">
        <f>ROUND(I154*H154,2)</f>
        <v>0</v>
      </c>
      <c r="K154" s="151"/>
      <c r="L154" s="27"/>
      <c r="M154" s="152" t="s">
        <v>1</v>
      </c>
      <c r="N154" s="153" t="s">
        <v>36</v>
      </c>
      <c r="O154" s="154">
        <v>15.254849999999999</v>
      </c>
      <c r="P154" s="154">
        <f>O154*H154</f>
        <v>0.19831304999999999</v>
      </c>
      <c r="Q154" s="154">
        <v>1.202961408</v>
      </c>
      <c r="R154" s="154">
        <f>Q154*H154</f>
        <v>1.5638498303999999E-2</v>
      </c>
      <c r="S154" s="154">
        <v>0</v>
      </c>
      <c r="T154" s="155">
        <f>S154*H154</f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6" t="s">
        <v>155</v>
      </c>
      <c r="AT154" s="156" t="s">
        <v>151</v>
      </c>
      <c r="AU154" s="156" t="s">
        <v>156</v>
      </c>
      <c r="AY154" s="14" t="s">
        <v>149</v>
      </c>
      <c r="BE154" s="157">
        <f>IF(N154="základná",J154,0)</f>
        <v>0</v>
      </c>
      <c r="BF154" s="157">
        <f>IF(N154="znížená",J154,0)</f>
        <v>0</v>
      </c>
      <c r="BG154" s="157">
        <f>IF(N154="zákl. prenesená",J154,0)</f>
        <v>0</v>
      </c>
      <c r="BH154" s="157">
        <f>IF(N154="zníž. prenesená",J154,0)</f>
        <v>0</v>
      </c>
      <c r="BI154" s="157">
        <f>IF(N154="nulová",J154,0)</f>
        <v>0</v>
      </c>
      <c r="BJ154" s="14" t="s">
        <v>156</v>
      </c>
      <c r="BK154" s="157">
        <f>ROUND(I154*H154,2)</f>
        <v>0</v>
      </c>
      <c r="BL154" s="14" t="s">
        <v>155</v>
      </c>
      <c r="BM154" s="156" t="s">
        <v>418</v>
      </c>
    </row>
    <row r="155" spans="1:65" s="2" customFormat="1" ht="33" customHeight="1">
      <c r="A155" s="26"/>
      <c r="B155" s="144"/>
      <c r="C155" s="145" t="s">
        <v>398</v>
      </c>
      <c r="D155" s="145" t="s">
        <v>151</v>
      </c>
      <c r="E155" s="146" t="s">
        <v>715</v>
      </c>
      <c r="F155" s="147" t="s">
        <v>716</v>
      </c>
      <c r="G155" s="148" t="s">
        <v>234</v>
      </c>
      <c r="H155" s="149">
        <v>9.1440000000000001</v>
      </c>
      <c r="I155" s="150"/>
      <c r="J155" s="150">
        <f>ROUND(I155*H155,2)</f>
        <v>0</v>
      </c>
      <c r="K155" s="151"/>
      <c r="L155" s="27"/>
      <c r="M155" s="152" t="s">
        <v>1</v>
      </c>
      <c r="N155" s="153" t="s">
        <v>36</v>
      </c>
      <c r="O155" s="154">
        <v>0</v>
      </c>
      <c r="P155" s="154">
        <f>O155*H155</f>
        <v>0</v>
      </c>
      <c r="Q155" s="154">
        <v>0</v>
      </c>
      <c r="R155" s="154">
        <f>Q155*H155</f>
        <v>0</v>
      </c>
      <c r="S155" s="154">
        <v>0</v>
      </c>
      <c r="T155" s="155">
        <f>S155*H155</f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6" t="s">
        <v>155</v>
      </c>
      <c r="AT155" s="156" t="s">
        <v>151</v>
      </c>
      <c r="AU155" s="156" t="s">
        <v>156</v>
      </c>
      <c r="AY155" s="14" t="s">
        <v>149</v>
      </c>
      <c r="BE155" s="157">
        <f>IF(N155="základná",J155,0)</f>
        <v>0</v>
      </c>
      <c r="BF155" s="157">
        <f>IF(N155="znížená",J155,0)</f>
        <v>0</v>
      </c>
      <c r="BG155" s="157">
        <f>IF(N155="zákl. prenesená",J155,0)</f>
        <v>0</v>
      </c>
      <c r="BH155" s="157">
        <f>IF(N155="zníž. prenesená",J155,0)</f>
        <v>0</v>
      </c>
      <c r="BI155" s="157">
        <f>IF(N155="nulová",J155,0)</f>
        <v>0</v>
      </c>
      <c r="BJ155" s="14" t="s">
        <v>156</v>
      </c>
      <c r="BK155" s="157">
        <f>ROUND(I155*H155,2)</f>
        <v>0</v>
      </c>
      <c r="BL155" s="14" t="s">
        <v>155</v>
      </c>
      <c r="BM155" s="156" t="s">
        <v>422</v>
      </c>
    </row>
    <row r="156" spans="1:65" s="2" customFormat="1" ht="33" customHeight="1">
      <c r="A156" s="26"/>
      <c r="B156" s="144"/>
      <c r="C156" s="145" t="s">
        <v>216</v>
      </c>
      <c r="D156" s="145" t="s">
        <v>151</v>
      </c>
      <c r="E156" s="146" t="s">
        <v>640</v>
      </c>
      <c r="F156" s="147" t="s">
        <v>641</v>
      </c>
      <c r="G156" s="148" t="s">
        <v>165</v>
      </c>
      <c r="H156" s="149">
        <v>45.72</v>
      </c>
      <c r="I156" s="150"/>
      <c r="J156" s="150">
        <f>ROUND(I156*H156,2)</f>
        <v>0</v>
      </c>
      <c r="K156" s="151"/>
      <c r="L156" s="27"/>
      <c r="M156" s="152" t="s">
        <v>1</v>
      </c>
      <c r="N156" s="153" t="s">
        <v>36</v>
      </c>
      <c r="O156" s="154">
        <v>2.0291000000000001</v>
      </c>
      <c r="P156" s="154">
        <f>O156*H156</f>
        <v>92.770452000000006</v>
      </c>
      <c r="Q156" s="154">
        <v>0.15740018850000001</v>
      </c>
      <c r="R156" s="154">
        <f>Q156*H156</f>
        <v>7.1963366182200001</v>
      </c>
      <c r="S156" s="154">
        <v>0</v>
      </c>
      <c r="T156" s="155">
        <f>S156*H156</f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6" t="s">
        <v>155</v>
      </c>
      <c r="AT156" s="156" t="s">
        <v>151</v>
      </c>
      <c r="AU156" s="156" t="s">
        <v>156</v>
      </c>
      <c r="AY156" s="14" t="s">
        <v>149</v>
      </c>
      <c r="BE156" s="157">
        <f>IF(N156="základná",J156,0)</f>
        <v>0</v>
      </c>
      <c r="BF156" s="157">
        <f>IF(N156="znížená",J156,0)</f>
        <v>0</v>
      </c>
      <c r="BG156" s="157">
        <f>IF(N156="zákl. prenesená",J156,0)</f>
        <v>0</v>
      </c>
      <c r="BH156" s="157">
        <f>IF(N156="zníž. prenesená",J156,0)</f>
        <v>0</v>
      </c>
      <c r="BI156" s="157">
        <f>IF(N156="nulová",J156,0)</f>
        <v>0</v>
      </c>
      <c r="BJ156" s="14" t="s">
        <v>156</v>
      </c>
      <c r="BK156" s="157">
        <f>ROUND(I156*H156,2)</f>
        <v>0</v>
      </c>
      <c r="BL156" s="14" t="s">
        <v>155</v>
      </c>
      <c r="BM156" s="156" t="s">
        <v>425</v>
      </c>
    </row>
    <row r="157" spans="1:65" s="2" customFormat="1" ht="33" customHeight="1">
      <c r="A157" s="26"/>
      <c r="B157" s="144"/>
      <c r="C157" s="145" t="s">
        <v>405</v>
      </c>
      <c r="D157" s="145" t="s">
        <v>151</v>
      </c>
      <c r="E157" s="146" t="s">
        <v>642</v>
      </c>
      <c r="F157" s="147" t="s">
        <v>643</v>
      </c>
      <c r="G157" s="148" t="s">
        <v>165</v>
      </c>
      <c r="H157" s="149">
        <v>45.72</v>
      </c>
      <c r="I157" s="150"/>
      <c r="J157" s="150">
        <f>ROUND(I157*H157,2)</f>
        <v>0</v>
      </c>
      <c r="K157" s="151"/>
      <c r="L157" s="27"/>
      <c r="M157" s="152" t="s">
        <v>1</v>
      </c>
      <c r="N157" s="153" t="s">
        <v>36</v>
      </c>
      <c r="O157" s="154">
        <v>0.41499999999999998</v>
      </c>
      <c r="P157" s="154">
        <f>O157*H157</f>
        <v>18.973799999999997</v>
      </c>
      <c r="Q157" s="154">
        <v>0</v>
      </c>
      <c r="R157" s="154">
        <f>Q157*H157</f>
        <v>0</v>
      </c>
      <c r="S157" s="154">
        <v>0</v>
      </c>
      <c r="T157" s="155">
        <f>S157*H157</f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6" t="s">
        <v>155</v>
      </c>
      <c r="AT157" s="156" t="s">
        <v>151</v>
      </c>
      <c r="AU157" s="156" t="s">
        <v>156</v>
      </c>
      <c r="AY157" s="14" t="s">
        <v>149</v>
      </c>
      <c r="BE157" s="157">
        <f>IF(N157="základná",J157,0)</f>
        <v>0</v>
      </c>
      <c r="BF157" s="157">
        <f>IF(N157="znížená",J157,0)</f>
        <v>0</v>
      </c>
      <c r="BG157" s="157">
        <f>IF(N157="zákl. prenesená",J157,0)</f>
        <v>0</v>
      </c>
      <c r="BH157" s="157">
        <f>IF(N157="zníž. prenesená",J157,0)</f>
        <v>0</v>
      </c>
      <c r="BI157" s="157">
        <f>IF(N157="nulová",J157,0)</f>
        <v>0</v>
      </c>
      <c r="BJ157" s="14" t="s">
        <v>156</v>
      </c>
      <c r="BK157" s="157">
        <f>ROUND(I157*H157,2)</f>
        <v>0</v>
      </c>
      <c r="BL157" s="14" t="s">
        <v>155</v>
      </c>
      <c r="BM157" s="156" t="s">
        <v>299</v>
      </c>
    </row>
    <row r="158" spans="1:65" s="2" customFormat="1" ht="24.15" customHeight="1">
      <c r="A158" s="26"/>
      <c r="B158" s="144"/>
      <c r="C158" s="145" t="s">
        <v>219</v>
      </c>
      <c r="D158" s="145" t="s">
        <v>151</v>
      </c>
      <c r="E158" s="146" t="s">
        <v>644</v>
      </c>
      <c r="F158" s="147" t="s">
        <v>645</v>
      </c>
      <c r="G158" s="148" t="s">
        <v>187</v>
      </c>
      <c r="H158" s="149">
        <v>1.071</v>
      </c>
      <c r="I158" s="150"/>
      <c r="J158" s="150">
        <f>ROUND(I158*H158,2)</f>
        <v>0</v>
      </c>
      <c r="K158" s="151"/>
      <c r="L158" s="27"/>
      <c r="M158" s="152" t="s">
        <v>1</v>
      </c>
      <c r="N158" s="153" t="s">
        <v>36</v>
      </c>
      <c r="O158" s="154">
        <v>20.435279999999999</v>
      </c>
      <c r="P158" s="154">
        <f>O158*H158</f>
        <v>21.886184879999998</v>
      </c>
      <c r="Q158" s="154">
        <v>1.0128856639999999</v>
      </c>
      <c r="R158" s="154">
        <f>Q158*H158</f>
        <v>1.0848005461439998</v>
      </c>
      <c r="S158" s="154">
        <v>0</v>
      </c>
      <c r="T158" s="155">
        <f>S158*H158</f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56" t="s">
        <v>155</v>
      </c>
      <c r="AT158" s="156" t="s">
        <v>151</v>
      </c>
      <c r="AU158" s="156" t="s">
        <v>156</v>
      </c>
      <c r="AY158" s="14" t="s">
        <v>149</v>
      </c>
      <c r="BE158" s="157">
        <f>IF(N158="základná",J158,0)</f>
        <v>0</v>
      </c>
      <c r="BF158" s="157">
        <f>IF(N158="znížená",J158,0)</f>
        <v>0</v>
      </c>
      <c r="BG158" s="157">
        <f>IF(N158="zákl. prenesená",J158,0)</f>
        <v>0</v>
      </c>
      <c r="BH158" s="157">
        <f>IF(N158="zníž. prenesená",J158,0)</f>
        <v>0</v>
      </c>
      <c r="BI158" s="157">
        <f>IF(N158="nulová",J158,0)</f>
        <v>0</v>
      </c>
      <c r="BJ158" s="14" t="s">
        <v>156</v>
      </c>
      <c r="BK158" s="157">
        <f>ROUND(I158*H158,2)</f>
        <v>0</v>
      </c>
      <c r="BL158" s="14" t="s">
        <v>155</v>
      </c>
      <c r="BM158" s="156" t="s">
        <v>431</v>
      </c>
    </row>
    <row r="159" spans="1:65" s="12" customFormat="1" ht="22.8" customHeight="1">
      <c r="B159" s="132"/>
      <c r="D159" s="133" t="s">
        <v>69</v>
      </c>
      <c r="E159" s="142" t="s">
        <v>155</v>
      </c>
      <c r="F159" s="142" t="s">
        <v>369</v>
      </c>
      <c r="J159" s="143">
        <f>BK159</f>
        <v>0</v>
      </c>
      <c r="L159" s="132"/>
      <c r="M159" s="136"/>
      <c r="N159" s="137"/>
      <c r="O159" s="137"/>
      <c r="P159" s="138">
        <f>SUM(P160:P161)</f>
        <v>2.755728</v>
      </c>
      <c r="Q159" s="137"/>
      <c r="R159" s="138">
        <f>SUM(R160:R161)</f>
        <v>0.29649600000000004</v>
      </c>
      <c r="S159" s="137"/>
      <c r="T159" s="139">
        <f>SUM(T160:T161)</f>
        <v>0</v>
      </c>
      <c r="AR159" s="133" t="s">
        <v>78</v>
      </c>
      <c r="AT159" s="140" t="s">
        <v>69</v>
      </c>
      <c r="AU159" s="140" t="s">
        <v>78</v>
      </c>
      <c r="AY159" s="133" t="s">
        <v>149</v>
      </c>
      <c r="BK159" s="141">
        <f>SUM(BK160:BK161)</f>
        <v>0</v>
      </c>
    </row>
    <row r="160" spans="1:65" s="2" customFormat="1" ht="24.15" customHeight="1">
      <c r="A160" s="26"/>
      <c r="B160" s="144"/>
      <c r="C160" s="145" t="s">
        <v>412</v>
      </c>
      <c r="D160" s="145" t="s">
        <v>151</v>
      </c>
      <c r="E160" s="146" t="s">
        <v>646</v>
      </c>
      <c r="F160" s="147" t="s">
        <v>647</v>
      </c>
      <c r="G160" s="148" t="s">
        <v>165</v>
      </c>
      <c r="H160" s="149">
        <v>3.6</v>
      </c>
      <c r="I160" s="150"/>
      <c r="J160" s="150">
        <f>ROUND(I160*H160,2)</f>
        <v>0</v>
      </c>
      <c r="K160" s="151"/>
      <c r="L160" s="27"/>
      <c r="M160" s="152" t="s">
        <v>1</v>
      </c>
      <c r="N160" s="153" t="s">
        <v>36</v>
      </c>
      <c r="O160" s="154">
        <v>0.57647999999999999</v>
      </c>
      <c r="P160" s="154">
        <f>O160*H160</f>
        <v>2.0753279999999998</v>
      </c>
      <c r="Q160" s="154">
        <v>8.2360000000000003E-2</v>
      </c>
      <c r="R160" s="154">
        <f>Q160*H160</f>
        <v>0.29649600000000004</v>
      </c>
      <c r="S160" s="154">
        <v>0</v>
      </c>
      <c r="T160" s="155">
        <f>S160*H160</f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56" t="s">
        <v>155</v>
      </c>
      <c r="AT160" s="156" t="s">
        <v>151</v>
      </c>
      <c r="AU160" s="156" t="s">
        <v>156</v>
      </c>
      <c r="AY160" s="14" t="s">
        <v>149</v>
      </c>
      <c r="BE160" s="157">
        <f>IF(N160="základná",J160,0)</f>
        <v>0</v>
      </c>
      <c r="BF160" s="157">
        <f>IF(N160="znížená",J160,0)</f>
        <v>0</v>
      </c>
      <c r="BG160" s="157">
        <f>IF(N160="zákl. prenesená",J160,0)</f>
        <v>0</v>
      </c>
      <c r="BH160" s="157">
        <f>IF(N160="zníž. prenesená",J160,0)</f>
        <v>0</v>
      </c>
      <c r="BI160" s="157">
        <f>IF(N160="nulová",J160,0)</f>
        <v>0</v>
      </c>
      <c r="BJ160" s="14" t="s">
        <v>156</v>
      </c>
      <c r="BK160" s="157">
        <f>ROUND(I160*H160,2)</f>
        <v>0</v>
      </c>
      <c r="BL160" s="14" t="s">
        <v>155</v>
      </c>
      <c r="BM160" s="156" t="s">
        <v>435</v>
      </c>
    </row>
    <row r="161" spans="1:65" s="2" customFormat="1" ht="24.15" customHeight="1">
      <c r="A161" s="26"/>
      <c r="B161" s="144"/>
      <c r="C161" s="145" t="s">
        <v>372</v>
      </c>
      <c r="D161" s="145" t="s">
        <v>151</v>
      </c>
      <c r="E161" s="146" t="s">
        <v>648</v>
      </c>
      <c r="F161" s="147" t="s">
        <v>649</v>
      </c>
      <c r="G161" s="148" t="s">
        <v>165</v>
      </c>
      <c r="H161" s="149">
        <v>3.6</v>
      </c>
      <c r="I161" s="150"/>
      <c r="J161" s="150">
        <f>ROUND(I161*H161,2)</f>
        <v>0</v>
      </c>
      <c r="K161" s="151"/>
      <c r="L161" s="27"/>
      <c r="M161" s="152" t="s">
        <v>1</v>
      </c>
      <c r="N161" s="153" t="s">
        <v>36</v>
      </c>
      <c r="O161" s="154">
        <v>0.189</v>
      </c>
      <c r="P161" s="154">
        <f>O161*H161</f>
        <v>0.6804</v>
      </c>
      <c r="Q161" s="154">
        <v>0</v>
      </c>
      <c r="R161" s="154">
        <f>Q161*H161</f>
        <v>0</v>
      </c>
      <c r="S161" s="154">
        <v>0</v>
      </c>
      <c r="T161" s="155">
        <f>S161*H161</f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56" t="s">
        <v>155</v>
      </c>
      <c r="AT161" s="156" t="s">
        <v>151</v>
      </c>
      <c r="AU161" s="156" t="s">
        <v>156</v>
      </c>
      <c r="AY161" s="14" t="s">
        <v>149</v>
      </c>
      <c r="BE161" s="157">
        <f>IF(N161="základná",J161,0)</f>
        <v>0</v>
      </c>
      <c r="BF161" s="157">
        <f>IF(N161="znížená",J161,0)</f>
        <v>0</v>
      </c>
      <c r="BG161" s="157">
        <f>IF(N161="zákl. prenesená",J161,0)</f>
        <v>0</v>
      </c>
      <c r="BH161" s="157">
        <f>IF(N161="zníž. prenesená",J161,0)</f>
        <v>0</v>
      </c>
      <c r="BI161" s="157">
        <f>IF(N161="nulová",J161,0)</f>
        <v>0</v>
      </c>
      <c r="BJ161" s="14" t="s">
        <v>156</v>
      </c>
      <c r="BK161" s="157">
        <f>ROUND(I161*H161,2)</f>
        <v>0</v>
      </c>
      <c r="BL161" s="14" t="s">
        <v>155</v>
      </c>
      <c r="BM161" s="156" t="s">
        <v>438</v>
      </c>
    </row>
    <row r="162" spans="1:65" s="12" customFormat="1" ht="22.8" customHeight="1">
      <c r="B162" s="132"/>
      <c r="D162" s="133" t="s">
        <v>69</v>
      </c>
      <c r="E162" s="142" t="s">
        <v>162</v>
      </c>
      <c r="F162" s="142" t="s">
        <v>379</v>
      </c>
      <c r="J162" s="143">
        <f>BK162</f>
        <v>0</v>
      </c>
      <c r="L162" s="132"/>
      <c r="M162" s="136"/>
      <c r="N162" s="137"/>
      <c r="O162" s="137"/>
      <c r="P162" s="138">
        <f>P163</f>
        <v>0.91291104000000001</v>
      </c>
      <c r="Q162" s="137"/>
      <c r="R162" s="138">
        <f>R163</f>
        <v>0.64525910399999986</v>
      </c>
      <c r="S162" s="137"/>
      <c r="T162" s="139">
        <f>T163</f>
        <v>0</v>
      </c>
      <c r="AR162" s="133" t="s">
        <v>78</v>
      </c>
      <c r="AT162" s="140" t="s">
        <v>69</v>
      </c>
      <c r="AU162" s="140" t="s">
        <v>78</v>
      </c>
      <c r="AY162" s="133" t="s">
        <v>149</v>
      </c>
      <c r="BK162" s="141">
        <f>BK163</f>
        <v>0</v>
      </c>
    </row>
    <row r="163" spans="1:65" s="2" customFormat="1" ht="24.15" customHeight="1">
      <c r="A163" s="26"/>
      <c r="B163" s="144"/>
      <c r="C163" s="145" t="s">
        <v>419</v>
      </c>
      <c r="D163" s="145" t="s">
        <v>151</v>
      </c>
      <c r="E163" s="146" t="s">
        <v>784</v>
      </c>
      <c r="F163" s="147" t="s">
        <v>785</v>
      </c>
      <c r="G163" s="148" t="s">
        <v>234</v>
      </c>
      <c r="H163" s="149">
        <v>0.28799999999999998</v>
      </c>
      <c r="I163" s="150"/>
      <c r="J163" s="150">
        <f>ROUND(I163*H163,2)</f>
        <v>0</v>
      </c>
      <c r="K163" s="151"/>
      <c r="L163" s="27"/>
      <c r="M163" s="152" t="s">
        <v>1</v>
      </c>
      <c r="N163" s="153" t="s">
        <v>36</v>
      </c>
      <c r="O163" s="154">
        <v>3.1698300000000001</v>
      </c>
      <c r="P163" s="154">
        <f>O163*H163</f>
        <v>0.91291104000000001</v>
      </c>
      <c r="Q163" s="154">
        <v>2.2404829999999998</v>
      </c>
      <c r="R163" s="154">
        <f>Q163*H163</f>
        <v>0.64525910399999986</v>
      </c>
      <c r="S163" s="154">
        <v>0</v>
      </c>
      <c r="T163" s="155">
        <f>S163*H163</f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56" t="s">
        <v>155</v>
      </c>
      <c r="AT163" s="156" t="s">
        <v>151</v>
      </c>
      <c r="AU163" s="156" t="s">
        <v>156</v>
      </c>
      <c r="AY163" s="14" t="s">
        <v>149</v>
      </c>
      <c r="BE163" s="157">
        <f>IF(N163="základná",J163,0)</f>
        <v>0</v>
      </c>
      <c r="BF163" s="157">
        <f>IF(N163="znížená",J163,0)</f>
        <v>0</v>
      </c>
      <c r="BG163" s="157">
        <f>IF(N163="zákl. prenesená",J163,0)</f>
        <v>0</v>
      </c>
      <c r="BH163" s="157">
        <f>IF(N163="zníž. prenesená",J163,0)</f>
        <v>0</v>
      </c>
      <c r="BI163" s="157">
        <f>IF(N163="nulová",J163,0)</f>
        <v>0</v>
      </c>
      <c r="BJ163" s="14" t="s">
        <v>156</v>
      </c>
      <c r="BK163" s="157">
        <f>ROUND(I163*H163,2)</f>
        <v>0</v>
      </c>
      <c r="BL163" s="14" t="s">
        <v>155</v>
      </c>
      <c r="BM163" s="156" t="s">
        <v>442</v>
      </c>
    </row>
    <row r="164" spans="1:65" s="12" customFormat="1" ht="22.8" customHeight="1">
      <c r="B164" s="132"/>
      <c r="D164" s="133" t="s">
        <v>69</v>
      </c>
      <c r="E164" s="142" t="s">
        <v>183</v>
      </c>
      <c r="F164" s="142" t="s">
        <v>184</v>
      </c>
      <c r="J164" s="143">
        <f>BK164</f>
        <v>0</v>
      </c>
      <c r="L164" s="132"/>
      <c r="M164" s="136"/>
      <c r="N164" s="137"/>
      <c r="O164" s="137"/>
      <c r="P164" s="138">
        <f>SUM(P165:P174)</f>
        <v>22.726379999999999</v>
      </c>
      <c r="Q164" s="137"/>
      <c r="R164" s="138">
        <f>SUM(R165:R174)</f>
        <v>0.16835296884999998</v>
      </c>
      <c r="S164" s="137"/>
      <c r="T164" s="139">
        <f>SUM(T165:T174)</f>
        <v>5.7014999999999996E-2</v>
      </c>
      <c r="AR164" s="133" t="s">
        <v>78</v>
      </c>
      <c r="AT164" s="140" t="s">
        <v>69</v>
      </c>
      <c r="AU164" s="140" t="s">
        <v>78</v>
      </c>
      <c r="AY164" s="133" t="s">
        <v>149</v>
      </c>
      <c r="BK164" s="141">
        <f>SUM(BK165:BK174)</f>
        <v>0</v>
      </c>
    </row>
    <row r="165" spans="1:65" s="2" customFormat="1" ht="24.15" customHeight="1">
      <c r="A165" s="26"/>
      <c r="B165" s="144"/>
      <c r="C165" s="145" t="s">
        <v>375</v>
      </c>
      <c r="D165" s="145" t="s">
        <v>151</v>
      </c>
      <c r="E165" s="146" t="s">
        <v>732</v>
      </c>
      <c r="F165" s="147" t="s">
        <v>786</v>
      </c>
      <c r="G165" s="148" t="s">
        <v>154</v>
      </c>
      <c r="H165" s="149">
        <v>2</v>
      </c>
      <c r="I165" s="150"/>
      <c r="J165" s="150">
        <f t="shared" ref="J165:J174" si="20">ROUND(I165*H165,2)</f>
        <v>0</v>
      </c>
      <c r="K165" s="151"/>
      <c r="L165" s="27"/>
      <c r="M165" s="152" t="s">
        <v>1</v>
      </c>
      <c r="N165" s="153" t="s">
        <v>36</v>
      </c>
      <c r="O165" s="154">
        <v>0</v>
      </c>
      <c r="P165" s="154">
        <f t="shared" ref="P165:P174" si="21">O165*H165</f>
        <v>0</v>
      </c>
      <c r="Q165" s="154">
        <v>0</v>
      </c>
      <c r="R165" s="154">
        <f t="shared" ref="R165:R174" si="22">Q165*H165</f>
        <v>0</v>
      </c>
      <c r="S165" s="154">
        <v>0</v>
      </c>
      <c r="T165" s="155">
        <f t="shared" ref="T165:T174" si="23">S165*H165</f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56" t="s">
        <v>155</v>
      </c>
      <c r="AT165" s="156" t="s">
        <v>151</v>
      </c>
      <c r="AU165" s="156" t="s">
        <v>156</v>
      </c>
      <c r="AY165" s="14" t="s">
        <v>149</v>
      </c>
      <c r="BE165" s="157">
        <f t="shared" ref="BE165:BE174" si="24">IF(N165="základná",J165,0)</f>
        <v>0</v>
      </c>
      <c r="BF165" s="157">
        <f t="shared" ref="BF165:BF174" si="25">IF(N165="znížená",J165,0)</f>
        <v>0</v>
      </c>
      <c r="BG165" s="157">
        <f t="shared" ref="BG165:BG174" si="26">IF(N165="zákl. prenesená",J165,0)</f>
        <v>0</v>
      </c>
      <c r="BH165" s="157">
        <f t="shared" ref="BH165:BH174" si="27">IF(N165="zníž. prenesená",J165,0)</f>
        <v>0</v>
      </c>
      <c r="BI165" s="157">
        <f t="shared" ref="BI165:BI174" si="28">IF(N165="nulová",J165,0)</f>
        <v>0</v>
      </c>
      <c r="BJ165" s="14" t="s">
        <v>156</v>
      </c>
      <c r="BK165" s="157">
        <f t="shared" ref="BK165:BK174" si="29">ROUND(I165*H165,2)</f>
        <v>0</v>
      </c>
      <c r="BL165" s="14" t="s">
        <v>155</v>
      </c>
      <c r="BM165" s="156" t="s">
        <v>445</v>
      </c>
    </row>
    <row r="166" spans="1:65" s="2" customFormat="1" ht="24.15" customHeight="1">
      <c r="A166" s="26"/>
      <c r="B166" s="144"/>
      <c r="C166" s="145" t="s">
        <v>426</v>
      </c>
      <c r="D166" s="145" t="s">
        <v>151</v>
      </c>
      <c r="E166" s="146" t="s">
        <v>652</v>
      </c>
      <c r="F166" s="147" t="s">
        <v>787</v>
      </c>
      <c r="G166" s="148" t="s">
        <v>154</v>
      </c>
      <c r="H166" s="149">
        <v>2</v>
      </c>
      <c r="I166" s="150"/>
      <c r="J166" s="150">
        <f t="shared" si="20"/>
        <v>0</v>
      </c>
      <c r="K166" s="151"/>
      <c r="L166" s="27"/>
      <c r="M166" s="152" t="s">
        <v>1</v>
      </c>
      <c r="N166" s="153" t="s">
        <v>36</v>
      </c>
      <c r="O166" s="154">
        <v>0</v>
      </c>
      <c r="P166" s="154">
        <f t="shared" si="21"/>
        <v>0</v>
      </c>
      <c r="Q166" s="154">
        <v>0</v>
      </c>
      <c r="R166" s="154">
        <f t="shared" si="22"/>
        <v>0</v>
      </c>
      <c r="S166" s="154">
        <v>0</v>
      </c>
      <c r="T166" s="155">
        <f t="shared" si="23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56" t="s">
        <v>155</v>
      </c>
      <c r="AT166" s="156" t="s">
        <v>151</v>
      </c>
      <c r="AU166" s="156" t="s">
        <v>156</v>
      </c>
      <c r="AY166" s="14" t="s">
        <v>149</v>
      </c>
      <c r="BE166" s="157">
        <f t="shared" si="24"/>
        <v>0</v>
      </c>
      <c r="BF166" s="157">
        <f t="shared" si="25"/>
        <v>0</v>
      </c>
      <c r="BG166" s="157">
        <f t="shared" si="26"/>
        <v>0</v>
      </c>
      <c r="BH166" s="157">
        <f t="shared" si="27"/>
        <v>0</v>
      </c>
      <c r="BI166" s="157">
        <f t="shared" si="28"/>
        <v>0</v>
      </c>
      <c r="BJ166" s="14" t="s">
        <v>156</v>
      </c>
      <c r="BK166" s="157">
        <f t="shared" si="29"/>
        <v>0</v>
      </c>
      <c r="BL166" s="14" t="s">
        <v>155</v>
      </c>
      <c r="BM166" s="156" t="s">
        <v>449</v>
      </c>
    </row>
    <row r="167" spans="1:65" s="2" customFormat="1" ht="24.15" customHeight="1">
      <c r="A167" s="26"/>
      <c r="B167" s="144"/>
      <c r="C167" s="145" t="s">
        <v>378</v>
      </c>
      <c r="D167" s="145" t="s">
        <v>151</v>
      </c>
      <c r="E167" s="146" t="s">
        <v>788</v>
      </c>
      <c r="F167" s="147" t="s">
        <v>789</v>
      </c>
      <c r="G167" s="148" t="s">
        <v>154</v>
      </c>
      <c r="H167" s="149">
        <v>1</v>
      </c>
      <c r="I167" s="150"/>
      <c r="J167" s="150">
        <f t="shared" si="20"/>
        <v>0</v>
      </c>
      <c r="K167" s="151"/>
      <c r="L167" s="27"/>
      <c r="M167" s="152" t="s">
        <v>1</v>
      </c>
      <c r="N167" s="153" t="s">
        <v>36</v>
      </c>
      <c r="O167" s="154">
        <v>0</v>
      </c>
      <c r="P167" s="154">
        <f t="shared" si="21"/>
        <v>0</v>
      </c>
      <c r="Q167" s="154">
        <v>0</v>
      </c>
      <c r="R167" s="154">
        <f t="shared" si="22"/>
        <v>0</v>
      </c>
      <c r="S167" s="154">
        <v>0</v>
      </c>
      <c r="T167" s="155">
        <f t="shared" si="23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56" t="s">
        <v>155</v>
      </c>
      <c r="AT167" s="156" t="s">
        <v>151</v>
      </c>
      <c r="AU167" s="156" t="s">
        <v>156</v>
      </c>
      <c r="AY167" s="14" t="s">
        <v>149</v>
      </c>
      <c r="BE167" s="157">
        <f t="shared" si="24"/>
        <v>0</v>
      </c>
      <c r="BF167" s="157">
        <f t="shared" si="25"/>
        <v>0</v>
      </c>
      <c r="BG167" s="157">
        <f t="shared" si="26"/>
        <v>0</v>
      </c>
      <c r="BH167" s="157">
        <f t="shared" si="27"/>
        <v>0</v>
      </c>
      <c r="BI167" s="157">
        <f t="shared" si="28"/>
        <v>0</v>
      </c>
      <c r="BJ167" s="14" t="s">
        <v>156</v>
      </c>
      <c r="BK167" s="157">
        <f t="shared" si="29"/>
        <v>0</v>
      </c>
      <c r="BL167" s="14" t="s">
        <v>155</v>
      </c>
      <c r="BM167" s="156" t="s">
        <v>452</v>
      </c>
    </row>
    <row r="168" spans="1:65" s="2" customFormat="1" ht="24.15" customHeight="1">
      <c r="A168" s="26"/>
      <c r="B168" s="144"/>
      <c r="C168" s="145" t="s">
        <v>432</v>
      </c>
      <c r="D168" s="145" t="s">
        <v>151</v>
      </c>
      <c r="E168" s="146" t="s">
        <v>736</v>
      </c>
      <c r="F168" s="147" t="s">
        <v>737</v>
      </c>
      <c r="G168" s="148" t="s">
        <v>170</v>
      </c>
      <c r="H168" s="149">
        <v>18</v>
      </c>
      <c r="I168" s="150"/>
      <c r="J168" s="150">
        <f t="shared" si="20"/>
        <v>0</v>
      </c>
      <c r="K168" s="151"/>
      <c r="L168" s="27"/>
      <c r="M168" s="152" t="s">
        <v>1</v>
      </c>
      <c r="N168" s="153" t="s">
        <v>36</v>
      </c>
      <c r="O168" s="154">
        <v>0.99277000000000004</v>
      </c>
      <c r="P168" s="154">
        <f t="shared" si="21"/>
        <v>17.869859999999999</v>
      </c>
      <c r="Q168" s="154">
        <v>8.8439499999999997E-3</v>
      </c>
      <c r="R168" s="154">
        <f t="shared" si="22"/>
        <v>0.1591911</v>
      </c>
      <c r="S168" s="154">
        <v>0</v>
      </c>
      <c r="T168" s="155">
        <f t="shared" si="23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56" t="s">
        <v>155</v>
      </c>
      <c r="AT168" s="156" t="s">
        <v>151</v>
      </c>
      <c r="AU168" s="156" t="s">
        <v>156</v>
      </c>
      <c r="AY168" s="14" t="s">
        <v>149</v>
      </c>
      <c r="BE168" s="157">
        <f t="shared" si="24"/>
        <v>0</v>
      </c>
      <c r="BF168" s="157">
        <f t="shared" si="25"/>
        <v>0</v>
      </c>
      <c r="BG168" s="157">
        <f t="shared" si="26"/>
        <v>0</v>
      </c>
      <c r="BH168" s="157">
        <f t="shared" si="27"/>
        <v>0</v>
      </c>
      <c r="BI168" s="157">
        <f t="shared" si="28"/>
        <v>0</v>
      </c>
      <c r="BJ168" s="14" t="s">
        <v>156</v>
      </c>
      <c r="BK168" s="157">
        <f t="shared" si="29"/>
        <v>0</v>
      </c>
      <c r="BL168" s="14" t="s">
        <v>155</v>
      </c>
      <c r="BM168" s="156" t="s">
        <v>456</v>
      </c>
    </row>
    <row r="169" spans="1:65" s="2" customFormat="1" ht="24.15" customHeight="1">
      <c r="A169" s="26"/>
      <c r="B169" s="144"/>
      <c r="C169" s="145" t="s">
        <v>382</v>
      </c>
      <c r="D169" s="145" t="s">
        <v>151</v>
      </c>
      <c r="E169" s="146" t="s">
        <v>738</v>
      </c>
      <c r="F169" s="147" t="s">
        <v>739</v>
      </c>
      <c r="G169" s="148" t="s">
        <v>187</v>
      </c>
      <c r="H169" s="149">
        <v>0.11799999999999999</v>
      </c>
      <c r="I169" s="150"/>
      <c r="J169" s="150">
        <f t="shared" si="20"/>
        <v>0</v>
      </c>
      <c r="K169" s="151"/>
      <c r="L169" s="27"/>
      <c r="M169" s="152" t="s">
        <v>1</v>
      </c>
      <c r="N169" s="153" t="s">
        <v>36</v>
      </c>
      <c r="O169" s="154">
        <v>0</v>
      </c>
      <c r="P169" s="154">
        <f t="shared" si="21"/>
        <v>0</v>
      </c>
      <c r="Q169" s="154">
        <v>0</v>
      </c>
      <c r="R169" s="154">
        <f t="shared" si="22"/>
        <v>0</v>
      </c>
      <c r="S169" s="154">
        <v>0</v>
      </c>
      <c r="T169" s="155">
        <f t="shared" si="23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56" t="s">
        <v>155</v>
      </c>
      <c r="AT169" s="156" t="s">
        <v>151</v>
      </c>
      <c r="AU169" s="156" t="s">
        <v>156</v>
      </c>
      <c r="AY169" s="14" t="s">
        <v>149</v>
      </c>
      <c r="BE169" s="157">
        <f t="shared" si="24"/>
        <v>0</v>
      </c>
      <c r="BF169" s="157">
        <f t="shared" si="25"/>
        <v>0</v>
      </c>
      <c r="BG169" s="157">
        <f t="shared" si="26"/>
        <v>0</v>
      </c>
      <c r="BH169" s="157">
        <f t="shared" si="27"/>
        <v>0</v>
      </c>
      <c r="BI169" s="157">
        <f t="shared" si="28"/>
        <v>0</v>
      </c>
      <c r="BJ169" s="14" t="s">
        <v>156</v>
      </c>
      <c r="BK169" s="157">
        <f t="shared" si="29"/>
        <v>0</v>
      </c>
      <c r="BL169" s="14" t="s">
        <v>155</v>
      </c>
      <c r="BM169" s="156" t="s">
        <v>459</v>
      </c>
    </row>
    <row r="170" spans="1:65" s="2" customFormat="1" ht="24.15" customHeight="1">
      <c r="A170" s="26"/>
      <c r="B170" s="144"/>
      <c r="C170" s="145" t="s">
        <v>439</v>
      </c>
      <c r="D170" s="145" t="s">
        <v>151</v>
      </c>
      <c r="E170" s="146" t="s">
        <v>790</v>
      </c>
      <c r="F170" s="147" t="s">
        <v>791</v>
      </c>
      <c r="G170" s="148" t="s">
        <v>154</v>
      </c>
      <c r="H170" s="149">
        <v>1</v>
      </c>
      <c r="I170" s="150"/>
      <c r="J170" s="150">
        <f t="shared" si="20"/>
        <v>0</v>
      </c>
      <c r="K170" s="151"/>
      <c r="L170" s="27"/>
      <c r="M170" s="152" t="s">
        <v>1</v>
      </c>
      <c r="N170" s="153" t="s">
        <v>36</v>
      </c>
      <c r="O170" s="154">
        <v>1.0647899999999999</v>
      </c>
      <c r="P170" s="154">
        <f t="shared" si="21"/>
        <v>1.0647899999999999</v>
      </c>
      <c r="Q170" s="154">
        <v>5.9820000000000003E-3</v>
      </c>
      <c r="R170" s="154">
        <f t="shared" si="22"/>
        <v>5.9820000000000003E-3</v>
      </c>
      <c r="S170" s="154">
        <v>0</v>
      </c>
      <c r="T170" s="155">
        <f t="shared" si="23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56" t="s">
        <v>155</v>
      </c>
      <c r="AT170" s="156" t="s">
        <v>151</v>
      </c>
      <c r="AU170" s="156" t="s">
        <v>156</v>
      </c>
      <c r="AY170" s="14" t="s">
        <v>149</v>
      </c>
      <c r="BE170" s="157">
        <f t="shared" si="24"/>
        <v>0</v>
      </c>
      <c r="BF170" s="157">
        <f t="shared" si="25"/>
        <v>0</v>
      </c>
      <c r="BG170" s="157">
        <f t="shared" si="26"/>
        <v>0</v>
      </c>
      <c r="BH170" s="157">
        <f t="shared" si="27"/>
        <v>0</v>
      </c>
      <c r="BI170" s="157">
        <f t="shared" si="28"/>
        <v>0</v>
      </c>
      <c r="BJ170" s="14" t="s">
        <v>156</v>
      </c>
      <c r="BK170" s="157">
        <f t="shared" si="29"/>
        <v>0</v>
      </c>
      <c r="BL170" s="14" t="s">
        <v>155</v>
      </c>
      <c r="BM170" s="156" t="s">
        <v>463</v>
      </c>
    </row>
    <row r="171" spans="1:65" s="2" customFormat="1" ht="24.15" customHeight="1">
      <c r="A171" s="26"/>
      <c r="B171" s="144"/>
      <c r="C171" s="162" t="s">
        <v>385</v>
      </c>
      <c r="D171" s="162" t="s">
        <v>292</v>
      </c>
      <c r="E171" s="163" t="s">
        <v>792</v>
      </c>
      <c r="F171" s="164" t="s">
        <v>793</v>
      </c>
      <c r="G171" s="165" t="s">
        <v>154</v>
      </c>
      <c r="H171" s="166">
        <v>1</v>
      </c>
      <c r="I171" s="167"/>
      <c r="J171" s="167">
        <f t="shared" si="20"/>
        <v>0</v>
      </c>
      <c r="K171" s="168"/>
      <c r="L171" s="169"/>
      <c r="M171" s="170" t="s">
        <v>1</v>
      </c>
      <c r="N171" s="171" t="s">
        <v>36</v>
      </c>
      <c r="O171" s="154">
        <v>0</v>
      </c>
      <c r="P171" s="154">
        <f t="shared" si="21"/>
        <v>0</v>
      </c>
      <c r="Q171" s="154">
        <v>0</v>
      </c>
      <c r="R171" s="154">
        <f t="shared" si="22"/>
        <v>0</v>
      </c>
      <c r="S171" s="154">
        <v>0</v>
      </c>
      <c r="T171" s="155">
        <f t="shared" si="23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56" t="s">
        <v>166</v>
      </c>
      <c r="AT171" s="156" t="s">
        <v>292</v>
      </c>
      <c r="AU171" s="156" t="s">
        <v>156</v>
      </c>
      <c r="AY171" s="14" t="s">
        <v>149</v>
      </c>
      <c r="BE171" s="157">
        <f t="shared" si="24"/>
        <v>0</v>
      </c>
      <c r="BF171" s="157">
        <f t="shared" si="25"/>
        <v>0</v>
      </c>
      <c r="BG171" s="157">
        <f t="shared" si="26"/>
        <v>0</v>
      </c>
      <c r="BH171" s="157">
        <f t="shared" si="27"/>
        <v>0</v>
      </c>
      <c r="BI171" s="157">
        <f t="shared" si="28"/>
        <v>0</v>
      </c>
      <c r="BJ171" s="14" t="s">
        <v>156</v>
      </c>
      <c r="BK171" s="157">
        <f t="shared" si="29"/>
        <v>0</v>
      </c>
      <c r="BL171" s="14" t="s">
        <v>155</v>
      </c>
      <c r="BM171" s="156" t="s">
        <v>794</v>
      </c>
    </row>
    <row r="172" spans="1:65" s="2" customFormat="1" ht="24.15" customHeight="1">
      <c r="A172" s="26"/>
      <c r="B172" s="144"/>
      <c r="C172" s="145" t="s">
        <v>446</v>
      </c>
      <c r="D172" s="145" t="s">
        <v>151</v>
      </c>
      <c r="E172" s="146" t="s">
        <v>795</v>
      </c>
      <c r="F172" s="147" t="s">
        <v>796</v>
      </c>
      <c r="G172" s="148" t="s">
        <v>477</v>
      </c>
      <c r="H172" s="149">
        <v>50.5</v>
      </c>
      <c r="I172" s="150"/>
      <c r="J172" s="150">
        <f t="shared" si="20"/>
        <v>0</v>
      </c>
      <c r="K172" s="151"/>
      <c r="L172" s="27"/>
      <c r="M172" s="152" t="s">
        <v>1</v>
      </c>
      <c r="N172" s="153" t="s">
        <v>36</v>
      </c>
      <c r="O172" s="154">
        <v>2.0250000000000001E-2</v>
      </c>
      <c r="P172" s="154">
        <f t="shared" si="21"/>
        <v>1.0226250000000001</v>
      </c>
      <c r="Q172" s="154">
        <v>1.0180799999999999E-5</v>
      </c>
      <c r="R172" s="154">
        <f t="shared" si="22"/>
        <v>5.1413039999999993E-4</v>
      </c>
      <c r="S172" s="154">
        <v>2.3000000000000001E-4</v>
      </c>
      <c r="T172" s="155">
        <f t="shared" si="23"/>
        <v>1.1615E-2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56" t="s">
        <v>155</v>
      </c>
      <c r="AT172" s="156" t="s">
        <v>151</v>
      </c>
      <c r="AU172" s="156" t="s">
        <v>156</v>
      </c>
      <c r="AY172" s="14" t="s">
        <v>149</v>
      </c>
      <c r="BE172" s="157">
        <f t="shared" si="24"/>
        <v>0</v>
      </c>
      <c r="BF172" s="157">
        <f t="shared" si="25"/>
        <v>0</v>
      </c>
      <c r="BG172" s="157">
        <f t="shared" si="26"/>
        <v>0</v>
      </c>
      <c r="BH172" s="157">
        <f t="shared" si="27"/>
        <v>0</v>
      </c>
      <c r="BI172" s="157">
        <f t="shared" si="28"/>
        <v>0</v>
      </c>
      <c r="BJ172" s="14" t="s">
        <v>156</v>
      </c>
      <c r="BK172" s="157">
        <f t="shared" si="29"/>
        <v>0</v>
      </c>
      <c r="BL172" s="14" t="s">
        <v>155</v>
      </c>
      <c r="BM172" s="156" t="s">
        <v>470</v>
      </c>
    </row>
    <row r="173" spans="1:65" s="2" customFormat="1" ht="24.15" customHeight="1">
      <c r="A173" s="26"/>
      <c r="B173" s="144"/>
      <c r="C173" s="145" t="s">
        <v>388</v>
      </c>
      <c r="D173" s="145" t="s">
        <v>151</v>
      </c>
      <c r="E173" s="146" t="s">
        <v>797</v>
      </c>
      <c r="F173" s="147" t="s">
        <v>798</v>
      </c>
      <c r="G173" s="148" t="s">
        <v>477</v>
      </c>
      <c r="H173" s="149">
        <v>50.5</v>
      </c>
      <c r="I173" s="150"/>
      <c r="J173" s="150">
        <f t="shared" si="20"/>
        <v>0</v>
      </c>
      <c r="K173" s="151"/>
      <c r="L173" s="27"/>
      <c r="M173" s="152" t="s">
        <v>1</v>
      </c>
      <c r="N173" s="153" t="s">
        <v>36</v>
      </c>
      <c r="O173" s="154">
        <v>3.4759999999999999E-2</v>
      </c>
      <c r="P173" s="154">
        <f t="shared" si="21"/>
        <v>1.7553799999999999</v>
      </c>
      <c r="Q173" s="154">
        <v>3.6739500000000003E-5</v>
      </c>
      <c r="R173" s="154">
        <f t="shared" si="22"/>
        <v>1.8553447500000001E-3</v>
      </c>
      <c r="S173" s="154">
        <v>4.2000000000000002E-4</v>
      </c>
      <c r="T173" s="155">
        <f t="shared" si="23"/>
        <v>2.121E-2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56" t="s">
        <v>155</v>
      </c>
      <c r="AT173" s="156" t="s">
        <v>151</v>
      </c>
      <c r="AU173" s="156" t="s">
        <v>156</v>
      </c>
      <c r="AY173" s="14" t="s">
        <v>149</v>
      </c>
      <c r="BE173" s="157">
        <f t="shared" si="24"/>
        <v>0</v>
      </c>
      <c r="BF173" s="157">
        <f t="shared" si="25"/>
        <v>0</v>
      </c>
      <c r="BG173" s="157">
        <f t="shared" si="26"/>
        <v>0</v>
      </c>
      <c r="BH173" s="157">
        <f t="shared" si="27"/>
        <v>0</v>
      </c>
      <c r="BI173" s="157">
        <f t="shared" si="28"/>
        <v>0</v>
      </c>
      <c r="BJ173" s="14" t="s">
        <v>156</v>
      </c>
      <c r="BK173" s="157">
        <f t="shared" si="29"/>
        <v>0</v>
      </c>
      <c r="BL173" s="14" t="s">
        <v>155</v>
      </c>
      <c r="BM173" s="156" t="s">
        <v>473</v>
      </c>
    </row>
    <row r="174" spans="1:65" s="2" customFormat="1" ht="24.15" customHeight="1">
      <c r="A174" s="26"/>
      <c r="B174" s="144"/>
      <c r="C174" s="145" t="s">
        <v>453</v>
      </c>
      <c r="D174" s="145" t="s">
        <v>151</v>
      </c>
      <c r="E174" s="146" t="s">
        <v>475</v>
      </c>
      <c r="F174" s="147" t="s">
        <v>476</v>
      </c>
      <c r="G174" s="148" t="s">
        <v>477</v>
      </c>
      <c r="H174" s="149">
        <v>20.5</v>
      </c>
      <c r="I174" s="150"/>
      <c r="J174" s="150">
        <f t="shared" si="20"/>
        <v>0</v>
      </c>
      <c r="K174" s="151"/>
      <c r="L174" s="27"/>
      <c r="M174" s="152" t="s">
        <v>1</v>
      </c>
      <c r="N174" s="153" t="s">
        <v>36</v>
      </c>
      <c r="O174" s="154">
        <v>4.9450000000000001E-2</v>
      </c>
      <c r="P174" s="154">
        <f t="shared" si="21"/>
        <v>1.013725</v>
      </c>
      <c r="Q174" s="154">
        <v>3.9531399999999999E-5</v>
      </c>
      <c r="R174" s="154">
        <f t="shared" si="22"/>
        <v>8.1039369999999999E-4</v>
      </c>
      <c r="S174" s="154">
        <v>1.1800000000000001E-3</v>
      </c>
      <c r="T174" s="155">
        <f t="shared" si="23"/>
        <v>2.419E-2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56" t="s">
        <v>155</v>
      </c>
      <c r="AT174" s="156" t="s">
        <v>151</v>
      </c>
      <c r="AU174" s="156" t="s">
        <v>156</v>
      </c>
      <c r="AY174" s="14" t="s">
        <v>149</v>
      </c>
      <c r="BE174" s="157">
        <f t="shared" si="24"/>
        <v>0</v>
      </c>
      <c r="BF174" s="157">
        <f t="shared" si="25"/>
        <v>0</v>
      </c>
      <c r="BG174" s="157">
        <f t="shared" si="26"/>
        <v>0</v>
      </c>
      <c r="BH174" s="157">
        <f t="shared" si="27"/>
        <v>0</v>
      </c>
      <c r="BI174" s="157">
        <f t="shared" si="28"/>
        <v>0</v>
      </c>
      <c r="BJ174" s="14" t="s">
        <v>156</v>
      </c>
      <c r="BK174" s="157">
        <f t="shared" si="29"/>
        <v>0</v>
      </c>
      <c r="BL174" s="14" t="s">
        <v>155</v>
      </c>
      <c r="BM174" s="156" t="s">
        <v>478</v>
      </c>
    </row>
    <row r="175" spans="1:65" s="12" customFormat="1" ht="22.8" customHeight="1">
      <c r="B175" s="132"/>
      <c r="D175" s="133" t="s">
        <v>69</v>
      </c>
      <c r="E175" s="142" t="s">
        <v>198</v>
      </c>
      <c r="F175" s="142" t="s">
        <v>199</v>
      </c>
      <c r="J175" s="143">
        <f>BK175</f>
        <v>0</v>
      </c>
      <c r="L175" s="132"/>
      <c r="M175" s="136"/>
      <c r="N175" s="137"/>
      <c r="O175" s="137"/>
      <c r="P175" s="138">
        <f>P176</f>
        <v>71.085953000000003</v>
      </c>
      <c r="Q175" s="137"/>
      <c r="R175" s="138">
        <f>R176</f>
        <v>0</v>
      </c>
      <c r="S175" s="137"/>
      <c r="T175" s="139">
        <f>T176</f>
        <v>0</v>
      </c>
      <c r="AR175" s="133" t="s">
        <v>78</v>
      </c>
      <c r="AT175" s="140" t="s">
        <v>69</v>
      </c>
      <c r="AU175" s="140" t="s">
        <v>78</v>
      </c>
      <c r="AY175" s="133" t="s">
        <v>149</v>
      </c>
      <c r="BK175" s="141">
        <f>BK176</f>
        <v>0</v>
      </c>
    </row>
    <row r="176" spans="1:65" s="2" customFormat="1" ht="33" customHeight="1">
      <c r="A176" s="26"/>
      <c r="B176" s="144"/>
      <c r="C176" s="145" t="s">
        <v>391</v>
      </c>
      <c r="D176" s="145" t="s">
        <v>151</v>
      </c>
      <c r="E176" s="146" t="s">
        <v>799</v>
      </c>
      <c r="F176" s="147" t="s">
        <v>800</v>
      </c>
      <c r="G176" s="148" t="s">
        <v>187</v>
      </c>
      <c r="H176" s="149">
        <v>84.727000000000004</v>
      </c>
      <c r="I176" s="150"/>
      <c r="J176" s="150">
        <f>ROUND(I176*H176,2)</f>
        <v>0</v>
      </c>
      <c r="K176" s="151"/>
      <c r="L176" s="27"/>
      <c r="M176" s="152" t="s">
        <v>1</v>
      </c>
      <c r="N176" s="153" t="s">
        <v>36</v>
      </c>
      <c r="O176" s="154">
        <v>0.83899999999999997</v>
      </c>
      <c r="P176" s="154">
        <f>O176*H176</f>
        <v>71.085953000000003</v>
      </c>
      <c r="Q176" s="154">
        <v>0</v>
      </c>
      <c r="R176" s="154">
        <f>Q176*H176</f>
        <v>0</v>
      </c>
      <c r="S176" s="154">
        <v>0</v>
      </c>
      <c r="T176" s="155">
        <f>S176*H176</f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56" t="s">
        <v>155</v>
      </c>
      <c r="AT176" s="156" t="s">
        <v>151</v>
      </c>
      <c r="AU176" s="156" t="s">
        <v>156</v>
      </c>
      <c r="AY176" s="14" t="s">
        <v>149</v>
      </c>
      <c r="BE176" s="157">
        <f>IF(N176="základná",J176,0)</f>
        <v>0</v>
      </c>
      <c r="BF176" s="157">
        <f>IF(N176="znížená",J176,0)</f>
        <v>0</v>
      </c>
      <c r="BG176" s="157">
        <f>IF(N176="zákl. prenesená",J176,0)</f>
        <v>0</v>
      </c>
      <c r="BH176" s="157">
        <f>IF(N176="zníž. prenesená",J176,0)</f>
        <v>0</v>
      </c>
      <c r="BI176" s="157">
        <f>IF(N176="nulová",J176,0)</f>
        <v>0</v>
      </c>
      <c r="BJ176" s="14" t="s">
        <v>156</v>
      </c>
      <c r="BK176" s="157">
        <f>ROUND(I176*H176,2)</f>
        <v>0</v>
      </c>
      <c r="BL176" s="14" t="s">
        <v>155</v>
      </c>
      <c r="BM176" s="156" t="s">
        <v>481</v>
      </c>
    </row>
    <row r="177" spans="1:65" s="12" customFormat="1" ht="25.95" customHeight="1">
      <c r="B177" s="132"/>
      <c r="D177" s="133" t="s">
        <v>69</v>
      </c>
      <c r="E177" s="134" t="s">
        <v>204</v>
      </c>
      <c r="F177" s="134" t="s">
        <v>205</v>
      </c>
      <c r="J177" s="135">
        <f>BK177</f>
        <v>0</v>
      </c>
      <c r="L177" s="132"/>
      <c r="M177" s="136"/>
      <c r="N177" s="137"/>
      <c r="O177" s="137"/>
      <c r="P177" s="138">
        <f>P178</f>
        <v>11.242949999999999</v>
      </c>
      <c r="Q177" s="137"/>
      <c r="R177" s="138">
        <f>R178</f>
        <v>1.17045E-2</v>
      </c>
      <c r="S177" s="137"/>
      <c r="T177" s="139">
        <f>T178</f>
        <v>0</v>
      </c>
      <c r="AR177" s="133" t="s">
        <v>156</v>
      </c>
      <c r="AT177" s="140" t="s">
        <v>69</v>
      </c>
      <c r="AU177" s="140" t="s">
        <v>70</v>
      </c>
      <c r="AY177" s="133" t="s">
        <v>149</v>
      </c>
      <c r="BK177" s="141">
        <f>BK178</f>
        <v>0</v>
      </c>
    </row>
    <row r="178" spans="1:65" s="12" customFormat="1" ht="22.8" customHeight="1">
      <c r="B178" s="132"/>
      <c r="D178" s="133" t="s">
        <v>69</v>
      </c>
      <c r="E178" s="142" t="s">
        <v>211</v>
      </c>
      <c r="F178" s="142" t="s">
        <v>212</v>
      </c>
      <c r="J178" s="143">
        <f>BK178</f>
        <v>0</v>
      </c>
      <c r="L178" s="132"/>
      <c r="M178" s="136"/>
      <c r="N178" s="137"/>
      <c r="O178" s="137"/>
      <c r="P178" s="138">
        <f>SUM(P179:P183)</f>
        <v>11.242949999999999</v>
      </c>
      <c r="Q178" s="137"/>
      <c r="R178" s="138">
        <f>SUM(R179:R183)</f>
        <v>1.17045E-2</v>
      </c>
      <c r="S178" s="137"/>
      <c r="T178" s="139">
        <f>SUM(T179:T183)</f>
        <v>0</v>
      </c>
      <c r="AR178" s="133" t="s">
        <v>156</v>
      </c>
      <c r="AT178" s="140" t="s">
        <v>69</v>
      </c>
      <c r="AU178" s="140" t="s">
        <v>78</v>
      </c>
      <c r="AY178" s="133" t="s">
        <v>149</v>
      </c>
      <c r="BK178" s="141">
        <f>SUM(BK179:BK183)</f>
        <v>0</v>
      </c>
    </row>
    <row r="179" spans="1:65" s="2" customFormat="1" ht="33" customHeight="1">
      <c r="A179" s="26"/>
      <c r="B179" s="144"/>
      <c r="C179" s="145" t="s">
        <v>460</v>
      </c>
      <c r="D179" s="145" t="s">
        <v>151</v>
      </c>
      <c r="E179" s="146" t="s">
        <v>562</v>
      </c>
      <c r="F179" s="147" t="s">
        <v>801</v>
      </c>
      <c r="G179" s="148" t="s">
        <v>154</v>
      </c>
      <c r="H179" s="149">
        <v>1</v>
      </c>
      <c r="I179" s="150"/>
      <c r="J179" s="150">
        <f>ROUND(I179*H179,2)</f>
        <v>0</v>
      </c>
      <c r="K179" s="151"/>
      <c r="L179" s="27"/>
      <c r="M179" s="152" t="s">
        <v>1</v>
      </c>
      <c r="N179" s="153" t="s">
        <v>36</v>
      </c>
      <c r="O179" s="154">
        <v>0</v>
      </c>
      <c r="P179" s="154">
        <f>O179*H179</f>
        <v>0</v>
      </c>
      <c r="Q179" s="154">
        <v>0</v>
      </c>
      <c r="R179" s="154">
        <f>Q179*H179</f>
        <v>0</v>
      </c>
      <c r="S179" s="154">
        <v>0</v>
      </c>
      <c r="T179" s="155">
        <f>S179*H179</f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56" t="s">
        <v>188</v>
      </c>
      <c r="AT179" s="156" t="s">
        <v>151</v>
      </c>
      <c r="AU179" s="156" t="s">
        <v>156</v>
      </c>
      <c r="AY179" s="14" t="s">
        <v>149</v>
      </c>
      <c r="BE179" s="157">
        <f>IF(N179="základná",J179,0)</f>
        <v>0</v>
      </c>
      <c r="BF179" s="157">
        <f>IF(N179="znížená",J179,0)</f>
        <v>0</v>
      </c>
      <c r="BG179" s="157">
        <f>IF(N179="zákl. prenesená",J179,0)</f>
        <v>0</v>
      </c>
      <c r="BH179" s="157">
        <f>IF(N179="zníž. prenesená",J179,0)</f>
        <v>0</v>
      </c>
      <c r="BI179" s="157">
        <f>IF(N179="nulová",J179,0)</f>
        <v>0</v>
      </c>
      <c r="BJ179" s="14" t="s">
        <v>156</v>
      </c>
      <c r="BK179" s="157">
        <f>ROUND(I179*H179,2)</f>
        <v>0</v>
      </c>
      <c r="BL179" s="14" t="s">
        <v>188</v>
      </c>
      <c r="BM179" s="156" t="s">
        <v>485</v>
      </c>
    </row>
    <row r="180" spans="1:65" s="2" customFormat="1" ht="21.75" customHeight="1">
      <c r="A180" s="26"/>
      <c r="B180" s="144"/>
      <c r="C180" s="145" t="s">
        <v>394</v>
      </c>
      <c r="D180" s="145" t="s">
        <v>151</v>
      </c>
      <c r="E180" s="146" t="s">
        <v>802</v>
      </c>
      <c r="F180" s="147" t="s">
        <v>803</v>
      </c>
      <c r="G180" s="148" t="s">
        <v>154</v>
      </c>
      <c r="H180" s="149">
        <v>1</v>
      </c>
      <c r="I180" s="150"/>
      <c r="J180" s="150">
        <f>ROUND(I180*H180,2)</f>
        <v>0</v>
      </c>
      <c r="K180" s="151"/>
      <c r="L180" s="27"/>
      <c r="M180" s="152" t="s">
        <v>1</v>
      </c>
      <c r="N180" s="153" t="s">
        <v>36</v>
      </c>
      <c r="O180" s="154">
        <v>0</v>
      </c>
      <c r="P180" s="154">
        <f>O180*H180</f>
        <v>0</v>
      </c>
      <c r="Q180" s="154">
        <v>0</v>
      </c>
      <c r="R180" s="154">
        <f>Q180*H180</f>
        <v>0</v>
      </c>
      <c r="S180" s="154">
        <v>0</v>
      </c>
      <c r="T180" s="155">
        <f>S180*H180</f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56" t="s">
        <v>188</v>
      </c>
      <c r="AT180" s="156" t="s">
        <v>151</v>
      </c>
      <c r="AU180" s="156" t="s">
        <v>156</v>
      </c>
      <c r="AY180" s="14" t="s">
        <v>149</v>
      </c>
      <c r="BE180" s="157">
        <f>IF(N180="základná",J180,0)</f>
        <v>0</v>
      </c>
      <c r="BF180" s="157">
        <f>IF(N180="znížená",J180,0)</f>
        <v>0</v>
      </c>
      <c r="BG180" s="157">
        <f>IF(N180="zákl. prenesená",J180,0)</f>
        <v>0</v>
      </c>
      <c r="BH180" s="157">
        <f>IF(N180="zníž. prenesená",J180,0)</f>
        <v>0</v>
      </c>
      <c r="BI180" s="157">
        <f>IF(N180="nulová",J180,0)</f>
        <v>0</v>
      </c>
      <c r="BJ180" s="14" t="s">
        <v>156</v>
      </c>
      <c r="BK180" s="157">
        <f>ROUND(I180*H180,2)</f>
        <v>0</v>
      </c>
      <c r="BL180" s="14" t="s">
        <v>188</v>
      </c>
      <c r="BM180" s="156" t="s">
        <v>488</v>
      </c>
    </row>
    <row r="181" spans="1:65" s="2" customFormat="1" ht="24.15" customHeight="1">
      <c r="A181" s="26"/>
      <c r="B181" s="144"/>
      <c r="C181" s="145" t="s">
        <v>467</v>
      </c>
      <c r="D181" s="145" t="s">
        <v>151</v>
      </c>
      <c r="E181" s="146" t="s">
        <v>804</v>
      </c>
      <c r="F181" s="147" t="s">
        <v>805</v>
      </c>
      <c r="G181" s="148" t="s">
        <v>322</v>
      </c>
      <c r="H181" s="149">
        <v>255</v>
      </c>
      <c r="I181" s="150"/>
      <c r="J181" s="150">
        <f>ROUND(I181*H181,2)</f>
        <v>0</v>
      </c>
      <c r="K181" s="151"/>
      <c r="L181" s="27"/>
      <c r="M181" s="152" t="s">
        <v>1</v>
      </c>
      <c r="N181" s="153" t="s">
        <v>36</v>
      </c>
      <c r="O181" s="154">
        <v>4.4089999999999997E-2</v>
      </c>
      <c r="P181" s="154">
        <f>O181*H181</f>
        <v>11.242949999999999</v>
      </c>
      <c r="Q181" s="154">
        <v>4.5899999999999998E-5</v>
      </c>
      <c r="R181" s="154">
        <f>Q181*H181</f>
        <v>1.17045E-2</v>
      </c>
      <c r="S181" s="154">
        <v>0</v>
      </c>
      <c r="T181" s="155">
        <f>S181*H181</f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56" t="s">
        <v>188</v>
      </c>
      <c r="AT181" s="156" t="s">
        <v>151</v>
      </c>
      <c r="AU181" s="156" t="s">
        <v>156</v>
      </c>
      <c r="AY181" s="14" t="s">
        <v>149</v>
      </c>
      <c r="BE181" s="157">
        <f>IF(N181="základná",J181,0)</f>
        <v>0</v>
      </c>
      <c r="BF181" s="157">
        <f>IF(N181="znížená",J181,0)</f>
        <v>0</v>
      </c>
      <c r="BG181" s="157">
        <f>IF(N181="zákl. prenesená",J181,0)</f>
        <v>0</v>
      </c>
      <c r="BH181" s="157">
        <f>IF(N181="zníž. prenesená",J181,0)</f>
        <v>0</v>
      </c>
      <c r="BI181" s="157">
        <f>IF(N181="nulová",J181,0)</f>
        <v>0</v>
      </c>
      <c r="BJ181" s="14" t="s">
        <v>156</v>
      </c>
      <c r="BK181" s="157">
        <f>ROUND(I181*H181,2)</f>
        <v>0</v>
      </c>
      <c r="BL181" s="14" t="s">
        <v>188</v>
      </c>
      <c r="BM181" s="156" t="s">
        <v>492</v>
      </c>
    </row>
    <row r="182" spans="1:65" s="2" customFormat="1" ht="21.75" customHeight="1">
      <c r="A182" s="26"/>
      <c r="B182" s="144"/>
      <c r="C182" s="145" t="s">
        <v>397</v>
      </c>
      <c r="D182" s="145" t="s">
        <v>151</v>
      </c>
      <c r="E182" s="146" t="s">
        <v>806</v>
      </c>
      <c r="F182" s="147" t="s">
        <v>807</v>
      </c>
      <c r="G182" s="148" t="s">
        <v>322</v>
      </c>
      <c r="H182" s="149">
        <v>255</v>
      </c>
      <c r="I182" s="150"/>
      <c r="J182" s="150">
        <f>ROUND(I182*H182,2)</f>
        <v>0</v>
      </c>
      <c r="K182" s="151"/>
      <c r="L182" s="27"/>
      <c r="M182" s="152" t="s">
        <v>1</v>
      </c>
      <c r="N182" s="153" t="s">
        <v>36</v>
      </c>
      <c r="O182" s="154">
        <v>0</v>
      </c>
      <c r="P182" s="154">
        <f>O182*H182</f>
        <v>0</v>
      </c>
      <c r="Q182" s="154">
        <v>0</v>
      </c>
      <c r="R182" s="154">
        <f>Q182*H182</f>
        <v>0</v>
      </c>
      <c r="S182" s="154">
        <v>0</v>
      </c>
      <c r="T182" s="155">
        <f>S182*H182</f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56" t="s">
        <v>188</v>
      </c>
      <c r="AT182" s="156" t="s">
        <v>151</v>
      </c>
      <c r="AU182" s="156" t="s">
        <v>156</v>
      </c>
      <c r="AY182" s="14" t="s">
        <v>149</v>
      </c>
      <c r="BE182" s="157">
        <f>IF(N182="základná",J182,0)</f>
        <v>0</v>
      </c>
      <c r="BF182" s="157">
        <f>IF(N182="znížená",J182,0)</f>
        <v>0</v>
      </c>
      <c r="BG182" s="157">
        <f>IF(N182="zákl. prenesená",J182,0)</f>
        <v>0</v>
      </c>
      <c r="BH182" s="157">
        <f>IF(N182="zníž. prenesená",J182,0)</f>
        <v>0</v>
      </c>
      <c r="BI182" s="157">
        <f>IF(N182="nulová",J182,0)</f>
        <v>0</v>
      </c>
      <c r="BJ182" s="14" t="s">
        <v>156</v>
      </c>
      <c r="BK182" s="157">
        <f>ROUND(I182*H182,2)</f>
        <v>0</v>
      </c>
      <c r="BL182" s="14" t="s">
        <v>188</v>
      </c>
      <c r="BM182" s="156" t="s">
        <v>495</v>
      </c>
    </row>
    <row r="183" spans="1:65" s="2" customFormat="1" ht="24.15" customHeight="1">
      <c r="A183" s="26"/>
      <c r="B183" s="144"/>
      <c r="C183" s="145" t="s">
        <v>474</v>
      </c>
      <c r="D183" s="145" t="s">
        <v>151</v>
      </c>
      <c r="E183" s="146" t="s">
        <v>587</v>
      </c>
      <c r="F183" s="147" t="s">
        <v>289</v>
      </c>
      <c r="G183" s="148" t="s">
        <v>290</v>
      </c>
      <c r="H183" s="149">
        <v>22.056999999999999</v>
      </c>
      <c r="I183" s="150"/>
      <c r="J183" s="150">
        <f>ROUND(I183*H183,2)</f>
        <v>0</v>
      </c>
      <c r="K183" s="151"/>
      <c r="L183" s="27"/>
      <c r="M183" s="158" t="s">
        <v>1</v>
      </c>
      <c r="N183" s="159" t="s">
        <v>36</v>
      </c>
      <c r="O183" s="160">
        <v>0</v>
      </c>
      <c r="P183" s="160">
        <f>O183*H183</f>
        <v>0</v>
      </c>
      <c r="Q183" s="160">
        <v>0</v>
      </c>
      <c r="R183" s="160">
        <f>Q183*H183</f>
        <v>0</v>
      </c>
      <c r="S183" s="160">
        <v>0</v>
      </c>
      <c r="T183" s="161">
        <f>S183*H183</f>
        <v>0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56" t="s">
        <v>188</v>
      </c>
      <c r="AT183" s="156" t="s">
        <v>151</v>
      </c>
      <c r="AU183" s="156" t="s">
        <v>156</v>
      </c>
      <c r="AY183" s="14" t="s">
        <v>149</v>
      </c>
      <c r="BE183" s="157">
        <f>IF(N183="základná",J183,0)</f>
        <v>0</v>
      </c>
      <c r="BF183" s="157">
        <f>IF(N183="znížená",J183,0)</f>
        <v>0</v>
      </c>
      <c r="BG183" s="157">
        <f>IF(N183="zákl. prenesená",J183,0)</f>
        <v>0</v>
      </c>
      <c r="BH183" s="157">
        <f>IF(N183="zníž. prenesená",J183,0)</f>
        <v>0</v>
      </c>
      <c r="BI183" s="157">
        <f>IF(N183="nulová",J183,0)</f>
        <v>0</v>
      </c>
      <c r="BJ183" s="14" t="s">
        <v>156</v>
      </c>
      <c r="BK183" s="157">
        <f>ROUND(I183*H183,2)</f>
        <v>0</v>
      </c>
      <c r="BL183" s="14" t="s">
        <v>188</v>
      </c>
      <c r="BM183" s="156" t="s">
        <v>499</v>
      </c>
    </row>
    <row r="184" spans="1:65" s="2" customFormat="1" ht="6.9" customHeight="1">
      <c r="A184" s="26"/>
      <c r="B184" s="44"/>
      <c r="C184" s="45"/>
      <c r="D184" s="45"/>
      <c r="E184" s="45"/>
      <c r="F184" s="45"/>
      <c r="G184" s="45"/>
      <c r="H184" s="45"/>
      <c r="I184" s="45"/>
      <c r="J184" s="45"/>
      <c r="K184" s="45"/>
      <c r="L184" s="27"/>
      <c r="M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</row>
  </sheetData>
  <autoFilter ref="C125:K183" xr:uid="{00000000-0009-0000-0000-000008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30</vt:i4>
      </vt:variant>
    </vt:vector>
  </HeadingPairs>
  <TitlesOfParts>
    <vt:vector size="45" baseType="lpstr">
      <vt:lpstr>Rekapitulácia stavby</vt:lpstr>
      <vt:lpstr>SO 10.1 - Príprava územia</vt:lpstr>
      <vt:lpstr>SO 10.2 - Merný objekt od...</vt:lpstr>
      <vt:lpstr>SO 10.3 - Objekt hrablíc</vt:lpstr>
      <vt:lpstr>SO 10.4 - Prevádzková bud...</vt:lpstr>
      <vt:lpstr>SO 10.5 - Monoblok - úprava</vt:lpstr>
      <vt:lpstr>SO 10.6 - Nitrifikačné ná...</vt:lpstr>
      <vt:lpstr>SO 10.7 - Denitrifikačné ...</vt:lpstr>
      <vt:lpstr>SO 10.8 - Výstupná čerpac...</vt:lpstr>
      <vt:lpstr>SO 10.9 - Prepojovacie po...</vt:lpstr>
      <vt:lpstr>SO 10.10 - Spevnené plochy</vt:lpstr>
      <vt:lpstr>SO 10.10.1 - Spevnené plo...</vt:lpstr>
      <vt:lpstr>SO 10.11 - Oplotenie</vt:lpstr>
      <vt:lpstr>PS 05.1 - Strojnotechnolo...</vt:lpstr>
      <vt:lpstr>Elektročasť-PS 05.2., SO 10.12.</vt:lpstr>
      <vt:lpstr>'Elektročasť-PS 05.2., SO 10.12.'!Názvy_tlače</vt:lpstr>
      <vt:lpstr>'PS 05.1 - Strojnotechnolo...'!Názvy_tlače</vt:lpstr>
      <vt:lpstr>'Rekapitulácia stavby'!Názvy_tlače</vt:lpstr>
      <vt:lpstr>'SO 10.1 - Príprava územia'!Názvy_tlače</vt:lpstr>
      <vt:lpstr>'SO 10.10 - Spevnené plochy'!Názvy_tlače</vt:lpstr>
      <vt:lpstr>'SO 10.10.1 - Spevnené plo...'!Názvy_tlače</vt:lpstr>
      <vt:lpstr>'SO 10.11 - Oplotenie'!Názvy_tlače</vt:lpstr>
      <vt:lpstr>'SO 10.2 - Merný objekt od...'!Názvy_tlače</vt:lpstr>
      <vt:lpstr>'SO 10.3 - Objekt hrablíc'!Názvy_tlače</vt:lpstr>
      <vt:lpstr>'SO 10.4 - Prevádzková bud...'!Názvy_tlače</vt:lpstr>
      <vt:lpstr>'SO 10.5 - Monoblok - úprava'!Názvy_tlače</vt:lpstr>
      <vt:lpstr>'SO 10.6 - Nitrifikačné ná...'!Názvy_tlače</vt:lpstr>
      <vt:lpstr>'SO 10.7 - Denitrifikačné ...'!Názvy_tlače</vt:lpstr>
      <vt:lpstr>'SO 10.8 - Výstupná čerpac...'!Názvy_tlače</vt:lpstr>
      <vt:lpstr>'SO 10.9 - Prepojovacie po...'!Názvy_tlače</vt:lpstr>
      <vt:lpstr>'Elektročasť-PS 05.2., SO 10.12.'!Oblasť_tlače</vt:lpstr>
      <vt:lpstr>'PS 05.1 - Strojnotechnolo...'!Oblasť_tlače</vt:lpstr>
      <vt:lpstr>'Rekapitulácia stavby'!Oblasť_tlače</vt:lpstr>
      <vt:lpstr>'SO 10.1 - Príprava územia'!Oblasť_tlače</vt:lpstr>
      <vt:lpstr>'SO 10.10 - Spevnené plochy'!Oblasť_tlače</vt:lpstr>
      <vt:lpstr>'SO 10.10.1 - Spevnené plo...'!Oblasť_tlače</vt:lpstr>
      <vt:lpstr>'SO 10.11 - Oplotenie'!Oblasť_tlače</vt:lpstr>
      <vt:lpstr>'SO 10.2 - Merný objekt od...'!Oblasť_tlače</vt:lpstr>
      <vt:lpstr>'SO 10.3 - Objekt hrablíc'!Oblasť_tlače</vt:lpstr>
      <vt:lpstr>'SO 10.4 - Prevádzková bud...'!Oblasť_tlače</vt:lpstr>
      <vt:lpstr>'SO 10.5 - Monoblok - úprava'!Oblasť_tlače</vt:lpstr>
      <vt:lpstr>'SO 10.6 - Nitrifikačné ná...'!Oblasť_tlače</vt:lpstr>
      <vt:lpstr>'SO 10.7 - Denitrifikačné ...'!Oblasť_tlače</vt:lpstr>
      <vt:lpstr>'SO 10.8 - Výstupná čerpac...'!Oblasť_tlače</vt:lpstr>
      <vt:lpstr>'SO 10.9 - Prepojovacie po...'!Oblasť_tlače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Dlhy</dc:creator>
  <cp:lastModifiedBy>zdeno</cp:lastModifiedBy>
  <dcterms:created xsi:type="dcterms:W3CDTF">2021-08-20T05:27:19Z</dcterms:created>
  <dcterms:modified xsi:type="dcterms:W3CDTF">2021-10-26T10:49:45Z</dcterms:modified>
</cp:coreProperties>
</file>