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/>
  <mc:AlternateContent xmlns:mc="http://schemas.openxmlformats.org/markup-compatibility/2006">
    <mc:Choice Requires="x15">
      <x15ac:absPath xmlns:x15ac="http://schemas.microsoft.com/office/spreadsheetml/2010/11/ac" url="H:\ZsNH\Pripravované zákazky 2022\Kremnica_oprava katarinskej veze\"/>
    </mc:Choice>
  </mc:AlternateContent>
  <xr:revisionPtr revIDLastSave="0" documentId="8_{D2E28FC2-4040-4D8B-A635-C0D5C97DF4E9}" xr6:coauthVersionLast="47" xr6:coauthVersionMax="47" xr10:uidLastSave="{00000000-0000-0000-0000-000000000000}"/>
  <bookViews>
    <workbookView xWindow="-108" yWindow="-108" windowWidth="23256" windowHeight="12576" firstSheet="1" activeTab="1" xr2:uid="{00000000-000D-0000-FFFF-FFFF00000000}"/>
  </bookViews>
  <sheets>
    <sheet name="Rekapitulácia stavby" sheetId="1" state="hidden" r:id="rId1"/>
    <sheet name="SO 02 - Oprava Katarínske..." sheetId="2" r:id="rId2"/>
  </sheets>
  <definedNames>
    <definedName name="_xlnm._FilterDatabase" localSheetId="1" hidden="1">'SO 02 - Oprava Katarínske...'!$C$152:$K$380</definedName>
    <definedName name="_xlnm.Print_Area" localSheetId="0">'Rekapitulácia stavby'!$D$4:$AO$76,'Rekapitulácia stavby'!$C$82:$AQ$96</definedName>
    <definedName name="_xlnm.Print_Area" localSheetId="1">'SO 02 - Oprava Katarínske...'!$C$4:$J$76,'SO 02 - Oprava Katarínske...'!$C$82:$J$133,'SO 02 - Oprava Katarínske...'!$C$139:$J$380</definedName>
    <definedName name="_xlnm.Print_Titles" localSheetId="0">'Rekapitulácia stavby'!$92:$92</definedName>
    <definedName name="_xlnm.Print_Titles" localSheetId="1">'SO 02 - Oprava Katarínske...'!$152:$152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93" i="2" l="1"/>
  <c r="J294" i="2"/>
  <c r="J295" i="2"/>
  <c r="J296" i="2"/>
  <c r="J297" i="2"/>
  <c r="J298" i="2"/>
  <c r="J299" i="2"/>
  <c r="J300" i="2"/>
  <c r="J301" i="2"/>
  <c r="J303" i="2"/>
  <c r="J304" i="2"/>
  <c r="J306" i="2"/>
  <c r="J307" i="2"/>
  <c r="J41" i="2"/>
  <c r="J40" i="2"/>
  <c r="AY95" i="1"/>
  <c r="J39" i="2"/>
  <c r="AX95" i="1"/>
  <c r="BI380" i="2"/>
  <c r="BH380" i="2"/>
  <c r="BG380" i="2"/>
  <c r="BE380" i="2"/>
  <c r="T380" i="2"/>
  <c r="R380" i="2"/>
  <c r="P380" i="2"/>
  <c r="BI379" i="2"/>
  <c r="BH379" i="2"/>
  <c r="BG379" i="2"/>
  <c r="BE379" i="2"/>
  <c r="T379" i="2"/>
  <c r="R379" i="2"/>
  <c r="P379" i="2"/>
  <c r="BI378" i="2"/>
  <c r="BH378" i="2"/>
  <c r="BG378" i="2"/>
  <c r="BE378" i="2"/>
  <c r="T378" i="2"/>
  <c r="R378" i="2"/>
  <c r="P378" i="2"/>
  <c r="BI376" i="2"/>
  <c r="BH376" i="2"/>
  <c r="BG376" i="2"/>
  <c r="BE376" i="2"/>
  <c r="T376" i="2"/>
  <c r="R376" i="2"/>
  <c r="P376" i="2"/>
  <c r="BI372" i="2"/>
  <c r="BH372" i="2"/>
  <c r="BG372" i="2"/>
  <c r="BE372" i="2"/>
  <c r="T372" i="2"/>
  <c r="R372" i="2"/>
  <c r="P372" i="2"/>
  <c r="BI371" i="2"/>
  <c r="BH371" i="2"/>
  <c r="BG371" i="2"/>
  <c r="BE371" i="2"/>
  <c r="T371" i="2"/>
  <c r="R371" i="2"/>
  <c r="P371" i="2"/>
  <c r="BI369" i="2"/>
  <c r="BH369" i="2"/>
  <c r="BG369" i="2"/>
  <c r="BE369" i="2"/>
  <c r="T369" i="2"/>
  <c r="R369" i="2"/>
  <c r="P369" i="2"/>
  <c r="BI365" i="2"/>
  <c r="BH365" i="2"/>
  <c r="BG365" i="2"/>
  <c r="BE365" i="2"/>
  <c r="T365" i="2"/>
  <c r="R365" i="2"/>
  <c r="P365" i="2"/>
  <c r="BI363" i="2"/>
  <c r="BH363" i="2"/>
  <c r="BG363" i="2"/>
  <c r="BE363" i="2"/>
  <c r="T363" i="2"/>
  <c r="R363" i="2"/>
  <c r="P363" i="2"/>
  <c r="BI362" i="2"/>
  <c r="BH362" i="2"/>
  <c r="BG362" i="2"/>
  <c r="BE362" i="2"/>
  <c r="T362" i="2"/>
  <c r="R362" i="2"/>
  <c r="P362" i="2"/>
  <c r="BI360" i="2"/>
  <c r="BH360" i="2"/>
  <c r="BG360" i="2"/>
  <c r="BE360" i="2"/>
  <c r="T360" i="2"/>
  <c r="R360" i="2"/>
  <c r="P360" i="2"/>
  <c r="BI359" i="2"/>
  <c r="BH359" i="2"/>
  <c r="BG359" i="2"/>
  <c r="BE359" i="2"/>
  <c r="T359" i="2"/>
  <c r="R359" i="2"/>
  <c r="P359" i="2"/>
  <c r="BI358" i="2"/>
  <c r="BH358" i="2"/>
  <c r="BG358" i="2"/>
  <c r="BE358" i="2"/>
  <c r="T358" i="2"/>
  <c r="R358" i="2"/>
  <c r="P358" i="2"/>
  <c r="BI357" i="2"/>
  <c r="BH357" i="2"/>
  <c r="BG357" i="2"/>
  <c r="BE357" i="2"/>
  <c r="T357" i="2"/>
  <c r="R357" i="2"/>
  <c r="P357" i="2"/>
  <c r="BI356" i="2"/>
  <c r="BH356" i="2"/>
  <c r="BG356" i="2"/>
  <c r="BE356" i="2"/>
  <c r="T356" i="2"/>
  <c r="R356" i="2"/>
  <c r="P356" i="2"/>
  <c r="BI355" i="2"/>
  <c r="BH355" i="2"/>
  <c r="BG355" i="2"/>
  <c r="BE355" i="2"/>
  <c r="T355" i="2"/>
  <c r="R355" i="2"/>
  <c r="P355" i="2"/>
  <c r="BI354" i="2"/>
  <c r="BH354" i="2"/>
  <c r="BG354" i="2"/>
  <c r="BE354" i="2"/>
  <c r="T354" i="2"/>
  <c r="R354" i="2"/>
  <c r="P354" i="2"/>
  <c r="BI353" i="2"/>
  <c r="BH353" i="2"/>
  <c r="BG353" i="2"/>
  <c r="BE353" i="2"/>
  <c r="T353" i="2"/>
  <c r="R353" i="2"/>
  <c r="P353" i="2"/>
  <c r="BI352" i="2"/>
  <c r="BH352" i="2"/>
  <c r="BG352" i="2"/>
  <c r="BE352" i="2"/>
  <c r="T352" i="2"/>
  <c r="R352" i="2"/>
  <c r="P352" i="2"/>
  <c r="BI351" i="2"/>
  <c r="BH351" i="2"/>
  <c r="BG351" i="2"/>
  <c r="BE351" i="2"/>
  <c r="T351" i="2"/>
  <c r="R351" i="2"/>
  <c r="P351" i="2"/>
  <c r="BI350" i="2"/>
  <c r="BH350" i="2"/>
  <c r="BG350" i="2"/>
  <c r="BE350" i="2"/>
  <c r="T350" i="2"/>
  <c r="R350" i="2"/>
  <c r="P350" i="2"/>
  <c r="BI349" i="2"/>
  <c r="BH349" i="2"/>
  <c r="BG349" i="2"/>
  <c r="BE349" i="2"/>
  <c r="T349" i="2"/>
  <c r="R349" i="2"/>
  <c r="P349" i="2"/>
  <c r="BI347" i="2"/>
  <c r="BH347" i="2"/>
  <c r="BG347" i="2"/>
  <c r="BE347" i="2"/>
  <c r="T347" i="2"/>
  <c r="R347" i="2"/>
  <c r="P347" i="2"/>
  <c r="BI346" i="2"/>
  <c r="BH346" i="2"/>
  <c r="BG346" i="2"/>
  <c r="BE346" i="2"/>
  <c r="T346" i="2"/>
  <c r="R346" i="2"/>
  <c r="P346" i="2"/>
  <c r="BI345" i="2"/>
  <c r="BH345" i="2"/>
  <c r="BG345" i="2"/>
  <c r="BE345" i="2"/>
  <c r="T345" i="2"/>
  <c r="R345" i="2"/>
  <c r="P345" i="2"/>
  <c r="BI344" i="2"/>
  <c r="BH344" i="2"/>
  <c r="BG344" i="2"/>
  <c r="BE344" i="2"/>
  <c r="T344" i="2"/>
  <c r="R344" i="2"/>
  <c r="P344" i="2"/>
  <c r="BI343" i="2"/>
  <c r="BH343" i="2"/>
  <c r="BG343" i="2"/>
  <c r="BE343" i="2"/>
  <c r="T343" i="2"/>
  <c r="R343" i="2"/>
  <c r="P343" i="2"/>
  <c r="BI342" i="2"/>
  <c r="BH342" i="2"/>
  <c r="BG342" i="2"/>
  <c r="BE342" i="2"/>
  <c r="T342" i="2"/>
  <c r="R342" i="2"/>
  <c r="P342" i="2"/>
  <c r="BI341" i="2"/>
  <c r="BH341" i="2"/>
  <c r="BG341" i="2"/>
  <c r="BE341" i="2"/>
  <c r="T341" i="2"/>
  <c r="R341" i="2"/>
  <c r="P341" i="2"/>
  <c r="BI340" i="2"/>
  <c r="BH340" i="2"/>
  <c r="BG340" i="2"/>
  <c r="BE340" i="2"/>
  <c r="T340" i="2"/>
  <c r="R340" i="2"/>
  <c r="P340" i="2"/>
  <c r="BI339" i="2"/>
  <c r="BH339" i="2"/>
  <c r="BG339" i="2"/>
  <c r="BE339" i="2"/>
  <c r="T339" i="2"/>
  <c r="R339" i="2"/>
  <c r="P339" i="2"/>
  <c r="BI337" i="2"/>
  <c r="BH337" i="2"/>
  <c r="BG337" i="2"/>
  <c r="BE337" i="2"/>
  <c r="T337" i="2"/>
  <c r="R337" i="2"/>
  <c r="P337" i="2"/>
  <c r="BI336" i="2"/>
  <c r="BH336" i="2"/>
  <c r="BG336" i="2"/>
  <c r="BE336" i="2"/>
  <c r="T336" i="2"/>
  <c r="R336" i="2"/>
  <c r="P336" i="2"/>
  <c r="BI335" i="2"/>
  <c r="BH335" i="2"/>
  <c r="BG335" i="2"/>
  <c r="BE335" i="2"/>
  <c r="T335" i="2"/>
  <c r="R335" i="2"/>
  <c r="P335" i="2"/>
  <c r="BI333" i="2"/>
  <c r="BH333" i="2"/>
  <c r="BG333" i="2"/>
  <c r="BE333" i="2"/>
  <c r="T333" i="2"/>
  <c r="R333" i="2"/>
  <c r="P333" i="2"/>
  <c r="BI332" i="2"/>
  <c r="BH332" i="2"/>
  <c r="BG332" i="2"/>
  <c r="BE332" i="2"/>
  <c r="T332" i="2"/>
  <c r="R332" i="2"/>
  <c r="P332" i="2"/>
  <c r="BI331" i="2"/>
  <c r="BH331" i="2"/>
  <c r="BG331" i="2"/>
  <c r="BE331" i="2"/>
  <c r="T331" i="2"/>
  <c r="R331" i="2"/>
  <c r="P331" i="2"/>
  <c r="BI330" i="2"/>
  <c r="BH330" i="2"/>
  <c r="BG330" i="2"/>
  <c r="BE330" i="2"/>
  <c r="T330" i="2"/>
  <c r="R330" i="2"/>
  <c r="P330" i="2"/>
  <c r="BI329" i="2"/>
  <c r="BH329" i="2"/>
  <c r="BG329" i="2"/>
  <c r="BE329" i="2"/>
  <c r="T329" i="2"/>
  <c r="R329" i="2"/>
  <c r="P329" i="2"/>
  <c r="BI327" i="2"/>
  <c r="BH327" i="2"/>
  <c r="BG327" i="2"/>
  <c r="BE327" i="2"/>
  <c r="T327" i="2"/>
  <c r="R327" i="2"/>
  <c r="P327" i="2"/>
  <c r="BI326" i="2"/>
  <c r="BH326" i="2"/>
  <c r="BG326" i="2"/>
  <c r="BE326" i="2"/>
  <c r="T326" i="2"/>
  <c r="R326" i="2"/>
  <c r="P326" i="2"/>
  <c r="BI324" i="2"/>
  <c r="BH324" i="2"/>
  <c r="BG324" i="2"/>
  <c r="BE324" i="2"/>
  <c r="T324" i="2"/>
  <c r="R324" i="2"/>
  <c r="P324" i="2"/>
  <c r="BI323" i="2"/>
  <c r="BH323" i="2"/>
  <c r="BG323" i="2"/>
  <c r="BE323" i="2"/>
  <c r="T323" i="2"/>
  <c r="R323" i="2"/>
  <c r="P323" i="2"/>
  <c r="BI321" i="2"/>
  <c r="BH321" i="2"/>
  <c r="BG321" i="2"/>
  <c r="BE321" i="2"/>
  <c r="T321" i="2"/>
  <c r="R321" i="2"/>
  <c r="P321" i="2"/>
  <c r="BI320" i="2"/>
  <c r="BH320" i="2"/>
  <c r="BG320" i="2"/>
  <c r="BE320" i="2"/>
  <c r="T320" i="2"/>
  <c r="R320" i="2"/>
  <c r="P320" i="2"/>
  <c r="BI318" i="2"/>
  <c r="BH318" i="2"/>
  <c r="BG318" i="2"/>
  <c r="BE318" i="2"/>
  <c r="T318" i="2"/>
  <c r="R318" i="2"/>
  <c r="P318" i="2"/>
  <c r="BI317" i="2"/>
  <c r="BH317" i="2"/>
  <c r="BG317" i="2"/>
  <c r="BE317" i="2"/>
  <c r="T317" i="2"/>
  <c r="R317" i="2"/>
  <c r="P317" i="2"/>
  <c r="BI315" i="2"/>
  <c r="BH315" i="2"/>
  <c r="BG315" i="2"/>
  <c r="BE315" i="2"/>
  <c r="T315" i="2"/>
  <c r="T314" i="2" s="1"/>
  <c r="R315" i="2"/>
  <c r="R314" i="2"/>
  <c r="P315" i="2"/>
  <c r="P314" i="2" s="1"/>
  <c r="BI313" i="2"/>
  <c r="BH313" i="2"/>
  <c r="BG313" i="2"/>
  <c r="BE313" i="2"/>
  <c r="T313" i="2"/>
  <c r="R313" i="2"/>
  <c r="P313" i="2"/>
  <c r="BI312" i="2"/>
  <c r="BH312" i="2"/>
  <c r="BG312" i="2"/>
  <c r="BE312" i="2"/>
  <c r="T312" i="2"/>
  <c r="R312" i="2"/>
  <c r="P312" i="2"/>
  <c r="BI310" i="2"/>
  <c r="BH310" i="2"/>
  <c r="BG310" i="2"/>
  <c r="BE310" i="2"/>
  <c r="T310" i="2"/>
  <c r="R310" i="2"/>
  <c r="P310" i="2"/>
  <c r="BI309" i="2"/>
  <c r="BH309" i="2"/>
  <c r="BG309" i="2"/>
  <c r="BE309" i="2"/>
  <c r="T309" i="2"/>
  <c r="R309" i="2"/>
  <c r="P309" i="2"/>
  <c r="BI307" i="2"/>
  <c r="BH307" i="2"/>
  <c r="BG307" i="2"/>
  <c r="BE307" i="2"/>
  <c r="T307" i="2"/>
  <c r="R307" i="2"/>
  <c r="P307" i="2"/>
  <c r="BI306" i="2"/>
  <c r="BH306" i="2"/>
  <c r="BG306" i="2"/>
  <c r="BE306" i="2"/>
  <c r="T306" i="2"/>
  <c r="R306" i="2"/>
  <c r="P306" i="2"/>
  <c r="BI304" i="2"/>
  <c r="BH304" i="2"/>
  <c r="BG304" i="2"/>
  <c r="BE304" i="2"/>
  <c r="T304" i="2"/>
  <c r="R304" i="2"/>
  <c r="P304" i="2"/>
  <c r="BI303" i="2"/>
  <c r="BH303" i="2"/>
  <c r="BG303" i="2"/>
  <c r="BE303" i="2"/>
  <c r="T303" i="2"/>
  <c r="R303" i="2"/>
  <c r="P303" i="2"/>
  <c r="BI301" i="2"/>
  <c r="BH301" i="2"/>
  <c r="BG301" i="2"/>
  <c r="BE301" i="2"/>
  <c r="T301" i="2"/>
  <c r="R301" i="2"/>
  <c r="P301" i="2"/>
  <c r="BI300" i="2"/>
  <c r="BH300" i="2"/>
  <c r="BG300" i="2"/>
  <c r="BE300" i="2"/>
  <c r="T300" i="2"/>
  <c r="R300" i="2"/>
  <c r="P300" i="2"/>
  <c r="BI299" i="2"/>
  <c r="BH299" i="2"/>
  <c r="BG299" i="2"/>
  <c r="BE299" i="2"/>
  <c r="T299" i="2"/>
  <c r="R299" i="2"/>
  <c r="P299" i="2"/>
  <c r="BI298" i="2"/>
  <c r="BH298" i="2"/>
  <c r="BG298" i="2"/>
  <c r="BE298" i="2"/>
  <c r="T298" i="2"/>
  <c r="R298" i="2"/>
  <c r="P298" i="2"/>
  <c r="BI297" i="2"/>
  <c r="BH297" i="2"/>
  <c r="BG297" i="2"/>
  <c r="BE297" i="2"/>
  <c r="T297" i="2"/>
  <c r="R297" i="2"/>
  <c r="P297" i="2"/>
  <c r="BI296" i="2"/>
  <c r="BH296" i="2"/>
  <c r="BG296" i="2"/>
  <c r="BE296" i="2"/>
  <c r="T296" i="2"/>
  <c r="R296" i="2"/>
  <c r="P296" i="2"/>
  <c r="BI295" i="2"/>
  <c r="BH295" i="2"/>
  <c r="BG295" i="2"/>
  <c r="BE295" i="2"/>
  <c r="T295" i="2"/>
  <c r="R295" i="2"/>
  <c r="P295" i="2"/>
  <c r="BI294" i="2"/>
  <c r="BH294" i="2"/>
  <c r="BG294" i="2"/>
  <c r="BE294" i="2"/>
  <c r="T294" i="2"/>
  <c r="R294" i="2"/>
  <c r="P294" i="2"/>
  <c r="BI293" i="2"/>
  <c r="BH293" i="2"/>
  <c r="BG293" i="2"/>
  <c r="BE293" i="2"/>
  <c r="T293" i="2"/>
  <c r="R293" i="2"/>
  <c r="P293" i="2"/>
  <c r="BI291" i="2"/>
  <c r="BH291" i="2"/>
  <c r="BG291" i="2"/>
  <c r="BE291" i="2"/>
  <c r="T291" i="2"/>
  <c r="R291" i="2"/>
  <c r="P291" i="2"/>
  <c r="BI290" i="2"/>
  <c r="BH290" i="2"/>
  <c r="BG290" i="2"/>
  <c r="BE290" i="2"/>
  <c r="T290" i="2"/>
  <c r="R290" i="2"/>
  <c r="P290" i="2"/>
  <c r="BI289" i="2"/>
  <c r="BH289" i="2"/>
  <c r="BG289" i="2"/>
  <c r="BE289" i="2"/>
  <c r="T289" i="2"/>
  <c r="R289" i="2"/>
  <c r="P289" i="2"/>
  <c r="BI288" i="2"/>
  <c r="BH288" i="2"/>
  <c r="BG288" i="2"/>
  <c r="BE288" i="2"/>
  <c r="T288" i="2"/>
  <c r="R288" i="2"/>
  <c r="P288" i="2"/>
  <c r="BI287" i="2"/>
  <c r="BH287" i="2"/>
  <c r="BG287" i="2"/>
  <c r="BE287" i="2"/>
  <c r="T287" i="2"/>
  <c r="R287" i="2"/>
  <c r="P287" i="2"/>
  <c r="BI286" i="2"/>
  <c r="BH286" i="2"/>
  <c r="BG286" i="2"/>
  <c r="BE286" i="2"/>
  <c r="T286" i="2"/>
  <c r="R286" i="2"/>
  <c r="P286" i="2"/>
  <c r="BI284" i="2"/>
  <c r="BH284" i="2"/>
  <c r="BG284" i="2"/>
  <c r="BE284" i="2"/>
  <c r="T284" i="2"/>
  <c r="R284" i="2"/>
  <c r="P284" i="2"/>
  <c r="BI283" i="2"/>
  <c r="BH283" i="2"/>
  <c r="BG283" i="2"/>
  <c r="BE283" i="2"/>
  <c r="T283" i="2"/>
  <c r="R283" i="2"/>
  <c r="P283" i="2"/>
  <c r="BI282" i="2"/>
  <c r="BH282" i="2"/>
  <c r="BG282" i="2"/>
  <c r="BE282" i="2"/>
  <c r="T282" i="2"/>
  <c r="R282" i="2"/>
  <c r="P282" i="2"/>
  <c r="BI281" i="2"/>
  <c r="BH281" i="2"/>
  <c r="BG281" i="2"/>
  <c r="BE281" i="2"/>
  <c r="T281" i="2"/>
  <c r="R281" i="2"/>
  <c r="P281" i="2"/>
  <c r="BI280" i="2"/>
  <c r="BH280" i="2"/>
  <c r="BG280" i="2"/>
  <c r="BE280" i="2"/>
  <c r="T280" i="2"/>
  <c r="R280" i="2"/>
  <c r="P280" i="2"/>
  <c r="BI279" i="2"/>
  <c r="BH279" i="2"/>
  <c r="BG279" i="2"/>
  <c r="BE279" i="2"/>
  <c r="T279" i="2"/>
  <c r="R279" i="2"/>
  <c r="P279" i="2"/>
  <c r="BI278" i="2"/>
  <c r="BH278" i="2"/>
  <c r="BG278" i="2"/>
  <c r="BE278" i="2"/>
  <c r="T278" i="2"/>
  <c r="R278" i="2"/>
  <c r="P278" i="2"/>
  <c r="BI276" i="2"/>
  <c r="BH276" i="2"/>
  <c r="BG276" i="2"/>
  <c r="BE276" i="2"/>
  <c r="T276" i="2"/>
  <c r="R276" i="2"/>
  <c r="P276" i="2"/>
  <c r="BI275" i="2"/>
  <c r="BH275" i="2"/>
  <c r="BG275" i="2"/>
  <c r="BE275" i="2"/>
  <c r="T275" i="2"/>
  <c r="R275" i="2"/>
  <c r="P275" i="2"/>
  <c r="BI273" i="2"/>
  <c r="BH273" i="2"/>
  <c r="BG273" i="2"/>
  <c r="BE273" i="2"/>
  <c r="T273" i="2"/>
  <c r="R273" i="2"/>
  <c r="P273" i="2"/>
  <c r="BI272" i="2"/>
  <c r="BH272" i="2"/>
  <c r="BG272" i="2"/>
  <c r="BE272" i="2"/>
  <c r="T272" i="2"/>
  <c r="R272" i="2"/>
  <c r="P272" i="2"/>
  <c r="BI270" i="2"/>
  <c r="BH270" i="2"/>
  <c r="BG270" i="2"/>
  <c r="BE270" i="2"/>
  <c r="T270" i="2"/>
  <c r="R270" i="2"/>
  <c r="P270" i="2"/>
  <c r="BI269" i="2"/>
  <c r="BH269" i="2"/>
  <c r="BG269" i="2"/>
  <c r="BE269" i="2"/>
  <c r="T269" i="2"/>
  <c r="R269" i="2"/>
  <c r="P269" i="2"/>
  <c r="BI268" i="2"/>
  <c r="BH268" i="2"/>
  <c r="BG268" i="2"/>
  <c r="BE268" i="2"/>
  <c r="T268" i="2"/>
  <c r="R268" i="2"/>
  <c r="P268" i="2"/>
  <c r="BI267" i="2"/>
  <c r="BH267" i="2"/>
  <c r="BG267" i="2"/>
  <c r="BE267" i="2"/>
  <c r="T267" i="2"/>
  <c r="R267" i="2"/>
  <c r="P267" i="2"/>
  <c r="BI266" i="2"/>
  <c r="BH266" i="2"/>
  <c r="BG266" i="2"/>
  <c r="BE266" i="2"/>
  <c r="T266" i="2"/>
  <c r="R266" i="2"/>
  <c r="P266" i="2"/>
  <c r="BI265" i="2"/>
  <c r="BH265" i="2"/>
  <c r="BG265" i="2"/>
  <c r="BE265" i="2"/>
  <c r="T265" i="2"/>
  <c r="R265" i="2"/>
  <c r="P265" i="2"/>
  <c r="BI264" i="2"/>
  <c r="BH264" i="2"/>
  <c r="BG264" i="2"/>
  <c r="BE264" i="2"/>
  <c r="T264" i="2"/>
  <c r="R264" i="2"/>
  <c r="P264" i="2"/>
  <c r="BI263" i="2"/>
  <c r="BH263" i="2"/>
  <c r="BG263" i="2"/>
  <c r="BE263" i="2"/>
  <c r="T263" i="2"/>
  <c r="R263" i="2"/>
  <c r="P263" i="2"/>
  <c r="BI262" i="2"/>
  <c r="BH262" i="2"/>
  <c r="BG262" i="2"/>
  <c r="BE262" i="2"/>
  <c r="T262" i="2"/>
  <c r="R262" i="2"/>
  <c r="P262" i="2"/>
  <c r="BI260" i="2"/>
  <c r="BH260" i="2"/>
  <c r="BG260" i="2"/>
  <c r="BE260" i="2"/>
  <c r="T260" i="2"/>
  <c r="R260" i="2"/>
  <c r="P260" i="2"/>
  <c r="BI259" i="2"/>
  <c r="BH259" i="2"/>
  <c r="BG259" i="2"/>
  <c r="BE259" i="2"/>
  <c r="T259" i="2"/>
  <c r="R259" i="2"/>
  <c r="P259" i="2"/>
  <c r="BI258" i="2"/>
  <c r="BH258" i="2"/>
  <c r="BG258" i="2"/>
  <c r="BE258" i="2"/>
  <c r="T258" i="2"/>
  <c r="R258" i="2"/>
  <c r="P258" i="2"/>
  <c r="BI257" i="2"/>
  <c r="BH257" i="2"/>
  <c r="BG257" i="2"/>
  <c r="BE257" i="2"/>
  <c r="T257" i="2"/>
  <c r="R257" i="2"/>
  <c r="P257" i="2"/>
  <c r="BI255" i="2"/>
  <c r="BH255" i="2"/>
  <c r="BG255" i="2"/>
  <c r="BE255" i="2"/>
  <c r="T255" i="2"/>
  <c r="R255" i="2"/>
  <c r="P255" i="2"/>
  <c r="BI254" i="2"/>
  <c r="BH254" i="2"/>
  <c r="BG254" i="2"/>
  <c r="BE254" i="2"/>
  <c r="T254" i="2"/>
  <c r="R254" i="2"/>
  <c r="P254" i="2"/>
  <c r="BI252" i="2"/>
  <c r="BH252" i="2"/>
  <c r="BG252" i="2"/>
  <c r="BE252" i="2"/>
  <c r="T252" i="2"/>
  <c r="R252" i="2"/>
  <c r="P252" i="2"/>
  <c r="BI251" i="2"/>
  <c r="BH251" i="2"/>
  <c r="BG251" i="2"/>
  <c r="BE251" i="2"/>
  <c r="T251" i="2"/>
  <c r="R251" i="2"/>
  <c r="P251" i="2"/>
  <c r="BI249" i="2"/>
  <c r="BH249" i="2"/>
  <c r="BG249" i="2"/>
  <c r="BE249" i="2"/>
  <c r="T249" i="2"/>
  <c r="R249" i="2"/>
  <c r="P249" i="2"/>
  <c r="BI248" i="2"/>
  <c r="BH248" i="2"/>
  <c r="BG248" i="2"/>
  <c r="BE248" i="2"/>
  <c r="T248" i="2"/>
  <c r="R248" i="2"/>
  <c r="P248" i="2"/>
  <c r="BI247" i="2"/>
  <c r="BH247" i="2"/>
  <c r="BG247" i="2"/>
  <c r="BE247" i="2"/>
  <c r="T247" i="2"/>
  <c r="R247" i="2"/>
  <c r="P247" i="2"/>
  <c r="BI246" i="2"/>
  <c r="BH246" i="2"/>
  <c r="BG246" i="2"/>
  <c r="BE246" i="2"/>
  <c r="T246" i="2"/>
  <c r="R246" i="2"/>
  <c r="P246" i="2"/>
  <c r="BI245" i="2"/>
  <c r="BH245" i="2"/>
  <c r="BG245" i="2"/>
  <c r="BE245" i="2"/>
  <c r="T245" i="2"/>
  <c r="R245" i="2"/>
  <c r="P245" i="2"/>
  <c r="BI244" i="2"/>
  <c r="BH244" i="2"/>
  <c r="BG244" i="2"/>
  <c r="BE244" i="2"/>
  <c r="T244" i="2"/>
  <c r="R244" i="2"/>
  <c r="P244" i="2"/>
  <c r="BI243" i="2"/>
  <c r="BH243" i="2"/>
  <c r="BG243" i="2"/>
  <c r="BE243" i="2"/>
  <c r="T243" i="2"/>
  <c r="R243" i="2"/>
  <c r="P243" i="2"/>
  <c r="BI242" i="2"/>
  <c r="BH242" i="2"/>
  <c r="BG242" i="2"/>
  <c r="BE242" i="2"/>
  <c r="T242" i="2"/>
  <c r="R242" i="2"/>
  <c r="P242" i="2"/>
  <c r="BI241" i="2"/>
  <c r="BH241" i="2"/>
  <c r="BG241" i="2"/>
  <c r="BE241" i="2"/>
  <c r="T241" i="2"/>
  <c r="R241" i="2"/>
  <c r="P241" i="2"/>
  <c r="BI240" i="2"/>
  <c r="BH240" i="2"/>
  <c r="BG240" i="2"/>
  <c r="BE240" i="2"/>
  <c r="T240" i="2"/>
  <c r="R240" i="2"/>
  <c r="P240" i="2"/>
  <c r="BI239" i="2"/>
  <c r="BH239" i="2"/>
  <c r="BG239" i="2"/>
  <c r="BE239" i="2"/>
  <c r="T239" i="2"/>
  <c r="R239" i="2"/>
  <c r="P239" i="2"/>
  <c r="BI238" i="2"/>
  <c r="BH238" i="2"/>
  <c r="BG238" i="2"/>
  <c r="BE238" i="2"/>
  <c r="T238" i="2"/>
  <c r="R238" i="2"/>
  <c r="P238" i="2"/>
  <c r="BI237" i="2"/>
  <c r="BH237" i="2"/>
  <c r="BG237" i="2"/>
  <c r="BE237" i="2"/>
  <c r="T237" i="2"/>
  <c r="R237" i="2"/>
  <c r="P237" i="2"/>
  <c r="BI235" i="2"/>
  <c r="BH235" i="2"/>
  <c r="BG235" i="2"/>
  <c r="BE235" i="2"/>
  <c r="T235" i="2"/>
  <c r="R235" i="2"/>
  <c r="P235" i="2"/>
  <c r="BI234" i="2"/>
  <c r="BH234" i="2"/>
  <c r="BG234" i="2"/>
  <c r="BE234" i="2"/>
  <c r="T234" i="2"/>
  <c r="R234" i="2"/>
  <c r="P234" i="2"/>
  <c r="BI232" i="2"/>
  <c r="BH232" i="2"/>
  <c r="BG232" i="2"/>
  <c r="BE232" i="2"/>
  <c r="T232" i="2"/>
  <c r="R232" i="2"/>
  <c r="P232" i="2"/>
  <c r="BI231" i="2"/>
  <c r="BH231" i="2"/>
  <c r="BG231" i="2"/>
  <c r="BE231" i="2"/>
  <c r="T231" i="2"/>
  <c r="R231" i="2"/>
  <c r="P231" i="2"/>
  <c r="BI229" i="2"/>
  <c r="BH229" i="2"/>
  <c r="BG229" i="2"/>
  <c r="BE229" i="2"/>
  <c r="T229" i="2"/>
  <c r="R229" i="2"/>
  <c r="P229" i="2"/>
  <c r="BI228" i="2"/>
  <c r="BH228" i="2"/>
  <c r="BG228" i="2"/>
  <c r="BE228" i="2"/>
  <c r="T228" i="2"/>
  <c r="R228" i="2"/>
  <c r="P228" i="2"/>
  <c r="BI227" i="2"/>
  <c r="BH227" i="2"/>
  <c r="BG227" i="2"/>
  <c r="BE227" i="2"/>
  <c r="T227" i="2"/>
  <c r="R227" i="2"/>
  <c r="P227" i="2"/>
  <c r="BI226" i="2"/>
  <c r="BH226" i="2"/>
  <c r="BG226" i="2"/>
  <c r="BE226" i="2"/>
  <c r="T226" i="2"/>
  <c r="R226" i="2"/>
  <c r="P226" i="2"/>
  <c r="BI225" i="2"/>
  <c r="BH225" i="2"/>
  <c r="BG225" i="2"/>
  <c r="BE225" i="2"/>
  <c r="T225" i="2"/>
  <c r="R225" i="2"/>
  <c r="P225" i="2"/>
  <c r="BI224" i="2"/>
  <c r="BH224" i="2"/>
  <c r="BG224" i="2"/>
  <c r="BE224" i="2"/>
  <c r="T224" i="2"/>
  <c r="R224" i="2"/>
  <c r="P224" i="2"/>
  <c r="BI223" i="2"/>
  <c r="BH223" i="2"/>
  <c r="BG223" i="2"/>
  <c r="BE223" i="2"/>
  <c r="T223" i="2"/>
  <c r="R223" i="2"/>
  <c r="P223" i="2"/>
  <c r="BI222" i="2"/>
  <c r="BH222" i="2"/>
  <c r="BG222" i="2"/>
  <c r="BE222" i="2"/>
  <c r="T222" i="2"/>
  <c r="R222" i="2"/>
  <c r="P222" i="2"/>
  <c r="BI221" i="2"/>
  <c r="BH221" i="2"/>
  <c r="BG221" i="2"/>
  <c r="BE221" i="2"/>
  <c r="T221" i="2"/>
  <c r="R221" i="2"/>
  <c r="P221" i="2"/>
  <c r="BI219" i="2"/>
  <c r="BH219" i="2"/>
  <c r="BG219" i="2"/>
  <c r="BE219" i="2"/>
  <c r="T219" i="2"/>
  <c r="R219" i="2"/>
  <c r="P219" i="2"/>
  <c r="BI218" i="2"/>
  <c r="BH218" i="2"/>
  <c r="BG218" i="2"/>
  <c r="BE218" i="2"/>
  <c r="T218" i="2"/>
  <c r="R218" i="2"/>
  <c r="P218" i="2"/>
  <c r="BI216" i="2"/>
  <c r="BH216" i="2"/>
  <c r="BG216" i="2"/>
  <c r="BE216" i="2"/>
  <c r="T216" i="2"/>
  <c r="R216" i="2"/>
  <c r="P216" i="2"/>
  <c r="BI215" i="2"/>
  <c r="BH215" i="2"/>
  <c r="BG215" i="2"/>
  <c r="BE215" i="2"/>
  <c r="T215" i="2"/>
  <c r="R215" i="2"/>
  <c r="P215" i="2"/>
  <c r="BI213" i="2"/>
  <c r="BH213" i="2"/>
  <c r="BG213" i="2"/>
  <c r="BE213" i="2"/>
  <c r="T213" i="2"/>
  <c r="R213" i="2"/>
  <c r="P213" i="2"/>
  <c r="BI212" i="2"/>
  <c r="BH212" i="2"/>
  <c r="BG212" i="2"/>
  <c r="BE212" i="2"/>
  <c r="T212" i="2"/>
  <c r="R212" i="2"/>
  <c r="P212" i="2"/>
  <c r="BI211" i="2"/>
  <c r="BH211" i="2"/>
  <c r="BG211" i="2"/>
  <c r="BE211" i="2"/>
  <c r="T211" i="2"/>
  <c r="R211" i="2"/>
  <c r="P211" i="2"/>
  <c r="BI210" i="2"/>
  <c r="BH210" i="2"/>
  <c r="BG210" i="2"/>
  <c r="BE210" i="2"/>
  <c r="T210" i="2"/>
  <c r="R210" i="2"/>
  <c r="P210" i="2"/>
  <c r="BI209" i="2"/>
  <c r="BH209" i="2"/>
  <c r="BG209" i="2"/>
  <c r="BE209" i="2"/>
  <c r="T209" i="2"/>
  <c r="R209" i="2"/>
  <c r="P209" i="2"/>
  <c r="BI208" i="2"/>
  <c r="BH208" i="2"/>
  <c r="BG208" i="2"/>
  <c r="BE208" i="2"/>
  <c r="T208" i="2"/>
  <c r="R208" i="2"/>
  <c r="P208" i="2"/>
  <c r="BI207" i="2"/>
  <c r="BH207" i="2"/>
  <c r="BG207" i="2"/>
  <c r="BE207" i="2"/>
  <c r="T207" i="2"/>
  <c r="R207" i="2"/>
  <c r="P207" i="2"/>
  <c r="BI206" i="2"/>
  <c r="BH206" i="2"/>
  <c r="BG206" i="2"/>
  <c r="BE206" i="2"/>
  <c r="T206" i="2"/>
  <c r="R206" i="2"/>
  <c r="P206" i="2"/>
  <c r="BI205" i="2"/>
  <c r="BH205" i="2"/>
  <c r="BG205" i="2"/>
  <c r="BE205" i="2"/>
  <c r="T205" i="2"/>
  <c r="R205" i="2"/>
  <c r="P205" i="2"/>
  <c r="BI204" i="2"/>
  <c r="BH204" i="2"/>
  <c r="BG204" i="2"/>
  <c r="BE204" i="2"/>
  <c r="T204" i="2"/>
  <c r="R204" i="2"/>
  <c r="P204" i="2"/>
  <c r="BI203" i="2"/>
  <c r="BH203" i="2"/>
  <c r="BG203" i="2"/>
  <c r="BE203" i="2"/>
  <c r="T203" i="2"/>
  <c r="R203" i="2"/>
  <c r="P203" i="2"/>
  <c r="BI202" i="2"/>
  <c r="BH202" i="2"/>
  <c r="BG202" i="2"/>
  <c r="BE202" i="2"/>
  <c r="T202" i="2"/>
  <c r="R202" i="2"/>
  <c r="P202" i="2"/>
  <c r="BI201" i="2"/>
  <c r="BH201" i="2"/>
  <c r="BG201" i="2"/>
  <c r="BE201" i="2"/>
  <c r="T201" i="2"/>
  <c r="R201" i="2"/>
  <c r="P201" i="2"/>
  <c r="BI199" i="2"/>
  <c r="BH199" i="2"/>
  <c r="BG199" i="2"/>
  <c r="BE199" i="2"/>
  <c r="T199" i="2"/>
  <c r="R199" i="2"/>
  <c r="P199" i="2"/>
  <c r="BI198" i="2"/>
  <c r="BH198" i="2"/>
  <c r="BG198" i="2"/>
  <c r="BE198" i="2"/>
  <c r="T198" i="2"/>
  <c r="R198" i="2"/>
  <c r="P198" i="2"/>
  <c r="BI196" i="2"/>
  <c r="BH196" i="2"/>
  <c r="BG196" i="2"/>
  <c r="BE196" i="2"/>
  <c r="T196" i="2"/>
  <c r="R196" i="2"/>
  <c r="P196" i="2"/>
  <c r="BI195" i="2"/>
  <c r="BH195" i="2"/>
  <c r="BG195" i="2"/>
  <c r="BE195" i="2"/>
  <c r="T195" i="2"/>
  <c r="R195" i="2"/>
  <c r="P195" i="2"/>
  <c r="BI193" i="2"/>
  <c r="BH193" i="2"/>
  <c r="BG193" i="2"/>
  <c r="BE193" i="2"/>
  <c r="T193" i="2"/>
  <c r="R193" i="2"/>
  <c r="P193" i="2"/>
  <c r="BI192" i="2"/>
  <c r="BH192" i="2"/>
  <c r="BG192" i="2"/>
  <c r="BE192" i="2"/>
  <c r="T192" i="2"/>
  <c r="R192" i="2"/>
  <c r="P192" i="2"/>
  <c r="BI191" i="2"/>
  <c r="BH191" i="2"/>
  <c r="BG191" i="2"/>
  <c r="BE191" i="2"/>
  <c r="T191" i="2"/>
  <c r="R191" i="2"/>
  <c r="P191" i="2"/>
  <c r="BI190" i="2"/>
  <c r="BH190" i="2"/>
  <c r="BG190" i="2"/>
  <c r="BE190" i="2"/>
  <c r="T190" i="2"/>
  <c r="R190" i="2"/>
  <c r="P190" i="2"/>
  <c r="BI189" i="2"/>
  <c r="BH189" i="2"/>
  <c r="BG189" i="2"/>
  <c r="BE189" i="2"/>
  <c r="T189" i="2"/>
  <c r="R189" i="2"/>
  <c r="P189" i="2"/>
  <c r="BI188" i="2"/>
  <c r="BH188" i="2"/>
  <c r="BG188" i="2"/>
  <c r="BE188" i="2"/>
  <c r="T188" i="2"/>
  <c r="R188" i="2"/>
  <c r="P188" i="2"/>
  <c r="BI187" i="2"/>
  <c r="BH187" i="2"/>
  <c r="BG187" i="2"/>
  <c r="BE187" i="2"/>
  <c r="T187" i="2"/>
  <c r="R187" i="2"/>
  <c r="P187" i="2"/>
  <c r="BI186" i="2"/>
  <c r="BH186" i="2"/>
  <c r="BG186" i="2"/>
  <c r="BE186" i="2"/>
  <c r="T186" i="2"/>
  <c r="R186" i="2"/>
  <c r="P186" i="2"/>
  <c r="BI185" i="2"/>
  <c r="BH185" i="2"/>
  <c r="BG185" i="2"/>
  <c r="BE185" i="2"/>
  <c r="T185" i="2"/>
  <c r="R185" i="2"/>
  <c r="P185" i="2"/>
  <c r="BI184" i="2"/>
  <c r="BH184" i="2"/>
  <c r="BG184" i="2"/>
  <c r="BE184" i="2"/>
  <c r="T184" i="2"/>
  <c r="R184" i="2"/>
  <c r="P184" i="2"/>
  <c r="BI183" i="2"/>
  <c r="BH183" i="2"/>
  <c r="BG183" i="2"/>
  <c r="BE183" i="2"/>
  <c r="T183" i="2"/>
  <c r="R183" i="2"/>
  <c r="P183" i="2"/>
  <c r="BI182" i="2"/>
  <c r="BH182" i="2"/>
  <c r="BG182" i="2"/>
  <c r="BE182" i="2"/>
  <c r="T182" i="2"/>
  <c r="R182" i="2"/>
  <c r="P182" i="2"/>
  <c r="BI181" i="2"/>
  <c r="BH181" i="2"/>
  <c r="BG181" i="2"/>
  <c r="BE181" i="2"/>
  <c r="T181" i="2"/>
  <c r="R181" i="2"/>
  <c r="P181" i="2"/>
  <c r="BI179" i="2"/>
  <c r="BH179" i="2"/>
  <c r="BG179" i="2"/>
  <c r="BE179" i="2"/>
  <c r="T179" i="2"/>
  <c r="R179" i="2"/>
  <c r="P179" i="2"/>
  <c r="BI178" i="2"/>
  <c r="BH178" i="2"/>
  <c r="BG178" i="2"/>
  <c r="BE178" i="2"/>
  <c r="T178" i="2"/>
  <c r="R178" i="2"/>
  <c r="P178" i="2"/>
  <c r="BI176" i="2"/>
  <c r="BH176" i="2"/>
  <c r="BG176" i="2"/>
  <c r="BE176" i="2"/>
  <c r="T176" i="2"/>
  <c r="R176" i="2"/>
  <c r="P176" i="2"/>
  <c r="BI175" i="2"/>
  <c r="BH175" i="2"/>
  <c r="BG175" i="2"/>
  <c r="BE175" i="2"/>
  <c r="T175" i="2"/>
  <c r="R175" i="2"/>
  <c r="P175" i="2"/>
  <c r="BI173" i="2"/>
  <c r="BH173" i="2"/>
  <c r="BG173" i="2"/>
  <c r="BE173" i="2"/>
  <c r="T173" i="2"/>
  <c r="R173" i="2"/>
  <c r="P173" i="2"/>
  <c r="BI172" i="2"/>
  <c r="BH172" i="2"/>
  <c r="BG172" i="2"/>
  <c r="BE172" i="2"/>
  <c r="T172" i="2"/>
  <c r="R172" i="2"/>
  <c r="P172" i="2"/>
  <c r="BI171" i="2"/>
  <c r="BH171" i="2"/>
  <c r="BG171" i="2"/>
  <c r="BE171" i="2"/>
  <c r="T171" i="2"/>
  <c r="R171" i="2"/>
  <c r="P171" i="2"/>
  <c r="BI170" i="2"/>
  <c r="BH170" i="2"/>
  <c r="BG170" i="2"/>
  <c r="BE170" i="2"/>
  <c r="T170" i="2"/>
  <c r="R170" i="2"/>
  <c r="P170" i="2"/>
  <c r="BI169" i="2"/>
  <c r="BH169" i="2"/>
  <c r="BG169" i="2"/>
  <c r="BE169" i="2"/>
  <c r="T169" i="2"/>
  <c r="R169" i="2"/>
  <c r="P169" i="2"/>
  <c r="BI168" i="2"/>
  <c r="BH168" i="2"/>
  <c r="BG168" i="2"/>
  <c r="BE168" i="2"/>
  <c r="T168" i="2"/>
  <c r="R168" i="2"/>
  <c r="P168" i="2"/>
  <c r="BI167" i="2"/>
  <c r="BH167" i="2"/>
  <c r="BG167" i="2"/>
  <c r="BE167" i="2"/>
  <c r="T167" i="2"/>
  <c r="R167" i="2"/>
  <c r="P167" i="2"/>
  <c r="BI166" i="2"/>
  <c r="BH166" i="2"/>
  <c r="BG166" i="2"/>
  <c r="BE166" i="2"/>
  <c r="T166" i="2"/>
  <c r="R166" i="2"/>
  <c r="P166" i="2"/>
  <c r="BI165" i="2"/>
  <c r="BH165" i="2"/>
  <c r="BG165" i="2"/>
  <c r="BE165" i="2"/>
  <c r="T165" i="2"/>
  <c r="R165" i="2"/>
  <c r="P165" i="2"/>
  <c r="BI164" i="2"/>
  <c r="BH164" i="2"/>
  <c r="BG164" i="2"/>
  <c r="BE164" i="2"/>
  <c r="T164" i="2"/>
  <c r="R164" i="2"/>
  <c r="P164" i="2"/>
  <c r="BI163" i="2"/>
  <c r="BH163" i="2"/>
  <c r="BG163" i="2"/>
  <c r="BE163" i="2"/>
  <c r="T163" i="2"/>
  <c r="R163" i="2"/>
  <c r="P163" i="2"/>
  <c r="BI162" i="2"/>
  <c r="BH162" i="2"/>
  <c r="BG162" i="2"/>
  <c r="BE162" i="2"/>
  <c r="T162" i="2"/>
  <c r="R162" i="2"/>
  <c r="P162" i="2"/>
  <c r="BI161" i="2"/>
  <c r="BH161" i="2"/>
  <c r="BG161" i="2"/>
  <c r="BE161" i="2"/>
  <c r="T161" i="2"/>
  <c r="R161" i="2"/>
  <c r="P161" i="2"/>
  <c r="BI160" i="2"/>
  <c r="BH160" i="2"/>
  <c r="BG160" i="2"/>
  <c r="BE160" i="2"/>
  <c r="T160" i="2"/>
  <c r="R160" i="2"/>
  <c r="P160" i="2"/>
  <c r="BI159" i="2"/>
  <c r="BH159" i="2"/>
  <c r="BG159" i="2"/>
  <c r="BE159" i="2"/>
  <c r="T159" i="2"/>
  <c r="R159" i="2"/>
  <c r="P159" i="2"/>
  <c r="BI158" i="2"/>
  <c r="BH158" i="2"/>
  <c r="BG158" i="2"/>
  <c r="BE158" i="2"/>
  <c r="T158" i="2"/>
  <c r="R158" i="2"/>
  <c r="P158" i="2"/>
  <c r="BI157" i="2"/>
  <c r="BH157" i="2"/>
  <c r="BG157" i="2"/>
  <c r="BE157" i="2"/>
  <c r="T157" i="2"/>
  <c r="R157" i="2"/>
  <c r="P157" i="2"/>
  <c r="BI156" i="2"/>
  <c r="BH156" i="2"/>
  <c r="BG156" i="2"/>
  <c r="BE156" i="2"/>
  <c r="T156" i="2"/>
  <c r="R156" i="2"/>
  <c r="P156" i="2"/>
  <c r="F148" i="2"/>
  <c r="F146" i="2"/>
  <c r="E144" i="2"/>
  <c r="BI131" i="2"/>
  <c r="BH131" i="2"/>
  <c r="BG131" i="2"/>
  <c r="BE131" i="2"/>
  <c r="BI130" i="2"/>
  <c r="BH130" i="2"/>
  <c r="BG130" i="2"/>
  <c r="BF130" i="2"/>
  <c r="BE130" i="2"/>
  <c r="BI129" i="2"/>
  <c r="BH129" i="2"/>
  <c r="BG129" i="2"/>
  <c r="BF129" i="2"/>
  <c r="BE129" i="2"/>
  <c r="BI128" i="2"/>
  <c r="BH128" i="2"/>
  <c r="BG128" i="2"/>
  <c r="BF128" i="2"/>
  <c r="BE128" i="2"/>
  <c r="BI127" i="2"/>
  <c r="BH127" i="2"/>
  <c r="BG127" i="2"/>
  <c r="BF127" i="2"/>
  <c r="BE127" i="2"/>
  <c r="BI126" i="2"/>
  <c r="BH126" i="2"/>
  <c r="BG126" i="2"/>
  <c r="BF126" i="2"/>
  <c r="BE126" i="2"/>
  <c r="F91" i="2"/>
  <c r="F89" i="2"/>
  <c r="E87" i="2"/>
  <c r="J24" i="2"/>
  <c r="E24" i="2"/>
  <c r="J150" i="2"/>
  <c r="J23" i="2"/>
  <c r="J18" i="2"/>
  <c r="E18" i="2"/>
  <c r="F93" i="2"/>
  <c r="J17" i="2"/>
  <c r="J146" i="2"/>
  <c r="E7" i="2"/>
  <c r="E142" i="2" s="1"/>
  <c r="L90" i="1"/>
  <c r="AM90" i="1"/>
  <c r="L89" i="1"/>
  <c r="AM87" i="1"/>
  <c r="L87" i="1"/>
  <c r="L85" i="1"/>
  <c r="L84" i="1"/>
  <c r="BK380" i="2"/>
  <c r="BK376" i="2"/>
  <c r="BK365" i="2"/>
  <c r="J359" i="2"/>
  <c r="J356" i="2"/>
  <c r="J350" i="2"/>
  <c r="J347" i="2"/>
  <c r="BK345" i="2"/>
  <c r="BK344" i="2"/>
  <c r="BK343" i="2"/>
  <c r="J341" i="2"/>
  <c r="BK340" i="2"/>
  <c r="J339" i="2"/>
  <c r="BK337" i="2"/>
  <c r="J336" i="2"/>
  <c r="BK331" i="2"/>
  <c r="BK329" i="2"/>
  <c r="J327" i="2"/>
  <c r="BK326" i="2"/>
  <c r="J324" i="2"/>
  <c r="J321" i="2"/>
  <c r="BK320" i="2"/>
  <c r="BK318" i="2"/>
  <c r="J313" i="2"/>
  <c r="BK312" i="2"/>
  <c r="BK310" i="2"/>
  <c r="BK298" i="2"/>
  <c r="BK293" i="2"/>
  <c r="J291" i="2"/>
  <c r="J290" i="2"/>
  <c r="BK289" i="2"/>
  <c r="J288" i="2"/>
  <c r="BK284" i="2"/>
  <c r="J283" i="2"/>
  <c r="J282" i="2"/>
  <c r="BK280" i="2"/>
  <c r="BK278" i="2"/>
  <c r="BK276" i="2"/>
  <c r="BK272" i="2"/>
  <c r="J270" i="2"/>
  <c r="BK269" i="2"/>
  <c r="J268" i="2"/>
  <c r="BK267" i="2"/>
  <c r="J265" i="2"/>
  <c r="J264" i="2"/>
  <c r="BK263" i="2"/>
  <c r="J262" i="2"/>
  <c r="J260" i="2"/>
  <c r="BK257" i="2"/>
  <c r="J251" i="2"/>
  <c r="J248" i="2"/>
  <c r="J245" i="2"/>
  <c r="BK244" i="2"/>
  <c r="J243" i="2"/>
  <c r="J242" i="2"/>
  <c r="J241" i="2"/>
  <c r="J239" i="2"/>
  <c r="BK238" i="2"/>
  <c r="BK237" i="2"/>
  <c r="J235" i="2"/>
  <c r="J232" i="2"/>
  <c r="J231" i="2"/>
  <c r="J228" i="2"/>
  <c r="BK227" i="2"/>
  <c r="BK226" i="2"/>
  <c r="BK224" i="2"/>
  <c r="BK223" i="2"/>
  <c r="J219" i="2"/>
  <c r="J218" i="2"/>
  <c r="J216" i="2"/>
  <c r="BK213" i="2"/>
  <c r="J209" i="2"/>
  <c r="BK208" i="2"/>
  <c r="J207" i="2"/>
  <c r="BK205" i="2"/>
  <c r="J204" i="2"/>
  <c r="J203" i="2"/>
  <c r="BK202" i="2"/>
  <c r="J201" i="2"/>
  <c r="BK198" i="2"/>
  <c r="BK190" i="2"/>
  <c r="BK189" i="2"/>
  <c r="J186" i="2"/>
  <c r="J185" i="2"/>
  <c r="BK184" i="2"/>
  <c r="J183" i="2"/>
  <c r="J182" i="2"/>
  <c r="J181" i="2"/>
  <c r="BK178" i="2"/>
  <c r="J176" i="2"/>
  <c r="BK173" i="2"/>
  <c r="J171" i="2"/>
  <c r="BK170" i="2"/>
  <c r="BK169" i="2"/>
  <c r="J168" i="2"/>
  <c r="J167" i="2"/>
  <c r="BK165" i="2"/>
  <c r="J163" i="2"/>
  <c r="J162" i="2"/>
  <c r="J161" i="2"/>
  <c r="BK160" i="2"/>
  <c r="BK159" i="2"/>
  <c r="J380" i="2"/>
  <c r="BK379" i="2"/>
  <c r="J378" i="2"/>
  <c r="BK372" i="2"/>
  <c r="BK371" i="2"/>
  <c r="J369" i="2"/>
  <c r="J365" i="2"/>
  <c r="J363" i="2"/>
  <c r="J362" i="2"/>
  <c r="J360" i="2"/>
  <c r="BK359" i="2"/>
  <c r="BK358" i="2"/>
  <c r="BK357" i="2"/>
  <c r="BK355" i="2"/>
  <c r="J354" i="2"/>
  <c r="J353" i="2"/>
  <c r="J352" i="2"/>
  <c r="BK351" i="2"/>
  <c r="J349" i="2"/>
  <c r="J346" i="2"/>
  <c r="J345" i="2"/>
  <c r="J344" i="2"/>
  <c r="J343" i="2"/>
  <c r="BK342" i="2"/>
  <c r="J342" i="2"/>
  <c r="BK341" i="2"/>
  <c r="J340" i="2"/>
  <c r="BK339" i="2"/>
  <c r="J337" i="2"/>
  <c r="BK335" i="2"/>
  <c r="J333" i="2"/>
  <c r="J332" i="2"/>
  <c r="J331" i="2"/>
  <c r="J330" i="2"/>
  <c r="J329" i="2"/>
  <c r="BK324" i="2"/>
  <c r="J323" i="2"/>
  <c r="J318" i="2"/>
  <c r="BK317" i="2"/>
  <c r="BK315" i="2"/>
  <c r="BK313" i="2"/>
  <c r="J310" i="2"/>
  <c r="J309" i="2"/>
  <c r="BK306" i="2"/>
  <c r="BK301" i="2"/>
  <c r="BK297" i="2"/>
  <c r="BK295" i="2"/>
  <c r="BK294" i="2"/>
  <c r="BK287" i="2"/>
  <c r="BK286" i="2"/>
  <c r="J284" i="2"/>
  <c r="BK283" i="2"/>
  <c r="BK281" i="2"/>
  <c r="J280" i="2"/>
  <c r="J279" i="2"/>
  <c r="J276" i="2"/>
  <c r="BK275" i="2"/>
  <c r="J273" i="2"/>
  <c r="BK270" i="2"/>
  <c r="J267" i="2"/>
  <c r="BK266" i="2"/>
  <c r="BK265" i="2"/>
  <c r="J259" i="2"/>
  <c r="BK258" i="2"/>
  <c r="J257" i="2"/>
  <c r="BK255" i="2"/>
  <c r="J254" i="2"/>
  <c r="J252" i="2"/>
  <c r="BK249" i="2"/>
  <c r="J247" i="2"/>
  <c r="BK246" i="2"/>
  <c r="J244" i="2"/>
  <c r="BK243" i="2"/>
  <c r="BK242" i="2"/>
  <c r="J240" i="2"/>
  <c r="BK235" i="2"/>
  <c r="J234" i="2"/>
  <c r="BK232" i="2"/>
  <c r="BK231" i="2"/>
  <c r="BK229" i="2"/>
  <c r="BK225" i="2"/>
  <c r="J222" i="2"/>
  <c r="BK221" i="2"/>
  <c r="BK218" i="2"/>
  <c r="BK216" i="2"/>
  <c r="J215" i="2"/>
  <c r="J213" i="2"/>
  <c r="BK212" i="2"/>
  <c r="J211" i="2"/>
  <c r="J210" i="2"/>
  <c r="J206" i="2"/>
  <c r="BK199" i="2"/>
  <c r="J196" i="2"/>
  <c r="BK195" i="2"/>
  <c r="BK193" i="2"/>
  <c r="J192" i="2"/>
  <c r="J191" i="2"/>
  <c r="BK188" i="2"/>
  <c r="BK187" i="2"/>
  <c r="J184" i="2"/>
  <c r="BK183" i="2"/>
  <c r="BK181" i="2"/>
  <c r="J179" i="2"/>
  <c r="J178" i="2"/>
  <c r="BK176" i="2"/>
  <c r="J175" i="2"/>
  <c r="J173" i="2"/>
  <c r="J172" i="2"/>
  <c r="J169" i="2"/>
  <c r="BK167" i="2"/>
  <c r="J166" i="2"/>
  <c r="BK164" i="2"/>
  <c r="BK163" i="2"/>
  <c r="J160" i="2"/>
  <c r="J158" i="2"/>
  <c r="J157" i="2"/>
  <c r="J156" i="2"/>
  <c r="J379" i="2"/>
  <c r="BK378" i="2"/>
  <c r="J376" i="2"/>
  <c r="J372" i="2"/>
  <c r="J371" i="2"/>
  <c r="BK369" i="2"/>
  <c r="BK363" i="2"/>
  <c r="BK362" i="2"/>
  <c r="BK360" i="2"/>
  <c r="J358" i="2"/>
  <c r="J357" i="2"/>
  <c r="BK356" i="2"/>
  <c r="J355" i="2"/>
  <c r="BK354" i="2"/>
  <c r="BK353" i="2"/>
  <c r="BK352" i="2"/>
  <c r="J351" i="2"/>
  <c r="BK350" i="2"/>
  <c r="BK349" i="2"/>
  <c r="BK347" i="2"/>
  <c r="BK346" i="2"/>
  <c r="BK336" i="2"/>
  <c r="J335" i="2"/>
  <c r="BK333" i="2"/>
  <c r="BK332" i="2"/>
  <c r="BK330" i="2"/>
  <c r="BK327" i="2"/>
  <c r="J326" i="2"/>
  <c r="BK323" i="2"/>
  <c r="BK321" i="2"/>
  <c r="J320" i="2"/>
  <c r="J317" i="2"/>
  <c r="J315" i="2"/>
  <c r="J312" i="2"/>
  <c r="BK309" i="2"/>
  <c r="BK307" i="2"/>
  <c r="BK304" i="2"/>
  <c r="BK303" i="2"/>
  <c r="BK300" i="2"/>
  <c r="BK299" i="2"/>
  <c r="BK296" i="2"/>
  <c r="BK291" i="2"/>
  <c r="BK290" i="2"/>
  <c r="J289" i="2"/>
  <c r="BK288" i="2"/>
  <c r="J287" i="2"/>
  <c r="J286" i="2"/>
  <c r="BK282" i="2"/>
  <c r="J281" i="2"/>
  <c r="BK279" i="2"/>
  <c r="J278" i="2"/>
  <c r="J275" i="2"/>
  <c r="BK273" i="2"/>
  <c r="J272" i="2"/>
  <c r="J269" i="2"/>
  <c r="BK268" i="2"/>
  <c r="J266" i="2"/>
  <c r="BK264" i="2"/>
  <c r="J263" i="2"/>
  <c r="BK262" i="2"/>
  <c r="BK260" i="2"/>
  <c r="BK259" i="2"/>
  <c r="J258" i="2"/>
  <c r="J255" i="2"/>
  <c r="BK254" i="2"/>
  <c r="BK252" i="2"/>
  <c r="BK251" i="2"/>
  <c r="J249" i="2"/>
  <c r="BK248" i="2"/>
  <c r="BK247" i="2"/>
  <c r="J246" i="2"/>
  <c r="BK245" i="2"/>
  <c r="BK241" i="2"/>
  <c r="BK240" i="2"/>
  <c r="BK239" i="2"/>
  <c r="J238" i="2"/>
  <c r="J237" i="2"/>
  <c r="BK234" i="2"/>
  <c r="J229" i="2"/>
  <c r="BK228" i="2"/>
  <c r="J227" i="2"/>
  <c r="J226" i="2"/>
  <c r="J225" i="2"/>
  <c r="J224" i="2"/>
  <c r="J223" i="2"/>
  <c r="BK222" i="2"/>
  <c r="J221" i="2"/>
  <c r="BK219" i="2"/>
  <c r="BK215" i="2"/>
  <c r="J212" i="2"/>
  <c r="BK211" i="2"/>
  <c r="BK210" i="2"/>
  <c r="BK209" i="2"/>
  <c r="J208" i="2"/>
  <c r="BK207" i="2"/>
  <c r="BK206" i="2"/>
  <c r="J205" i="2"/>
  <c r="BK204" i="2"/>
  <c r="BK203" i="2"/>
  <c r="J202" i="2"/>
  <c r="BK201" i="2"/>
  <c r="J199" i="2"/>
  <c r="J198" i="2"/>
  <c r="BK196" i="2"/>
  <c r="J195" i="2"/>
  <c r="J193" i="2"/>
  <c r="BK192" i="2"/>
  <c r="BK191" i="2"/>
  <c r="J190" i="2"/>
  <c r="J189" i="2"/>
  <c r="J188" i="2"/>
  <c r="J187" i="2"/>
  <c r="BK186" i="2"/>
  <c r="BK185" i="2"/>
  <c r="BK182" i="2"/>
  <c r="BK179" i="2"/>
  <c r="BK175" i="2"/>
  <c r="BK172" i="2"/>
  <c r="BK171" i="2"/>
  <c r="J170" i="2"/>
  <c r="BK168" i="2"/>
  <c r="BK166" i="2"/>
  <c r="J165" i="2"/>
  <c r="J164" i="2"/>
  <c r="BK162" i="2"/>
  <c r="BK161" i="2"/>
  <c r="J159" i="2"/>
  <c r="BK158" i="2"/>
  <c r="BK157" i="2"/>
  <c r="BK156" i="2"/>
  <c r="AS94" i="1"/>
  <c r="BK155" i="2" l="1"/>
  <c r="R155" i="2"/>
  <c r="P180" i="2"/>
  <c r="T180" i="2"/>
  <c r="T200" i="2"/>
  <c r="P220" i="2"/>
  <c r="T220" i="2"/>
  <c r="R236" i="2"/>
  <c r="P256" i="2"/>
  <c r="BK261" i="2"/>
  <c r="J261" i="2" s="1"/>
  <c r="J105" i="2" s="1"/>
  <c r="R261" i="2"/>
  <c r="BK277" i="2"/>
  <c r="J277" i="2" s="1"/>
  <c r="J106" i="2" s="1"/>
  <c r="T277" i="2"/>
  <c r="P285" i="2"/>
  <c r="P328" i="2"/>
  <c r="P155" i="2"/>
  <c r="BK180" i="2"/>
  <c r="J180" i="2" s="1"/>
  <c r="J100" i="2" s="1"/>
  <c r="R180" i="2"/>
  <c r="BK200" i="2"/>
  <c r="J200" i="2" s="1"/>
  <c r="J101" i="2" s="1"/>
  <c r="R200" i="2"/>
  <c r="BK220" i="2"/>
  <c r="J220" i="2" s="1"/>
  <c r="J102" i="2" s="1"/>
  <c r="BK236" i="2"/>
  <c r="J236" i="2" s="1"/>
  <c r="J103" i="2" s="1"/>
  <c r="P236" i="2"/>
  <c r="BK256" i="2"/>
  <c r="J256" i="2" s="1"/>
  <c r="J104" i="2" s="1"/>
  <c r="R256" i="2"/>
  <c r="T256" i="2"/>
  <c r="T261" i="2"/>
  <c r="P277" i="2"/>
  <c r="BK285" i="2"/>
  <c r="J285" i="2" s="1"/>
  <c r="J107" i="2" s="1"/>
  <c r="R285" i="2"/>
  <c r="T285" i="2"/>
  <c r="P292" i="2"/>
  <c r="R292" i="2"/>
  <c r="BK308" i="2"/>
  <c r="J308" i="2" s="1"/>
  <c r="J109" i="2" s="1"/>
  <c r="P308" i="2"/>
  <c r="R308" i="2"/>
  <c r="BK311" i="2"/>
  <c r="J311" i="2"/>
  <c r="J110" i="2" s="1"/>
  <c r="P311" i="2"/>
  <c r="R311" i="2"/>
  <c r="BK316" i="2"/>
  <c r="J316" i="2" s="1"/>
  <c r="J112" i="2" s="1"/>
  <c r="R316" i="2"/>
  <c r="BK319" i="2"/>
  <c r="J319" i="2" s="1"/>
  <c r="J113" i="2" s="1"/>
  <c r="P319" i="2"/>
  <c r="R319" i="2"/>
  <c r="BK322" i="2"/>
  <c r="J322" i="2" s="1"/>
  <c r="J114" i="2" s="1"/>
  <c r="P322" i="2"/>
  <c r="T322" i="2"/>
  <c r="T361" i="2"/>
  <c r="T155" i="2"/>
  <c r="P200" i="2"/>
  <c r="R220" i="2"/>
  <c r="T236" i="2"/>
  <c r="P261" i="2"/>
  <c r="R277" i="2"/>
  <c r="BK292" i="2"/>
  <c r="J292" i="2" s="1"/>
  <c r="J108" i="2" s="1"/>
  <c r="T292" i="2"/>
  <c r="T308" i="2"/>
  <c r="T311" i="2"/>
  <c r="P316" i="2"/>
  <c r="T316" i="2"/>
  <c r="T319" i="2"/>
  <c r="R322" i="2"/>
  <c r="BK325" i="2"/>
  <c r="J325" i="2" s="1"/>
  <c r="J115" i="2" s="1"/>
  <c r="P325" i="2"/>
  <c r="R325" i="2"/>
  <c r="T325" i="2"/>
  <c r="BK328" i="2"/>
  <c r="J328" i="2" s="1"/>
  <c r="J116" i="2" s="1"/>
  <c r="R328" i="2"/>
  <c r="T328" i="2"/>
  <c r="BK334" i="2"/>
  <c r="J334" i="2" s="1"/>
  <c r="J117" i="2" s="1"/>
  <c r="P334" i="2"/>
  <c r="R334" i="2"/>
  <c r="T334" i="2"/>
  <c r="BK338" i="2"/>
  <c r="J338" i="2" s="1"/>
  <c r="J118" i="2" s="1"/>
  <c r="P338" i="2"/>
  <c r="R338" i="2"/>
  <c r="T338" i="2"/>
  <c r="BK348" i="2"/>
  <c r="J348" i="2" s="1"/>
  <c r="J119" i="2" s="1"/>
  <c r="P348" i="2"/>
  <c r="R348" i="2"/>
  <c r="T348" i="2"/>
  <c r="BK361" i="2"/>
  <c r="J361" i="2" s="1"/>
  <c r="J120" i="2" s="1"/>
  <c r="P361" i="2"/>
  <c r="R361" i="2"/>
  <c r="BK364" i="2"/>
  <c r="J364" i="2" s="1"/>
  <c r="J121" i="2" s="1"/>
  <c r="P364" i="2"/>
  <c r="R364" i="2"/>
  <c r="T364" i="2"/>
  <c r="BK377" i="2"/>
  <c r="J377" i="2"/>
  <c r="J122" i="2" s="1"/>
  <c r="P377" i="2"/>
  <c r="R377" i="2"/>
  <c r="T377" i="2"/>
  <c r="E85" i="2"/>
  <c r="J89" i="2"/>
  <c r="F150" i="2"/>
  <c r="BF158" i="2"/>
  <c r="BF161" i="2"/>
  <c r="BF167" i="2"/>
  <c r="BF170" i="2"/>
  <c r="BF172" i="2"/>
  <c r="BF175" i="2"/>
  <c r="BF176" i="2"/>
  <c r="BF183" i="2"/>
  <c r="BF190" i="2"/>
  <c r="BF195" i="2"/>
  <c r="BF198" i="2"/>
  <c r="BF199" i="2"/>
  <c r="BF202" i="2"/>
  <c r="BF212" i="2"/>
  <c r="BF215" i="2"/>
  <c r="BF218" i="2"/>
  <c r="BF228" i="2"/>
  <c r="BF231" i="2"/>
  <c r="BF235" i="2"/>
  <c r="BF237" i="2"/>
  <c r="BF243" i="2"/>
  <c r="BF248" i="2"/>
  <c r="BF257" i="2"/>
  <c r="BF266" i="2"/>
  <c r="BF269" i="2"/>
  <c r="BF272" i="2"/>
  <c r="BF280" i="2"/>
  <c r="BF283" i="2"/>
  <c r="BF291" i="2"/>
  <c r="BF297" i="2"/>
  <c r="BF299" i="2"/>
  <c r="BF304" i="2"/>
  <c r="BF309" i="2"/>
  <c r="BF312" i="2"/>
  <c r="BF317" i="2"/>
  <c r="BF321" i="2"/>
  <c r="BF323" i="2"/>
  <c r="BF333" i="2"/>
  <c r="BF347" i="2"/>
  <c r="BF350" i="2"/>
  <c r="BF351" i="2"/>
  <c r="BF352" i="2"/>
  <c r="BF357" i="2"/>
  <c r="BF359" i="2"/>
  <c r="BF360" i="2"/>
  <c r="BF363" i="2"/>
  <c r="BF371" i="2"/>
  <c r="BF380" i="2"/>
  <c r="J93" i="2"/>
  <c r="BF159" i="2"/>
  <c r="BF160" i="2"/>
  <c r="BF163" i="2"/>
  <c r="BF165" i="2"/>
  <c r="BF166" i="2"/>
  <c r="BF168" i="2"/>
  <c r="BF179" i="2"/>
  <c r="BF181" i="2"/>
  <c r="BF182" i="2"/>
  <c r="BF184" i="2"/>
  <c r="BF185" i="2"/>
  <c r="BF187" i="2"/>
  <c r="BF188" i="2"/>
  <c r="BF189" i="2"/>
  <c r="BF191" i="2"/>
  <c r="BF193" i="2"/>
  <c r="BF201" i="2"/>
  <c r="BF203" i="2"/>
  <c r="BF204" i="2"/>
  <c r="BF205" i="2"/>
  <c r="BF206" i="2"/>
  <c r="BF207" i="2"/>
  <c r="BF208" i="2"/>
  <c r="BF211" i="2"/>
  <c r="BF216" i="2"/>
  <c r="BF223" i="2"/>
  <c r="BF224" i="2"/>
  <c r="BF225" i="2"/>
  <c r="BF229" i="2"/>
  <c r="BF232" i="2"/>
  <c r="BF240" i="2"/>
  <c r="BF244" i="2"/>
  <c r="BF249" i="2"/>
  <c r="BF258" i="2"/>
  <c r="BF259" i="2"/>
  <c r="BF260" i="2"/>
  <c r="BF262" i="2"/>
  <c r="BF263" i="2"/>
  <c r="BF265" i="2"/>
  <c r="BF267" i="2"/>
  <c r="BF268" i="2"/>
  <c r="BF270" i="2"/>
  <c r="BF273" i="2"/>
  <c r="BF276" i="2"/>
  <c r="BF281" i="2"/>
  <c r="BF284" i="2"/>
  <c r="BF288" i="2"/>
  <c r="BF289" i="2"/>
  <c r="BF290" i="2"/>
  <c r="BF298" i="2"/>
  <c r="BF307" i="2"/>
  <c r="BF310" i="2"/>
  <c r="BF313" i="2"/>
  <c r="BF315" i="2"/>
  <c r="BF318" i="2"/>
  <c r="BF320" i="2"/>
  <c r="BF324" i="2"/>
  <c r="BF326" i="2"/>
  <c r="BF327" i="2"/>
  <c r="BF339" i="2"/>
  <c r="BF340" i="2"/>
  <c r="BF342" i="2"/>
  <c r="BF343" i="2"/>
  <c r="BF344" i="2"/>
  <c r="BF345" i="2"/>
  <c r="BF353" i="2"/>
  <c r="BF354" i="2"/>
  <c r="BF356" i="2"/>
  <c r="BF362" i="2"/>
  <c r="BF365" i="2"/>
  <c r="BF369" i="2"/>
  <c r="BF376" i="2"/>
  <c r="BF378" i="2"/>
  <c r="BK314" i="2"/>
  <c r="J314" i="2" s="1"/>
  <c r="J111" i="2" s="1"/>
  <c r="BF156" i="2"/>
  <c r="BF157" i="2"/>
  <c r="BF162" i="2"/>
  <c r="BF164" i="2"/>
  <c r="BF169" i="2"/>
  <c r="BF171" i="2"/>
  <c r="BF173" i="2"/>
  <c r="BF178" i="2"/>
  <c r="BF186" i="2"/>
  <c r="BF192" i="2"/>
  <c r="BF196" i="2"/>
  <c r="BF209" i="2"/>
  <c r="BF210" i="2"/>
  <c r="BF213" i="2"/>
  <c r="BF219" i="2"/>
  <c r="BF221" i="2"/>
  <c r="BF222" i="2"/>
  <c r="BF226" i="2"/>
  <c r="BF227" i="2"/>
  <c r="BF234" i="2"/>
  <c r="BF238" i="2"/>
  <c r="BF239" i="2"/>
  <c r="BF241" i="2"/>
  <c r="BF242" i="2"/>
  <c r="BF245" i="2"/>
  <c r="BF246" i="2"/>
  <c r="BF247" i="2"/>
  <c r="BF251" i="2"/>
  <c r="BF252" i="2"/>
  <c r="BF254" i="2"/>
  <c r="BF255" i="2"/>
  <c r="BF264" i="2"/>
  <c r="BF275" i="2"/>
  <c r="BF278" i="2"/>
  <c r="BF279" i="2"/>
  <c r="BF282" i="2"/>
  <c r="BF286" i="2"/>
  <c r="BF287" i="2"/>
  <c r="BF293" i="2"/>
  <c r="BF294" i="2"/>
  <c r="BF295" i="2"/>
  <c r="BF296" i="2"/>
  <c r="BF300" i="2"/>
  <c r="BF301" i="2"/>
  <c r="BF303" i="2"/>
  <c r="BF306" i="2"/>
  <c r="BF329" i="2"/>
  <c r="BF330" i="2"/>
  <c r="BF331" i="2"/>
  <c r="BF332" i="2"/>
  <c r="BF335" i="2"/>
  <c r="BF336" i="2"/>
  <c r="BF337" i="2"/>
  <c r="BF341" i="2"/>
  <c r="BF346" i="2"/>
  <c r="BF349" i="2"/>
  <c r="BF355" i="2"/>
  <c r="BF358" i="2"/>
  <c r="BF372" i="2"/>
  <c r="BF379" i="2"/>
  <c r="J37" i="2"/>
  <c r="AV95" i="1" s="1"/>
  <c r="F40" i="2"/>
  <c r="BC95" i="1" s="1"/>
  <c r="BC94" i="1" s="1"/>
  <c r="AY94" i="1" s="1"/>
  <c r="F39" i="2"/>
  <c r="BB95" i="1" s="1"/>
  <c r="BB94" i="1" s="1"/>
  <c r="W31" i="1" s="1"/>
  <c r="F37" i="2"/>
  <c r="AZ95" i="1" s="1"/>
  <c r="AZ94" i="1" s="1"/>
  <c r="W29" i="1" s="1"/>
  <c r="F41" i="2"/>
  <c r="BD95" i="1" s="1"/>
  <c r="BD94" i="1" s="1"/>
  <c r="W33" i="1" s="1"/>
  <c r="R154" i="2" l="1"/>
  <c r="R153" i="2" s="1"/>
  <c r="T154" i="2"/>
  <c r="T153" i="2" s="1"/>
  <c r="BK154" i="2"/>
  <c r="BK153" i="2" s="1"/>
  <c r="J153" i="2" s="1"/>
  <c r="J97" i="2" s="1"/>
  <c r="P154" i="2"/>
  <c r="P153" i="2" s="1"/>
  <c r="AU95" i="1" s="1"/>
  <c r="AU94" i="1" s="1"/>
  <c r="J155" i="2"/>
  <c r="J99" i="2" s="1"/>
  <c r="AV94" i="1"/>
  <c r="AK29" i="1" s="1"/>
  <c r="AX94" i="1"/>
  <c r="W32" i="1"/>
  <c r="J154" i="2" l="1"/>
  <c r="J98" i="2" s="1"/>
  <c r="J32" i="2"/>
  <c r="J131" i="2" l="1"/>
  <c r="BF131" i="2" s="1"/>
  <c r="J38" i="2" s="1"/>
  <c r="AW95" i="1" s="1"/>
  <c r="AT95" i="1" s="1"/>
  <c r="J125" i="2" l="1"/>
  <c r="J33" i="2" s="1"/>
  <c r="J34" i="2" s="1"/>
  <c r="AG95" i="1" s="1"/>
  <c r="AG94" i="1" s="1"/>
  <c r="AK26" i="1" s="1"/>
  <c r="F38" i="2"/>
  <c r="BA95" i="1" s="1"/>
  <c r="BA94" i="1" s="1"/>
  <c r="W30" i="1" s="1"/>
  <c r="AN95" i="1" l="1"/>
  <c r="J43" i="2"/>
  <c r="AW94" i="1"/>
  <c r="AK30" i="1" s="1"/>
  <c r="AK35" i="1" s="1"/>
  <c r="J133" i="2"/>
  <c r="AT94" i="1" l="1"/>
  <c r="AN94" i="1" s="1"/>
</calcChain>
</file>

<file path=xl/sharedStrings.xml><?xml version="1.0" encoding="utf-8"?>
<sst xmlns="http://schemas.openxmlformats.org/spreadsheetml/2006/main" count="3368" uniqueCount="725">
  <si>
    <t>Export Komplet</t>
  </si>
  <si>
    <t/>
  </si>
  <si>
    <t>2.0</t>
  </si>
  <si>
    <t>False</t>
  </si>
  <si>
    <t>{6d04693b-c092-4197-9744-b20954ae1a82}</t>
  </si>
  <si>
    <t>&gt;&gt;  skryté stĺpce  &lt;&lt;</t>
  </si>
  <si>
    <t>0,001</t>
  </si>
  <si>
    <t>0</t>
  </si>
  <si>
    <t>REKAPITULÁCIA STAVBY</t>
  </si>
  <si>
    <t>v ---  nižšie sa nachádzajú doplnkové a pomocné údaje k zostavám  --- v</t>
  </si>
  <si>
    <t>Návod na vyplnenie</t>
  </si>
  <si>
    <t>Kód:</t>
  </si>
  <si>
    <t>022</t>
  </si>
  <si>
    <t>Meniť je možné iba bunky so žltým podfarbením!_x000D_
_x000D_
1) na prvom liste Rekapitulácie stavby vyplňte v zostave_x000D_
_x000D_
    a) Rekapitulácia stavby_x000D_
       - údaje o Zhotoviteľovi_x000D_
         (prenesú sa do ostatných zostáv aj v iných listoch)_x000D_
_x000D_
    b) Rekapitulácia objektov stavby_x000D_
       - potrebné Ostatné náklady_x000D_
_x000D_
2) na vybraných listoch vyplňte v zostave_x000D_
_x000D_
    a) Krycí list_x000D_
       - údaje o Zhotoviteľovi, pokiaľ sa líšia od údajov o Zhotoviteľovi na Rekapitulácii stavby_x000D_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</si>
  <si>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</si>
  <si>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>KREMNICA - HRAD MESTSKÝ S AREÁLOM oprava Kostola s. Kataríny</t>
  </si>
  <si>
    <t>JKSO:</t>
  </si>
  <si>
    <t>KS:</t>
  </si>
  <si>
    <t>Miesto:</t>
  </si>
  <si>
    <t xml:space="preserve"> </t>
  </si>
  <si>
    <t>Dátum:</t>
  </si>
  <si>
    <t>12. 5. 2022</t>
  </si>
  <si>
    <t>Objednávateľ:</t>
  </si>
  <si>
    <t>IČO:</t>
  </si>
  <si>
    <t>NBS-Muzeum mincí a medailí,Štefan.nám.11/21,Kremni</t>
  </si>
  <si>
    <t>IČ DPH:</t>
  </si>
  <si>
    <t>Zhotoviteľ:</t>
  </si>
  <si>
    <t>Vyplň údaj</t>
  </si>
  <si>
    <t>Projektant:</t>
  </si>
  <si>
    <t>Ing.arch.Roman Turčan,Kukučínová 28,962 31 Sliač</t>
  </si>
  <si>
    <t>True</t>
  </si>
  <si>
    <t>0,01</t>
  </si>
  <si>
    <t>Spracovateľ: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</si>
  <si>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</si>
  <si>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</si>
  <si>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</si>
  <si>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</si>
  <si>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</si>
  <si>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</si>
  <si>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</si>
  <si>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</si>
  <si>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</si>
  <si>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</si>
  <si>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</si>
  <si>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</si>
  <si>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</si>
  <si>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</si>
  <si>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</si>
  <si>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</si>
  <si>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</si>
  <si>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</si>
  <si>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</si>
  <si>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</si>
  <si>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</si>
  <si>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</si>
  <si>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</si>
  <si>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</si>
  <si>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</si>
  <si>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</si>
  <si>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</si>
  <si>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</si>
  <si>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</si>
  <si>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</si>
  <si>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</si>
  <si>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</si>
  <si>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</si>
  <si>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</si>
  <si>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</si>
  <si>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</si>
  <si>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</si>
  <si>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</si>
  <si>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</si>
  <si>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</si>
  <si>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</si>
  <si>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###NOIMPORT###</t>
  </si>
  <si>
    <t>IMPORT</t>
  </si>
  <si>
    <t>{00000000-0000-0000-0000-000000000000}</t>
  </si>
  <si>
    <t>/</t>
  </si>
  <si>
    <t>SO 02</t>
  </si>
  <si>
    <t>Oprava Katarínskej veža exterier</t>
  </si>
  <si>
    <t>STA</t>
  </si>
  <si>
    <t>1</t>
  </si>
  <si>
    <t>{2c1783a2-b880-45b2-bc0b-17ed615c8634}</t>
  </si>
  <si>
    <t>Objekt:</t>
  </si>
  <si>
    <t>SO 02 - Oprava Katarínskej veža exterier</t>
  </si>
  <si>
    <t>Ing.arch.Roman Turčan,Kukučínová 28,  962 31 Sliač</t>
  </si>
  <si>
    <t>Prenesenie daňovej povinnosti:</t>
  </si>
  <si>
    <t>Pri fakturácii stavebných prác bude uplatnený režim prenosu daňovej povinnosti na príjemcu plnenia._x000D_
DPH zo základu sadzby odvedie príjemca plnenia podľa § 69 ods. 12 zákona č. 222/2004 o DPH.</t>
  </si>
  <si>
    <t>Náklady z rozpočtu</t>
  </si>
  <si>
    <t>Ostatné náklady</t>
  </si>
  <si>
    <t>Kód dielu - Popis</t>
  </si>
  <si>
    <t>Cena celkom [EUR]</t>
  </si>
  <si>
    <t>1) Náklady z rozpočtu</t>
  </si>
  <si>
    <t>-1</t>
  </si>
  <si>
    <t>HSV - HSV</t>
  </si>
  <si>
    <t xml:space="preserve">    a1 - Omietky soklovej časti do v.5,0 m - "umelecko-remeselné práce"</t>
  </si>
  <si>
    <t xml:space="preserve">    a2 - Omietky severnej fasády 6n.p.  - "umelecko-remeselné práce"</t>
  </si>
  <si>
    <t xml:space="preserve">    a3 - Omietky severnej fasády 7.n.p. - "umelecko-remeselné práce"</t>
  </si>
  <si>
    <t xml:space="preserve">    a4 - Omietky 8.n.p. - "umelecko-remeselné práce"</t>
  </si>
  <si>
    <t xml:space="preserve">    a5 - Omietky 9.n.p.(nad strieškou ochodze - okrem ciferníkov hodín)- "umelecko-remeselné práce"</t>
  </si>
  <si>
    <t xml:space="preserve">    a6 - Omietky kordónových ríms - " umelecko-remeselné práce"</t>
  </si>
  <si>
    <t xml:space="preserve">    a7 - Ostatné omietky 1.- 6. n.p.- "umelecko-remeselné práce"</t>
  </si>
  <si>
    <t xml:space="preserve">    b1 - Nárožné kvádrovania-"reštaurátorske práce"</t>
  </si>
  <si>
    <t xml:space="preserve">    b2 - Ostenia okien a dvier so šambránami - "reštauratorské  práce"</t>
  </si>
  <si>
    <t xml:space="preserve">    c - Kamenné režné steny podvežia </t>
  </si>
  <si>
    <t xml:space="preserve">    d - Klenba podvežia  "reštaurátorské práce"</t>
  </si>
  <si>
    <t xml:space="preserve">    e1 - Kamenné ostenia vstup.portálu a prechod.otvorov v podveží- "reštauratorske práce"</t>
  </si>
  <si>
    <t xml:space="preserve">    e2 - Kamenná korunná rímsa vo výške 39 m nad terénom s plastickým ornamentom- "reštaurátorske práce"</t>
  </si>
  <si>
    <t xml:space="preserve">    f1 - Kamenná  pamätná tabuľa "reštaurátorské práce "</t>
  </si>
  <si>
    <t xml:space="preserve">    f2 - 2. kamenné plastiky na kordónovej rímse pod 7.n.p "reštaurátorské práce"</t>
  </si>
  <si>
    <t xml:space="preserve">    g - Ciferníky a ručičky vežových hodín- "reštaurátorske práce"</t>
  </si>
  <si>
    <t xml:space="preserve">    h - Nápis na omietke - "reštaurátorske práce"</t>
  </si>
  <si>
    <t xml:space="preserve">    i - Oprava kamennej dlažby</t>
  </si>
  <si>
    <t xml:space="preserve">    j - Ošetrenie kovaných oceľových prvkov -"umelecko - remeselné práce"</t>
  </si>
  <si>
    <t xml:space="preserve">    k - Ošetrenie drevených prvkov a konštrukcií - "umelecko-remeselné práce"</t>
  </si>
  <si>
    <t xml:space="preserve">    l - Klampiarske práce</t>
  </si>
  <si>
    <t xml:space="preserve">    n - lešenie</t>
  </si>
  <si>
    <t xml:space="preserve">    o - Oplotenie</t>
  </si>
  <si>
    <t>2) Ostatné náklady</t>
  </si>
  <si>
    <t>GZS</t>
  </si>
  <si>
    <t>VRN</t>
  </si>
  <si>
    <t>2</t>
  </si>
  <si>
    <t>Projektové práce</t>
  </si>
  <si>
    <t>Sťažené podmienky</t>
  </si>
  <si>
    <t>Vplyv prostredia</t>
  </si>
  <si>
    <t>Iné VRN</t>
  </si>
  <si>
    <t>Kompletačná činnosť</t>
  </si>
  <si>
    <t>KOMPLETACNA</t>
  </si>
  <si>
    <t>Celkové náklady za stavbu 1) + 2)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</si>
  <si>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</si>
  <si>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</si>
  <si>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</si>
  <si>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</si>
  <si>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</si>
  <si>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</si>
  <si>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</si>
  <si>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</si>
  <si>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</si>
  <si>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</si>
  <si>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</si>
  <si>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Dodávateľ</t>
  </si>
  <si>
    <t>HSV</t>
  </si>
  <si>
    <t>ROZPOCET</t>
  </si>
  <si>
    <t>a1</t>
  </si>
  <si>
    <t>Omietky soklovej časti do v.5,0 m - "umelecko-remeselné práce"</t>
  </si>
  <si>
    <t>K</t>
  </si>
  <si>
    <t>978015291.1</t>
  </si>
  <si>
    <t>Otlčenie omietok vápenných alebo vápennocementových vonkajších priečelí jednoduchých, s vyškriabaním škár s očistením muriva v rozsahu do 100% -0,059 t</t>
  </si>
  <si>
    <t>m2</t>
  </si>
  <si>
    <t>4</t>
  </si>
  <si>
    <t>-2100399490</t>
  </si>
  <si>
    <t>978021191</t>
  </si>
  <si>
    <t>Otlčenie omietok cementových stien vnútorných v rozsahu do 100 % -0,061 t</t>
  </si>
  <si>
    <t>-67307159</t>
  </si>
  <si>
    <t>3</t>
  </si>
  <si>
    <t>289903111</t>
  </si>
  <si>
    <t>Vysekanie spoj. hmoty hĺbky nad 30mm z muriva 0-100mm,  -0,04000t</t>
  </si>
  <si>
    <t>1002054784</t>
  </si>
  <si>
    <t>216904333</t>
  </si>
  <si>
    <t>Očistenie škár stlačeným vzduchom a vypláchnutie vodou</t>
  </si>
  <si>
    <t>-1299930767</t>
  </si>
  <si>
    <t>5</t>
  </si>
  <si>
    <t>216904990.1</t>
  </si>
  <si>
    <t>Očistenie plôch tlakovou vodou</t>
  </si>
  <si>
    <t>-354712996</t>
  </si>
  <si>
    <t>6</t>
  </si>
  <si>
    <t>216904391</t>
  </si>
  <si>
    <t>Príplatok k cene za ručné dočistenie oceľovými kefami</t>
  </si>
  <si>
    <t>764928666</t>
  </si>
  <si>
    <t>7</t>
  </si>
  <si>
    <t>216905001.1</t>
  </si>
  <si>
    <t>Vyplnenie škár, krytie 100%, vonkajšia sanačná omietka BAUMIT Sanova S</t>
  </si>
  <si>
    <t>-469343841</t>
  </si>
  <si>
    <t>8</t>
  </si>
  <si>
    <t>216929001.1</t>
  </si>
  <si>
    <t>Vystuženie vonkajších stien sklotextílnou mriežkou BAUMIT StarTex,zatlačenie do vrstvy omietky</t>
  </si>
  <si>
    <t>-2088205022</t>
  </si>
  <si>
    <t>9</t>
  </si>
  <si>
    <t>622469900</t>
  </si>
  <si>
    <t>Trasový systémový prednástrek Tubag TSV-VS</t>
  </si>
  <si>
    <t>-24241649</t>
  </si>
  <si>
    <t>10</t>
  </si>
  <si>
    <t>216925050.2</t>
  </si>
  <si>
    <t>Vonkajšia sanačná omietka stien BAUMIT Sanova trasová omietka WTA, hr. 15 mm, povrch zahladený plsteným hladítkom</t>
  </si>
  <si>
    <t>-287903702</t>
  </si>
  <si>
    <t>11</t>
  </si>
  <si>
    <t>216925050.3</t>
  </si>
  <si>
    <t>48758764</t>
  </si>
  <si>
    <t>12</t>
  </si>
  <si>
    <t>974192020.r</t>
  </si>
  <si>
    <t>Vytváranie drážok ručným drážkovačom v nepálených tehlách (Ytong, Porfix, ...) hĺbky do 30 mm, šírky 30 mm -0,00045 t</t>
  </si>
  <si>
    <t>m</t>
  </si>
  <si>
    <t>1023334612</t>
  </si>
  <si>
    <t>13</t>
  </si>
  <si>
    <t>624991111.R</t>
  </si>
  <si>
    <t>Tmelenie škár (s dodaním hmôt) s prierezom 20 x 20 mm tmelom ELASTOPLAST</t>
  </si>
  <si>
    <t>1316699777</t>
  </si>
  <si>
    <t>14</t>
  </si>
  <si>
    <t>216925080.1</t>
  </si>
  <si>
    <t>Vonkajšia omietka stien tenkovrstvová BAUMIT, minerálna samočistiaca, Baumit NanoporTop, škrabaná, hr. 1,5 mm</t>
  </si>
  <si>
    <t>661433661</t>
  </si>
  <si>
    <t>15</t>
  </si>
  <si>
    <t>216934000.1</t>
  </si>
  <si>
    <t>Výmaľba KEIM Soldalit</t>
  </si>
  <si>
    <t>1903076552</t>
  </si>
  <si>
    <t>16</t>
  </si>
  <si>
    <t>953997890</t>
  </si>
  <si>
    <t>Príslušenstvo ku kontaktným zatepľovacím systémom CAPATECT (plastové) rohová lišta PVC 10/10</t>
  </si>
  <si>
    <t>-320549055</t>
  </si>
  <si>
    <t>17</t>
  </si>
  <si>
    <t>979082111</t>
  </si>
  <si>
    <t>Vnútrostavenisková doprava sutiny a vybúraných hmôt do 10 m</t>
  </si>
  <si>
    <t>t</t>
  </si>
  <si>
    <t>580912616</t>
  </si>
  <si>
    <t>18</t>
  </si>
  <si>
    <t>979082121</t>
  </si>
  <si>
    <t>Vnútrostavenisková doprava sutiny a vybúraných hmôt za každých ďalších 5 m</t>
  </si>
  <si>
    <t>787980982</t>
  </si>
  <si>
    <t>VV</t>
  </si>
  <si>
    <t>10,863*5 'Prepočítané koeficientom množstva</t>
  </si>
  <si>
    <t>19</t>
  </si>
  <si>
    <t>979081111</t>
  </si>
  <si>
    <t>Odvoz sutiny a vybúraných hmôt na skládku do 1 km</t>
  </si>
  <si>
    <t>601003140</t>
  </si>
  <si>
    <t>20</t>
  </si>
  <si>
    <t>979081121</t>
  </si>
  <si>
    <t>Odvoz sutiny a vybúraných hmôt na skládku za každý ďalší 1 km</t>
  </si>
  <si>
    <t>-1994759403</t>
  </si>
  <si>
    <t>10,863*29 'Prepočítané koeficientom množstva</t>
  </si>
  <si>
    <t>21</t>
  </si>
  <si>
    <t>979089112</t>
  </si>
  <si>
    <t>Poplatok za skladovanie - stavebný zmiešaný odpad</t>
  </si>
  <si>
    <t>1657223723</t>
  </si>
  <si>
    <t>22</t>
  </si>
  <si>
    <t>999281111</t>
  </si>
  <si>
    <t>Presun hmôt pre opravy a údržbu objektov vrátane vonkajších plášťov výšky do 25 m</t>
  </si>
  <si>
    <t>1757130494</t>
  </si>
  <si>
    <t>a2</t>
  </si>
  <si>
    <t>Omietky severnej fasády 6n.p.  - "umelecko-remeselné práce"</t>
  </si>
  <si>
    <t>23</t>
  </si>
  <si>
    <t>141021819</t>
  </si>
  <si>
    <t>24</t>
  </si>
  <si>
    <t>-1287010262</t>
  </si>
  <si>
    <t>25</t>
  </si>
  <si>
    <t>-1554644931</t>
  </si>
  <si>
    <t>26</t>
  </si>
  <si>
    <t>237926460</t>
  </si>
  <si>
    <t>27</t>
  </si>
  <si>
    <t>-1153994047</t>
  </si>
  <si>
    <t>28</t>
  </si>
  <si>
    <t>-2032196260</t>
  </si>
  <si>
    <t>29</t>
  </si>
  <si>
    <t>-1483467945</t>
  </si>
  <si>
    <t>30</t>
  </si>
  <si>
    <t>-2131782095</t>
  </si>
  <si>
    <t>31</t>
  </si>
  <si>
    <t>-1610854104</t>
  </si>
  <si>
    <t>32</t>
  </si>
  <si>
    <t>-1368969509</t>
  </si>
  <si>
    <t>33</t>
  </si>
  <si>
    <t>-801225155</t>
  </si>
  <si>
    <t>34</t>
  </si>
  <si>
    <t>-715689407</t>
  </si>
  <si>
    <t>35</t>
  </si>
  <si>
    <t>-408012901</t>
  </si>
  <si>
    <t>3,205*5 'Prepočítané koeficientom množstva</t>
  </si>
  <si>
    <t>36</t>
  </si>
  <si>
    <t>1898592020</t>
  </si>
  <si>
    <t>37</t>
  </si>
  <si>
    <t>313613251</t>
  </si>
  <si>
    <t>3,205*29 'Prepočítané koeficientom množstva</t>
  </si>
  <si>
    <t>38</t>
  </si>
  <si>
    <t>1142069940</t>
  </si>
  <si>
    <t>39</t>
  </si>
  <si>
    <t>-942718893</t>
  </si>
  <si>
    <t>a3</t>
  </si>
  <si>
    <t>Omietky severnej fasády 7.n.p. - "umelecko-remeselné práce"</t>
  </si>
  <si>
    <t>40</t>
  </si>
  <si>
    <t>371086204</t>
  </si>
  <si>
    <t>41</t>
  </si>
  <si>
    <t>-105637780</t>
  </si>
  <si>
    <t>42</t>
  </si>
  <si>
    <t>1800690025</t>
  </si>
  <si>
    <t>43</t>
  </si>
  <si>
    <t>-147049792</t>
  </si>
  <si>
    <t>44</t>
  </si>
  <si>
    <t>-982978412</t>
  </si>
  <si>
    <t>45</t>
  </si>
  <si>
    <t>-1142508360</t>
  </si>
  <si>
    <t>46</t>
  </si>
  <si>
    <t>275507133</t>
  </si>
  <si>
    <t>47</t>
  </si>
  <si>
    <t>-1049335118</t>
  </si>
  <si>
    <t>48</t>
  </si>
  <si>
    <t>-1956883420</t>
  </si>
  <si>
    <t>49</t>
  </si>
  <si>
    <t>-1640136596</t>
  </si>
  <si>
    <t>50</t>
  </si>
  <si>
    <t>369649144</t>
  </si>
  <si>
    <t>51</t>
  </si>
  <si>
    <t>1118441178</t>
  </si>
  <si>
    <t>52</t>
  </si>
  <si>
    <t>-108477856</t>
  </si>
  <si>
    <t>3,433*5 'Prepočítané koeficientom množstva</t>
  </si>
  <si>
    <t>53</t>
  </si>
  <si>
    <t>1110140618</t>
  </si>
  <si>
    <t>54</t>
  </si>
  <si>
    <t>-446040266</t>
  </si>
  <si>
    <t>3,433*29 'Prepočítané koeficientom množstva</t>
  </si>
  <si>
    <t>55</t>
  </si>
  <si>
    <t>-806347311</t>
  </si>
  <si>
    <t>56</t>
  </si>
  <si>
    <t>1339280900</t>
  </si>
  <si>
    <t>a4</t>
  </si>
  <si>
    <t>Omietky 8.n.p. - "umelecko-remeselné práce"</t>
  </si>
  <si>
    <t>57</t>
  </si>
  <si>
    <t>1670519936</t>
  </si>
  <si>
    <t>58</t>
  </si>
  <si>
    <t>216982020</t>
  </si>
  <si>
    <t>-1839308350</t>
  </si>
  <si>
    <t>59</t>
  </si>
  <si>
    <t>1245060080</t>
  </si>
  <si>
    <t>60</t>
  </si>
  <si>
    <t>330400282</t>
  </si>
  <si>
    <t>61</t>
  </si>
  <si>
    <t>1152393601</t>
  </si>
  <si>
    <t>62</t>
  </si>
  <si>
    <t>-192576564</t>
  </si>
  <si>
    <t>63</t>
  </si>
  <si>
    <t>699369759</t>
  </si>
  <si>
    <t>64</t>
  </si>
  <si>
    <t>1117558564</t>
  </si>
  <si>
    <t>65</t>
  </si>
  <si>
    <t>1370675823</t>
  </si>
  <si>
    <t>1,096*5 'Prepočítané koeficientom množstva</t>
  </si>
  <si>
    <t>66</t>
  </si>
  <si>
    <t>-1459247382</t>
  </si>
  <si>
    <t>67</t>
  </si>
  <si>
    <t>-300786939</t>
  </si>
  <si>
    <t>1,096*29 'Prepočítané koeficientom množstva</t>
  </si>
  <si>
    <t>68</t>
  </si>
  <si>
    <t>-2126493082</t>
  </si>
  <si>
    <t>69</t>
  </si>
  <si>
    <t>997928893</t>
  </si>
  <si>
    <t>a5</t>
  </si>
  <si>
    <t>Omietky 9.n.p.(nad strieškou ochodze - okrem ciferníkov hodín)- "umelecko-remeselné práce"</t>
  </si>
  <si>
    <t>70</t>
  </si>
  <si>
    <t>-684836363</t>
  </si>
  <si>
    <t>71</t>
  </si>
  <si>
    <t>287134669</t>
  </si>
  <si>
    <t>72</t>
  </si>
  <si>
    <t>1914004801</t>
  </si>
  <si>
    <t>73</t>
  </si>
  <si>
    <t>-71774980</t>
  </si>
  <si>
    <t>74</t>
  </si>
  <si>
    <t>1979037932</t>
  </si>
  <si>
    <t>75</t>
  </si>
  <si>
    <t>1514031143</t>
  </si>
  <si>
    <t>76</t>
  </si>
  <si>
    <t>-1306591184</t>
  </si>
  <si>
    <t>77</t>
  </si>
  <si>
    <t>-328527475</t>
  </si>
  <si>
    <t>78</t>
  </si>
  <si>
    <t>507555432</t>
  </si>
  <si>
    <t>79</t>
  </si>
  <si>
    <t>153423032</t>
  </si>
  <si>
    <t>80</t>
  </si>
  <si>
    <t>1956550809</t>
  </si>
  <si>
    <t>81</t>
  </si>
  <si>
    <t>-1466851714</t>
  </si>
  <si>
    <t>82</t>
  </si>
  <si>
    <t>-238165155</t>
  </si>
  <si>
    <t>11,411*5 'Prepočítané koeficientom množstva</t>
  </si>
  <si>
    <t>83</t>
  </si>
  <si>
    <t>886708188</t>
  </si>
  <si>
    <t>84</t>
  </si>
  <si>
    <t>-1372680357</t>
  </si>
  <si>
    <t>11,411*29 'Prepočítané koeficientom množstva</t>
  </si>
  <si>
    <t>85</t>
  </si>
  <si>
    <t>2098902687</t>
  </si>
  <si>
    <t>86</t>
  </si>
  <si>
    <t>1019669173</t>
  </si>
  <si>
    <t>a6</t>
  </si>
  <si>
    <t>Omietky kordónových ríms - " umelecko-remeselné práce"</t>
  </si>
  <si>
    <t>87</t>
  </si>
  <si>
    <t>-815073536</t>
  </si>
  <si>
    <t>88</t>
  </si>
  <si>
    <t>147687921</t>
  </si>
  <si>
    <t>89</t>
  </si>
  <si>
    <t>267694236</t>
  </si>
  <si>
    <t>90</t>
  </si>
  <si>
    <t>1578363709</t>
  </si>
  <si>
    <t>a7</t>
  </si>
  <si>
    <t>Ostatné omietky 1.- 6. n.p.- "umelecko-remeselné práce"</t>
  </si>
  <si>
    <t>91</t>
  </si>
  <si>
    <t>323957858</t>
  </si>
  <si>
    <t>92</t>
  </si>
  <si>
    <t>617506508</t>
  </si>
  <si>
    <t>93</t>
  </si>
  <si>
    <t>-2126970168</t>
  </si>
  <si>
    <t>94</t>
  </si>
  <si>
    <t>2121406383</t>
  </si>
  <si>
    <t>95</t>
  </si>
  <si>
    <t>-979318438</t>
  </si>
  <si>
    <t>96</t>
  </si>
  <si>
    <t>1932953994</t>
  </si>
  <si>
    <t>97</t>
  </si>
  <si>
    <t>468939988</t>
  </si>
  <si>
    <t>98</t>
  </si>
  <si>
    <t>-1886805484</t>
  </si>
  <si>
    <t>99</t>
  </si>
  <si>
    <t>676284193</t>
  </si>
  <si>
    <t>7,204*5 'Prepočítané koeficientom množstva</t>
  </si>
  <si>
    <t>100</t>
  </si>
  <si>
    <t>781330358</t>
  </si>
  <si>
    <t>101</t>
  </si>
  <si>
    <t>-421462705</t>
  </si>
  <si>
    <t>7,203*29 'Prepočítané koeficientom množstva</t>
  </si>
  <si>
    <t>102</t>
  </si>
  <si>
    <t>-1749186651</t>
  </si>
  <si>
    <t>103</t>
  </si>
  <si>
    <t>1159186735</t>
  </si>
  <si>
    <t>b1</t>
  </si>
  <si>
    <t>Nárožné kvádrovania-"reštaurátorske práce"</t>
  </si>
  <si>
    <t>104</t>
  </si>
  <si>
    <t>783804895.R</t>
  </si>
  <si>
    <t>Odstránenie starých náterov z omietok oškrabaním s obrúsením stien</t>
  </si>
  <si>
    <t>-1444334992</t>
  </si>
  <si>
    <t>105</t>
  </si>
  <si>
    <t>783993000.R</t>
  </si>
  <si>
    <t>Miesta s vyrytým dátovaním na nárožiach veže očistiť laserovou mobilnou čističkou (napr.P-laser QF 100)</t>
  </si>
  <si>
    <t>1387244302</t>
  </si>
  <si>
    <t>106</t>
  </si>
  <si>
    <t>627471288.R</t>
  </si>
  <si>
    <t>Reprofilácia stien mostných konštrukcií sanačnou maltou 2 vrstvy hr.30 mm</t>
  </si>
  <si>
    <t>267744748</t>
  </si>
  <si>
    <t>107</t>
  </si>
  <si>
    <t>627471208.1</t>
  </si>
  <si>
    <t>Spevnenie kameňa, hydrofobizácia  spevňovacím náterovým prostriedkom KSE 100/ KSE 300 ,KSE 150 - výber  odporučí výrobca/</t>
  </si>
  <si>
    <t>-1715278852</t>
  </si>
  <si>
    <t>108</t>
  </si>
  <si>
    <t>1033793761</t>
  </si>
  <si>
    <t>109</t>
  </si>
  <si>
    <t>-1825042789</t>
  </si>
  <si>
    <t>110</t>
  </si>
  <si>
    <t>-996603702</t>
  </si>
  <si>
    <t>b2</t>
  </si>
  <si>
    <t>Ostenia okien a dvier so šambránami - "reštauratorské  práce"</t>
  </si>
  <si>
    <t>111</t>
  </si>
  <si>
    <t>430634334</t>
  </si>
  <si>
    <t>112</t>
  </si>
  <si>
    <t>-1715127535</t>
  </si>
  <si>
    <t>113</t>
  </si>
  <si>
    <t>-1373400960</t>
  </si>
  <si>
    <t>114</t>
  </si>
  <si>
    <t>1345963672</t>
  </si>
  <si>
    <t>115</t>
  </si>
  <si>
    <t>-1851281860</t>
  </si>
  <si>
    <t>116</t>
  </si>
  <si>
    <t>212796126</t>
  </si>
  <si>
    <t>c</t>
  </si>
  <si>
    <t xml:space="preserve">Kamenné režné steny podvežia </t>
  </si>
  <si>
    <t>117</t>
  </si>
  <si>
    <t>978021190</t>
  </si>
  <si>
    <t>-351136121</t>
  </si>
  <si>
    <t>118</t>
  </si>
  <si>
    <t>289903123.R</t>
  </si>
  <si>
    <t>Vysekanie spojovacej malty zo škár a ich vyčistenie škáry, hĺ. nad 30 mm, stien a klenieb z muriva z lomového kameňa alebo tehál, drobného -0,072t</t>
  </si>
  <si>
    <t>2110488246</t>
  </si>
  <si>
    <t>119</t>
  </si>
  <si>
    <t>310238409.R</t>
  </si>
  <si>
    <t>Zamurovanie otvoru s plochou nad 0, 25 m2 do 1 m2 v murive nadzákladovom akýmikoľvek tehlami pálenými pre akúkoľvek hrúbku múra, na akúkoľvek maltu cementovú</t>
  </si>
  <si>
    <t>m3</t>
  </si>
  <si>
    <t>-381041971</t>
  </si>
  <si>
    <t>120</t>
  </si>
  <si>
    <t>216982025</t>
  </si>
  <si>
    <t>-1224631558</t>
  </si>
  <si>
    <t>121</t>
  </si>
  <si>
    <t>627471291.R</t>
  </si>
  <si>
    <t>1666693006</t>
  </si>
  <si>
    <t>122</t>
  </si>
  <si>
    <t>627452991.R</t>
  </si>
  <si>
    <t>Škárovanie starého muriva múrov a valov, zatretie škár akoukoľvek cement. maltou, s vyškrabaním škár, s vypláchnutím škár vodou a očistením povrchu muriva po vyškárovaní, s odprataním materiálu do 20 m, z lomového kameňa do hĺbky 80 mm</t>
  </si>
  <si>
    <t>-1180049486</t>
  </si>
  <si>
    <t>123</t>
  </si>
  <si>
    <t>784418013</t>
  </si>
  <si>
    <t>Zakrývanie podláh, zariadení plachtou</t>
  </si>
  <si>
    <t>-1647899070</t>
  </si>
  <si>
    <t>124</t>
  </si>
  <si>
    <t>-771495880</t>
  </si>
  <si>
    <t>125</t>
  </si>
  <si>
    <t>-1744246378</t>
  </si>
  <si>
    <t>7,677*5 'Prepočítané koeficientom množstva</t>
  </si>
  <si>
    <t>126</t>
  </si>
  <si>
    <t>-2081514884</t>
  </si>
  <si>
    <t>127</t>
  </si>
  <si>
    <t>426562372</t>
  </si>
  <si>
    <t>7,667*29 'Prepočítané koeficientom množstva</t>
  </si>
  <si>
    <t>128</t>
  </si>
  <si>
    <t>495662209</t>
  </si>
  <si>
    <t>129</t>
  </si>
  <si>
    <t>357220214</t>
  </si>
  <si>
    <t>d</t>
  </si>
  <si>
    <t>Klenba podvežia  "reštaurátorské práce"</t>
  </si>
  <si>
    <t>130</t>
  </si>
  <si>
    <t>62200700</t>
  </si>
  <si>
    <t>Kamenná pamätná tabuľa na južnej fasáde - ošetrená reštauratorským spôsobom</t>
  </si>
  <si>
    <t>311457661</t>
  </si>
  <si>
    <t>131</t>
  </si>
  <si>
    <t>1166775467</t>
  </si>
  <si>
    <t>e1</t>
  </si>
  <si>
    <t>Kamenné ostenia vstup.portálu a prechod.otvorov v podveží- "reštauratorske práce"</t>
  </si>
  <si>
    <t>132</t>
  </si>
  <si>
    <t>622006000</t>
  </si>
  <si>
    <t xml:space="preserve">Kamenné ostenia vstup.portálu a prechod.otvorov v podveží </t>
  </si>
  <si>
    <t>1171365287</t>
  </si>
  <si>
    <t>133</t>
  </si>
  <si>
    <t>-1847193135</t>
  </si>
  <si>
    <t>e2</t>
  </si>
  <si>
    <t>Kamenná korunná rímsa vo výške 39 m nad terénom s plastickým ornamentom- "reštaurátorske práce"</t>
  </si>
  <si>
    <t>134</t>
  </si>
  <si>
    <t>622008000</t>
  </si>
  <si>
    <t>-1682347659</t>
  </si>
  <si>
    <t>f1</t>
  </si>
  <si>
    <t>Kamenná  pamätná tabuľa "reštaurátorské práce "</t>
  </si>
  <si>
    <t>135</t>
  </si>
  <si>
    <t>622005000</t>
  </si>
  <si>
    <t>kpl</t>
  </si>
  <si>
    <t>1744633602</t>
  </si>
  <si>
    <t>136</t>
  </si>
  <si>
    <t>784418014.R</t>
  </si>
  <si>
    <t>-370408824</t>
  </si>
  <si>
    <t>f2</t>
  </si>
  <si>
    <t>2. kamenné plastiky na kordónovej rímse pod 7.n.p "reštaurátorské práce"</t>
  </si>
  <si>
    <t>137</t>
  </si>
  <si>
    <t>622009000</t>
  </si>
  <si>
    <t>Ošetrenie 2 ks kamenných plastík na kordónovej rímce pod 7.n.p.</t>
  </si>
  <si>
    <t>1898780676</t>
  </si>
  <si>
    <t>138</t>
  </si>
  <si>
    <t>784418015.R</t>
  </si>
  <si>
    <t>-1213919797</t>
  </si>
  <si>
    <t>g</t>
  </si>
  <si>
    <t>Ciferníky a ručičky vežových hodín- "reštaurátorske práce"</t>
  </si>
  <si>
    <t>139</t>
  </si>
  <si>
    <t>62200800</t>
  </si>
  <si>
    <t>1182931442</t>
  </si>
  <si>
    <t>140</t>
  </si>
  <si>
    <t>784418016.R</t>
  </si>
  <si>
    <t>862901550</t>
  </si>
  <si>
    <t>h</t>
  </si>
  <si>
    <t>Nápis na omietke - "reštaurátorske práce"</t>
  </si>
  <si>
    <t>141</t>
  </si>
  <si>
    <t>62200900</t>
  </si>
  <si>
    <t>1781169480</t>
  </si>
  <si>
    <t>142</t>
  </si>
  <si>
    <t>784418017.R</t>
  </si>
  <si>
    <t>-1483691781</t>
  </si>
  <si>
    <t>i</t>
  </si>
  <si>
    <t>Oprava kamennej dlažby</t>
  </si>
  <si>
    <t>143</t>
  </si>
  <si>
    <t>216903166</t>
  </si>
  <si>
    <t>Očistenie konštrukcie mikropieskovačkou</t>
  </si>
  <si>
    <t>-803856683</t>
  </si>
  <si>
    <t>144</t>
  </si>
  <si>
    <t>216904211</t>
  </si>
  <si>
    <t>Očistenie plôch stlačeným vzduchom skalných</t>
  </si>
  <si>
    <t>-1948574506</t>
  </si>
  <si>
    <t>145</t>
  </si>
  <si>
    <t>763159290</t>
  </si>
  <si>
    <t>Suché podlahy - povrchové úpravy stierka NIVELLIERSPACHTEL 415 hr. 3 mm</t>
  </si>
  <si>
    <t>64558305</t>
  </si>
  <si>
    <t>146</t>
  </si>
  <si>
    <t>763159298</t>
  </si>
  <si>
    <t>-99188336</t>
  </si>
  <si>
    <t>147</t>
  </si>
  <si>
    <t>1977289750</t>
  </si>
  <si>
    <t>j</t>
  </si>
  <si>
    <t>Ošetrenie kovaných oceľových prvkov -"umelecko - remeselné práce"</t>
  </si>
  <si>
    <t>148</t>
  </si>
  <si>
    <t>216904399</t>
  </si>
  <si>
    <t>1895522561</t>
  </si>
  <si>
    <t>149</t>
  </si>
  <si>
    <t>783904811</t>
  </si>
  <si>
    <t>Ostatné práce odmastenie chemickými odhrdzavenie kovových konštrukcií</t>
  </si>
  <si>
    <t>-1664948339</t>
  </si>
  <si>
    <t>150</t>
  </si>
  <si>
    <t>783231199.R</t>
  </si>
  <si>
    <t>Nátery kovových doplnkových konštrukcií chlórkaučukové bazénov a nádrží dvojnásobné - 70µm</t>
  </si>
  <si>
    <t>825784951</t>
  </si>
  <si>
    <t>k</t>
  </si>
  <si>
    <t>Ošetrenie drevených prvkov a konštrukcií - "umelecko-remeselné práce"</t>
  </si>
  <si>
    <t>151</t>
  </si>
  <si>
    <t>783601819</t>
  </si>
  <si>
    <t>Odstránenie starých náterov zo stolárskych výrobkov oškrabaním s obrúsením, okien s delenými krídlami, výkyvnými dverí a zárubní</t>
  </si>
  <si>
    <t>-372875934</t>
  </si>
  <si>
    <t>152</t>
  </si>
  <si>
    <t>783626190.R</t>
  </si>
  <si>
    <t>Nátery stolárských výrobkov syntetické lazurovacím lakom 1x lakovaním</t>
  </si>
  <si>
    <t>159092814</t>
  </si>
  <si>
    <t>153</t>
  </si>
  <si>
    <t>783626191.R</t>
  </si>
  <si>
    <t>1437196420</t>
  </si>
  <si>
    <t>154</t>
  </si>
  <si>
    <t>783626192.R</t>
  </si>
  <si>
    <t>-1889085336</t>
  </si>
  <si>
    <t>155</t>
  </si>
  <si>
    <t>783626193.R</t>
  </si>
  <si>
    <t>1463155889</t>
  </si>
  <si>
    <t>156</t>
  </si>
  <si>
    <t>783626194.R</t>
  </si>
  <si>
    <t>-1789088415</t>
  </si>
  <si>
    <t>157</t>
  </si>
  <si>
    <t>783626195.R</t>
  </si>
  <si>
    <t>352215797</t>
  </si>
  <si>
    <t>158</t>
  </si>
  <si>
    <t>783626196R</t>
  </si>
  <si>
    <t>325920656</t>
  </si>
  <si>
    <t>159</t>
  </si>
  <si>
    <t>783626197.R</t>
  </si>
  <si>
    <t>-1758016121</t>
  </si>
  <si>
    <t>l</t>
  </si>
  <si>
    <t>Klampiarske práce</t>
  </si>
  <si>
    <t>160</t>
  </si>
  <si>
    <t>764211912</t>
  </si>
  <si>
    <t>Krytiny z medeného plechu hladké streš. bez priestup. a výčnelkov, v ploche jednotlivo so sklonom do 30° z tabúľ 2000x1000 mm</t>
  </si>
  <si>
    <t>317493991</t>
  </si>
  <si>
    <t>161</t>
  </si>
  <si>
    <t>713530096.R</t>
  </si>
  <si>
    <t>Tmelenie dilatačných škár v požiarnych deliacich konštrukciách protipožiarnym silikónovým tmelom EL90-180 20x20 mm</t>
  </si>
  <si>
    <t>1733453327</t>
  </si>
  <si>
    <t>162</t>
  </si>
  <si>
    <t>764252227</t>
  </si>
  <si>
    <t>Žľaby z medeného Cu plechu hr. 0,6 mm, vrátane hákov, čiel, rohov a dilatácií pododkvapové polkruhové r.š. 330 mm</t>
  </si>
  <si>
    <t>-1679385800</t>
  </si>
  <si>
    <t>163</t>
  </si>
  <si>
    <t>764252905</t>
  </si>
  <si>
    <t>Žľaby z medeného Cu plechu rohy polkruhové so sklonom nad 45° rš 250 mm</t>
  </si>
  <si>
    <t>ks</t>
  </si>
  <si>
    <t>2146099876</t>
  </si>
  <si>
    <t>164</t>
  </si>
  <si>
    <t>764252944</t>
  </si>
  <si>
    <t>Žľaby z medeného Cu plechu hrdlá rovné polkruhové, s priemerom 150 mm</t>
  </si>
  <si>
    <t>-767262988</t>
  </si>
  <si>
    <t>165</t>
  </si>
  <si>
    <t>764252916</t>
  </si>
  <si>
    <t>Žľaby z medeného Cu plechu háky polkruhové rš 330 mm</t>
  </si>
  <si>
    <t>-488233095</t>
  </si>
  <si>
    <t>166</t>
  </si>
  <si>
    <t>764554253</t>
  </si>
  <si>
    <t>Zvodové rúry z medeného Cu plechu hr. 0,6 mm, vrátane lemov so zaústením, manžiet, kolien, vpustov vody a prechodových kusov, kruhové, s priemerom 100 mm</t>
  </si>
  <si>
    <t>-1190186000</t>
  </si>
  <si>
    <t>167</t>
  </si>
  <si>
    <t>764553952</t>
  </si>
  <si>
    <t>Odpadové rúry z medeného Cu plechu kolená horné dvojité, s prednou oblou časťou, so stranou 100 mm</t>
  </si>
  <si>
    <t>-1387176257</t>
  </si>
  <si>
    <t>168</t>
  </si>
  <si>
    <t>764553962</t>
  </si>
  <si>
    <t>Odpadové rúry z medeného Cu plechu kolená výtokové s vložkou a návalkou, so stranou 100 mm</t>
  </si>
  <si>
    <t>-1431333813</t>
  </si>
  <si>
    <t>169</t>
  </si>
  <si>
    <t>764459135</t>
  </si>
  <si>
    <t>Montáž zvodových rúr z medeného Cu plechu, kruhových odskokov, priemeru D 80 – 120 mm</t>
  </si>
  <si>
    <t>992306713</t>
  </si>
  <si>
    <t>170</t>
  </si>
  <si>
    <t>764499100</t>
  </si>
  <si>
    <t>Múrové príchytky 2-dielne, osadené pomocou</t>
  </si>
  <si>
    <t>kus</t>
  </si>
  <si>
    <t>-1428574223</t>
  </si>
  <si>
    <t>171</t>
  </si>
  <si>
    <t>998764204</t>
  </si>
  <si>
    <t>Presun hmôt pre klampiarske konštrukcie v objektoch výšky nad 24 do 36 m</t>
  </si>
  <si>
    <t>%</t>
  </si>
  <si>
    <t>1199061923</t>
  </si>
  <si>
    <t>Nové skrinky elektroinštalácie v podveží, nátery skriniek</t>
  </si>
  <si>
    <t>172</t>
  </si>
  <si>
    <t>784009.R</t>
  </si>
  <si>
    <t>Výmena 2ks skriniek elektroinštalačných na 1.n.p. za nové</t>
  </si>
  <si>
    <t>-1816755870</t>
  </si>
  <si>
    <t>173</t>
  </si>
  <si>
    <t>7840091.R</t>
  </si>
  <si>
    <t xml:space="preserve">Náter dvierok skriniek 2x alkyd -zretánovou kováčskou farbou </t>
  </si>
  <si>
    <t>-606322173</t>
  </si>
  <si>
    <t>n</t>
  </si>
  <si>
    <t>lešenie</t>
  </si>
  <si>
    <t>174</t>
  </si>
  <si>
    <t>941942013</t>
  </si>
  <si>
    <t>Montáž lešenia rámového systémového (napr. Layher, Sprint) s podlahami, šírky nad 0,75 m do 1,10 m, výšky nad 20 do 50 m</t>
  </si>
  <si>
    <t>1448745424</t>
  </si>
  <si>
    <t>30*41</t>
  </si>
  <si>
    <t>13*20</t>
  </si>
  <si>
    <t>Súčet</t>
  </si>
  <si>
    <t>175</t>
  </si>
  <si>
    <t>941942913</t>
  </si>
  <si>
    <t>Montáž lešenia rámového systémového (napr. Layher, Sprint) s podlahami, príplatok za prvý a každý ďalší i začatý týždeň použitia lešenia šírky nad 0,75 m do 1,10 m, výšky nad 20 do 50 m</t>
  </si>
  <si>
    <t>530251511</t>
  </si>
  <si>
    <t>1490*6 'Prepočítané koeficientom množstva</t>
  </si>
  <si>
    <t>176</t>
  </si>
  <si>
    <t>941942813</t>
  </si>
  <si>
    <t>Demontáž lešenia rámového systémového (napr. Layher, Sprint) s podlahami šírky nad 0,75 m do 1,10 m, výšky nad 20 do 50 m</t>
  </si>
  <si>
    <t>1068398436</t>
  </si>
  <si>
    <t>177</t>
  </si>
  <si>
    <t>944944103</t>
  </si>
  <si>
    <t>Ochranná sieť na boku lešenia zo siete Baumit</t>
  </si>
  <si>
    <t>528944258</t>
  </si>
  <si>
    <t>178</t>
  </si>
  <si>
    <t>466822206</t>
  </si>
  <si>
    <t>o</t>
  </si>
  <si>
    <t>Oplotenie</t>
  </si>
  <si>
    <t>182</t>
  </si>
  <si>
    <t>767109900</t>
  </si>
  <si>
    <t>Montáž mobilného oplotenia a 2 kusy bráničky</t>
  </si>
  <si>
    <t>-934752889</t>
  </si>
  <si>
    <t>183</t>
  </si>
  <si>
    <t>767109910</t>
  </si>
  <si>
    <t>Demontáž mobilného oplotrenia a 2 kusy bráničky</t>
  </si>
  <si>
    <t>-1672281765</t>
  </si>
  <si>
    <t>184</t>
  </si>
  <si>
    <t>767109920</t>
  </si>
  <si>
    <t>Prenájom mobilného oplotenia a bráničiek - 6 mesiacov</t>
  </si>
  <si>
    <t>1670179077</t>
  </si>
  <si>
    <t>NBS-Muzeum mincí a medailí,Štefánikovo námestie 11/21,Kremnica</t>
  </si>
  <si>
    <t>KRYCÍ LIST ZADANIE</t>
  </si>
  <si>
    <t>REKAPITULÁCIA ZADANIE</t>
  </si>
  <si>
    <t xml:space="preserve">    m - Nové skrinky elektroinštalácie v podveží, nátery skriniek</t>
  </si>
  <si>
    <t>ZADANIE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</si>
</sst>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37" x14ac:knownFonts="1">
    <font>
      <sz val="8"/>
      <name val="Arial CE"/>
      <family val="2"/>
    </font>
    <font>
      <sz val="10"/>
      <color rgb="FF969696"/>
      <name val="Arial CE"/>
      <family val="2"/>
      <charset val="238"/>
    </font>
    <font>
      <sz val="10"/>
      <name val="Arial CE"/>
      <family val="2"/>
      <charset val="238"/>
    </font>
    <font>
      <b/>
      <sz val="11"/>
      <name val="Arial CE"/>
      <family val="2"/>
      <charset val="238"/>
    </font>
    <font>
      <b/>
      <sz val="12"/>
      <name val="Arial CE"/>
      <family val="2"/>
      <charset val="238"/>
    </font>
    <font>
      <sz val="11"/>
      <name val="Arial CE"/>
      <family val="2"/>
      <charset val="238"/>
    </font>
    <font>
      <sz val="12"/>
      <color rgb="FF003366"/>
      <name val="Arial CE"/>
      <family val="2"/>
      <charset val="238"/>
    </font>
    <font>
      <sz val="10"/>
      <color rgb="FF003366"/>
      <name val="Arial CE"/>
      <family val="2"/>
      <charset val="238"/>
    </font>
    <font>
      <sz val="8"/>
      <color rgb="FF003366"/>
      <name val="Arial CE"/>
      <family val="2"/>
      <charset val="238"/>
    </font>
    <font>
      <sz val="8"/>
      <color rgb="FF505050"/>
      <name val="Arial CE"/>
      <family val="2"/>
      <charset val="238"/>
    </font>
    <font>
      <sz val="8"/>
      <color rgb="FFFF0000"/>
      <name val="Arial CE"/>
      <family val="2"/>
      <charset val="238"/>
    </font>
    <font>
      <sz val="8"/>
      <color rgb="FFFFFFFF"/>
      <name val="Arial CE"/>
      <family val="2"/>
      <charset val="238"/>
    </font>
    <font>
      <sz val="8"/>
      <color rgb="FF3366FF"/>
      <name val="Arial CE"/>
      <family val="2"/>
      <charset val="238"/>
    </font>
    <font>
      <b/>
      <sz val="14"/>
      <name val="Arial CE"/>
      <family val="2"/>
      <charset val="238"/>
    </font>
    <font>
      <b/>
      <sz val="12"/>
      <color rgb="FF969696"/>
      <name val="Arial CE"/>
      <family val="2"/>
      <charset val="238"/>
    </font>
    <font>
      <b/>
      <sz val="8"/>
      <color rgb="FF969696"/>
      <name val="Arial CE"/>
      <family val="2"/>
      <charset val="238"/>
    </font>
    <font>
      <b/>
      <sz val="10"/>
      <name val="Arial CE"/>
      <family val="2"/>
      <charset val="238"/>
    </font>
    <font>
      <b/>
      <sz val="10"/>
      <color rgb="FF969696"/>
      <name val="Arial CE"/>
      <family val="2"/>
      <charset val="238"/>
    </font>
    <font>
      <b/>
      <sz val="10"/>
      <color rgb="FF464646"/>
      <name val="Arial CE"/>
      <family val="2"/>
      <charset val="238"/>
    </font>
    <font>
      <sz val="12"/>
      <color rgb="FF969696"/>
      <name val="Arial CE"/>
      <family val="2"/>
      <charset val="238"/>
    </font>
    <font>
      <sz val="8"/>
      <color rgb="FF969696"/>
      <name val="Arial CE"/>
      <family val="2"/>
      <charset val="238"/>
    </font>
    <font>
      <sz val="9"/>
      <name val="Arial CE"/>
      <family val="2"/>
      <charset val="238"/>
    </font>
    <font>
      <sz val="9"/>
      <color rgb="FF969696"/>
      <name val="Arial CE"/>
      <family val="2"/>
      <charset val="238"/>
    </font>
    <font>
      <b/>
      <sz val="12"/>
      <color rgb="FF960000"/>
      <name val="Arial CE"/>
      <family val="2"/>
      <charset val="238"/>
    </font>
    <font>
      <sz val="12"/>
      <name val="Arial CE"/>
      <family val="2"/>
      <charset val="238"/>
    </font>
    <font>
      <sz val="18"/>
      <color theme="10"/>
      <name val="Wingdings 2"/>
      <family val="1"/>
      <charset val="2"/>
    </font>
    <font>
      <b/>
      <sz val="11"/>
      <color rgb="FF003366"/>
      <name val="Arial CE"/>
      <family val="2"/>
      <charset val="238"/>
    </font>
    <font>
      <sz val="11"/>
      <color rgb="FF003366"/>
      <name val="Arial CE"/>
      <family val="2"/>
      <charset val="238"/>
    </font>
    <font>
      <sz val="11"/>
      <color rgb="FF969696"/>
      <name val="Arial CE"/>
      <family val="2"/>
      <charset val="238"/>
    </font>
    <font>
      <sz val="10"/>
      <color rgb="FF3366FF"/>
      <name val="Arial CE"/>
      <family val="2"/>
      <charset val="238"/>
    </font>
    <font>
      <sz val="10"/>
      <color rgb="FF464646"/>
      <name val="Arial CE"/>
      <family val="2"/>
      <charset val="238"/>
    </font>
    <font>
      <b/>
      <sz val="12"/>
      <color rgb="FF800000"/>
      <name val="Arial CE"/>
      <family val="2"/>
      <charset val="238"/>
    </font>
    <font>
      <sz val="8"/>
      <color rgb="FF960000"/>
      <name val="Arial CE"/>
      <family val="2"/>
      <charset val="238"/>
    </font>
    <font>
      <b/>
      <sz val="8"/>
      <name val="Arial CE"/>
      <family val="2"/>
      <charset val="238"/>
    </font>
    <font>
      <sz val="7"/>
      <color rgb="FF969696"/>
      <name val="Arial CE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10"/>
      <name val="Arial CE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5" fillId="0" borderId="0" applyNumberFormat="0" applyFill="0" applyBorder="0" applyAlignment="0" applyProtection="0"/>
  </cellStyleXfs>
  <cellXfs count="242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3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16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18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5" borderId="7" xfId="0" applyFont="1" applyFill="1" applyBorder="1" applyAlignment="1">
      <alignment vertical="center"/>
    </xf>
    <xf numFmtId="0" fontId="21" fillId="5" borderId="0" xfId="0" applyFont="1" applyFill="1" applyAlignment="1">
      <alignment horizontal="center" vertical="center"/>
    </xf>
    <xf numFmtId="0" fontId="22" fillId="0" borderId="16" xfId="0" applyFont="1" applyBorder="1" applyAlignment="1">
      <alignment horizontal="center" vertical="center" wrapText="1"/>
    </xf>
    <xf numFmtId="0" fontId="22" fillId="0" borderId="17" xfId="0" applyFont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23" fillId="0" borderId="0" xfId="0" applyFont="1" applyAlignment="1">
      <alignment horizontal="left" vertical="center"/>
    </xf>
    <xf numFmtId="0" fontId="23" fillId="0" borderId="0" xfId="0" applyFont="1" applyAlignment="1">
      <alignment vertical="center"/>
    </xf>
    <xf numFmtId="4" fontId="23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9" fillId="0" borderId="14" xfId="0" applyNumberFormat="1" applyFont="1" applyBorder="1" applyAlignment="1">
      <alignment vertical="center"/>
    </xf>
    <xf numFmtId="4" fontId="19" fillId="0" borderId="0" xfId="0" applyNumberFormat="1" applyFont="1" applyBorder="1" applyAlignment="1">
      <alignment vertical="center"/>
    </xf>
    <xf numFmtId="166" fontId="19" fillId="0" borderId="0" xfId="0" applyNumberFormat="1" applyFont="1" applyBorder="1" applyAlignment="1">
      <alignment vertical="center"/>
    </xf>
    <xf numFmtId="4" fontId="19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5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6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8" fillId="0" borderId="19" xfId="0" applyNumberFormat="1" applyFont="1" applyBorder="1" applyAlignment="1">
      <alignment vertical="center"/>
    </xf>
    <xf numFmtId="4" fontId="28" fillId="0" borderId="20" xfId="0" applyNumberFormat="1" applyFont="1" applyBorder="1" applyAlignment="1">
      <alignment vertical="center"/>
    </xf>
    <xf numFmtId="166" fontId="28" fillId="0" borderId="20" xfId="0" applyNumberFormat="1" applyFont="1" applyBorder="1" applyAlignment="1">
      <alignment vertical="center"/>
    </xf>
    <xf numFmtId="4" fontId="28" fillId="0" borderId="21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4" fontId="2" fillId="0" borderId="0" xfId="0" applyNumberFormat="1" applyFont="1" applyAlignment="1">
      <alignment vertical="center"/>
    </xf>
    <xf numFmtId="0" fontId="30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5" borderId="0" xfId="0" applyFont="1" applyFill="1" applyAlignment="1">
      <alignment vertical="center"/>
    </xf>
    <xf numFmtId="0" fontId="4" fillId="5" borderId="6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right" vertical="center"/>
    </xf>
    <xf numFmtId="0" fontId="4" fillId="5" borderId="7" xfId="0" applyFont="1" applyFill="1" applyBorder="1" applyAlignment="1">
      <alignment horizontal="center" vertical="center"/>
    </xf>
    <xf numFmtId="4" fontId="4" fillId="5" borderId="7" xfId="0" applyNumberFormat="1" applyFont="1" applyFill="1" applyBorder="1" applyAlignment="1">
      <alignment vertical="center"/>
    </xf>
    <xf numFmtId="0" fontId="0" fillId="5" borderId="8" xfId="0" applyFont="1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21" fillId="5" borderId="0" xfId="0" applyFont="1" applyFill="1" applyAlignment="1">
      <alignment horizontal="left" vertical="center"/>
    </xf>
    <xf numFmtId="0" fontId="21" fillId="5" borderId="0" xfId="0" applyFont="1" applyFill="1" applyAlignment="1">
      <alignment horizontal="right" vertical="center"/>
    </xf>
    <xf numFmtId="0" fontId="31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4" fontId="31" fillId="0" borderId="0" xfId="0" applyNumberFormat="1" applyFont="1" applyAlignment="1">
      <alignment vertical="center"/>
    </xf>
    <xf numFmtId="0" fontId="22" fillId="0" borderId="0" xfId="0" applyFont="1" applyAlignment="1">
      <alignment horizontal="center" vertical="center"/>
    </xf>
    <xf numFmtId="0" fontId="0" fillId="0" borderId="3" xfId="0" applyFont="1" applyBorder="1" applyAlignment="1" applyProtection="1">
      <alignment vertical="center"/>
      <protection locked="0"/>
    </xf>
    <xf numFmtId="0" fontId="0" fillId="0" borderId="0" xfId="0" applyFont="1" applyAlignment="1" applyProtection="1">
      <alignment vertical="center"/>
      <protection locked="0"/>
    </xf>
    <xf numFmtId="0" fontId="7" fillId="0" borderId="0" xfId="0" applyFont="1" applyAlignment="1" applyProtection="1">
      <alignment horizontal="left" vertical="center"/>
      <protection locked="0"/>
    </xf>
    <xf numFmtId="4" fontId="7" fillId="3" borderId="0" xfId="0" applyNumberFormat="1" applyFont="1" applyFill="1" applyAlignment="1" applyProtection="1">
      <alignment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left" vertical="center"/>
      <protection locked="0"/>
    </xf>
    <xf numFmtId="4" fontId="0" fillId="0" borderId="0" xfId="0" applyNumberFormat="1" applyFont="1" applyAlignment="1" applyProtection="1">
      <alignment vertical="center"/>
      <protection locked="0"/>
    </xf>
    <xf numFmtId="0" fontId="23" fillId="5" borderId="0" xfId="0" applyFont="1" applyFill="1" applyAlignment="1">
      <alignment horizontal="left" vertical="center"/>
    </xf>
    <xf numFmtId="4" fontId="23" fillId="5" borderId="0" xfId="0" applyNumberFormat="1" applyFont="1" applyFill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21" fillId="5" borderId="16" xfId="0" applyFont="1" applyFill="1" applyBorder="1" applyAlignment="1">
      <alignment horizontal="center" vertical="center" wrapText="1"/>
    </xf>
    <xf numFmtId="0" fontId="21" fillId="5" borderId="17" xfId="0" applyFont="1" applyFill="1" applyBorder="1" applyAlignment="1">
      <alignment horizontal="center" vertical="center" wrapText="1"/>
    </xf>
    <xf numFmtId="0" fontId="21" fillId="5" borderId="18" xfId="0" applyFont="1" applyFill="1" applyBorder="1" applyAlignment="1">
      <alignment horizontal="center" vertical="center" wrapText="1"/>
    </xf>
    <xf numFmtId="0" fontId="21" fillId="5" borderId="0" xfId="0" applyFont="1" applyFill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67" fontId="23" fillId="0" borderId="0" xfId="0" applyNumberFormat="1" applyFont="1" applyAlignment="1"/>
    <xf numFmtId="166" fontId="32" fillId="0" borderId="12" xfId="0" applyNumberFormat="1" applyFont="1" applyBorder="1" applyAlignment="1"/>
    <xf numFmtId="167" fontId="33" fillId="0" borderId="0" xfId="0" applyNumberFormat="1" applyFont="1" applyAlignment="1">
      <alignment vertical="center"/>
    </xf>
    <xf numFmtId="0" fontId="8" fillId="0" borderId="3" xfId="0" applyFont="1" applyBorder="1" applyAlignme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Alignment="1" applyProtection="1">
      <protection locked="0"/>
    </xf>
    <xf numFmtId="167" fontId="6" fillId="0" borderId="0" xfId="0" applyNumberFormat="1" applyFont="1" applyAlignment="1"/>
    <xf numFmtId="0" fontId="8" fillId="0" borderId="14" xfId="0" applyFont="1" applyBorder="1" applyAlignment="1"/>
    <xf numFmtId="0" fontId="8" fillId="0" borderId="0" xfId="0" applyFont="1" applyBorder="1" applyAlignment="1"/>
    <xf numFmtId="166" fontId="8" fillId="0" borderId="0" xfId="0" applyNumberFormat="1" applyFont="1" applyBorder="1" applyAlignment="1"/>
    <xf numFmtId="0" fontId="8" fillId="0" borderId="15" xfId="0" applyFont="1" applyBorder="1" applyAlignment="1"/>
    <xf numFmtId="0" fontId="8" fillId="0" borderId="0" xfId="0" applyFont="1" applyAlignment="1">
      <alignment horizontal="center"/>
    </xf>
    <xf numFmtId="167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167" fontId="7" fillId="0" borderId="0" xfId="0" applyNumberFormat="1" applyFont="1" applyAlignment="1"/>
    <xf numFmtId="0" fontId="21" fillId="0" borderId="22" xfId="0" applyFont="1" applyBorder="1" applyAlignment="1" applyProtection="1">
      <alignment horizontal="center" vertical="center"/>
      <protection locked="0"/>
    </xf>
    <xf numFmtId="49" fontId="21" fillId="0" borderId="22" xfId="0" applyNumberFormat="1" applyFont="1" applyBorder="1" applyAlignment="1" applyProtection="1">
      <alignment horizontal="left" vertical="center" wrapText="1"/>
      <protection locked="0"/>
    </xf>
    <xf numFmtId="0" fontId="21" fillId="0" borderId="22" xfId="0" applyFont="1" applyBorder="1" applyAlignment="1" applyProtection="1">
      <alignment horizontal="left" vertical="center" wrapText="1"/>
      <protection locked="0"/>
    </xf>
    <xf numFmtId="0" fontId="21" fillId="0" borderId="22" xfId="0" applyFont="1" applyBorder="1" applyAlignment="1" applyProtection="1">
      <alignment horizontal="center" vertical="center" wrapText="1"/>
      <protection locked="0"/>
    </xf>
    <xf numFmtId="167" fontId="21" fillId="0" borderId="22" xfId="0" applyNumberFormat="1" applyFont="1" applyBorder="1" applyAlignment="1" applyProtection="1">
      <alignment vertical="center"/>
      <protection locked="0"/>
    </xf>
    <xf numFmtId="167" fontId="21" fillId="3" borderId="22" xfId="0" applyNumberFormat="1" applyFont="1" applyFill="1" applyBorder="1" applyAlignment="1" applyProtection="1">
      <alignment vertical="center"/>
      <protection locked="0"/>
    </xf>
    <xf numFmtId="0" fontId="0" fillId="0" borderId="22" xfId="0" applyFont="1" applyBorder="1" applyAlignment="1" applyProtection="1">
      <alignment vertical="center"/>
      <protection locked="0"/>
    </xf>
    <xf numFmtId="0" fontId="22" fillId="3" borderId="14" xfId="0" applyFont="1" applyFill="1" applyBorder="1" applyAlignment="1" applyProtection="1">
      <alignment horizontal="left" vertical="center"/>
      <protection locked="0"/>
    </xf>
    <xf numFmtId="0" fontId="22" fillId="0" borderId="0" xfId="0" applyFont="1" applyBorder="1" applyAlignment="1">
      <alignment horizontal="center" vertical="center"/>
    </xf>
    <xf numFmtId="166" fontId="22" fillId="0" borderId="0" xfId="0" applyNumberFormat="1" applyFont="1" applyBorder="1" applyAlignment="1">
      <alignment vertical="center"/>
    </xf>
    <xf numFmtId="0" fontId="22" fillId="0" borderId="15" xfId="0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167" fontId="0" fillId="0" borderId="0" xfId="0" applyNumberFormat="1" applyFont="1" applyAlignment="1">
      <alignment vertical="center"/>
    </xf>
    <xf numFmtId="0" fontId="9" fillId="0" borderId="3" xfId="0" applyFont="1" applyBorder="1" applyAlignment="1">
      <alignment vertical="center"/>
    </xf>
    <xf numFmtId="0" fontId="34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167" fontId="9" fillId="0" borderId="0" xfId="0" applyNumberFormat="1" applyFont="1" applyAlignment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14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9" fillId="0" borderId="0" xfId="0" applyFont="1" applyAlignment="1">
      <alignment horizontal="left" vertical="center"/>
    </xf>
    <xf numFmtId="0" fontId="10" fillId="0" borderId="3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167" fontId="10" fillId="0" borderId="0" xfId="0" applyNumberFormat="1" applyFont="1" applyAlignment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14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22" fillId="3" borderId="19" xfId="0" applyFont="1" applyFill="1" applyBorder="1" applyAlignment="1" applyProtection="1">
      <alignment horizontal="left" vertical="center"/>
      <protection locked="0"/>
    </xf>
    <xf numFmtId="0" fontId="22" fillId="0" borderId="20" xfId="0" applyFont="1" applyBorder="1" applyAlignment="1">
      <alignment horizontal="center" vertical="center"/>
    </xf>
    <xf numFmtId="0" fontId="0" fillId="0" borderId="20" xfId="0" applyFont="1" applyBorder="1" applyAlignment="1">
      <alignment vertical="center"/>
    </xf>
    <xf numFmtId="166" fontId="22" fillId="0" borderId="20" xfId="0" applyNumberFormat="1" applyFont="1" applyBorder="1" applyAlignment="1">
      <alignment vertical="center"/>
    </xf>
    <xf numFmtId="0" fontId="22" fillId="0" borderId="21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  <xf numFmtId="0" fontId="36" fillId="0" borderId="0" xfId="0" applyFont="1" applyAlignment="1">
      <alignment horizontal="left" vertical="center"/>
    </xf>
    <xf numFmtId="167" fontId="21" fillId="0" borderId="22" xfId="0" applyNumberFormat="1" applyFont="1" applyBorder="1" applyAlignment="1" applyProtection="1">
      <alignment vertical="center"/>
    </xf>
    <xf numFmtId="0" fontId="26" fillId="0" borderId="0" xfId="0" applyFont="1" applyAlignment="1">
      <alignment horizontal="left" vertical="center" wrapText="1"/>
    </xf>
    <xf numFmtId="4" fontId="23" fillId="0" borderId="0" xfId="0" applyNumberFormat="1" applyFont="1" applyAlignment="1">
      <alignment horizontal="right" vertical="center"/>
    </xf>
    <xf numFmtId="4" fontId="23" fillId="0" borderId="0" xfId="0" applyNumberFormat="1" applyFont="1" applyAlignment="1">
      <alignment vertical="center"/>
    </xf>
    <xf numFmtId="0" fontId="12" fillId="2" borderId="0" xfId="0" applyFont="1" applyFill="1" applyAlignment="1">
      <alignment horizontal="center" vertical="center"/>
    </xf>
    <xf numFmtId="0" fontId="0" fillId="0" borderId="0" xfId="0"/>
    <xf numFmtId="0" fontId="21" fillId="5" borderId="6" xfId="0" applyFont="1" applyFill="1" applyBorder="1" applyAlignment="1">
      <alignment horizontal="center" vertical="center"/>
    </xf>
    <xf numFmtId="0" fontId="21" fillId="5" borderId="7" xfId="0" applyFont="1" applyFill="1" applyBorder="1" applyAlignment="1">
      <alignment horizontal="left" vertical="center"/>
    </xf>
    <xf numFmtId="0" fontId="21" fillId="5" borderId="7" xfId="0" applyFont="1" applyFill="1" applyBorder="1" applyAlignment="1">
      <alignment horizontal="center" vertical="center"/>
    </xf>
    <xf numFmtId="0" fontId="21" fillId="5" borderId="7" xfId="0" applyFont="1" applyFill="1" applyBorder="1" applyAlignment="1">
      <alignment horizontal="right" vertical="center"/>
    </xf>
    <xf numFmtId="0" fontId="21" fillId="5" borderId="8" xfId="0" applyFont="1" applyFill="1" applyBorder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49" fontId="2" fillId="0" borderId="0" xfId="0" applyNumberFormat="1" applyFont="1" applyAlignment="1">
      <alignment vertical="center" wrapText="1"/>
    </xf>
    <xf numFmtId="49" fontId="2" fillId="0" borderId="0" xfId="0" applyNumberFormat="1" applyFont="1" applyAlignment="1">
      <alignment vertical="center"/>
    </xf>
    <xf numFmtId="0" fontId="19" fillId="0" borderId="11" xfId="0" applyFont="1" applyBorder="1" applyAlignment="1">
      <alignment horizontal="center" vertical="center"/>
    </xf>
    <xf numFmtId="0" fontId="19" fillId="0" borderId="12" xfId="0" applyFont="1" applyBorder="1" applyAlignment="1">
      <alignment horizontal="left" vertical="center"/>
    </xf>
    <xf numFmtId="0" fontId="20" fillId="0" borderId="14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4" fontId="17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4" fontId="27" fillId="0" borderId="0" xfId="0" applyNumberFormat="1" applyFont="1" applyAlignment="1">
      <alignment vertical="center"/>
    </xf>
    <xf numFmtId="0" fontId="27" fillId="0" borderId="0" xfId="0" applyFont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5" fillId="0" borderId="0" xfId="0" applyFont="1" applyAlignment="1">
      <alignment horizontal="left" vertical="top" wrapText="1"/>
    </xf>
    <xf numFmtId="0" fontId="15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 wrapText="1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" fontId="16" fillId="0" borderId="5" xfId="0" applyNumberFormat="1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7" fillId="3" borderId="0" xfId="0" applyFont="1" applyFill="1" applyAlignment="1" applyProtection="1">
      <alignment horizontal="left" vertical="center"/>
      <protection locked="0"/>
    </xf>
    <xf numFmtId="0" fontId="7" fillId="0" borderId="0" xfId="0" applyFont="1" applyAlignment="1" applyProtection="1">
      <alignment horizontal="left" vertical="center"/>
      <protection locked="0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  <xf numFmtId="0" fontId="2" fillId="3" borderId="0" xfId="0" applyFont="1" applyFill="1" applyAlignment="1" applyProtection="1">
      <alignment horizontal="left" vertical="center"/>
      <protection locked="0"/>
    </xf>
  </cellXfs>
  <cellStyles count="2">
    <cellStyle name="Hyperlink" xfId="1" builtinId="8"/>
    <cellStyle name="Normal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97"/>
  <sheetViews>
    <sheetView showGridLines="0" topLeftCell="A76" workbookViewId="0">
      <selection activeCell="U89" sqref="U89"/>
    </sheetView>
  </sheetViews>
  <sheetFormatPr defaultRowHeight="10.199999999999999" x14ac:dyDescent="0.2"/>
  <cols>
    <col min="1" max="1" width="8.28515625" style="1" customWidth="1"/>
    <col min="2" max="2" width="1.7109375" style="1" customWidth="1"/>
    <col min="3" max="3" width="4.140625" style="1" customWidth="1"/>
    <col min="4" max="33" width="2.7109375" style="1" customWidth="1"/>
    <col min="34" max="34" width="3.28515625" style="1" customWidth="1"/>
    <col min="35" max="35" width="31.7109375" style="1" customWidth="1"/>
    <col min="36" max="37" width="2.42578125" style="1" customWidth="1"/>
    <col min="38" max="38" width="8.28515625" style="1" customWidth="1"/>
    <col min="39" max="39" width="3.28515625" style="1" customWidth="1"/>
    <col min="40" max="40" width="13.28515625" style="1" customWidth="1"/>
    <col min="41" max="41" width="7.42578125" style="1" customWidth="1"/>
    <col min="42" max="42" width="4.140625" style="1" customWidth="1"/>
    <col min="43" max="43" width="15.7109375" style="1" hidden="1" customWidth="1"/>
    <col min="44" max="44" width="13.7109375" style="1" customWidth="1"/>
    <col min="45" max="47" width="25.85546875" style="1" hidden="1" customWidth="1"/>
    <col min="48" max="49" width="21.7109375" style="1" hidden="1" customWidth="1"/>
    <col min="50" max="51" width="25" style="1" hidden="1" customWidth="1"/>
    <col min="52" max="52" width="21.7109375" style="1" hidden="1" customWidth="1"/>
    <col min="53" max="53" width="19.140625" style="1" hidden="1" customWidth="1"/>
    <col min="54" max="54" width="25" style="1" hidden="1" customWidth="1"/>
    <col min="55" max="55" width="21.7109375" style="1" hidden="1" customWidth="1"/>
    <col min="56" max="56" width="19.140625" style="1" hidden="1" customWidth="1"/>
    <col min="57" max="57" width="66.42578125" style="1" customWidth="1"/>
    <col min="71" max="91" width="9.28515625" style="1" hidden="1"/>
  </cols>
  <sheetData>
    <row r="1" spans="1:74" x14ac:dyDescent="0.2">
      <c r="A1" s="15" t="s">
        <v>0</v>
      </c>
      <c r="AZ1" s="15" t="s">
        <v>1</v>
      </c>
      <c r="BA1" s="15" t="s">
        <v>2</v>
      </c>
      <c r="BB1" s="15" t="s">
        <v>1</v>
      </c>
      <c r="BT1" s="15" t="s">
        <v>3</v>
      </c>
      <c r="BU1" s="15" t="s">
        <v>3</v>
      </c>
      <c r="BV1" s="15" t="s">
        <v>4</v>
      </c>
    </row>
    <row r="2" spans="1:74" s="1" customFormat="1" ht="36.9" customHeight="1" x14ac:dyDescent="0.2">
      <c r="AR2" s="198" t="s">
        <v>5</v>
      </c>
      <c r="AS2" s="199"/>
      <c r="AT2" s="199"/>
      <c r="AU2" s="199"/>
      <c r="AV2" s="199"/>
      <c r="AW2" s="199"/>
      <c r="AX2" s="199"/>
      <c r="AY2" s="199"/>
      <c r="AZ2" s="199"/>
      <c r="BA2" s="199"/>
      <c r="BB2" s="199"/>
      <c r="BC2" s="199"/>
      <c r="BD2" s="199"/>
      <c r="BE2" s="199"/>
      <c r="BS2" s="16" t="s">
        <v>6</v>
      </c>
      <c r="BT2" s="16" t="s">
        <v>7</v>
      </c>
    </row>
    <row r="3" spans="1:74" s="1" customFormat="1" ht="6.9" customHeight="1" x14ac:dyDescent="0.2">
      <c r="B3" s="17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9"/>
      <c r="BS3" s="16" t="s">
        <v>6</v>
      </c>
      <c r="BT3" s="16" t="s">
        <v>7</v>
      </c>
    </row>
    <row r="4" spans="1:74" s="1" customFormat="1" ht="24.9" customHeight="1" x14ac:dyDescent="0.2">
      <c r="B4" s="19"/>
      <c r="D4" s="20" t="s">
        <v>8</v>
      </c>
      <c r="AR4" s="19"/>
      <c r="AS4" s="21" t="s">
        <v>9</v>
      </c>
      <c r="BE4" s="22" t="s">
        <v>10</v>
      </c>
      <c r="BS4" s="16" t="s">
        <v>6</v>
      </c>
    </row>
    <row r="5" spans="1:74" s="1" customFormat="1" ht="12" customHeight="1" x14ac:dyDescent="0.2">
      <c r="B5" s="19"/>
      <c r="D5" s="23" t="s">
        <v>11</v>
      </c>
      <c r="K5" s="228" t="s">
        <v>12</v>
      </c>
      <c r="L5" s="199"/>
      <c r="M5" s="199"/>
      <c r="N5" s="199"/>
      <c r="O5" s="199"/>
      <c r="P5" s="199"/>
      <c r="Q5" s="199"/>
      <c r="R5" s="199"/>
      <c r="S5" s="199"/>
      <c r="T5" s="199"/>
      <c r="U5" s="199"/>
      <c r="V5" s="199"/>
      <c r="W5" s="199"/>
      <c r="X5" s="199"/>
      <c r="Y5" s="199"/>
      <c r="Z5" s="199"/>
      <c r="AA5" s="199"/>
      <c r="AB5" s="199"/>
      <c r="AC5" s="199"/>
      <c r="AD5" s="199"/>
      <c r="AE5" s="199"/>
      <c r="AF5" s="199"/>
      <c r="AG5" s="199"/>
      <c r="AH5" s="199"/>
      <c r="AI5" s="199"/>
      <c r="AJ5" s="199"/>
      <c r="AK5" s="199"/>
      <c r="AL5" s="199"/>
      <c r="AM5" s="199"/>
      <c r="AN5" s="199"/>
      <c r="AO5" s="199"/>
      <c r="AR5" s="19"/>
      <c r="BE5" s="225" t="s">
        <v>13</v>
      </c>
      <c r="BS5" s="16" t="s">
        <v>6</v>
      </c>
    </row>
    <row r="6" spans="1:74" s="1" customFormat="1" ht="36.9" customHeight="1" x14ac:dyDescent="0.2">
      <c r="B6" s="19"/>
      <c r="D6" s="25" t="s">
        <v>14</v>
      </c>
      <c r="K6" s="229" t="s">
        <v>15</v>
      </c>
      <c r="L6" s="199"/>
      <c r="M6" s="199"/>
      <c r="N6" s="199"/>
      <c r="O6" s="199"/>
      <c r="P6" s="199"/>
      <c r="Q6" s="199"/>
      <c r="R6" s="199"/>
      <c r="S6" s="199"/>
      <c r="T6" s="199"/>
      <c r="U6" s="199"/>
      <c r="V6" s="199"/>
      <c r="W6" s="199"/>
      <c r="X6" s="199"/>
      <c r="Y6" s="199"/>
      <c r="Z6" s="199"/>
      <c r="AA6" s="199"/>
      <c r="AB6" s="199"/>
      <c r="AC6" s="199"/>
      <c r="AD6" s="199"/>
      <c r="AE6" s="199"/>
      <c r="AF6" s="199"/>
      <c r="AG6" s="199"/>
      <c r="AH6" s="199"/>
      <c r="AI6" s="199"/>
      <c r="AJ6" s="199"/>
      <c r="AK6" s="199"/>
      <c r="AL6" s="199"/>
      <c r="AM6" s="199"/>
      <c r="AN6" s="199"/>
      <c r="AO6" s="199"/>
      <c r="AR6" s="19"/>
      <c r="BE6" s="226"/>
      <c r="BS6" s="16" t="s">
        <v>6</v>
      </c>
    </row>
    <row r="7" spans="1:74" s="1" customFormat="1" ht="12" customHeight="1" x14ac:dyDescent="0.2">
      <c r="B7" s="19"/>
      <c r="D7" s="26" t="s">
        <v>16</v>
      </c>
      <c r="K7" s="24" t="s">
        <v>1</v>
      </c>
      <c r="AK7" s="26" t="s">
        <v>17</v>
      </c>
      <c r="AN7" s="24" t="s">
        <v>1</v>
      </c>
      <c r="AR7" s="19"/>
      <c r="BE7" s="226"/>
      <c r="BS7" s="16" t="s">
        <v>6</v>
      </c>
    </row>
    <row r="8" spans="1:74" s="1" customFormat="1" ht="12" customHeight="1" x14ac:dyDescent="0.2">
      <c r="B8" s="19"/>
      <c r="D8" s="26" t="s">
        <v>18</v>
      </c>
      <c r="K8" s="24" t="s">
        <v>19</v>
      </c>
      <c r="AK8" s="26" t="s">
        <v>20</v>
      </c>
      <c r="AN8" s="27" t="s">
        <v>21</v>
      </c>
      <c r="AR8" s="19"/>
      <c r="BE8" s="226"/>
      <c r="BS8" s="16" t="s">
        <v>6</v>
      </c>
    </row>
    <row r="9" spans="1:74" s="1" customFormat="1" ht="14.4" customHeight="1" x14ac:dyDescent="0.2">
      <c r="B9" s="19"/>
      <c r="AR9" s="19"/>
      <c r="BE9" s="226"/>
      <c r="BS9" s="16" t="s">
        <v>6</v>
      </c>
    </row>
    <row r="10" spans="1:74" s="1" customFormat="1" ht="12" customHeight="1" x14ac:dyDescent="0.2">
      <c r="B10" s="19"/>
      <c r="D10" s="26" t="s">
        <v>22</v>
      </c>
      <c r="AK10" s="26" t="s">
        <v>23</v>
      </c>
      <c r="AN10" s="24" t="s">
        <v>1</v>
      </c>
      <c r="AR10" s="19"/>
      <c r="BE10" s="226"/>
      <c r="BS10" s="16" t="s">
        <v>6</v>
      </c>
    </row>
    <row r="11" spans="1:74" s="1" customFormat="1" ht="18.45" customHeight="1" x14ac:dyDescent="0.2">
      <c r="B11" s="19"/>
      <c r="E11" s="24" t="s">
        <v>24</v>
      </c>
      <c r="AK11" s="26" t="s">
        <v>25</v>
      </c>
      <c r="AN11" s="24" t="s">
        <v>1</v>
      </c>
      <c r="AR11" s="19"/>
      <c r="BE11" s="226"/>
      <c r="BS11" s="16" t="s">
        <v>6</v>
      </c>
    </row>
    <row r="12" spans="1:74" s="1" customFormat="1" ht="6.9" customHeight="1" x14ac:dyDescent="0.2">
      <c r="B12" s="19"/>
      <c r="AR12" s="19"/>
      <c r="BE12" s="226"/>
      <c r="BS12" s="16" t="s">
        <v>6</v>
      </c>
    </row>
    <row r="13" spans="1:74" s="1" customFormat="1" ht="12" customHeight="1" x14ac:dyDescent="0.2">
      <c r="B13" s="19"/>
      <c r="D13" s="26" t="s">
        <v>26</v>
      </c>
      <c r="AK13" s="26" t="s">
        <v>23</v>
      </c>
      <c r="AN13" s="28" t="s">
        <v>27</v>
      </c>
      <c r="AR13" s="19"/>
      <c r="BE13" s="226"/>
      <c r="BS13" s="16" t="s">
        <v>6</v>
      </c>
    </row>
    <row r="14" spans="1:74" ht="13.2" x14ac:dyDescent="0.2">
      <c r="B14" s="19"/>
      <c r="E14" s="230" t="s">
        <v>27</v>
      </c>
      <c r="F14" s="231"/>
      <c r="G14" s="231"/>
      <c r="H14" s="231"/>
      <c r="I14" s="231"/>
      <c r="J14" s="231"/>
      <c r="K14" s="231"/>
      <c r="L14" s="231"/>
      <c r="M14" s="231"/>
      <c r="N14" s="231"/>
      <c r="O14" s="231"/>
      <c r="P14" s="231"/>
      <c r="Q14" s="231"/>
      <c r="R14" s="231"/>
      <c r="S14" s="231"/>
      <c r="T14" s="231"/>
      <c r="U14" s="231"/>
      <c r="V14" s="231"/>
      <c r="W14" s="231"/>
      <c r="X14" s="231"/>
      <c r="Y14" s="231"/>
      <c r="Z14" s="231"/>
      <c r="AA14" s="231"/>
      <c r="AB14" s="231"/>
      <c r="AC14" s="231"/>
      <c r="AD14" s="231"/>
      <c r="AE14" s="231"/>
      <c r="AF14" s="231"/>
      <c r="AG14" s="231"/>
      <c r="AH14" s="231"/>
      <c r="AI14" s="231"/>
      <c r="AJ14" s="231"/>
      <c r="AK14" s="26" t="s">
        <v>25</v>
      </c>
      <c r="AN14" s="28" t="s">
        <v>27</v>
      </c>
      <c r="AR14" s="19"/>
      <c r="BE14" s="226"/>
      <c r="BS14" s="16" t="s">
        <v>6</v>
      </c>
    </row>
    <row r="15" spans="1:74" s="1" customFormat="1" ht="6.9" customHeight="1" x14ac:dyDescent="0.2">
      <c r="B15" s="19"/>
      <c r="AR15" s="19"/>
      <c r="BE15" s="226"/>
      <c r="BS15" s="16" t="s">
        <v>3</v>
      </c>
    </row>
    <row r="16" spans="1:74" s="1" customFormat="1" ht="12" customHeight="1" x14ac:dyDescent="0.2">
      <c r="B16" s="19"/>
      <c r="D16" s="26" t="s">
        <v>28</v>
      </c>
      <c r="AK16" s="26" t="s">
        <v>23</v>
      </c>
      <c r="AN16" s="24" t="s">
        <v>1</v>
      </c>
      <c r="AR16" s="19"/>
      <c r="BE16" s="226"/>
      <c r="BS16" s="16" t="s">
        <v>3</v>
      </c>
    </row>
    <row r="17" spans="1:71" s="1" customFormat="1" ht="18.45" customHeight="1" x14ac:dyDescent="0.2">
      <c r="B17" s="19"/>
      <c r="E17" s="24" t="s">
        <v>29</v>
      </c>
      <c r="AK17" s="26" t="s">
        <v>25</v>
      </c>
      <c r="AN17" s="24" t="s">
        <v>1</v>
      </c>
      <c r="AR17" s="19"/>
      <c r="BE17" s="226"/>
      <c r="BS17" s="16" t="s">
        <v>30</v>
      </c>
    </row>
    <row r="18" spans="1:71" s="1" customFormat="1" ht="6.9" customHeight="1" x14ac:dyDescent="0.2">
      <c r="B18" s="19"/>
      <c r="AR18" s="19"/>
      <c r="BE18" s="226"/>
      <c r="BS18" s="16" t="s">
        <v>31</v>
      </c>
    </row>
    <row r="19" spans="1:71" s="1" customFormat="1" ht="12" customHeight="1" x14ac:dyDescent="0.2">
      <c r="B19" s="19"/>
      <c r="D19" s="26" t="s">
        <v>32</v>
      </c>
      <c r="AK19" s="26" t="s">
        <v>23</v>
      </c>
      <c r="AN19" s="24" t="s">
        <v>1</v>
      </c>
      <c r="AR19" s="19"/>
      <c r="BE19" s="226"/>
      <c r="BS19" s="16" t="s">
        <v>31</v>
      </c>
    </row>
    <row r="20" spans="1:71" s="1" customFormat="1" ht="18.45" customHeight="1" x14ac:dyDescent="0.2">
      <c r="B20" s="19"/>
      <c r="E20" s="24" t="s">
        <v>19</v>
      </c>
      <c r="AK20" s="26" t="s">
        <v>25</v>
      </c>
      <c r="AN20" s="24" t="s">
        <v>1</v>
      </c>
      <c r="AR20" s="19"/>
      <c r="BE20" s="226"/>
      <c r="BS20" s="16" t="s">
        <v>3</v>
      </c>
    </row>
    <row r="21" spans="1:71" s="1" customFormat="1" ht="6.9" customHeight="1" x14ac:dyDescent="0.2">
      <c r="B21" s="19"/>
      <c r="AR21" s="19"/>
      <c r="BE21" s="226"/>
    </row>
    <row r="22" spans="1:71" s="1" customFormat="1" ht="12" customHeight="1" x14ac:dyDescent="0.2">
      <c r="B22" s="19"/>
      <c r="D22" s="26" t="s">
        <v>33</v>
      </c>
      <c r="AR22" s="19"/>
      <c r="BE22" s="226"/>
    </row>
    <row r="23" spans="1:71" s="1" customFormat="1" ht="16.5" customHeight="1" x14ac:dyDescent="0.2">
      <c r="B23" s="19"/>
      <c r="E23" s="232" t="s">
        <v>1</v>
      </c>
      <c r="F23" s="232"/>
      <c r="G23" s="232"/>
      <c r="H23" s="232"/>
      <c r="I23" s="232"/>
      <c r="J23" s="232"/>
      <c r="K23" s="232"/>
      <c r="L23" s="232"/>
      <c r="M23" s="232"/>
      <c r="N23" s="232"/>
      <c r="O23" s="232"/>
      <c r="P23" s="232"/>
      <c r="Q23" s="232"/>
      <c r="R23" s="232"/>
      <c r="S23" s="232"/>
      <c r="T23" s="232"/>
      <c r="U23" s="232"/>
      <c r="V23" s="232"/>
      <c r="W23" s="232"/>
      <c r="X23" s="232"/>
      <c r="Y23" s="232"/>
      <c r="Z23" s="232"/>
      <c r="AA23" s="232"/>
      <c r="AB23" s="232"/>
      <c r="AC23" s="232"/>
      <c r="AD23" s="232"/>
      <c r="AE23" s="232"/>
      <c r="AF23" s="232"/>
      <c r="AG23" s="232"/>
      <c r="AH23" s="232"/>
      <c r="AI23" s="232"/>
      <c r="AJ23" s="232"/>
      <c r="AK23" s="232"/>
      <c r="AL23" s="232"/>
      <c r="AM23" s="232"/>
      <c r="AN23" s="232"/>
      <c r="AR23" s="19"/>
      <c r="BE23" s="226"/>
    </row>
    <row r="24" spans="1:71" s="1" customFormat="1" ht="6.9" customHeight="1" x14ac:dyDescent="0.2">
      <c r="B24" s="19"/>
      <c r="AR24" s="19"/>
      <c r="BE24" s="226"/>
    </row>
    <row r="25" spans="1:71" s="1" customFormat="1" ht="6.9" customHeight="1" x14ac:dyDescent="0.2">
      <c r="B25" s="19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R25" s="19"/>
      <c r="BE25" s="226"/>
    </row>
    <row r="26" spans="1:71" s="2" customFormat="1" ht="25.95" customHeight="1" x14ac:dyDescent="0.2">
      <c r="A26" s="31"/>
      <c r="B26" s="32"/>
      <c r="C26" s="31"/>
      <c r="D26" s="33" t="s">
        <v>34</v>
      </c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233">
        <f>ROUND(AG94,2)</f>
        <v>0</v>
      </c>
      <c r="AL26" s="234"/>
      <c r="AM26" s="234"/>
      <c r="AN26" s="234"/>
      <c r="AO26" s="234"/>
      <c r="AP26" s="31"/>
      <c r="AQ26" s="31"/>
      <c r="AR26" s="32"/>
      <c r="BE26" s="226"/>
    </row>
    <row r="27" spans="1:71" s="2" customFormat="1" ht="6.9" customHeight="1" x14ac:dyDescent="0.2">
      <c r="A27" s="31"/>
      <c r="B27" s="32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1"/>
      <c r="AJ27" s="31"/>
      <c r="AK27" s="31"/>
      <c r="AL27" s="31"/>
      <c r="AM27" s="31"/>
      <c r="AN27" s="31"/>
      <c r="AO27" s="31"/>
      <c r="AP27" s="31"/>
      <c r="AQ27" s="31"/>
      <c r="AR27" s="32"/>
      <c r="BE27" s="226"/>
    </row>
    <row r="28" spans="1:71" s="2" customFormat="1" ht="13.2" x14ac:dyDescent="0.2">
      <c r="A28" s="31"/>
      <c r="B28" s="32"/>
      <c r="C28" s="31"/>
      <c r="D28" s="31"/>
      <c r="E28" s="31"/>
      <c r="F28" s="31"/>
      <c r="G28" s="31"/>
      <c r="H28" s="31"/>
      <c r="I28" s="31"/>
      <c r="J28" s="31"/>
      <c r="K28" s="31"/>
      <c r="L28" s="235" t="s">
        <v>35</v>
      </c>
      <c r="M28" s="235"/>
      <c r="N28" s="235"/>
      <c r="O28" s="235"/>
      <c r="P28" s="235"/>
      <c r="Q28" s="31"/>
      <c r="R28" s="31"/>
      <c r="S28" s="31"/>
      <c r="T28" s="31"/>
      <c r="U28" s="31"/>
      <c r="V28" s="31"/>
      <c r="W28" s="235" t="s">
        <v>36</v>
      </c>
      <c r="X28" s="235"/>
      <c r="Y28" s="235"/>
      <c r="Z28" s="235"/>
      <c r="AA28" s="235"/>
      <c r="AB28" s="235"/>
      <c r="AC28" s="235"/>
      <c r="AD28" s="235"/>
      <c r="AE28" s="235"/>
      <c r="AF28" s="31"/>
      <c r="AG28" s="31"/>
      <c r="AH28" s="31"/>
      <c r="AI28" s="31"/>
      <c r="AJ28" s="31"/>
      <c r="AK28" s="235" t="s">
        <v>37</v>
      </c>
      <c r="AL28" s="235"/>
      <c r="AM28" s="235"/>
      <c r="AN28" s="235"/>
      <c r="AO28" s="235"/>
      <c r="AP28" s="31"/>
      <c r="AQ28" s="31"/>
      <c r="AR28" s="32"/>
      <c r="BE28" s="226"/>
    </row>
    <row r="29" spans="1:71" s="3" customFormat="1" ht="14.4" customHeight="1" x14ac:dyDescent="0.2">
      <c r="B29" s="36"/>
      <c r="D29" s="26" t="s">
        <v>38</v>
      </c>
      <c r="F29" s="26" t="s">
        <v>39</v>
      </c>
      <c r="L29" s="218">
        <v>0</v>
      </c>
      <c r="M29" s="217"/>
      <c r="N29" s="217"/>
      <c r="O29" s="217"/>
      <c r="P29" s="217"/>
      <c r="W29" s="216">
        <f>ROUND(AZ94, 2)</f>
        <v>0</v>
      </c>
      <c r="X29" s="217"/>
      <c r="Y29" s="217"/>
      <c r="Z29" s="217"/>
      <c r="AA29" s="217"/>
      <c r="AB29" s="217"/>
      <c r="AC29" s="217"/>
      <c r="AD29" s="217"/>
      <c r="AE29" s="217"/>
      <c r="AK29" s="216">
        <f>ROUND(AV94, 2)</f>
        <v>0</v>
      </c>
      <c r="AL29" s="217"/>
      <c r="AM29" s="217"/>
      <c r="AN29" s="217"/>
      <c r="AO29" s="217"/>
      <c r="AR29" s="36"/>
      <c r="BE29" s="227"/>
    </row>
    <row r="30" spans="1:71" s="3" customFormat="1" ht="14.4" customHeight="1" x14ac:dyDescent="0.2">
      <c r="B30" s="36"/>
      <c r="F30" s="26" t="s">
        <v>40</v>
      </c>
      <c r="L30" s="218">
        <v>0</v>
      </c>
      <c r="M30" s="217"/>
      <c r="N30" s="217"/>
      <c r="O30" s="217"/>
      <c r="P30" s="217"/>
      <c r="W30" s="216">
        <f>ROUND(BA94, 2)</f>
        <v>0</v>
      </c>
      <c r="X30" s="217"/>
      <c r="Y30" s="217"/>
      <c r="Z30" s="217"/>
      <c r="AA30" s="217"/>
      <c r="AB30" s="217"/>
      <c r="AC30" s="217"/>
      <c r="AD30" s="217"/>
      <c r="AE30" s="217"/>
      <c r="AK30" s="216">
        <f>ROUND(AW94, 2)</f>
        <v>0</v>
      </c>
      <c r="AL30" s="217"/>
      <c r="AM30" s="217"/>
      <c r="AN30" s="217"/>
      <c r="AO30" s="217"/>
      <c r="AR30" s="36"/>
      <c r="BE30" s="227"/>
    </row>
    <row r="31" spans="1:71" s="3" customFormat="1" ht="14.4" hidden="1" customHeight="1" x14ac:dyDescent="0.2">
      <c r="B31" s="36"/>
      <c r="F31" s="26" t="s">
        <v>41</v>
      </c>
      <c r="L31" s="218">
        <v>0</v>
      </c>
      <c r="M31" s="217"/>
      <c r="N31" s="217"/>
      <c r="O31" s="217"/>
      <c r="P31" s="217"/>
      <c r="W31" s="216">
        <f>ROUND(BB94, 2)</f>
        <v>0</v>
      </c>
      <c r="X31" s="217"/>
      <c r="Y31" s="217"/>
      <c r="Z31" s="217"/>
      <c r="AA31" s="217"/>
      <c r="AB31" s="217"/>
      <c r="AC31" s="217"/>
      <c r="AD31" s="217"/>
      <c r="AE31" s="217"/>
      <c r="AK31" s="216">
        <v>0</v>
      </c>
      <c r="AL31" s="217"/>
      <c r="AM31" s="217"/>
      <c r="AN31" s="217"/>
      <c r="AO31" s="217"/>
      <c r="AR31" s="36"/>
      <c r="BE31" s="227"/>
    </row>
    <row r="32" spans="1:71" s="3" customFormat="1" ht="14.4" hidden="1" customHeight="1" x14ac:dyDescent="0.2">
      <c r="B32" s="36"/>
      <c r="F32" s="26" t="s">
        <v>42</v>
      </c>
      <c r="L32" s="218">
        <v>0</v>
      </c>
      <c r="M32" s="217"/>
      <c r="N32" s="217"/>
      <c r="O32" s="217"/>
      <c r="P32" s="217"/>
      <c r="W32" s="216">
        <f>ROUND(BC94, 2)</f>
        <v>0</v>
      </c>
      <c r="X32" s="217"/>
      <c r="Y32" s="217"/>
      <c r="Z32" s="217"/>
      <c r="AA32" s="217"/>
      <c r="AB32" s="217"/>
      <c r="AC32" s="217"/>
      <c r="AD32" s="217"/>
      <c r="AE32" s="217"/>
      <c r="AK32" s="216">
        <v>0</v>
      </c>
      <c r="AL32" s="217"/>
      <c r="AM32" s="217"/>
      <c r="AN32" s="217"/>
      <c r="AO32" s="217"/>
      <c r="AR32" s="36"/>
      <c r="BE32" s="227"/>
    </row>
    <row r="33" spans="1:57" s="3" customFormat="1" ht="14.4" hidden="1" customHeight="1" x14ac:dyDescent="0.2">
      <c r="B33" s="36"/>
      <c r="F33" s="26" t="s">
        <v>43</v>
      </c>
      <c r="L33" s="218">
        <v>0</v>
      </c>
      <c r="M33" s="217"/>
      <c r="N33" s="217"/>
      <c r="O33" s="217"/>
      <c r="P33" s="217"/>
      <c r="W33" s="216">
        <f>ROUND(BD94, 2)</f>
        <v>0</v>
      </c>
      <c r="X33" s="217"/>
      <c r="Y33" s="217"/>
      <c r="Z33" s="217"/>
      <c r="AA33" s="217"/>
      <c r="AB33" s="217"/>
      <c r="AC33" s="217"/>
      <c r="AD33" s="217"/>
      <c r="AE33" s="217"/>
      <c r="AK33" s="216">
        <v>0</v>
      </c>
      <c r="AL33" s="217"/>
      <c r="AM33" s="217"/>
      <c r="AN33" s="217"/>
      <c r="AO33" s="217"/>
      <c r="AR33" s="36"/>
      <c r="BE33" s="227"/>
    </row>
    <row r="34" spans="1:57" s="2" customFormat="1" ht="6.9" customHeight="1" x14ac:dyDescent="0.2">
      <c r="A34" s="31"/>
      <c r="B34" s="32"/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  <c r="AF34" s="31"/>
      <c r="AG34" s="31"/>
      <c r="AH34" s="31"/>
      <c r="AI34" s="31"/>
      <c r="AJ34" s="31"/>
      <c r="AK34" s="31"/>
      <c r="AL34" s="31"/>
      <c r="AM34" s="31"/>
      <c r="AN34" s="31"/>
      <c r="AO34" s="31"/>
      <c r="AP34" s="31"/>
      <c r="AQ34" s="31"/>
      <c r="AR34" s="32"/>
      <c r="BE34" s="226"/>
    </row>
    <row r="35" spans="1:57" s="2" customFormat="1" ht="25.95" customHeight="1" x14ac:dyDescent="0.2">
      <c r="A35" s="31"/>
      <c r="B35" s="32"/>
      <c r="C35" s="37"/>
      <c r="D35" s="38" t="s">
        <v>44</v>
      </c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40" t="s">
        <v>45</v>
      </c>
      <c r="U35" s="39"/>
      <c r="V35" s="39"/>
      <c r="W35" s="39"/>
      <c r="X35" s="221" t="s">
        <v>46</v>
      </c>
      <c r="Y35" s="222"/>
      <c r="Z35" s="222"/>
      <c r="AA35" s="222"/>
      <c r="AB35" s="222"/>
      <c r="AC35" s="39"/>
      <c r="AD35" s="39"/>
      <c r="AE35" s="39"/>
      <c r="AF35" s="39"/>
      <c r="AG35" s="39"/>
      <c r="AH35" s="39"/>
      <c r="AI35" s="39"/>
      <c r="AJ35" s="39"/>
      <c r="AK35" s="223">
        <f>SUM(AK26:AK33)</f>
        <v>0</v>
      </c>
      <c r="AL35" s="222"/>
      <c r="AM35" s="222"/>
      <c r="AN35" s="222"/>
      <c r="AO35" s="224"/>
      <c r="AP35" s="37"/>
      <c r="AQ35" s="37"/>
      <c r="AR35" s="32"/>
      <c r="BE35" s="31"/>
    </row>
    <row r="36" spans="1:57" s="2" customFormat="1" ht="6.9" customHeight="1" x14ac:dyDescent="0.2">
      <c r="A36" s="31"/>
      <c r="B36" s="32"/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  <c r="AF36" s="31"/>
      <c r="AG36" s="31"/>
      <c r="AH36" s="31"/>
      <c r="AI36" s="31"/>
      <c r="AJ36" s="31"/>
      <c r="AK36" s="31"/>
      <c r="AL36" s="31"/>
      <c r="AM36" s="31"/>
      <c r="AN36" s="31"/>
      <c r="AO36" s="31"/>
      <c r="AP36" s="31"/>
      <c r="AQ36" s="31"/>
      <c r="AR36" s="32"/>
      <c r="BE36" s="31"/>
    </row>
    <row r="37" spans="1:57" s="2" customFormat="1" ht="14.4" customHeight="1" x14ac:dyDescent="0.2">
      <c r="A37" s="31"/>
      <c r="B37" s="32"/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  <c r="AF37" s="31"/>
      <c r="AG37" s="31"/>
      <c r="AH37" s="31"/>
      <c r="AI37" s="31"/>
      <c r="AJ37" s="31"/>
      <c r="AK37" s="31"/>
      <c r="AL37" s="31"/>
      <c r="AM37" s="31"/>
      <c r="AN37" s="31"/>
      <c r="AO37" s="31"/>
      <c r="AP37" s="31"/>
      <c r="AQ37" s="31"/>
      <c r="AR37" s="32"/>
      <c r="BE37" s="31"/>
    </row>
    <row r="38" spans="1:57" s="1" customFormat="1" ht="14.4" customHeight="1" x14ac:dyDescent="0.2">
      <c r="B38" s="19"/>
      <c r="AR38" s="19"/>
    </row>
    <row r="39" spans="1:57" s="1" customFormat="1" ht="14.4" customHeight="1" x14ac:dyDescent="0.2">
      <c r="B39" s="19"/>
      <c r="AR39" s="19"/>
    </row>
    <row r="40" spans="1:57" s="1" customFormat="1" ht="14.4" customHeight="1" x14ac:dyDescent="0.2">
      <c r="B40" s="19"/>
      <c r="AR40" s="19"/>
    </row>
    <row r="41" spans="1:57" s="1" customFormat="1" ht="14.4" customHeight="1" x14ac:dyDescent="0.2">
      <c r="B41" s="19"/>
      <c r="AR41" s="19"/>
    </row>
    <row r="42" spans="1:57" s="1" customFormat="1" ht="14.4" customHeight="1" x14ac:dyDescent="0.2">
      <c r="B42" s="19"/>
      <c r="AR42" s="19"/>
    </row>
    <row r="43" spans="1:57" s="1" customFormat="1" ht="14.4" customHeight="1" x14ac:dyDescent="0.2">
      <c r="B43" s="19"/>
      <c r="AR43" s="19"/>
    </row>
    <row r="44" spans="1:57" s="1" customFormat="1" ht="14.4" customHeight="1" x14ac:dyDescent="0.2">
      <c r="B44" s="19"/>
      <c r="AR44" s="19"/>
    </row>
    <row r="45" spans="1:57" s="1" customFormat="1" ht="14.4" customHeight="1" x14ac:dyDescent="0.2">
      <c r="B45" s="19"/>
      <c r="AR45" s="19"/>
    </row>
    <row r="46" spans="1:57" s="1" customFormat="1" ht="14.4" customHeight="1" x14ac:dyDescent="0.2">
      <c r="B46" s="19"/>
      <c r="AR46" s="19"/>
    </row>
    <row r="47" spans="1:57" s="1" customFormat="1" ht="14.4" customHeight="1" x14ac:dyDescent="0.2">
      <c r="B47" s="19"/>
      <c r="AR47" s="19"/>
    </row>
    <row r="48" spans="1:57" s="1" customFormat="1" ht="14.4" customHeight="1" x14ac:dyDescent="0.2">
      <c r="B48" s="19"/>
      <c r="AR48" s="19"/>
    </row>
    <row r="49" spans="1:57" s="2" customFormat="1" ht="14.4" customHeight="1" x14ac:dyDescent="0.2">
      <c r="B49" s="41"/>
      <c r="D49" s="42" t="s">
        <v>47</v>
      </c>
      <c r="E49" s="43"/>
      <c r="F49" s="43"/>
      <c r="G49" s="43"/>
      <c r="H49" s="43"/>
      <c r="I49" s="43"/>
      <c r="J49" s="43"/>
      <c r="K49" s="43"/>
      <c r="L49" s="43"/>
      <c r="M49" s="43"/>
      <c r="N49" s="43"/>
      <c r="O49" s="43"/>
      <c r="P49" s="43"/>
      <c r="Q49" s="43"/>
      <c r="R49" s="43"/>
      <c r="S49" s="43"/>
      <c r="T49" s="43"/>
      <c r="U49" s="43"/>
      <c r="V49" s="43"/>
      <c r="W49" s="43"/>
      <c r="X49" s="43"/>
      <c r="Y49" s="43"/>
      <c r="Z49" s="43"/>
      <c r="AA49" s="43"/>
      <c r="AB49" s="43"/>
      <c r="AC49" s="43"/>
      <c r="AD49" s="43"/>
      <c r="AE49" s="43"/>
      <c r="AF49" s="43"/>
      <c r="AG49" s="43"/>
      <c r="AH49" s="42" t="s">
        <v>48</v>
      </c>
      <c r="AI49" s="43"/>
      <c r="AJ49" s="43"/>
      <c r="AK49" s="43"/>
      <c r="AL49" s="43"/>
      <c r="AM49" s="43"/>
      <c r="AN49" s="43"/>
      <c r="AO49" s="43"/>
      <c r="AR49" s="41"/>
    </row>
    <row r="50" spans="1:57" x14ac:dyDescent="0.2">
      <c r="B50" s="19"/>
      <c r="AR50" s="19"/>
    </row>
    <row r="51" spans="1:57" x14ac:dyDescent="0.2">
      <c r="B51" s="19"/>
      <c r="AR51" s="19"/>
    </row>
    <row r="52" spans="1:57" x14ac:dyDescent="0.2">
      <c r="B52" s="19"/>
      <c r="AR52" s="19"/>
    </row>
    <row r="53" spans="1:57" x14ac:dyDescent="0.2">
      <c r="B53" s="19"/>
      <c r="AR53" s="19"/>
    </row>
    <row r="54" spans="1:57" x14ac:dyDescent="0.2">
      <c r="B54" s="19"/>
      <c r="AR54" s="19"/>
    </row>
    <row r="55" spans="1:57" x14ac:dyDescent="0.2">
      <c r="B55" s="19"/>
      <c r="AR55" s="19"/>
    </row>
    <row r="56" spans="1:57" x14ac:dyDescent="0.2">
      <c r="B56" s="19"/>
      <c r="AR56" s="19"/>
    </row>
    <row r="57" spans="1:57" x14ac:dyDescent="0.2">
      <c r="B57" s="19"/>
      <c r="AR57" s="19"/>
    </row>
    <row r="58" spans="1:57" x14ac:dyDescent="0.2">
      <c r="B58" s="19"/>
      <c r="AR58" s="19"/>
    </row>
    <row r="59" spans="1:57" x14ac:dyDescent="0.2">
      <c r="B59" s="19"/>
      <c r="AR59" s="19"/>
    </row>
    <row r="60" spans="1:57" s="2" customFormat="1" ht="13.2" x14ac:dyDescent="0.2">
      <c r="A60" s="31"/>
      <c r="B60" s="32"/>
      <c r="C60" s="31"/>
      <c r="D60" s="44" t="s">
        <v>49</v>
      </c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  <c r="P60" s="34"/>
      <c r="Q60" s="34"/>
      <c r="R60" s="34"/>
      <c r="S60" s="34"/>
      <c r="T60" s="34"/>
      <c r="U60" s="34"/>
      <c r="V60" s="44" t="s">
        <v>50</v>
      </c>
      <c r="W60" s="34"/>
      <c r="X60" s="34"/>
      <c r="Y60" s="34"/>
      <c r="Z60" s="34"/>
      <c r="AA60" s="34"/>
      <c r="AB60" s="34"/>
      <c r="AC60" s="34"/>
      <c r="AD60" s="34"/>
      <c r="AE60" s="34"/>
      <c r="AF60" s="34"/>
      <c r="AG60" s="34"/>
      <c r="AH60" s="44" t="s">
        <v>49</v>
      </c>
      <c r="AI60" s="34"/>
      <c r="AJ60" s="34"/>
      <c r="AK60" s="34"/>
      <c r="AL60" s="34"/>
      <c r="AM60" s="44" t="s">
        <v>50</v>
      </c>
      <c r="AN60" s="34"/>
      <c r="AO60" s="34"/>
      <c r="AP60" s="31"/>
      <c r="AQ60" s="31"/>
      <c r="AR60" s="32"/>
      <c r="BE60" s="31"/>
    </row>
    <row r="61" spans="1:57" x14ac:dyDescent="0.2">
      <c r="B61" s="19"/>
      <c r="AR61" s="19"/>
    </row>
    <row r="62" spans="1:57" x14ac:dyDescent="0.2">
      <c r="B62" s="19"/>
      <c r="AR62" s="19"/>
    </row>
    <row r="63" spans="1:57" x14ac:dyDescent="0.2">
      <c r="B63" s="19"/>
      <c r="AR63" s="19"/>
    </row>
    <row r="64" spans="1:57" s="2" customFormat="1" ht="13.2" x14ac:dyDescent="0.2">
      <c r="A64" s="31"/>
      <c r="B64" s="32"/>
      <c r="C64" s="31"/>
      <c r="D64" s="42" t="s">
        <v>51</v>
      </c>
      <c r="E64" s="45"/>
      <c r="F64" s="45"/>
      <c r="G64" s="45"/>
      <c r="H64" s="45"/>
      <c r="I64" s="45"/>
      <c r="J64" s="45"/>
      <c r="K64" s="45"/>
      <c r="L64" s="45"/>
      <c r="M64" s="45"/>
      <c r="N64" s="45"/>
      <c r="O64" s="45"/>
      <c r="P64" s="45"/>
      <c r="Q64" s="45"/>
      <c r="R64" s="45"/>
      <c r="S64" s="45"/>
      <c r="T64" s="45"/>
      <c r="U64" s="45"/>
      <c r="V64" s="45"/>
      <c r="W64" s="45"/>
      <c r="X64" s="45"/>
      <c r="Y64" s="45"/>
      <c r="Z64" s="45"/>
      <c r="AA64" s="45"/>
      <c r="AB64" s="45"/>
      <c r="AC64" s="45"/>
      <c r="AD64" s="45"/>
      <c r="AE64" s="45"/>
      <c r="AF64" s="45"/>
      <c r="AG64" s="45"/>
      <c r="AH64" s="42" t="s">
        <v>52</v>
      </c>
      <c r="AI64" s="45"/>
      <c r="AJ64" s="45"/>
      <c r="AK64" s="45"/>
      <c r="AL64" s="45"/>
      <c r="AM64" s="45"/>
      <c r="AN64" s="45"/>
      <c r="AO64" s="45"/>
      <c r="AP64" s="31"/>
      <c r="AQ64" s="31"/>
      <c r="AR64" s="32"/>
      <c r="BE64" s="31"/>
    </row>
    <row r="65" spans="1:57" x14ac:dyDescent="0.2">
      <c r="B65" s="19"/>
      <c r="AR65" s="19"/>
    </row>
    <row r="66" spans="1:57" x14ac:dyDescent="0.2">
      <c r="B66" s="19"/>
      <c r="AR66" s="19"/>
    </row>
    <row r="67" spans="1:57" x14ac:dyDescent="0.2">
      <c r="B67" s="19"/>
      <c r="AR67" s="19"/>
    </row>
    <row r="68" spans="1:57" x14ac:dyDescent="0.2">
      <c r="B68" s="19"/>
      <c r="AR68" s="19"/>
    </row>
    <row r="69" spans="1:57" x14ac:dyDescent="0.2">
      <c r="B69" s="19"/>
      <c r="AR69" s="19"/>
    </row>
    <row r="70" spans="1:57" x14ac:dyDescent="0.2">
      <c r="B70" s="19"/>
      <c r="AR70" s="19"/>
    </row>
    <row r="71" spans="1:57" x14ac:dyDescent="0.2">
      <c r="B71" s="19"/>
      <c r="AR71" s="19"/>
    </row>
    <row r="72" spans="1:57" x14ac:dyDescent="0.2">
      <c r="B72" s="19"/>
      <c r="AR72" s="19"/>
    </row>
    <row r="73" spans="1:57" x14ac:dyDescent="0.2">
      <c r="B73" s="19"/>
      <c r="AR73" s="19"/>
    </row>
    <row r="74" spans="1:57" x14ac:dyDescent="0.2">
      <c r="B74" s="19"/>
      <c r="AR74" s="19"/>
    </row>
    <row r="75" spans="1:57" s="2" customFormat="1" ht="13.2" x14ac:dyDescent="0.2">
      <c r="A75" s="31"/>
      <c r="B75" s="32"/>
      <c r="C75" s="31"/>
      <c r="D75" s="44" t="s">
        <v>49</v>
      </c>
      <c r="E75" s="34"/>
      <c r="F75" s="34"/>
      <c r="G75" s="34"/>
      <c r="H75" s="34"/>
      <c r="I75" s="34"/>
      <c r="J75" s="34"/>
      <c r="K75" s="34"/>
      <c r="L75" s="34"/>
      <c r="M75" s="34"/>
      <c r="N75" s="34"/>
      <c r="O75" s="34"/>
      <c r="P75" s="34"/>
      <c r="Q75" s="34"/>
      <c r="R75" s="34"/>
      <c r="S75" s="34"/>
      <c r="T75" s="34"/>
      <c r="U75" s="34"/>
      <c r="V75" s="44" t="s">
        <v>50</v>
      </c>
      <c r="W75" s="34"/>
      <c r="X75" s="34"/>
      <c r="Y75" s="34"/>
      <c r="Z75" s="34"/>
      <c r="AA75" s="34"/>
      <c r="AB75" s="34"/>
      <c r="AC75" s="34"/>
      <c r="AD75" s="34"/>
      <c r="AE75" s="34"/>
      <c r="AF75" s="34"/>
      <c r="AG75" s="34"/>
      <c r="AH75" s="44" t="s">
        <v>49</v>
      </c>
      <c r="AI75" s="34"/>
      <c r="AJ75" s="34"/>
      <c r="AK75" s="34"/>
      <c r="AL75" s="34"/>
      <c r="AM75" s="44" t="s">
        <v>50</v>
      </c>
      <c r="AN75" s="34"/>
      <c r="AO75" s="34"/>
      <c r="AP75" s="31"/>
      <c r="AQ75" s="31"/>
      <c r="AR75" s="32"/>
      <c r="BE75" s="31"/>
    </row>
    <row r="76" spans="1:57" s="2" customFormat="1" x14ac:dyDescent="0.2">
      <c r="A76" s="31"/>
      <c r="B76" s="32"/>
      <c r="C76" s="31"/>
      <c r="D76" s="31"/>
      <c r="E76" s="31"/>
      <c r="F76" s="31"/>
      <c r="G76" s="31"/>
      <c r="H76" s="31"/>
      <c r="I76" s="31"/>
      <c r="J76" s="31"/>
      <c r="K76" s="31"/>
      <c r="L76" s="31"/>
      <c r="M76" s="31"/>
      <c r="N76" s="31"/>
      <c r="O76" s="31"/>
      <c r="P76" s="31"/>
      <c r="Q76" s="31"/>
      <c r="R76" s="31"/>
      <c r="S76" s="31"/>
      <c r="T76" s="31"/>
      <c r="U76" s="31"/>
      <c r="V76" s="31"/>
      <c r="W76" s="31"/>
      <c r="X76" s="31"/>
      <c r="Y76" s="31"/>
      <c r="Z76" s="31"/>
      <c r="AA76" s="31"/>
      <c r="AB76" s="31"/>
      <c r="AC76" s="31"/>
      <c r="AD76" s="31"/>
      <c r="AE76" s="31"/>
      <c r="AF76" s="31"/>
      <c r="AG76" s="31"/>
      <c r="AH76" s="31"/>
      <c r="AI76" s="31"/>
      <c r="AJ76" s="31"/>
      <c r="AK76" s="31"/>
      <c r="AL76" s="31"/>
      <c r="AM76" s="31"/>
      <c r="AN76" s="31"/>
      <c r="AO76" s="31"/>
      <c r="AP76" s="31"/>
      <c r="AQ76" s="31"/>
      <c r="AR76" s="32"/>
      <c r="BE76" s="31"/>
    </row>
    <row r="77" spans="1:57" s="2" customFormat="1" ht="6.9" customHeight="1" x14ac:dyDescent="0.2">
      <c r="A77" s="31"/>
      <c r="B77" s="46"/>
      <c r="C77" s="47"/>
      <c r="D77" s="47"/>
      <c r="E77" s="47"/>
      <c r="F77" s="47"/>
      <c r="G77" s="47"/>
      <c r="H77" s="47"/>
      <c r="I77" s="47"/>
      <c r="J77" s="47"/>
      <c r="K77" s="47"/>
      <c r="L77" s="47"/>
      <c r="M77" s="47"/>
      <c r="N77" s="47"/>
      <c r="O77" s="47"/>
      <c r="P77" s="47"/>
      <c r="Q77" s="47"/>
      <c r="R77" s="47"/>
      <c r="S77" s="47"/>
      <c r="T77" s="47"/>
      <c r="U77" s="47"/>
      <c r="V77" s="47"/>
      <c r="W77" s="47"/>
      <c r="X77" s="47"/>
      <c r="Y77" s="47"/>
      <c r="Z77" s="47"/>
      <c r="AA77" s="47"/>
      <c r="AB77" s="47"/>
      <c r="AC77" s="47"/>
      <c r="AD77" s="47"/>
      <c r="AE77" s="47"/>
      <c r="AF77" s="47"/>
      <c r="AG77" s="47"/>
      <c r="AH77" s="47"/>
      <c r="AI77" s="47"/>
      <c r="AJ77" s="47"/>
      <c r="AK77" s="47"/>
      <c r="AL77" s="47"/>
      <c r="AM77" s="47"/>
      <c r="AN77" s="47"/>
      <c r="AO77" s="47"/>
      <c r="AP77" s="47"/>
      <c r="AQ77" s="47"/>
      <c r="AR77" s="32"/>
      <c r="BE77" s="31"/>
    </row>
    <row r="81" spans="1:91" s="2" customFormat="1" ht="6.9" customHeight="1" x14ac:dyDescent="0.2">
      <c r="A81" s="31"/>
      <c r="B81" s="48"/>
      <c r="C81" s="49"/>
      <c r="D81" s="49"/>
      <c r="E81" s="49"/>
      <c r="F81" s="49"/>
      <c r="G81" s="49"/>
      <c r="H81" s="49"/>
      <c r="I81" s="49"/>
      <c r="J81" s="49"/>
      <c r="K81" s="49"/>
      <c r="L81" s="49"/>
      <c r="M81" s="49"/>
      <c r="N81" s="49"/>
      <c r="O81" s="49"/>
      <c r="P81" s="49"/>
      <c r="Q81" s="49"/>
      <c r="R81" s="49"/>
      <c r="S81" s="49"/>
      <c r="T81" s="49"/>
      <c r="U81" s="49"/>
      <c r="V81" s="49"/>
      <c r="W81" s="49"/>
      <c r="X81" s="49"/>
      <c r="Y81" s="49"/>
      <c r="Z81" s="49"/>
      <c r="AA81" s="49"/>
      <c r="AB81" s="49"/>
      <c r="AC81" s="49"/>
      <c r="AD81" s="49"/>
      <c r="AE81" s="49"/>
      <c r="AF81" s="49"/>
      <c r="AG81" s="49"/>
      <c r="AH81" s="49"/>
      <c r="AI81" s="49"/>
      <c r="AJ81" s="49"/>
      <c r="AK81" s="49"/>
      <c r="AL81" s="49"/>
      <c r="AM81" s="49"/>
      <c r="AN81" s="49"/>
      <c r="AO81" s="49"/>
      <c r="AP81" s="49"/>
      <c r="AQ81" s="49"/>
      <c r="AR81" s="32"/>
      <c r="BE81" s="31"/>
    </row>
    <row r="82" spans="1:91" s="2" customFormat="1" ht="24.9" customHeight="1" x14ac:dyDescent="0.2">
      <c r="A82" s="31"/>
      <c r="B82" s="32"/>
      <c r="C82" s="20" t="s">
        <v>53</v>
      </c>
      <c r="D82" s="31"/>
      <c r="E82" s="31"/>
      <c r="F82" s="31"/>
      <c r="G82" s="31"/>
      <c r="H82" s="31"/>
      <c r="I82" s="31"/>
      <c r="J82" s="31"/>
      <c r="K82" s="31"/>
      <c r="L82" s="31"/>
      <c r="M82" s="31"/>
      <c r="N82" s="31"/>
      <c r="O82" s="31"/>
      <c r="P82" s="31"/>
      <c r="Q82" s="31"/>
      <c r="R82" s="31"/>
      <c r="S82" s="31"/>
      <c r="T82" s="31"/>
      <c r="U82" s="31"/>
      <c r="V82" s="31"/>
      <c r="W82" s="31"/>
      <c r="X82" s="31"/>
      <c r="Y82" s="31"/>
      <c r="Z82" s="31"/>
      <c r="AA82" s="31"/>
      <c r="AB82" s="31"/>
      <c r="AC82" s="31"/>
      <c r="AD82" s="31"/>
      <c r="AE82" s="31"/>
      <c r="AF82" s="31"/>
      <c r="AG82" s="31"/>
      <c r="AH82" s="31"/>
      <c r="AI82" s="31"/>
      <c r="AJ82" s="31"/>
      <c r="AK82" s="31"/>
      <c r="AL82" s="31"/>
      <c r="AM82" s="31"/>
      <c r="AN82" s="31"/>
      <c r="AO82" s="31"/>
      <c r="AP82" s="31"/>
      <c r="AQ82" s="31"/>
      <c r="AR82" s="32"/>
      <c r="BE82" s="31"/>
    </row>
    <row r="83" spans="1:91" s="2" customFormat="1" ht="6.9" customHeight="1" x14ac:dyDescent="0.2">
      <c r="A83" s="31"/>
      <c r="B83" s="32"/>
      <c r="C83" s="31"/>
      <c r="D83" s="31"/>
      <c r="E83" s="31"/>
      <c r="F83" s="31"/>
      <c r="G83" s="31"/>
      <c r="H83" s="31"/>
      <c r="I83" s="31"/>
      <c r="J83" s="31"/>
      <c r="K83" s="31"/>
      <c r="L83" s="31"/>
      <c r="M83" s="31"/>
      <c r="N83" s="31"/>
      <c r="O83" s="31"/>
      <c r="P83" s="31"/>
      <c r="Q83" s="31"/>
      <c r="R83" s="31"/>
      <c r="S83" s="31"/>
      <c r="T83" s="31"/>
      <c r="U83" s="31"/>
      <c r="V83" s="31"/>
      <c r="W83" s="31"/>
      <c r="X83" s="31"/>
      <c r="Y83" s="31"/>
      <c r="Z83" s="31"/>
      <c r="AA83" s="31"/>
      <c r="AB83" s="31"/>
      <c r="AC83" s="31"/>
      <c r="AD83" s="31"/>
      <c r="AE83" s="31"/>
      <c r="AF83" s="31"/>
      <c r="AG83" s="31"/>
      <c r="AH83" s="31"/>
      <c r="AI83" s="31"/>
      <c r="AJ83" s="31"/>
      <c r="AK83" s="31"/>
      <c r="AL83" s="31"/>
      <c r="AM83" s="31"/>
      <c r="AN83" s="31"/>
      <c r="AO83" s="31"/>
      <c r="AP83" s="31"/>
      <c r="AQ83" s="31"/>
      <c r="AR83" s="32"/>
      <c r="BE83" s="31"/>
    </row>
    <row r="84" spans="1:91" s="4" customFormat="1" ht="12" customHeight="1" x14ac:dyDescent="0.2">
      <c r="B84" s="50"/>
      <c r="C84" s="26" t="s">
        <v>11</v>
      </c>
      <c r="L84" s="4" t="str">
        <f>K5</f>
        <v>022</v>
      </c>
      <c r="AR84" s="50"/>
    </row>
    <row r="85" spans="1:91" s="5" customFormat="1" ht="36.9" customHeight="1" x14ac:dyDescent="0.2">
      <c r="B85" s="51"/>
      <c r="C85" s="52" t="s">
        <v>14</v>
      </c>
      <c r="L85" s="205" t="str">
        <f>K6</f>
        <v>KREMNICA - HRAD MESTSKÝ S AREÁLOM oprava Kostola s. Kataríny</v>
      </c>
      <c r="M85" s="206"/>
      <c r="N85" s="206"/>
      <c r="O85" s="206"/>
      <c r="P85" s="206"/>
      <c r="Q85" s="206"/>
      <c r="R85" s="206"/>
      <c r="S85" s="206"/>
      <c r="T85" s="206"/>
      <c r="U85" s="206"/>
      <c r="V85" s="206"/>
      <c r="W85" s="206"/>
      <c r="X85" s="206"/>
      <c r="Y85" s="206"/>
      <c r="Z85" s="206"/>
      <c r="AA85" s="206"/>
      <c r="AB85" s="206"/>
      <c r="AC85" s="206"/>
      <c r="AD85" s="206"/>
      <c r="AE85" s="206"/>
      <c r="AF85" s="206"/>
      <c r="AG85" s="206"/>
      <c r="AH85" s="206"/>
      <c r="AI85" s="206"/>
      <c r="AJ85" s="206"/>
      <c r="AK85" s="206"/>
      <c r="AL85" s="206"/>
      <c r="AM85" s="206"/>
      <c r="AN85" s="206"/>
      <c r="AO85" s="206"/>
      <c r="AR85" s="51"/>
    </row>
    <row r="86" spans="1:91" s="2" customFormat="1" ht="6.9" customHeight="1" x14ac:dyDescent="0.2">
      <c r="A86" s="31"/>
      <c r="B86" s="32"/>
      <c r="C86" s="31"/>
      <c r="D86" s="31"/>
      <c r="E86" s="31"/>
      <c r="F86" s="31"/>
      <c r="G86" s="31"/>
      <c r="H86" s="31"/>
      <c r="I86" s="31"/>
      <c r="J86" s="31"/>
      <c r="K86" s="31"/>
      <c r="L86" s="31"/>
      <c r="M86" s="31"/>
      <c r="N86" s="31"/>
      <c r="O86" s="31"/>
      <c r="P86" s="31"/>
      <c r="Q86" s="31"/>
      <c r="R86" s="31"/>
      <c r="S86" s="31"/>
      <c r="T86" s="31"/>
      <c r="U86" s="31"/>
      <c r="V86" s="31"/>
      <c r="W86" s="31"/>
      <c r="X86" s="31"/>
      <c r="Y86" s="31"/>
      <c r="Z86" s="31"/>
      <c r="AA86" s="31"/>
      <c r="AB86" s="31"/>
      <c r="AC86" s="31"/>
      <c r="AD86" s="31"/>
      <c r="AE86" s="31"/>
      <c r="AF86" s="31"/>
      <c r="AG86" s="31"/>
      <c r="AH86" s="31"/>
      <c r="AI86" s="31"/>
      <c r="AJ86" s="31"/>
      <c r="AK86" s="31"/>
      <c r="AL86" s="31"/>
      <c r="AM86" s="31"/>
      <c r="AN86" s="31"/>
      <c r="AO86" s="31"/>
      <c r="AP86" s="31"/>
      <c r="AQ86" s="31"/>
      <c r="AR86" s="32"/>
      <c r="BE86" s="31"/>
    </row>
    <row r="87" spans="1:91" s="2" customFormat="1" ht="12" customHeight="1" x14ac:dyDescent="0.2">
      <c r="A87" s="31"/>
      <c r="B87" s="32"/>
      <c r="C87" s="26" t="s">
        <v>18</v>
      </c>
      <c r="D87" s="31"/>
      <c r="E87" s="31"/>
      <c r="F87" s="31"/>
      <c r="G87" s="31"/>
      <c r="H87" s="31"/>
      <c r="I87" s="31"/>
      <c r="J87" s="31"/>
      <c r="K87" s="31"/>
      <c r="L87" s="53" t="str">
        <f>IF(K8="","",K8)</f>
        <v xml:space="preserve"> </v>
      </c>
      <c r="M87" s="31"/>
      <c r="N87" s="31"/>
      <c r="O87" s="31"/>
      <c r="P87" s="31"/>
      <c r="Q87" s="31"/>
      <c r="R87" s="31"/>
      <c r="S87" s="31"/>
      <c r="T87" s="31"/>
      <c r="U87" s="31"/>
      <c r="V87" s="31"/>
      <c r="W87" s="31"/>
      <c r="X87" s="31"/>
      <c r="Y87" s="31"/>
      <c r="Z87" s="31"/>
      <c r="AA87" s="31"/>
      <c r="AB87" s="31"/>
      <c r="AC87" s="31"/>
      <c r="AD87" s="31"/>
      <c r="AE87" s="31"/>
      <c r="AF87" s="31"/>
      <c r="AG87" s="31"/>
      <c r="AH87" s="31"/>
      <c r="AI87" s="26" t="s">
        <v>20</v>
      </c>
      <c r="AJ87" s="31"/>
      <c r="AK87" s="31"/>
      <c r="AL87" s="31"/>
      <c r="AM87" s="207" t="str">
        <f>IF(AN8= "","",AN8)</f>
        <v>12. 5. 2022</v>
      </c>
      <c r="AN87" s="207"/>
      <c r="AO87" s="31"/>
      <c r="AP87" s="31"/>
      <c r="AQ87" s="31"/>
      <c r="AR87" s="32"/>
      <c r="BE87" s="31"/>
    </row>
    <row r="88" spans="1:91" s="2" customFormat="1" ht="6.9" customHeight="1" x14ac:dyDescent="0.2">
      <c r="A88" s="31"/>
      <c r="B88" s="32"/>
      <c r="C88" s="31"/>
      <c r="D88" s="31"/>
      <c r="E88" s="31"/>
      <c r="F88" s="31"/>
      <c r="G88" s="31"/>
      <c r="H88" s="31"/>
      <c r="I88" s="31"/>
      <c r="J88" s="31"/>
      <c r="K88" s="31"/>
      <c r="L88" s="31"/>
      <c r="M88" s="31"/>
      <c r="N88" s="31"/>
      <c r="O88" s="31"/>
      <c r="P88" s="31"/>
      <c r="Q88" s="31"/>
      <c r="R88" s="31"/>
      <c r="S88" s="31"/>
      <c r="T88" s="31"/>
      <c r="U88" s="31"/>
      <c r="V88" s="31"/>
      <c r="W88" s="31"/>
      <c r="X88" s="31"/>
      <c r="Y88" s="31"/>
      <c r="Z88" s="31"/>
      <c r="AA88" s="31"/>
      <c r="AB88" s="31"/>
      <c r="AC88" s="31"/>
      <c r="AD88" s="31"/>
      <c r="AE88" s="31"/>
      <c r="AF88" s="31"/>
      <c r="AG88" s="31"/>
      <c r="AH88" s="31"/>
      <c r="AI88" s="31"/>
      <c r="AJ88" s="31"/>
      <c r="AK88" s="31"/>
      <c r="AL88" s="31"/>
      <c r="AM88" s="31"/>
      <c r="AN88" s="31"/>
      <c r="AO88" s="31"/>
      <c r="AP88" s="31"/>
      <c r="AQ88" s="31"/>
      <c r="AR88" s="32"/>
      <c r="BE88" s="31"/>
    </row>
    <row r="89" spans="1:91" s="2" customFormat="1" ht="40.200000000000003" customHeight="1" x14ac:dyDescent="0.2">
      <c r="A89" s="31"/>
      <c r="B89" s="32"/>
      <c r="C89" s="26" t="s">
        <v>22</v>
      </c>
      <c r="D89" s="31"/>
      <c r="E89" s="31"/>
      <c r="F89" s="31"/>
      <c r="G89" s="31"/>
      <c r="H89" s="31"/>
      <c r="I89" s="31"/>
      <c r="J89" s="31"/>
      <c r="K89" s="31"/>
      <c r="L89" s="4" t="str">
        <f>IF(E11= "","",E11)</f>
        <v>NBS-Muzeum mincí a medailí,Štefan.nám.11/21,Kremni</v>
      </c>
      <c r="M89" s="31"/>
      <c r="N89" s="31"/>
      <c r="O89" s="31"/>
      <c r="P89" s="31"/>
      <c r="Q89" s="31"/>
      <c r="R89" s="31"/>
      <c r="S89" s="31"/>
      <c r="T89" s="31"/>
      <c r="U89" s="31"/>
      <c r="V89" s="31"/>
      <c r="W89" s="31"/>
      <c r="X89" s="31"/>
      <c r="Y89" s="31"/>
      <c r="Z89" s="31"/>
      <c r="AA89" s="31"/>
      <c r="AB89" s="31"/>
      <c r="AC89" s="31"/>
      <c r="AD89" s="31"/>
      <c r="AE89" s="31"/>
      <c r="AF89" s="31"/>
      <c r="AG89" s="31"/>
      <c r="AH89" s="31"/>
      <c r="AI89" s="26" t="s">
        <v>28</v>
      </c>
      <c r="AJ89" s="31"/>
      <c r="AK89" s="31"/>
      <c r="AL89" s="31"/>
      <c r="AM89" s="208"/>
      <c r="AN89" s="209"/>
      <c r="AO89" s="209"/>
      <c r="AP89" s="209"/>
      <c r="AQ89" s="31"/>
      <c r="AR89" s="32"/>
      <c r="AS89" s="210" t="s">
        <v>54</v>
      </c>
      <c r="AT89" s="211"/>
      <c r="AU89" s="55"/>
      <c r="AV89" s="55"/>
      <c r="AW89" s="55"/>
      <c r="AX89" s="55"/>
      <c r="AY89" s="55"/>
      <c r="AZ89" s="55"/>
      <c r="BA89" s="55"/>
      <c r="BB89" s="55"/>
      <c r="BC89" s="55"/>
      <c r="BD89" s="56"/>
      <c r="BE89" s="31"/>
    </row>
    <row r="90" spans="1:91" s="2" customFormat="1" ht="15.15" customHeight="1" x14ac:dyDescent="0.2">
      <c r="A90" s="31"/>
      <c r="B90" s="32"/>
      <c r="C90" s="26" t="s">
        <v>26</v>
      </c>
      <c r="D90" s="31"/>
      <c r="E90" s="31"/>
      <c r="F90" s="31"/>
      <c r="G90" s="31"/>
      <c r="H90" s="31"/>
      <c r="I90" s="31"/>
      <c r="J90" s="31"/>
      <c r="K90" s="31"/>
      <c r="L90" s="4" t="str">
        <f>IF(E14= "Vyplň údaj","",E14)</f>
        <v/>
      </c>
      <c r="M90" s="31"/>
      <c r="N90" s="31"/>
      <c r="O90" s="31"/>
      <c r="P90" s="31"/>
      <c r="Q90" s="31"/>
      <c r="R90" s="31"/>
      <c r="S90" s="31"/>
      <c r="T90" s="31"/>
      <c r="U90" s="31"/>
      <c r="V90" s="31"/>
      <c r="W90" s="31"/>
      <c r="X90" s="31"/>
      <c r="Y90" s="31"/>
      <c r="Z90" s="31"/>
      <c r="AA90" s="31"/>
      <c r="AB90" s="31"/>
      <c r="AC90" s="31"/>
      <c r="AD90" s="31"/>
      <c r="AE90" s="31"/>
      <c r="AF90" s="31"/>
      <c r="AG90" s="31"/>
      <c r="AH90" s="31"/>
      <c r="AI90" s="26" t="s">
        <v>32</v>
      </c>
      <c r="AJ90" s="31"/>
      <c r="AK90" s="31"/>
      <c r="AL90" s="31"/>
      <c r="AM90" s="214" t="str">
        <f>IF(E20="","",E20)</f>
        <v xml:space="preserve"> </v>
      </c>
      <c r="AN90" s="215"/>
      <c r="AO90" s="215"/>
      <c r="AP90" s="215"/>
      <c r="AQ90" s="31"/>
      <c r="AR90" s="32"/>
      <c r="AS90" s="212"/>
      <c r="AT90" s="213"/>
      <c r="AU90" s="57"/>
      <c r="AV90" s="57"/>
      <c r="AW90" s="57"/>
      <c r="AX90" s="57"/>
      <c r="AY90" s="57"/>
      <c r="AZ90" s="57"/>
      <c r="BA90" s="57"/>
      <c r="BB90" s="57"/>
      <c r="BC90" s="57"/>
      <c r="BD90" s="58"/>
      <c r="BE90" s="31"/>
    </row>
    <row r="91" spans="1:91" s="2" customFormat="1" ht="10.95" customHeight="1" x14ac:dyDescent="0.2">
      <c r="A91" s="31"/>
      <c r="B91" s="32"/>
      <c r="C91" s="31"/>
      <c r="D91" s="31"/>
      <c r="E91" s="31"/>
      <c r="F91" s="31"/>
      <c r="G91" s="31"/>
      <c r="H91" s="31"/>
      <c r="I91" s="31"/>
      <c r="J91" s="31"/>
      <c r="K91" s="31"/>
      <c r="L91" s="31"/>
      <c r="M91" s="31"/>
      <c r="N91" s="31"/>
      <c r="O91" s="31"/>
      <c r="P91" s="31"/>
      <c r="Q91" s="31"/>
      <c r="R91" s="31"/>
      <c r="S91" s="31"/>
      <c r="T91" s="31"/>
      <c r="U91" s="31"/>
      <c r="V91" s="31"/>
      <c r="W91" s="31"/>
      <c r="X91" s="31"/>
      <c r="Y91" s="31"/>
      <c r="Z91" s="31"/>
      <c r="AA91" s="31"/>
      <c r="AB91" s="31"/>
      <c r="AC91" s="31"/>
      <c r="AD91" s="31"/>
      <c r="AE91" s="31"/>
      <c r="AF91" s="31"/>
      <c r="AG91" s="31"/>
      <c r="AH91" s="31"/>
      <c r="AI91" s="31"/>
      <c r="AJ91" s="31"/>
      <c r="AK91" s="31"/>
      <c r="AL91" s="31"/>
      <c r="AM91" s="31"/>
      <c r="AN91" s="31"/>
      <c r="AO91" s="31"/>
      <c r="AP91" s="31"/>
      <c r="AQ91" s="31"/>
      <c r="AR91" s="32"/>
      <c r="AS91" s="212"/>
      <c r="AT91" s="213"/>
      <c r="AU91" s="57"/>
      <c r="AV91" s="57"/>
      <c r="AW91" s="57"/>
      <c r="AX91" s="57"/>
      <c r="AY91" s="57"/>
      <c r="AZ91" s="57"/>
      <c r="BA91" s="57"/>
      <c r="BB91" s="57"/>
      <c r="BC91" s="57"/>
      <c r="BD91" s="58"/>
      <c r="BE91" s="31"/>
    </row>
    <row r="92" spans="1:91" s="2" customFormat="1" ht="29.25" customHeight="1" x14ac:dyDescent="0.2">
      <c r="A92" s="31"/>
      <c r="B92" s="32"/>
      <c r="C92" s="200" t="s">
        <v>55</v>
      </c>
      <c r="D92" s="201"/>
      <c r="E92" s="201"/>
      <c r="F92" s="201"/>
      <c r="G92" s="201"/>
      <c r="H92" s="59"/>
      <c r="I92" s="202" t="s">
        <v>56</v>
      </c>
      <c r="J92" s="201"/>
      <c r="K92" s="201"/>
      <c r="L92" s="201"/>
      <c r="M92" s="201"/>
      <c r="N92" s="201"/>
      <c r="O92" s="201"/>
      <c r="P92" s="201"/>
      <c r="Q92" s="201"/>
      <c r="R92" s="201"/>
      <c r="S92" s="201"/>
      <c r="T92" s="201"/>
      <c r="U92" s="201"/>
      <c r="V92" s="201"/>
      <c r="W92" s="201"/>
      <c r="X92" s="201"/>
      <c r="Y92" s="201"/>
      <c r="Z92" s="201"/>
      <c r="AA92" s="201"/>
      <c r="AB92" s="201"/>
      <c r="AC92" s="201"/>
      <c r="AD92" s="201"/>
      <c r="AE92" s="201"/>
      <c r="AF92" s="201"/>
      <c r="AG92" s="203" t="s">
        <v>57</v>
      </c>
      <c r="AH92" s="201"/>
      <c r="AI92" s="201"/>
      <c r="AJ92" s="201"/>
      <c r="AK92" s="201"/>
      <c r="AL92" s="201"/>
      <c r="AM92" s="201"/>
      <c r="AN92" s="202" t="s">
        <v>58</v>
      </c>
      <c r="AO92" s="201"/>
      <c r="AP92" s="204"/>
      <c r="AQ92" s="60" t="s">
        <v>59</v>
      </c>
      <c r="AR92" s="32"/>
      <c r="AS92" s="61" t="s">
        <v>60</v>
      </c>
      <c r="AT92" s="62" t="s">
        <v>61</v>
      </c>
      <c r="AU92" s="62" t="s">
        <v>62</v>
      </c>
      <c r="AV92" s="62" t="s">
        <v>63</v>
      </c>
      <c r="AW92" s="62" t="s">
        <v>64</v>
      </c>
      <c r="AX92" s="62" t="s">
        <v>65</v>
      </c>
      <c r="AY92" s="62" t="s">
        <v>66</v>
      </c>
      <c r="AZ92" s="62" t="s">
        <v>67</v>
      </c>
      <c r="BA92" s="62" t="s">
        <v>68</v>
      </c>
      <c r="BB92" s="62" t="s">
        <v>69</v>
      </c>
      <c r="BC92" s="62" t="s">
        <v>70</v>
      </c>
      <c r="BD92" s="63" t="s">
        <v>71</v>
      </c>
      <c r="BE92" s="31"/>
    </row>
    <row r="93" spans="1:91" s="2" customFormat="1" ht="10.95" customHeight="1" x14ac:dyDescent="0.2">
      <c r="A93" s="31"/>
      <c r="B93" s="32"/>
      <c r="C93" s="31"/>
      <c r="D93" s="31"/>
      <c r="E93" s="31"/>
      <c r="F93" s="31"/>
      <c r="G93" s="31"/>
      <c r="H93" s="31"/>
      <c r="I93" s="31"/>
      <c r="J93" s="31"/>
      <c r="K93" s="31"/>
      <c r="L93" s="31"/>
      <c r="M93" s="31"/>
      <c r="N93" s="31"/>
      <c r="O93" s="31"/>
      <c r="P93" s="31"/>
      <c r="Q93" s="31"/>
      <c r="R93" s="31"/>
      <c r="S93" s="31"/>
      <c r="T93" s="31"/>
      <c r="U93" s="31"/>
      <c r="V93" s="31"/>
      <c r="W93" s="31"/>
      <c r="X93" s="31"/>
      <c r="Y93" s="31"/>
      <c r="Z93" s="31"/>
      <c r="AA93" s="31"/>
      <c r="AB93" s="31"/>
      <c r="AC93" s="31"/>
      <c r="AD93" s="31"/>
      <c r="AE93" s="31"/>
      <c r="AF93" s="31"/>
      <c r="AG93" s="31"/>
      <c r="AH93" s="31"/>
      <c r="AI93" s="31"/>
      <c r="AJ93" s="31"/>
      <c r="AK93" s="31"/>
      <c r="AL93" s="31"/>
      <c r="AM93" s="31"/>
      <c r="AN93" s="31"/>
      <c r="AO93" s="31"/>
      <c r="AP93" s="31"/>
      <c r="AQ93" s="31"/>
      <c r="AR93" s="32"/>
      <c r="AS93" s="64"/>
      <c r="AT93" s="65"/>
      <c r="AU93" s="65"/>
      <c r="AV93" s="65"/>
      <c r="AW93" s="65"/>
      <c r="AX93" s="65"/>
      <c r="AY93" s="65"/>
      <c r="AZ93" s="65"/>
      <c r="BA93" s="65"/>
      <c r="BB93" s="65"/>
      <c r="BC93" s="65"/>
      <c r="BD93" s="66"/>
      <c r="BE93" s="31"/>
    </row>
    <row r="94" spans="1:91" s="6" customFormat="1" ht="32.4" customHeight="1" x14ac:dyDescent="0.2">
      <c r="B94" s="67"/>
      <c r="C94" s="68" t="s">
        <v>72</v>
      </c>
      <c r="D94" s="69"/>
      <c r="E94" s="69"/>
      <c r="F94" s="69"/>
      <c r="G94" s="69"/>
      <c r="H94" s="69"/>
      <c r="I94" s="69"/>
      <c r="J94" s="69"/>
      <c r="K94" s="69"/>
      <c r="L94" s="69"/>
      <c r="M94" s="69"/>
      <c r="N94" s="69"/>
      <c r="O94" s="69"/>
      <c r="P94" s="69"/>
      <c r="Q94" s="69"/>
      <c r="R94" s="69"/>
      <c r="S94" s="69"/>
      <c r="T94" s="69"/>
      <c r="U94" s="69"/>
      <c r="V94" s="69"/>
      <c r="W94" s="69"/>
      <c r="X94" s="69"/>
      <c r="Y94" s="69"/>
      <c r="Z94" s="69"/>
      <c r="AA94" s="69"/>
      <c r="AB94" s="69"/>
      <c r="AC94" s="69"/>
      <c r="AD94" s="69"/>
      <c r="AE94" s="69"/>
      <c r="AF94" s="69"/>
      <c r="AG94" s="196">
        <f>ROUND(AG95,2)</f>
        <v>0</v>
      </c>
      <c r="AH94" s="196"/>
      <c r="AI94" s="196"/>
      <c r="AJ94" s="196"/>
      <c r="AK94" s="196"/>
      <c r="AL94" s="196"/>
      <c r="AM94" s="196"/>
      <c r="AN94" s="197">
        <f>SUM(AG94,AT94)</f>
        <v>0</v>
      </c>
      <c r="AO94" s="197"/>
      <c r="AP94" s="197"/>
      <c r="AQ94" s="71" t="s">
        <v>1</v>
      </c>
      <c r="AR94" s="67"/>
      <c r="AS94" s="72">
        <f>ROUND(AS95,2)</f>
        <v>0</v>
      </c>
      <c r="AT94" s="73">
        <f>ROUND(SUM(AV94:AW94),2)</f>
        <v>0</v>
      </c>
      <c r="AU94" s="74">
        <f>ROUND(AU95,5)</f>
        <v>0</v>
      </c>
      <c r="AV94" s="73">
        <f>ROUND(AZ94*L29,2)</f>
        <v>0</v>
      </c>
      <c r="AW94" s="73">
        <f>ROUND(BA94*L30,2)</f>
        <v>0</v>
      </c>
      <c r="AX94" s="73">
        <f>ROUND(BB94*L29,2)</f>
        <v>0</v>
      </c>
      <c r="AY94" s="73">
        <f>ROUND(BC94*L30,2)</f>
        <v>0</v>
      </c>
      <c r="AZ94" s="73">
        <f>ROUND(AZ95,2)</f>
        <v>0</v>
      </c>
      <c r="BA94" s="73">
        <f>ROUND(BA95,2)</f>
        <v>0</v>
      </c>
      <c r="BB94" s="73">
        <f>ROUND(BB95,2)</f>
        <v>0</v>
      </c>
      <c r="BC94" s="73">
        <f>ROUND(BC95,2)</f>
        <v>0</v>
      </c>
      <c r="BD94" s="75">
        <f>ROUND(BD95,2)</f>
        <v>0</v>
      </c>
      <c r="BS94" s="76" t="s">
        <v>73</v>
      </c>
      <c r="BT94" s="76" t="s">
        <v>7</v>
      </c>
      <c r="BU94" s="77" t="s">
        <v>74</v>
      </c>
      <c r="BV94" s="76" t="s">
        <v>75</v>
      </c>
      <c r="BW94" s="76" t="s">
        <v>4</v>
      </c>
      <c r="BX94" s="76" t="s">
        <v>76</v>
      </c>
      <c r="CL94" s="76" t="s">
        <v>1</v>
      </c>
    </row>
    <row r="95" spans="1:91" s="7" customFormat="1" ht="16.5" customHeight="1" x14ac:dyDescent="0.2">
      <c r="A95" s="78" t="s">
        <v>77</v>
      </c>
      <c r="B95" s="79"/>
      <c r="C95" s="80"/>
      <c r="D95" s="195" t="s">
        <v>78</v>
      </c>
      <c r="E95" s="195"/>
      <c r="F95" s="195"/>
      <c r="G95" s="195"/>
      <c r="H95" s="195"/>
      <c r="I95" s="81"/>
      <c r="J95" s="195" t="s">
        <v>79</v>
      </c>
      <c r="K95" s="195"/>
      <c r="L95" s="195"/>
      <c r="M95" s="195"/>
      <c r="N95" s="195"/>
      <c r="O95" s="195"/>
      <c r="P95" s="195"/>
      <c r="Q95" s="195"/>
      <c r="R95" s="195"/>
      <c r="S95" s="195"/>
      <c r="T95" s="195"/>
      <c r="U95" s="195"/>
      <c r="V95" s="195"/>
      <c r="W95" s="195"/>
      <c r="X95" s="195"/>
      <c r="Y95" s="195"/>
      <c r="Z95" s="195"/>
      <c r="AA95" s="195"/>
      <c r="AB95" s="195"/>
      <c r="AC95" s="195"/>
      <c r="AD95" s="195"/>
      <c r="AE95" s="195"/>
      <c r="AF95" s="195"/>
      <c r="AG95" s="219">
        <f>'SO 02 - Oprava Katarínske...'!J34</f>
        <v>0</v>
      </c>
      <c r="AH95" s="220"/>
      <c r="AI95" s="220"/>
      <c r="AJ95" s="220"/>
      <c r="AK95" s="220"/>
      <c r="AL95" s="220"/>
      <c r="AM95" s="220"/>
      <c r="AN95" s="219">
        <f>SUM(AG95,AT95)</f>
        <v>0</v>
      </c>
      <c r="AO95" s="220"/>
      <c r="AP95" s="220"/>
      <c r="AQ95" s="82" t="s">
        <v>80</v>
      </c>
      <c r="AR95" s="79"/>
      <c r="AS95" s="83">
        <v>0</v>
      </c>
      <c r="AT95" s="84">
        <f>ROUND(SUM(AV95:AW95),2)</f>
        <v>0</v>
      </c>
      <c r="AU95" s="85">
        <f>'SO 02 - Oprava Katarínske...'!P153</f>
        <v>0</v>
      </c>
      <c r="AV95" s="84">
        <f>'SO 02 - Oprava Katarínske...'!J37</f>
        <v>0</v>
      </c>
      <c r="AW95" s="84">
        <f>'SO 02 - Oprava Katarínske...'!J38</f>
        <v>0</v>
      </c>
      <c r="AX95" s="84">
        <f>'SO 02 - Oprava Katarínske...'!J39</f>
        <v>0</v>
      </c>
      <c r="AY95" s="84">
        <f>'SO 02 - Oprava Katarínske...'!J40</f>
        <v>0</v>
      </c>
      <c r="AZ95" s="84">
        <f>'SO 02 - Oprava Katarínske...'!F37</f>
        <v>0</v>
      </c>
      <c r="BA95" s="84">
        <f>'SO 02 - Oprava Katarínske...'!F38</f>
        <v>0</v>
      </c>
      <c r="BB95" s="84">
        <f>'SO 02 - Oprava Katarínske...'!F39</f>
        <v>0</v>
      </c>
      <c r="BC95" s="84">
        <f>'SO 02 - Oprava Katarínske...'!F40</f>
        <v>0</v>
      </c>
      <c r="BD95" s="86">
        <f>'SO 02 - Oprava Katarínske...'!F41</f>
        <v>0</v>
      </c>
      <c r="BT95" s="87" t="s">
        <v>81</v>
      </c>
      <c r="BV95" s="87" t="s">
        <v>75</v>
      </c>
      <c r="BW95" s="87" t="s">
        <v>82</v>
      </c>
      <c r="BX95" s="87" t="s">
        <v>4</v>
      </c>
      <c r="CL95" s="87" t="s">
        <v>1</v>
      </c>
      <c r="CM95" s="87" t="s">
        <v>7</v>
      </c>
    </row>
    <row r="96" spans="1:91" s="2" customFormat="1" ht="30" customHeight="1" x14ac:dyDescent="0.2">
      <c r="A96" s="31"/>
      <c r="B96" s="32"/>
      <c r="C96" s="31"/>
      <c r="D96" s="31"/>
      <c r="E96" s="31"/>
      <c r="F96" s="31"/>
      <c r="G96" s="31"/>
      <c r="H96" s="31"/>
      <c r="I96" s="31"/>
      <c r="J96" s="31"/>
      <c r="K96" s="31"/>
      <c r="L96" s="31"/>
      <c r="M96" s="31"/>
      <c r="N96" s="31"/>
      <c r="O96" s="31"/>
      <c r="P96" s="31"/>
      <c r="Q96" s="31"/>
      <c r="R96" s="31"/>
      <c r="S96" s="31"/>
      <c r="T96" s="31"/>
      <c r="U96" s="31"/>
      <c r="V96" s="31"/>
      <c r="W96" s="31"/>
      <c r="X96" s="31"/>
      <c r="Y96" s="31"/>
      <c r="Z96" s="31"/>
      <c r="AA96" s="31"/>
      <c r="AB96" s="31"/>
      <c r="AC96" s="31"/>
      <c r="AD96" s="31"/>
      <c r="AE96" s="31"/>
      <c r="AF96" s="31"/>
      <c r="AG96" s="31"/>
      <c r="AH96" s="31"/>
      <c r="AI96" s="31"/>
      <c r="AJ96" s="31"/>
      <c r="AK96" s="31"/>
      <c r="AL96" s="31"/>
      <c r="AM96" s="31"/>
      <c r="AN96" s="31"/>
      <c r="AO96" s="31"/>
      <c r="AP96" s="31"/>
      <c r="AQ96" s="31"/>
      <c r="AR96" s="32"/>
      <c r="AS96" s="31"/>
      <c r="AT96" s="31"/>
      <c r="AU96" s="31"/>
      <c r="AV96" s="31"/>
      <c r="AW96" s="31"/>
      <c r="AX96" s="31"/>
      <c r="AY96" s="31"/>
      <c r="AZ96" s="31"/>
      <c r="BA96" s="31"/>
      <c r="BB96" s="31"/>
      <c r="BC96" s="31"/>
      <c r="BD96" s="31"/>
      <c r="BE96" s="31"/>
    </row>
    <row r="97" spans="1:57" s="2" customFormat="1" ht="6.9" customHeight="1" x14ac:dyDescent="0.2">
      <c r="A97" s="31"/>
      <c r="B97" s="46"/>
      <c r="C97" s="47"/>
      <c r="D97" s="47"/>
      <c r="E97" s="47"/>
      <c r="F97" s="47"/>
      <c r="G97" s="47"/>
      <c r="H97" s="47"/>
      <c r="I97" s="47"/>
      <c r="J97" s="47"/>
      <c r="K97" s="47"/>
      <c r="L97" s="47"/>
      <c r="M97" s="47"/>
      <c r="N97" s="47"/>
      <c r="O97" s="47"/>
      <c r="P97" s="47"/>
      <c r="Q97" s="47"/>
      <c r="R97" s="47"/>
      <c r="S97" s="47"/>
      <c r="T97" s="47"/>
      <c r="U97" s="47"/>
      <c r="V97" s="47"/>
      <c r="W97" s="47"/>
      <c r="X97" s="47"/>
      <c r="Y97" s="47"/>
      <c r="Z97" s="47"/>
      <c r="AA97" s="47"/>
      <c r="AB97" s="47"/>
      <c r="AC97" s="47"/>
      <c r="AD97" s="47"/>
      <c r="AE97" s="47"/>
      <c r="AF97" s="47"/>
      <c r="AG97" s="47"/>
      <c r="AH97" s="47"/>
      <c r="AI97" s="47"/>
      <c r="AJ97" s="47"/>
      <c r="AK97" s="47"/>
      <c r="AL97" s="47"/>
      <c r="AM97" s="47"/>
      <c r="AN97" s="47"/>
      <c r="AO97" s="47"/>
      <c r="AP97" s="47"/>
      <c r="AQ97" s="47"/>
      <c r="AR97" s="32"/>
      <c r="AS97" s="31"/>
      <c r="AT97" s="31"/>
      <c r="AU97" s="31"/>
      <c r="AV97" s="31"/>
      <c r="AW97" s="31"/>
      <c r="AX97" s="31"/>
      <c r="AY97" s="31"/>
      <c r="AZ97" s="31"/>
      <c r="BA97" s="31"/>
      <c r="BB97" s="31"/>
      <c r="BC97" s="31"/>
      <c r="BD97" s="31"/>
      <c r="BE97" s="31"/>
    </row>
  </sheetData>
  <mergeCells count="42">
    <mergeCell ref="BE5:BE34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AN95:AP95"/>
    <mergeCell ref="AG95:AM95"/>
    <mergeCell ref="L33:P33"/>
    <mergeCell ref="X35:AB35"/>
    <mergeCell ref="AK35:AO35"/>
    <mergeCell ref="AK31:AO31"/>
    <mergeCell ref="L31:P31"/>
    <mergeCell ref="W32:AE32"/>
    <mergeCell ref="AK32:AO32"/>
    <mergeCell ref="L32:P32"/>
    <mergeCell ref="D95:H95"/>
    <mergeCell ref="J95:AF95"/>
    <mergeCell ref="AG94:AM94"/>
    <mergeCell ref="AN94:AP94"/>
    <mergeCell ref="AR2:BE2"/>
    <mergeCell ref="C92:G92"/>
    <mergeCell ref="I92:AF92"/>
    <mergeCell ref="AG92:AM92"/>
    <mergeCell ref="AN92:AP92"/>
    <mergeCell ref="L85:AO85"/>
    <mergeCell ref="AM87:AN87"/>
    <mergeCell ref="AM89:AP89"/>
    <mergeCell ref="AS89:AT91"/>
    <mergeCell ref="AM90:AP90"/>
    <mergeCell ref="W33:AE33"/>
    <mergeCell ref="AK33:AO33"/>
  </mergeCells>
  <hyperlinks>
    <hyperlink ref="A95" location="'SO 02 - Oprava Katarínske...'!C2" display="/" xr:uid="{00000000-0004-0000-0000-000000000000}"/>
  </hyperlinks>
  <pageMargins left="0.39374999999999999" right="0.39374999999999999" top="0.39374999999999999" bottom="0.39374999999999999" header="0" footer="0"/>
  <pageSetup paperSize="9" fitToHeight="100" orientation="portrait" blackAndWhite="1" r:id="rId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BM381"/>
  <sheetViews>
    <sheetView showGridLines="0" tabSelected="1" workbookViewId="0">
      <selection activeCell="X308" sqref="X308"/>
    </sheetView>
  </sheetViews>
  <sheetFormatPr defaultRowHeight="10.199999999999999" x14ac:dyDescent="0.2"/>
  <cols>
    <col min="1" max="1" width="8.28515625" style="1" customWidth="1"/>
    <col min="2" max="2" width="1.140625" style="1" customWidth="1"/>
    <col min="3" max="3" width="4.140625" style="1" customWidth="1"/>
    <col min="4" max="4" width="4.28515625" style="1" customWidth="1"/>
    <col min="5" max="5" width="17.140625" style="1" customWidth="1"/>
    <col min="6" max="6" width="50.85546875" style="1" customWidth="1"/>
    <col min="7" max="7" width="7.42578125" style="1" customWidth="1"/>
    <col min="8" max="8" width="14" style="1" customWidth="1"/>
    <col min="9" max="9" width="15.85546875" style="1" customWidth="1"/>
    <col min="10" max="10" width="22.28515625" style="1" customWidth="1"/>
    <col min="11" max="11" width="22.28515625" style="1" hidden="1" customWidth="1"/>
    <col min="12" max="12" width="9.28515625" style="1" customWidth="1"/>
    <col min="13" max="13" width="10.85546875" style="1" hidden="1" customWidth="1"/>
    <col min="14" max="14" width="9.28515625" style="1" hidden="1"/>
    <col min="15" max="21" width="14.140625" style="1" hidden="1" customWidth="1"/>
    <col min="22" max="22" width="12.28515625" style="1" customWidth="1"/>
    <col min="23" max="23" width="16.28515625" style="1" customWidth="1"/>
    <col min="24" max="24" width="12.28515625" style="1" customWidth="1"/>
    <col min="25" max="25" width="15" style="1" customWidth="1"/>
    <col min="26" max="26" width="11" style="1" customWidth="1"/>
    <col min="27" max="27" width="15" style="1" customWidth="1"/>
    <col min="28" max="28" width="16.28515625" style="1" customWidth="1"/>
    <col min="29" max="29" width="11" style="1" customWidth="1"/>
    <col min="30" max="30" width="15" style="1" customWidth="1"/>
    <col min="31" max="31" width="16.28515625" style="1" customWidth="1"/>
    <col min="44" max="65" width="9.28515625" style="1" hidden="1"/>
  </cols>
  <sheetData>
    <row r="2" spans="1:46" s="1" customFormat="1" ht="36.9" customHeight="1" x14ac:dyDescent="0.2">
      <c r="L2" s="198" t="s">
        <v>5</v>
      </c>
      <c r="M2" s="199"/>
      <c r="N2" s="199"/>
      <c r="O2" s="199"/>
      <c r="P2" s="199"/>
      <c r="Q2" s="199"/>
      <c r="R2" s="199"/>
      <c r="S2" s="199"/>
      <c r="T2" s="199"/>
      <c r="U2" s="199"/>
      <c r="V2" s="199"/>
      <c r="AT2" s="16" t="s">
        <v>82</v>
      </c>
    </row>
    <row r="3" spans="1:46" s="1" customFormat="1" ht="6.9" customHeight="1" x14ac:dyDescent="0.2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  <c r="AT3" s="16" t="s">
        <v>7</v>
      </c>
    </row>
    <row r="4" spans="1:46" s="1" customFormat="1" ht="24.9" customHeight="1" x14ac:dyDescent="0.2">
      <c r="B4" s="19"/>
      <c r="D4" s="20" t="s">
        <v>721</v>
      </c>
      <c r="L4" s="19"/>
      <c r="M4" s="88" t="s">
        <v>9</v>
      </c>
      <c r="AT4" s="16" t="s">
        <v>3</v>
      </c>
    </row>
    <row r="5" spans="1:46" s="1" customFormat="1" ht="6.9" customHeight="1" x14ac:dyDescent="0.2">
      <c r="B5" s="19"/>
      <c r="L5" s="19"/>
    </row>
    <row r="6" spans="1:46" s="1" customFormat="1" ht="12" customHeight="1" x14ac:dyDescent="0.2">
      <c r="B6" s="19"/>
      <c r="D6" s="26" t="s">
        <v>14</v>
      </c>
      <c r="L6" s="19"/>
    </row>
    <row r="7" spans="1:46" s="1" customFormat="1" ht="26.25" customHeight="1" x14ac:dyDescent="0.2">
      <c r="B7" s="19"/>
      <c r="E7" s="238" t="str">
        <f>'Rekapitulácia stavby'!K6</f>
        <v>KREMNICA - HRAD MESTSKÝ S AREÁLOM oprava Kostola s. Kataríny</v>
      </c>
      <c r="F7" s="239"/>
      <c r="G7" s="239"/>
      <c r="H7" s="239"/>
      <c r="L7" s="19"/>
    </row>
    <row r="8" spans="1:46" s="2" customFormat="1" ht="12" customHeight="1" x14ac:dyDescent="0.2">
      <c r="A8" s="31"/>
      <c r="B8" s="32"/>
      <c r="C8" s="31"/>
      <c r="D8" s="26" t="s">
        <v>83</v>
      </c>
      <c r="E8" s="31"/>
      <c r="F8" s="31"/>
      <c r="G8" s="31"/>
      <c r="H8" s="31"/>
      <c r="I8" s="31"/>
      <c r="J8" s="31"/>
      <c r="K8" s="31"/>
      <c r="L8" s="4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</row>
    <row r="9" spans="1:46" s="2" customFormat="1" ht="16.5" customHeight="1" x14ac:dyDescent="0.2">
      <c r="A9" s="31"/>
      <c r="B9" s="32"/>
      <c r="C9" s="31"/>
      <c r="D9" s="31"/>
      <c r="E9" s="205" t="s">
        <v>84</v>
      </c>
      <c r="F9" s="240"/>
      <c r="G9" s="240"/>
      <c r="H9" s="240"/>
      <c r="I9" s="31"/>
      <c r="J9" s="31"/>
      <c r="K9" s="31"/>
      <c r="L9" s="4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</row>
    <row r="10" spans="1:46" s="2" customFormat="1" x14ac:dyDescent="0.2">
      <c r="A10" s="31"/>
      <c r="B10" s="32"/>
      <c r="C10" s="31"/>
      <c r="D10" s="31"/>
      <c r="E10" s="31"/>
      <c r="F10" s="31"/>
      <c r="G10" s="31"/>
      <c r="H10" s="31"/>
      <c r="I10" s="31"/>
      <c r="J10" s="31"/>
      <c r="K10" s="31"/>
      <c r="L10" s="4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</row>
    <row r="11" spans="1:46" s="2" customFormat="1" ht="12" customHeight="1" x14ac:dyDescent="0.2">
      <c r="A11" s="31"/>
      <c r="B11" s="32"/>
      <c r="C11" s="31"/>
      <c r="D11" s="26" t="s">
        <v>16</v>
      </c>
      <c r="E11" s="31"/>
      <c r="F11" s="24" t="s">
        <v>1</v>
      </c>
      <c r="G11" s="31"/>
      <c r="H11" s="31"/>
      <c r="I11" s="26" t="s">
        <v>17</v>
      </c>
      <c r="J11" s="24" t="s">
        <v>1</v>
      </c>
      <c r="K11" s="31"/>
      <c r="L11" s="4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</row>
    <row r="12" spans="1:46" s="2" customFormat="1" ht="12" customHeight="1" x14ac:dyDescent="0.2">
      <c r="A12" s="31"/>
      <c r="B12" s="32"/>
      <c r="C12" s="31"/>
      <c r="D12" s="26" t="s">
        <v>18</v>
      </c>
      <c r="E12" s="31"/>
      <c r="F12" s="24" t="s">
        <v>19</v>
      </c>
      <c r="G12" s="31"/>
      <c r="H12" s="31"/>
      <c r="I12" s="26" t="s">
        <v>20</v>
      </c>
      <c r="J12" s="54"/>
      <c r="K12" s="31"/>
      <c r="L12" s="4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</row>
    <row r="13" spans="1:46" s="2" customFormat="1" ht="10.95" customHeight="1" x14ac:dyDescent="0.2">
      <c r="A13" s="31"/>
      <c r="B13" s="32"/>
      <c r="C13" s="31"/>
      <c r="D13" s="31"/>
      <c r="E13" s="31"/>
      <c r="F13" s="31"/>
      <c r="G13" s="31"/>
      <c r="H13" s="31"/>
      <c r="I13" s="31"/>
      <c r="J13" s="31"/>
      <c r="K13" s="31"/>
      <c r="L13" s="4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</row>
    <row r="14" spans="1:46" s="2" customFormat="1" ht="12" customHeight="1" x14ac:dyDescent="0.2">
      <c r="A14" s="31"/>
      <c r="B14" s="32"/>
      <c r="C14" s="31"/>
      <c r="D14" s="26" t="s">
        <v>22</v>
      </c>
      <c r="E14" s="31"/>
      <c r="F14" s="31"/>
      <c r="G14" s="31"/>
      <c r="H14" s="31"/>
      <c r="I14" s="26" t="s">
        <v>23</v>
      </c>
      <c r="J14" s="24" t="s">
        <v>1</v>
      </c>
      <c r="K14" s="31"/>
      <c r="L14" s="4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</row>
    <row r="15" spans="1:46" s="2" customFormat="1" ht="18" customHeight="1" x14ac:dyDescent="0.2">
      <c r="A15" s="31"/>
      <c r="B15" s="32"/>
      <c r="C15" s="31"/>
      <c r="D15" s="31"/>
      <c r="E15" s="193" t="s">
        <v>720</v>
      </c>
      <c r="F15" s="31"/>
      <c r="G15" s="31"/>
      <c r="H15" s="31"/>
      <c r="I15" s="26" t="s">
        <v>25</v>
      </c>
      <c r="J15" s="24" t="s">
        <v>1</v>
      </c>
      <c r="K15" s="31"/>
      <c r="L15" s="4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</row>
    <row r="16" spans="1:46" s="2" customFormat="1" ht="6.9" customHeight="1" x14ac:dyDescent="0.2">
      <c r="A16" s="31"/>
      <c r="B16" s="32"/>
      <c r="C16" s="31"/>
      <c r="D16" s="31"/>
      <c r="E16" s="31"/>
      <c r="F16" s="31"/>
      <c r="G16" s="31"/>
      <c r="H16" s="31"/>
      <c r="I16" s="31"/>
      <c r="J16" s="31"/>
      <c r="K16" s="31"/>
      <c r="L16" s="4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</row>
    <row r="17" spans="1:31" s="2" customFormat="1" ht="12" customHeight="1" x14ac:dyDescent="0.2">
      <c r="A17" s="31"/>
      <c r="B17" s="32"/>
      <c r="C17" s="31"/>
      <c r="D17" s="26" t="s">
        <v>26</v>
      </c>
      <c r="E17" s="31"/>
      <c r="F17" s="31"/>
      <c r="G17" s="31"/>
      <c r="H17" s="31"/>
      <c r="I17" s="26" t="s">
        <v>23</v>
      </c>
      <c r="J17" s="27" t="str">
        <f>'Rekapitulácia stavby'!AN13</f>
        <v>Vyplň údaj</v>
      </c>
      <c r="K17" s="31"/>
      <c r="L17" s="4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</row>
    <row r="18" spans="1:31" s="2" customFormat="1" ht="18" customHeight="1" x14ac:dyDescent="0.2">
      <c r="A18" s="31"/>
      <c r="B18" s="32"/>
      <c r="C18" s="31"/>
      <c r="D18" s="31"/>
      <c r="E18" s="241" t="str">
        <f>'Rekapitulácia stavby'!E14</f>
        <v>Vyplň údaj</v>
      </c>
      <c r="F18" s="228"/>
      <c r="G18" s="228"/>
      <c r="H18" s="228"/>
      <c r="I18" s="26" t="s">
        <v>25</v>
      </c>
      <c r="J18" s="27" t="str">
        <f>'Rekapitulácia stavby'!AN14</f>
        <v>Vyplň údaj</v>
      </c>
      <c r="K18" s="31"/>
      <c r="L18" s="4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</row>
    <row r="19" spans="1:31" s="2" customFormat="1" ht="6.9" customHeight="1" x14ac:dyDescent="0.2">
      <c r="A19" s="31"/>
      <c r="B19" s="32"/>
      <c r="C19" s="31"/>
      <c r="D19" s="31"/>
      <c r="E19" s="31"/>
      <c r="F19" s="31"/>
      <c r="G19" s="31"/>
      <c r="H19" s="31"/>
      <c r="I19" s="31"/>
      <c r="J19" s="31"/>
      <c r="K19" s="31"/>
      <c r="L19" s="41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</row>
    <row r="20" spans="1:31" s="2" customFormat="1" ht="12" customHeight="1" x14ac:dyDescent="0.2">
      <c r="A20" s="31"/>
      <c r="B20" s="32"/>
      <c r="C20" s="31"/>
      <c r="D20" s="26" t="s">
        <v>28</v>
      </c>
      <c r="E20" s="31"/>
      <c r="F20" s="31"/>
      <c r="G20" s="31"/>
      <c r="H20" s="31"/>
      <c r="I20" s="26" t="s">
        <v>23</v>
      </c>
      <c r="J20" s="24" t="s">
        <v>1</v>
      </c>
      <c r="K20" s="31"/>
      <c r="L20" s="4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</row>
    <row r="21" spans="1:31" s="2" customFormat="1" ht="18" customHeight="1" x14ac:dyDescent="0.2">
      <c r="A21" s="31"/>
      <c r="B21" s="32"/>
      <c r="C21" s="31"/>
      <c r="D21" s="31"/>
      <c r="E21" s="24" t="s">
        <v>85</v>
      </c>
      <c r="F21" s="31"/>
      <c r="G21" s="31"/>
      <c r="H21" s="31"/>
      <c r="I21" s="26" t="s">
        <v>25</v>
      </c>
      <c r="J21" s="24" t="s">
        <v>1</v>
      </c>
      <c r="K21" s="31"/>
      <c r="L21" s="4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</row>
    <row r="22" spans="1:31" s="2" customFormat="1" ht="6.9" customHeight="1" x14ac:dyDescent="0.2">
      <c r="A22" s="31"/>
      <c r="B22" s="32"/>
      <c r="C22" s="31"/>
      <c r="D22" s="31"/>
      <c r="E22" s="31"/>
      <c r="F22" s="31"/>
      <c r="G22" s="31"/>
      <c r="H22" s="31"/>
      <c r="I22" s="31"/>
      <c r="J22" s="31"/>
      <c r="K22" s="31"/>
      <c r="L22" s="4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</row>
    <row r="23" spans="1:31" s="2" customFormat="1" ht="12" customHeight="1" x14ac:dyDescent="0.2">
      <c r="A23" s="31"/>
      <c r="B23" s="32"/>
      <c r="C23" s="31"/>
      <c r="D23" s="26" t="s">
        <v>32</v>
      </c>
      <c r="E23" s="31"/>
      <c r="F23" s="31"/>
      <c r="G23" s="31"/>
      <c r="H23" s="31"/>
      <c r="I23" s="26" t="s">
        <v>23</v>
      </c>
      <c r="J23" s="24" t="str">
        <f>IF('Rekapitulácia stavby'!AN19="","",'Rekapitulácia stavby'!AN19)</f>
        <v/>
      </c>
      <c r="K23" s="31"/>
      <c r="L23" s="4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</row>
    <row r="24" spans="1:31" s="2" customFormat="1" ht="18" customHeight="1" x14ac:dyDescent="0.2">
      <c r="A24" s="31"/>
      <c r="B24" s="32"/>
      <c r="C24" s="31"/>
      <c r="D24" s="31"/>
      <c r="E24" s="24" t="str">
        <f>IF('Rekapitulácia stavby'!E20="","",'Rekapitulácia stavby'!E20)</f>
        <v xml:space="preserve"> </v>
      </c>
      <c r="F24" s="31"/>
      <c r="G24" s="31"/>
      <c r="H24" s="31"/>
      <c r="I24" s="26" t="s">
        <v>25</v>
      </c>
      <c r="J24" s="24" t="str">
        <f>IF('Rekapitulácia stavby'!AN20="","",'Rekapitulácia stavby'!AN20)</f>
        <v/>
      </c>
      <c r="K24" s="31"/>
      <c r="L24" s="4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</row>
    <row r="25" spans="1:31" s="2" customFormat="1" ht="6.9" customHeight="1" x14ac:dyDescent="0.2">
      <c r="A25" s="31"/>
      <c r="B25" s="32"/>
      <c r="C25" s="31"/>
      <c r="D25" s="31"/>
      <c r="E25" s="31"/>
      <c r="F25" s="31"/>
      <c r="G25" s="31"/>
      <c r="H25" s="31"/>
      <c r="I25" s="31"/>
      <c r="J25" s="31"/>
      <c r="K25" s="31"/>
      <c r="L25" s="4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</row>
    <row r="26" spans="1:31" s="2" customFormat="1" ht="12" customHeight="1" x14ac:dyDescent="0.2">
      <c r="A26" s="31"/>
      <c r="B26" s="32"/>
      <c r="C26" s="31"/>
      <c r="D26" s="26" t="s">
        <v>33</v>
      </c>
      <c r="E26" s="31"/>
      <c r="F26" s="31"/>
      <c r="G26" s="31"/>
      <c r="H26" s="31"/>
      <c r="I26" s="31"/>
      <c r="J26" s="31"/>
      <c r="K26" s="31"/>
      <c r="L26" s="4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</row>
    <row r="27" spans="1:31" s="8" customFormat="1" ht="16.5" customHeight="1" x14ac:dyDescent="0.2">
      <c r="A27" s="89"/>
      <c r="B27" s="90"/>
      <c r="C27" s="89"/>
      <c r="D27" s="89"/>
      <c r="E27" s="232" t="s">
        <v>1</v>
      </c>
      <c r="F27" s="232"/>
      <c r="G27" s="232"/>
      <c r="H27" s="232"/>
      <c r="I27" s="89"/>
      <c r="J27" s="89"/>
      <c r="K27" s="89"/>
      <c r="L27" s="91"/>
      <c r="S27" s="89"/>
      <c r="T27" s="89"/>
      <c r="U27" s="89"/>
      <c r="V27" s="89"/>
      <c r="W27" s="89"/>
      <c r="X27" s="89"/>
      <c r="Y27" s="89"/>
      <c r="Z27" s="89"/>
      <c r="AA27" s="89"/>
      <c r="AB27" s="89"/>
      <c r="AC27" s="89"/>
      <c r="AD27" s="89"/>
      <c r="AE27" s="89"/>
    </row>
    <row r="28" spans="1:31" s="2" customFormat="1" ht="12" customHeight="1" x14ac:dyDescent="0.2">
      <c r="A28" s="31"/>
      <c r="B28" s="32"/>
      <c r="C28" s="31"/>
      <c r="D28" s="26" t="s">
        <v>86</v>
      </c>
      <c r="E28" s="31"/>
      <c r="F28" s="31"/>
      <c r="G28" s="31"/>
      <c r="H28" s="31"/>
      <c r="I28" s="31"/>
      <c r="J28" s="31"/>
      <c r="K28" s="31"/>
      <c r="L28" s="4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</row>
    <row r="29" spans="1:31" s="2" customFormat="1" ht="23.25" customHeight="1" x14ac:dyDescent="0.2">
      <c r="A29" s="31"/>
      <c r="B29" s="32"/>
      <c r="C29" s="31"/>
      <c r="D29" s="31"/>
      <c r="E29" s="232" t="s">
        <v>87</v>
      </c>
      <c r="F29" s="228"/>
      <c r="G29" s="228"/>
      <c r="H29" s="228"/>
      <c r="I29" s="228"/>
      <c r="J29" s="228"/>
      <c r="K29" s="31"/>
      <c r="L29" s="41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</row>
    <row r="30" spans="1:31" s="2" customFormat="1" ht="6.9" customHeight="1" x14ac:dyDescent="0.2">
      <c r="A30" s="31"/>
      <c r="B30" s="32"/>
      <c r="C30" s="31"/>
      <c r="D30" s="31"/>
      <c r="E30" s="31"/>
      <c r="F30" s="31"/>
      <c r="G30" s="31"/>
      <c r="H30" s="31"/>
      <c r="I30" s="31"/>
      <c r="J30" s="31"/>
      <c r="K30" s="31"/>
      <c r="L30" s="4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</row>
    <row r="31" spans="1:31" s="2" customFormat="1" ht="6.9" customHeight="1" x14ac:dyDescent="0.2">
      <c r="A31" s="31"/>
      <c r="B31" s="32"/>
      <c r="C31" s="31"/>
      <c r="D31" s="65"/>
      <c r="E31" s="65"/>
      <c r="F31" s="65"/>
      <c r="G31" s="65"/>
      <c r="H31" s="65"/>
      <c r="I31" s="65"/>
      <c r="J31" s="65"/>
      <c r="K31" s="65"/>
      <c r="L31" s="41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</row>
    <row r="32" spans="1:31" s="2" customFormat="1" ht="14.4" customHeight="1" x14ac:dyDescent="0.2">
      <c r="A32" s="31"/>
      <c r="B32" s="32"/>
      <c r="C32" s="31"/>
      <c r="D32" s="24" t="s">
        <v>88</v>
      </c>
      <c r="E32" s="31"/>
      <c r="F32" s="31"/>
      <c r="G32" s="31"/>
      <c r="H32" s="31"/>
      <c r="I32" s="31"/>
      <c r="J32" s="92">
        <f>J97</f>
        <v>0</v>
      </c>
      <c r="K32" s="31"/>
      <c r="L32" s="41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</row>
    <row r="33" spans="1:31" s="2" customFormat="1" ht="14.4" customHeight="1" x14ac:dyDescent="0.2">
      <c r="A33" s="31"/>
      <c r="B33" s="32"/>
      <c r="C33" s="31"/>
      <c r="D33" s="93" t="s">
        <v>89</v>
      </c>
      <c r="E33" s="31"/>
      <c r="F33" s="31"/>
      <c r="G33" s="31"/>
      <c r="H33" s="31"/>
      <c r="I33" s="31"/>
      <c r="J33" s="92">
        <f>J125</f>
        <v>0</v>
      </c>
      <c r="K33" s="31"/>
      <c r="L33" s="41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</row>
    <row r="34" spans="1:31" s="2" customFormat="1" ht="25.35" customHeight="1" x14ac:dyDescent="0.2">
      <c r="A34" s="31"/>
      <c r="B34" s="32"/>
      <c r="C34" s="31"/>
      <c r="D34" s="94" t="s">
        <v>34</v>
      </c>
      <c r="E34" s="31"/>
      <c r="F34" s="31"/>
      <c r="G34" s="31"/>
      <c r="H34" s="31"/>
      <c r="I34" s="31"/>
      <c r="J34" s="70">
        <f>ROUND(J32 + J33, 2)</f>
        <v>0</v>
      </c>
      <c r="K34" s="31"/>
      <c r="L34" s="41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</row>
    <row r="35" spans="1:31" s="2" customFormat="1" ht="6.9" customHeight="1" x14ac:dyDescent="0.2">
      <c r="A35" s="31"/>
      <c r="B35" s="32"/>
      <c r="C35" s="31"/>
      <c r="D35" s="65"/>
      <c r="E35" s="65"/>
      <c r="F35" s="65"/>
      <c r="G35" s="65"/>
      <c r="H35" s="65"/>
      <c r="I35" s="65"/>
      <c r="J35" s="65"/>
      <c r="K35" s="65"/>
      <c r="L35" s="41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/>
      <c r="AE35" s="31"/>
    </row>
    <row r="36" spans="1:31" s="2" customFormat="1" ht="14.4" customHeight="1" x14ac:dyDescent="0.2">
      <c r="A36" s="31"/>
      <c r="B36" s="32"/>
      <c r="C36" s="31"/>
      <c r="D36" s="31"/>
      <c r="E36" s="31"/>
      <c r="F36" s="35" t="s">
        <v>36</v>
      </c>
      <c r="G36" s="31"/>
      <c r="H36" s="31"/>
      <c r="I36" s="35" t="s">
        <v>35</v>
      </c>
      <c r="J36" s="35" t="s">
        <v>37</v>
      </c>
      <c r="K36" s="31"/>
      <c r="L36" s="41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</row>
    <row r="37" spans="1:31" s="2" customFormat="1" ht="14.4" customHeight="1" x14ac:dyDescent="0.2">
      <c r="A37" s="31"/>
      <c r="B37" s="32"/>
      <c r="C37" s="31"/>
      <c r="D37" s="95" t="s">
        <v>38</v>
      </c>
      <c r="E37" s="26" t="s">
        <v>39</v>
      </c>
      <c r="F37" s="96">
        <f>ROUND((SUM(BE125:BE132) + SUM(BE153:BE380)),  2)</f>
        <v>0</v>
      </c>
      <c r="G37" s="31"/>
      <c r="H37" s="31"/>
      <c r="I37" s="97">
        <v>0</v>
      </c>
      <c r="J37" s="96">
        <f>ROUND(((SUM(BE125:BE132) + SUM(BE153:BE380))*I37),  2)</f>
        <v>0</v>
      </c>
      <c r="K37" s="31"/>
      <c r="L37" s="41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</row>
    <row r="38" spans="1:31" s="2" customFormat="1" ht="14.4" customHeight="1" x14ac:dyDescent="0.2">
      <c r="A38" s="31"/>
      <c r="B38" s="32"/>
      <c r="C38" s="31"/>
      <c r="D38" s="31"/>
      <c r="E38" s="26" t="s">
        <v>40</v>
      </c>
      <c r="F38" s="96">
        <f>ROUND((SUM(BF125:BF132) + SUM(BF153:BF380)),  2)</f>
        <v>0</v>
      </c>
      <c r="G38" s="31"/>
      <c r="H38" s="31"/>
      <c r="I38" s="97">
        <v>0</v>
      </c>
      <c r="J38" s="96">
        <f>ROUND(((SUM(BF125:BF132) + SUM(BF153:BF380))*I38),  2)</f>
        <v>0</v>
      </c>
      <c r="K38" s="31"/>
      <c r="L38" s="41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</row>
    <row r="39" spans="1:31" s="2" customFormat="1" ht="14.4" hidden="1" customHeight="1" x14ac:dyDescent="0.2">
      <c r="A39" s="31"/>
      <c r="B39" s="32"/>
      <c r="C39" s="31"/>
      <c r="D39" s="31"/>
      <c r="E39" s="26" t="s">
        <v>41</v>
      </c>
      <c r="F39" s="96">
        <f>ROUND((SUM(BG125:BG132) + SUM(BG153:BG380)),  2)</f>
        <v>0</v>
      </c>
      <c r="G39" s="31"/>
      <c r="H39" s="31"/>
      <c r="I39" s="97">
        <v>0</v>
      </c>
      <c r="J39" s="96">
        <f>0</f>
        <v>0</v>
      </c>
      <c r="K39" s="31"/>
      <c r="L39" s="41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</row>
    <row r="40" spans="1:31" s="2" customFormat="1" ht="14.4" hidden="1" customHeight="1" x14ac:dyDescent="0.2">
      <c r="A40" s="31"/>
      <c r="B40" s="32"/>
      <c r="C40" s="31"/>
      <c r="D40" s="31"/>
      <c r="E40" s="26" t="s">
        <v>42</v>
      </c>
      <c r="F40" s="96">
        <f>ROUND((SUM(BH125:BH132) + SUM(BH153:BH380)),  2)</f>
        <v>0</v>
      </c>
      <c r="G40" s="31"/>
      <c r="H40" s="31"/>
      <c r="I40" s="97">
        <v>0</v>
      </c>
      <c r="J40" s="96">
        <f>0</f>
        <v>0</v>
      </c>
      <c r="K40" s="31"/>
      <c r="L40" s="41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1"/>
      <c r="AE40" s="31"/>
    </row>
    <row r="41" spans="1:31" s="2" customFormat="1" ht="14.4" hidden="1" customHeight="1" x14ac:dyDescent="0.2">
      <c r="A41" s="31"/>
      <c r="B41" s="32"/>
      <c r="C41" s="31"/>
      <c r="D41" s="31"/>
      <c r="E41" s="26" t="s">
        <v>43</v>
      </c>
      <c r="F41" s="96">
        <f>ROUND((SUM(BI125:BI132) + SUM(BI153:BI380)),  2)</f>
        <v>0</v>
      </c>
      <c r="G41" s="31"/>
      <c r="H41" s="31"/>
      <c r="I41" s="97">
        <v>0</v>
      </c>
      <c r="J41" s="96">
        <f>0</f>
        <v>0</v>
      </c>
      <c r="K41" s="31"/>
      <c r="L41" s="41"/>
      <c r="S41" s="31"/>
      <c r="T41" s="31"/>
      <c r="U41" s="31"/>
      <c r="V41" s="31"/>
      <c r="W41" s="31"/>
      <c r="X41" s="31"/>
      <c r="Y41" s="31"/>
      <c r="Z41" s="31"/>
      <c r="AA41" s="31"/>
      <c r="AB41" s="31"/>
      <c r="AC41" s="31"/>
      <c r="AD41" s="31"/>
      <c r="AE41" s="31"/>
    </row>
    <row r="42" spans="1:31" s="2" customFormat="1" ht="6.9" customHeight="1" x14ac:dyDescent="0.2">
      <c r="A42" s="31"/>
      <c r="B42" s="32"/>
      <c r="C42" s="31"/>
      <c r="D42" s="31"/>
      <c r="E42" s="31"/>
      <c r="F42" s="31"/>
      <c r="G42" s="31"/>
      <c r="H42" s="31"/>
      <c r="I42" s="31"/>
      <c r="J42" s="31"/>
      <c r="K42" s="31"/>
      <c r="L42" s="41"/>
      <c r="S42" s="31"/>
      <c r="T42" s="31"/>
      <c r="U42" s="31"/>
      <c r="V42" s="31"/>
      <c r="W42" s="31"/>
      <c r="X42" s="31"/>
      <c r="Y42" s="31"/>
      <c r="Z42" s="31"/>
      <c r="AA42" s="31"/>
      <c r="AB42" s="31"/>
      <c r="AC42" s="31"/>
      <c r="AD42" s="31"/>
      <c r="AE42" s="31"/>
    </row>
    <row r="43" spans="1:31" s="2" customFormat="1" ht="25.35" customHeight="1" x14ac:dyDescent="0.2">
      <c r="A43" s="31"/>
      <c r="B43" s="32"/>
      <c r="C43" s="98"/>
      <c r="D43" s="99" t="s">
        <v>44</v>
      </c>
      <c r="E43" s="59"/>
      <c r="F43" s="59"/>
      <c r="G43" s="100" t="s">
        <v>45</v>
      </c>
      <c r="H43" s="101" t="s">
        <v>46</v>
      </c>
      <c r="I43" s="59"/>
      <c r="J43" s="102">
        <f>SUM(J34:J41)</f>
        <v>0</v>
      </c>
      <c r="K43" s="103"/>
      <c r="L43" s="41"/>
      <c r="S43" s="31"/>
      <c r="T43" s="31"/>
      <c r="U43" s="31"/>
      <c r="V43" s="31"/>
      <c r="W43" s="31"/>
      <c r="X43" s="31"/>
      <c r="Y43" s="31"/>
      <c r="Z43" s="31"/>
      <c r="AA43" s="31"/>
      <c r="AB43" s="31"/>
      <c r="AC43" s="31"/>
      <c r="AD43" s="31"/>
      <c r="AE43" s="31"/>
    </row>
    <row r="44" spans="1:31" s="2" customFormat="1" ht="14.4" customHeight="1" x14ac:dyDescent="0.2">
      <c r="A44" s="31"/>
      <c r="B44" s="32"/>
      <c r="C44" s="31"/>
      <c r="D44" s="31"/>
      <c r="E44" s="31"/>
      <c r="F44" s="31"/>
      <c r="G44" s="31"/>
      <c r="H44" s="31"/>
      <c r="I44" s="31"/>
      <c r="J44" s="31"/>
      <c r="K44" s="31"/>
      <c r="L44" s="41"/>
      <c r="S44" s="31"/>
      <c r="T44" s="31"/>
      <c r="U44" s="31"/>
      <c r="V44" s="31"/>
      <c r="W44" s="31"/>
      <c r="X44" s="31"/>
      <c r="Y44" s="31"/>
      <c r="Z44" s="31"/>
      <c r="AA44" s="31"/>
      <c r="AB44" s="31"/>
      <c r="AC44" s="31"/>
      <c r="AD44" s="31"/>
      <c r="AE44" s="31"/>
    </row>
    <row r="45" spans="1:31" s="1" customFormat="1" ht="14.4" customHeight="1" x14ac:dyDescent="0.2">
      <c r="B45" s="19"/>
      <c r="L45" s="19"/>
    </row>
    <row r="46" spans="1:31" s="1" customFormat="1" ht="14.4" customHeight="1" x14ac:dyDescent="0.2">
      <c r="B46" s="19"/>
      <c r="L46" s="19"/>
    </row>
    <row r="47" spans="1:31" s="1" customFormat="1" ht="14.4" customHeight="1" x14ac:dyDescent="0.2">
      <c r="B47" s="19"/>
      <c r="L47" s="19"/>
    </row>
    <row r="48" spans="1:31" s="1" customFormat="1" ht="14.4" customHeight="1" x14ac:dyDescent="0.2">
      <c r="B48" s="19"/>
      <c r="L48" s="19"/>
    </row>
    <row r="49" spans="1:31" s="1" customFormat="1" ht="14.4" customHeight="1" x14ac:dyDescent="0.2">
      <c r="B49" s="19"/>
      <c r="L49" s="19"/>
    </row>
    <row r="50" spans="1:31" s="2" customFormat="1" ht="14.4" customHeight="1" x14ac:dyDescent="0.2">
      <c r="B50" s="41"/>
      <c r="D50" s="42" t="s">
        <v>47</v>
      </c>
      <c r="E50" s="43"/>
      <c r="F50" s="43"/>
      <c r="G50" s="42" t="s">
        <v>48</v>
      </c>
      <c r="H50" s="43"/>
      <c r="I50" s="43"/>
      <c r="J50" s="43"/>
      <c r="K50" s="43"/>
      <c r="L50" s="41"/>
    </row>
    <row r="51" spans="1:31" x14ac:dyDescent="0.2">
      <c r="B51" s="19"/>
      <c r="L51" s="19"/>
    </row>
    <row r="52" spans="1:31" x14ac:dyDescent="0.2">
      <c r="B52" s="19"/>
      <c r="L52" s="19"/>
    </row>
    <row r="53" spans="1:31" x14ac:dyDescent="0.2">
      <c r="B53" s="19"/>
      <c r="L53" s="19"/>
    </row>
    <row r="54" spans="1:31" x14ac:dyDescent="0.2">
      <c r="B54" s="19"/>
      <c r="L54" s="19"/>
    </row>
    <row r="55" spans="1:31" x14ac:dyDescent="0.2">
      <c r="B55" s="19"/>
      <c r="L55" s="19"/>
    </row>
    <row r="56" spans="1:31" x14ac:dyDescent="0.2">
      <c r="B56" s="19"/>
      <c r="L56" s="19"/>
    </row>
    <row r="57" spans="1:31" x14ac:dyDescent="0.2">
      <c r="B57" s="19"/>
      <c r="L57" s="19"/>
    </row>
    <row r="58" spans="1:31" x14ac:dyDescent="0.2">
      <c r="B58" s="19"/>
      <c r="L58" s="19"/>
    </row>
    <row r="59" spans="1:31" x14ac:dyDescent="0.2">
      <c r="B59" s="19"/>
      <c r="L59" s="19"/>
    </row>
    <row r="60" spans="1:31" x14ac:dyDescent="0.2">
      <c r="B60" s="19"/>
      <c r="L60" s="19"/>
    </row>
    <row r="61" spans="1:31" s="2" customFormat="1" ht="13.2" x14ac:dyDescent="0.2">
      <c r="A61" s="31"/>
      <c r="B61" s="32"/>
      <c r="C61" s="31"/>
      <c r="D61" s="44" t="s">
        <v>49</v>
      </c>
      <c r="E61" s="34"/>
      <c r="F61" s="104" t="s">
        <v>50</v>
      </c>
      <c r="G61" s="44" t="s">
        <v>49</v>
      </c>
      <c r="H61" s="34"/>
      <c r="I61" s="34"/>
      <c r="J61" s="105" t="s">
        <v>50</v>
      </c>
      <c r="K61" s="34"/>
      <c r="L61" s="41"/>
      <c r="S61" s="31"/>
      <c r="T61" s="31"/>
      <c r="U61" s="31"/>
      <c r="V61" s="31"/>
      <c r="W61" s="31"/>
      <c r="X61" s="31"/>
      <c r="Y61" s="31"/>
      <c r="Z61" s="31"/>
      <c r="AA61" s="31"/>
      <c r="AB61" s="31"/>
      <c r="AC61" s="31"/>
      <c r="AD61" s="31"/>
      <c r="AE61" s="31"/>
    </row>
    <row r="62" spans="1:31" x14ac:dyDescent="0.2">
      <c r="B62" s="19"/>
      <c r="L62" s="19"/>
    </row>
    <row r="63" spans="1:31" x14ac:dyDescent="0.2">
      <c r="B63" s="19"/>
      <c r="L63" s="19"/>
    </row>
    <row r="64" spans="1:31" x14ac:dyDescent="0.2">
      <c r="B64" s="19"/>
      <c r="L64" s="19"/>
    </row>
    <row r="65" spans="1:31" s="2" customFormat="1" ht="13.2" x14ac:dyDescent="0.2">
      <c r="A65" s="31"/>
      <c r="B65" s="32"/>
      <c r="C65" s="31"/>
      <c r="D65" s="42" t="s">
        <v>51</v>
      </c>
      <c r="E65" s="45"/>
      <c r="F65" s="45"/>
      <c r="G65" s="42" t="s">
        <v>52</v>
      </c>
      <c r="H65" s="45"/>
      <c r="I65" s="45"/>
      <c r="J65" s="45"/>
      <c r="K65" s="45"/>
      <c r="L65" s="41"/>
      <c r="S65" s="31"/>
      <c r="T65" s="31"/>
      <c r="U65" s="31"/>
      <c r="V65" s="31"/>
      <c r="W65" s="31"/>
      <c r="X65" s="31"/>
      <c r="Y65" s="31"/>
      <c r="Z65" s="31"/>
      <c r="AA65" s="31"/>
      <c r="AB65" s="31"/>
      <c r="AC65" s="31"/>
      <c r="AD65" s="31"/>
      <c r="AE65" s="31"/>
    </row>
    <row r="66" spans="1:31" x14ac:dyDescent="0.2">
      <c r="B66" s="19"/>
      <c r="L66" s="19"/>
    </row>
    <row r="67" spans="1:31" x14ac:dyDescent="0.2">
      <c r="B67" s="19"/>
      <c r="L67" s="19"/>
    </row>
    <row r="68" spans="1:31" x14ac:dyDescent="0.2">
      <c r="B68" s="19"/>
      <c r="L68" s="19"/>
    </row>
    <row r="69" spans="1:31" x14ac:dyDescent="0.2">
      <c r="B69" s="19"/>
      <c r="L69" s="19"/>
    </row>
    <row r="70" spans="1:31" x14ac:dyDescent="0.2">
      <c r="B70" s="19"/>
      <c r="L70" s="19"/>
    </row>
    <row r="71" spans="1:31" x14ac:dyDescent="0.2">
      <c r="B71" s="19"/>
      <c r="L71" s="19"/>
    </row>
    <row r="72" spans="1:31" x14ac:dyDescent="0.2">
      <c r="B72" s="19"/>
      <c r="L72" s="19"/>
    </row>
    <row r="73" spans="1:31" x14ac:dyDescent="0.2">
      <c r="B73" s="19"/>
      <c r="L73" s="19"/>
    </row>
    <row r="74" spans="1:31" x14ac:dyDescent="0.2">
      <c r="B74" s="19"/>
      <c r="L74" s="19"/>
    </row>
    <row r="75" spans="1:31" x14ac:dyDescent="0.2">
      <c r="B75" s="19"/>
      <c r="L75" s="19"/>
    </row>
    <row r="76" spans="1:31" s="2" customFormat="1" ht="13.2" x14ac:dyDescent="0.2">
      <c r="A76" s="31"/>
      <c r="B76" s="32"/>
      <c r="C76" s="31"/>
      <c r="D76" s="44" t="s">
        <v>49</v>
      </c>
      <c r="E76" s="34"/>
      <c r="F76" s="104" t="s">
        <v>50</v>
      </c>
      <c r="G76" s="44" t="s">
        <v>49</v>
      </c>
      <c r="H76" s="34"/>
      <c r="I76" s="34"/>
      <c r="J76" s="105" t="s">
        <v>50</v>
      </c>
      <c r="K76" s="34"/>
      <c r="L76" s="41"/>
      <c r="S76" s="31"/>
      <c r="T76" s="31"/>
      <c r="U76" s="31"/>
      <c r="V76" s="31"/>
      <c r="W76" s="31"/>
      <c r="X76" s="31"/>
      <c r="Y76" s="31"/>
      <c r="Z76" s="31"/>
      <c r="AA76" s="31"/>
      <c r="AB76" s="31"/>
      <c r="AC76" s="31"/>
      <c r="AD76" s="31"/>
      <c r="AE76" s="31"/>
    </row>
    <row r="77" spans="1:31" s="2" customFormat="1" ht="14.4" customHeight="1" x14ac:dyDescent="0.2">
      <c r="A77" s="31"/>
      <c r="B77" s="46"/>
      <c r="C77" s="47"/>
      <c r="D77" s="47"/>
      <c r="E77" s="47"/>
      <c r="F77" s="47"/>
      <c r="G77" s="47"/>
      <c r="H77" s="47"/>
      <c r="I77" s="47"/>
      <c r="J77" s="47"/>
      <c r="K77" s="47"/>
      <c r="L77" s="41"/>
      <c r="S77" s="31"/>
      <c r="T77" s="31"/>
      <c r="U77" s="31"/>
      <c r="V77" s="31"/>
      <c r="W77" s="31"/>
      <c r="X77" s="31"/>
      <c r="Y77" s="31"/>
      <c r="Z77" s="31"/>
      <c r="AA77" s="31"/>
      <c r="AB77" s="31"/>
      <c r="AC77" s="31"/>
      <c r="AD77" s="31"/>
      <c r="AE77" s="31"/>
    </row>
    <row r="81" spans="1:31" s="2" customFormat="1" ht="6.9" customHeight="1" x14ac:dyDescent="0.2">
      <c r="A81" s="31"/>
      <c r="B81" s="48"/>
      <c r="C81" s="49"/>
      <c r="D81" s="49"/>
      <c r="E81" s="49"/>
      <c r="F81" s="49"/>
      <c r="G81" s="49"/>
      <c r="H81" s="49"/>
      <c r="I81" s="49"/>
      <c r="J81" s="49"/>
      <c r="K81" s="49"/>
      <c r="L81" s="41"/>
      <c r="S81" s="31"/>
      <c r="T81" s="31"/>
      <c r="U81" s="31"/>
      <c r="V81" s="31"/>
      <c r="W81" s="31"/>
      <c r="X81" s="31"/>
      <c r="Y81" s="31"/>
      <c r="Z81" s="31"/>
      <c r="AA81" s="31"/>
      <c r="AB81" s="31"/>
      <c r="AC81" s="31"/>
      <c r="AD81" s="31"/>
      <c r="AE81" s="31"/>
    </row>
    <row r="82" spans="1:31" s="2" customFormat="1" ht="24.9" customHeight="1" x14ac:dyDescent="0.2">
      <c r="A82" s="31"/>
      <c r="B82" s="32"/>
      <c r="C82" s="20" t="s">
        <v>722</v>
      </c>
      <c r="D82" s="31"/>
      <c r="E82" s="31"/>
      <c r="F82" s="31"/>
      <c r="G82" s="31"/>
      <c r="H82" s="31"/>
      <c r="I82" s="31"/>
      <c r="J82" s="31"/>
      <c r="K82" s="31"/>
      <c r="L82" s="41"/>
      <c r="S82" s="31"/>
      <c r="T82" s="31"/>
      <c r="U82" s="31"/>
      <c r="V82" s="31"/>
      <c r="W82" s="31"/>
      <c r="X82" s="31"/>
      <c r="Y82" s="31"/>
      <c r="Z82" s="31"/>
      <c r="AA82" s="31"/>
      <c r="AB82" s="31"/>
      <c r="AC82" s="31"/>
      <c r="AD82" s="31"/>
      <c r="AE82" s="31"/>
    </row>
    <row r="83" spans="1:31" s="2" customFormat="1" ht="6.9" customHeight="1" x14ac:dyDescent="0.2">
      <c r="A83" s="31"/>
      <c r="B83" s="32"/>
      <c r="C83" s="31"/>
      <c r="D83" s="31"/>
      <c r="E83" s="31"/>
      <c r="F83" s="31"/>
      <c r="G83" s="31"/>
      <c r="H83" s="31"/>
      <c r="I83" s="31"/>
      <c r="J83" s="31"/>
      <c r="K83" s="31"/>
      <c r="L83" s="41"/>
      <c r="S83" s="31"/>
      <c r="T83" s="31"/>
      <c r="U83" s="31"/>
      <c r="V83" s="31"/>
      <c r="W83" s="31"/>
      <c r="X83" s="31"/>
      <c r="Y83" s="31"/>
      <c r="Z83" s="31"/>
      <c r="AA83" s="31"/>
      <c r="AB83" s="31"/>
      <c r="AC83" s="31"/>
      <c r="AD83" s="31"/>
      <c r="AE83" s="31"/>
    </row>
    <row r="84" spans="1:31" s="2" customFormat="1" ht="12" customHeight="1" x14ac:dyDescent="0.2">
      <c r="A84" s="31"/>
      <c r="B84" s="32"/>
      <c r="C84" s="26" t="s">
        <v>14</v>
      </c>
      <c r="D84" s="31"/>
      <c r="E84" s="31"/>
      <c r="F84" s="31"/>
      <c r="G84" s="31"/>
      <c r="H84" s="31"/>
      <c r="I84" s="31"/>
      <c r="J84" s="31"/>
      <c r="K84" s="31"/>
      <c r="L84" s="41"/>
      <c r="S84" s="31"/>
      <c r="T84" s="31"/>
      <c r="U84" s="31"/>
      <c r="V84" s="31"/>
      <c r="W84" s="31"/>
      <c r="X84" s="31"/>
      <c r="Y84" s="31"/>
      <c r="Z84" s="31"/>
      <c r="AA84" s="31"/>
      <c r="AB84" s="31"/>
      <c r="AC84" s="31"/>
      <c r="AD84" s="31"/>
      <c r="AE84" s="31"/>
    </row>
    <row r="85" spans="1:31" s="2" customFormat="1" ht="26.25" customHeight="1" x14ac:dyDescent="0.2">
      <c r="A85" s="31"/>
      <c r="B85" s="32"/>
      <c r="C85" s="31"/>
      <c r="D85" s="31"/>
      <c r="E85" s="238" t="str">
        <f>E7</f>
        <v>KREMNICA - HRAD MESTSKÝ S AREÁLOM oprava Kostola s. Kataríny</v>
      </c>
      <c r="F85" s="239"/>
      <c r="G85" s="239"/>
      <c r="H85" s="239"/>
      <c r="I85" s="31"/>
      <c r="J85" s="31"/>
      <c r="K85" s="31"/>
      <c r="L85" s="41"/>
      <c r="S85" s="31"/>
      <c r="T85" s="31"/>
      <c r="U85" s="31"/>
      <c r="V85" s="31"/>
      <c r="W85" s="31"/>
      <c r="X85" s="31"/>
      <c r="Y85" s="31"/>
      <c r="Z85" s="31"/>
      <c r="AA85" s="31"/>
      <c r="AB85" s="31"/>
      <c r="AC85" s="31"/>
      <c r="AD85" s="31"/>
      <c r="AE85" s="31"/>
    </row>
    <row r="86" spans="1:31" s="2" customFormat="1" ht="12" customHeight="1" x14ac:dyDescent="0.2">
      <c r="A86" s="31"/>
      <c r="B86" s="32"/>
      <c r="C86" s="26" t="s">
        <v>83</v>
      </c>
      <c r="D86" s="31"/>
      <c r="E86" s="31"/>
      <c r="F86" s="31"/>
      <c r="G86" s="31"/>
      <c r="H86" s="31"/>
      <c r="I86" s="31"/>
      <c r="J86" s="31"/>
      <c r="K86" s="31"/>
      <c r="L86" s="41"/>
      <c r="S86" s="31"/>
      <c r="T86" s="31"/>
      <c r="U86" s="31"/>
      <c r="V86" s="31"/>
      <c r="W86" s="31"/>
      <c r="X86" s="31"/>
      <c r="Y86" s="31"/>
      <c r="Z86" s="31"/>
      <c r="AA86" s="31"/>
      <c r="AB86" s="31"/>
      <c r="AC86" s="31"/>
      <c r="AD86" s="31"/>
      <c r="AE86" s="31"/>
    </row>
    <row r="87" spans="1:31" s="2" customFormat="1" ht="16.5" customHeight="1" x14ac:dyDescent="0.2">
      <c r="A87" s="31"/>
      <c r="B87" s="32"/>
      <c r="C87" s="31"/>
      <c r="D87" s="31"/>
      <c r="E87" s="205" t="str">
        <f>E9</f>
        <v>SO 02 - Oprava Katarínskej veža exterier</v>
      </c>
      <c r="F87" s="240"/>
      <c r="G87" s="240"/>
      <c r="H87" s="240"/>
      <c r="I87" s="31"/>
      <c r="J87" s="31"/>
      <c r="K87" s="31"/>
      <c r="L87" s="41"/>
      <c r="S87" s="31"/>
      <c r="T87" s="31"/>
      <c r="U87" s="31"/>
      <c r="V87" s="31"/>
      <c r="W87" s="31"/>
      <c r="X87" s="31"/>
      <c r="Y87" s="31"/>
      <c r="Z87" s="31"/>
      <c r="AA87" s="31"/>
      <c r="AB87" s="31"/>
      <c r="AC87" s="31"/>
      <c r="AD87" s="31"/>
      <c r="AE87" s="31"/>
    </row>
    <row r="88" spans="1:31" s="2" customFormat="1" ht="6.9" customHeight="1" x14ac:dyDescent="0.2">
      <c r="A88" s="31"/>
      <c r="B88" s="32"/>
      <c r="C88" s="31"/>
      <c r="D88" s="31"/>
      <c r="E88" s="31"/>
      <c r="F88" s="31"/>
      <c r="G88" s="31"/>
      <c r="H88" s="31"/>
      <c r="I88" s="31"/>
      <c r="J88" s="31"/>
      <c r="K88" s="31"/>
      <c r="L88" s="41"/>
      <c r="S88" s="31"/>
      <c r="T88" s="31"/>
      <c r="U88" s="31"/>
      <c r="V88" s="31"/>
      <c r="W88" s="31"/>
      <c r="X88" s="31"/>
      <c r="Y88" s="31"/>
      <c r="Z88" s="31"/>
      <c r="AA88" s="31"/>
      <c r="AB88" s="31"/>
      <c r="AC88" s="31"/>
      <c r="AD88" s="31"/>
      <c r="AE88" s="31"/>
    </row>
    <row r="89" spans="1:31" s="2" customFormat="1" ht="12" customHeight="1" x14ac:dyDescent="0.2">
      <c r="A89" s="31"/>
      <c r="B89" s="32"/>
      <c r="C89" s="26" t="s">
        <v>18</v>
      </c>
      <c r="D89" s="31"/>
      <c r="E89" s="31"/>
      <c r="F89" s="24" t="str">
        <f>F12</f>
        <v xml:space="preserve"> </v>
      </c>
      <c r="G89" s="31"/>
      <c r="H89" s="31"/>
      <c r="I89" s="26" t="s">
        <v>20</v>
      </c>
      <c r="J89" s="54" t="str">
        <f>IF(J12="","",J12)</f>
        <v/>
      </c>
      <c r="K89" s="31"/>
      <c r="L89" s="41"/>
      <c r="S89" s="31"/>
      <c r="T89" s="31"/>
      <c r="U89" s="31"/>
      <c r="V89" s="31"/>
      <c r="W89" s="31"/>
      <c r="X89" s="31"/>
      <c r="Y89" s="31"/>
      <c r="Z89" s="31"/>
      <c r="AA89" s="31"/>
      <c r="AB89" s="31"/>
      <c r="AC89" s="31"/>
      <c r="AD89" s="31"/>
      <c r="AE89" s="31"/>
    </row>
    <row r="90" spans="1:31" s="2" customFormat="1" ht="6.9" customHeight="1" x14ac:dyDescent="0.2">
      <c r="A90" s="31"/>
      <c r="B90" s="32"/>
      <c r="C90" s="31"/>
      <c r="D90" s="31"/>
      <c r="E90" s="31"/>
      <c r="F90" s="31"/>
      <c r="G90" s="31"/>
      <c r="H90" s="31"/>
      <c r="I90" s="31"/>
      <c r="J90" s="31"/>
      <c r="K90" s="31"/>
      <c r="L90" s="41"/>
      <c r="S90" s="31"/>
      <c r="T90" s="31"/>
      <c r="U90" s="31"/>
      <c r="V90" s="31"/>
      <c r="W90" s="31"/>
      <c r="X90" s="31"/>
      <c r="Y90" s="31"/>
      <c r="Z90" s="31"/>
      <c r="AA90" s="31"/>
      <c r="AB90" s="31"/>
      <c r="AC90" s="31"/>
      <c r="AD90" s="31"/>
      <c r="AE90" s="31"/>
    </row>
    <row r="91" spans="1:31" s="2" customFormat="1" ht="24.75" customHeight="1" x14ac:dyDescent="0.2">
      <c r="A91" s="31"/>
      <c r="B91" s="32"/>
      <c r="C91" s="26" t="s">
        <v>22</v>
      </c>
      <c r="D91" s="31"/>
      <c r="E91" s="31"/>
      <c r="F91" s="24" t="str">
        <f>E15</f>
        <v>NBS-Muzeum mincí a medailí,Štefánikovo námestie 11/21,Kremnica</v>
      </c>
      <c r="G91" s="31"/>
      <c r="H91" s="31"/>
      <c r="I91" s="26"/>
      <c r="J91" s="29"/>
      <c r="K91" s="31"/>
      <c r="L91" s="41"/>
      <c r="S91" s="31"/>
      <c r="T91" s="31"/>
      <c r="U91" s="31"/>
      <c r="V91" s="31"/>
      <c r="W91" s="31"/>
      <c r="X91" s="31"/>
      <c r="Y91" s="31"/>
      <c r="Z91" s="31"/>
      <c r="AA91" s="31"/>
      <c r="AB91" s="31"/>
      <c r="AC91" s="31"/>
      <c r="AD91" s="31"/>
      <c r="AE91" s="31"/>
    </row>
    <row r="92" spans="1:31" s="2" customFormat="1" ht="28.5" customHeight="1" x14ac:dyDescent="0.2">
      <c r="A92" s="31"/>
      <c r="B92" s="32"/>
      <c r="C92" s="26" t="s">
        <v>28</v>
      </c>
      <c r="D92" s="31"/>
      <c r="E92" s="31"/>
      <c r="F92" s="24" t="s">
        <v>85</v>
      </c>
      <c r="G92" s="31"/>
      <c r="H92" s="31"/>
      <c r="I92" s="26"/>
      <c r="J92" s="29"/>
      <c r="K92" s="31"/>
      <c r="L92" s="41"/>
      <c r="S92" s="31"/>
      <c r="T92" s="31"/>
      <c r="U92" s="31"/>
      <c r="V92" s="31"/>
      <c r="W92" s="31"/>
      <c r="X92" s="31"/>
      <c r="Y92" s="31"/>
      <c r="Z92" s="31"/>
      <c r="AA92" s="31"/>
      <c r="AB92" s="31"/>
      <c r="AC92" s="31"/>
      <c r="AD92" s="31"/>
      <c r="AE92" s="31"/>
    </row>
    <row r="93" spans="1:31" s="2" customFormat="1" ht="15.15" customHeight="1" x14ac:dyDescent="0.2">
      <c r="A93" s="31"/>
      <c r="B93" s="32"/>
      <c r="C93" s="26" t="s">
        <v>26</v>
      </c>
      <c r="D93" s="31"/>
      <c r="E93" s="31"/>
      <c r="F93" s="24" t="str">
        <f>IF(E18="","",E18)</f>
        <v>Vyplň údaj</v>
      </c>
      <c r="G93" s="31"/>
      <c r="H93" s="31"/>
      <c r="I93" s="26" t="s">
        <v>32</v>
      </c>
      <c r="J93" s="29" t="str">
        <f>E24</f>
        <v xml:space="preserve"> </v>
      </c>
      <c r="K93" s="31"/>
      <c r="L93" s="41"/>
      <c r="S93" s="31"/>
      <c r="T93" s="31"/>
      <c r="U93" s="31"/>
      <c r="V93" s="31"/>
      <c r="W93" s="31"/>
      <c r="X93" s="31"/>
      <c r="Y93" s="31"/>
      <c r="Z93" s="31"/>
      <c r="AA93" s="31"/>
      <c r="AB93" s="31"/>
      <c r="AC93" s="31"/>
      <c r="AD93" s="31"/>
      <c r="AE93" s="31"/>
    </row>
    <row r="94" spans="1:31" s="2" customFormat="1" ht="10.35" customHeight="1" x14ac:dyDescent="0.2">
      <c r="A94" s="31"/>
      <c r="B94" s="32"/>
      <c r="C94" s="31"/>
      <c r="D94" s="31"/>
      <c r="E94" s="31"/>
      <c r="F94" s="31"/>
      <c r="G94" s="31"/>
      <c r="H94" s="31"/>
      <c r="I94" s="31"/>
      <c r="J94" s="31"/>
      <c r="K94" s="31"/>
      <c r="L94" s="41"/>
      <c r="S94" s="31"/>
      <c r="T94" s="31"/>
      <c r="U94" s="31"/>
      <c r="V94" s="31"/>
      <c r="W94" s="31"/>
      <c r="X94" s="31"/>
      <c r="Y94" s="31"/>
      <c r="Z94" s="31"/>
      <c r="AA94" s="31"/>
      <c r="AB94" s="31"/>
      <c r="AC94" s="31"/>
      <c r="AD94" s="31"/>
      <c r="AE94" s="31"/>
    </row>
    <row r="95" spans="1:31" s="2" customFormat="1" ht="29.25" customHeight="1" x14ac:dyDescent="0.2">
      <c r="A95" s="31"/>
      <c r="B95" s="32"/>
      <c r="C95" s="106" t="s">
        <v>90</v>
      </c>
      <c r="D95" s="98"/>
      <c r="E95" s="98"/>
      <c r="F95" s="98"/>
      <c r="G95" s="98"/>
      <c r="H95" s="98"/>
      <c r="I95" s="98"/>
      <c r="J95" s="107" t="s">
        <v>91</v>
      </c>
      <c r="K95" s="98"/>
      <c r="L95" s="41"/>
      <c r="S95" s="31"/>
      <c r="T95" s="31"/>
      <c r="U95" s="31"/>
      <c r="V95" s="31"/>
      <c r="W95" s="31"/>
      <c r="X95" s="31"/>
      <c r="Y95" s="31"/>
      <c r="Z95" s="31"/>
      <c r="AA95" s="31"/>
      <c r="AB95" s="31"/>
      <c r="AC95" s="31"/>
      <c r="AD95" s="31"/>
      <c r="AE95" s="31"/>
    </row>
    <row r="96" spans="1:31" s="2" customFormat="1" ht="10.35" customHeight="1" x14ac:dyDescent="0.2">
      <c r="A96" s="31"/>
      <c r="B96" s="32"/>
      <c r="C96" s="31"/>
      <c r="D96" s="31"/>
      <c r="E96" s="31"/>
      <c r="F96" s="31"/>
      <c r="G96" s="31"/>
      <c r="H96" s="31"/>
      <c r="I96" s="31"/>
      <c r="J96" s="31"/>
      <c r="K96" s="31"/>
      <c r="L96" s="41"/>
      <c r="S96" s="31"/>
      <c r="T96" s="31"/>
      <c r="U96" s="31"/>
      <c r="V96" s="31"/>
      <c r="W96" s="31"/>
      <c r="X96" s="31"/>
      <c r="Y96" s="31"/>
      <c r="Z96" s="31"/>
      <c r="AA96" s="31"/>
      <c r="AB96" s="31"/>
      <c r="AC96" s="31"/>
      <c r="AD96" s="31"/>
      <c r="AE96" s="31"/>
    </row>
    <row r="97" spans="1:47" s="2" customFormat="1" ht="22.95" customHeight="1" x14ac:dyDescent="0.2">
      <c r="A97" s="31"/>
      <c r="B97" s="32"/>
      <c r="C97" s="108" t="s">
        <v>92</v>
      </c>
      <c r="D97" s="31"/>
      <c r="E97" s="31"/>
      <c r="F97" s="31"/>
      <c r="G97" s="31"/>
      <c r="H97" s="31"/>
      <c r="I97" s="31"/>
      <c r="J97" s="70">
        <f>J153</f>
        <v>0</v>
      </c>
      <c r="K97" s="31"/>
      <c r="L97" s="41"/>
      <c r="S97" s="31"/>
      <c r="T97" s="31"/>
      <c r="U97" s="31"/>
      <c r="V97" s="31"/>
      <c r="W97" s="31"/>
      <c r="X97" s="31"/>
      <c r="Y97" s="31"/>
      <c r="Z97" s="31"/>
      <c r="AA97" s="31"/>
      <c r="AB97" s="31"/>
      <c r="AC97" s="31"/>
      <c r="AD97" s="31"/>
      <c r="AE97" s="31"/>
      <c r="AU97" s="16" t="s">
        <v>93</v>
      </c>
    </row>
    <row r="98" spans="1:47" s="9" customFormat="1" ht="24.9" customHeight="1" x14ac:dyDescent="0.2">
      <c r="B98" s="109"/>
      <c r="D98" s="110" t="s">
        <v>94</v>
      </c>
      <c r="E98" s="111"/>
      <c r="F98" s="111"/>
      <c r="G98" s="111"/>
      <c r="H98" s="111"/>
      <c r="I98" s="111"/>
      <c r="J98" s="112">
        <f>J154</f>
        <v>0</v>
      </c>
      <c r="L98" s="109"/>
    </row>
    <row r="99" spans="1:47" s="10" customFormat="1" ht="19.95" customHeight="1" x14ac:dyDescent="0.2">
      <c r="B99" s="113"/>
      <c r="D99" s="114" t="s">
        <v>95</v>
      </c>
      <c r="E99" s="115"/>
      <c r="F99" s="115"/>
      <c r="G99" s="115"/>
      <c r="H99" s="115"/>
      <c r="I99" s="115"/>
      <c r="J99" s="116">
        <f>J155</f>
        <v>0</v>
      </c>
      <c r="L99" s="113"/>
    </row>
    <row r="100" spans="1:47" s="10" customFormat="1" ht="19.95" customHeight="1" x14ac:dyDescent="0.2">
      <c r="B100" s="113"/>
      <c r="D100" s="114" t="s">
        <v>96</v>
      </c>
      <c r="E100" s="115"/>
      <c r="F100" s="115"/>
      <c r="G100" s="115"/>
      <c r="H100" s="115"/>
      <c r="I100" s="115"/>
      <c r="J100" s="116">
        <f>J180</f>
        <v>0</v>
      </c>
      <c r="L100" s="113"/>
    </row>
    <row r="101" spans="1:47" s="10" customFormat="1" ht="19.95" customHeight="1" x14ac:dyDescent="0.2">
      <c r="B101" s="113"/>
      <c r="D101" s="114" t="s">
        <v>97</v>
      </c>
      <c r="E101" s="115"/>
      <c r="F101" s="115"/>
      <c r="G101" s="115"/>
      <c r="H101" s="115"/>
      <c r="I101" s="115"/>
      <c r="J101" s="116">
        <f>J200</f>
        <v>0</v>
      </c>
      <c r="L101" s="113"/>
    </row>
    <row r="102" spans="1:47" s="10" customFormat="1" ht="19.95" customHeight="1" x14ac:dyDescent="0.2">
      <c r="B102" s="113"/>
      <c r="D102" s="114" t="s">
        <v>98</v>
      </c>
      <c r="E102" s="115"/>
      <c r="F102" s="115"/>
      <c r="G102" s="115"/>
      <c r="H102" s="115"/>
      <c r="I102" s="115"/>
      <c r="J102" s="116">
        <f>J220</f>
        <v>0</v>
      </c>
      <c r="L102" s="113"/>
    </row>
    <row r="103" spans="1:47" s="10" customFormat="1" ht="19.95" customHeight="1" x14ac:dyDescent="0.2">
      <c r="B103" s="113"/>
      <c r="D103" s="114" t="s">
        <v>99</v>
      </c>
      <c r="E103" s="115"/>
      <c r="F103" s="115"/>
      <c r="G103" s="115"/>
      <c r="H103" s="115"/>
      <c r="I103" s="115"/>
      <c r="J103" s="116">
        <f>J236</f>
        <v>0</v>
      </c>
      <c r="L103" s="113"/>
    </row>
    <row r="104" spans="1:47" s="10" customFormat="1" ht="19.95" customHeight="1" x14ac:dyDescent="0.2">
      <c r="B104" s="113"/>
      <c r="D104" s="114" t="s">
        <v>100</v>
      </c>
      <c r="E104" s="115"/>
      <c r="F104" s="115"/>
      <c r="G104" s="115"/>
      <c r="H104" s="115"/>
      <c r="I104" s="115"/>
      <c r="J104" s="116">
        <f>J256</f>
        <v>0</v>
      </c>
      <c r="L104" s="113"/>
    </row>
    <row r="105" spans="1:47" s="10" customFormat="1" ht="19.95" customHeight="1" x14ac:dyDescent="0.2">
      <c r="B105" s="113"/>
      <c r="D105" s="114" t="s">
        <v>101</v>
      </c>
      <c r="E105" s="115"/>
      <c r="F105" s="115"/>
      <c r="G105" s="115"/>
      <c r="H105" s="115"/>
      <c r="I105" s="115"/>
      <c r="J105" s="116">
        <f>J261</f>
        <v>0</v>
      </c>
      <c r="L105" s="113"/>
    </row>
    <row r="106" spans="1:47" s="10" customFormat="1" ht="19.95" customHeight="1" x14ac:dyDescent="0.2">
      <c r="B106" s="113"/>
      <c r="D106" s="114" t="s">
        <v>102</v>
      </c>
      <c r="E106" s="115"/>
      <c r="F106" s="115"/>
      <c r="G106" s="115"/>
      <c r="H106" s="115"/>
      <c r="I106" s="115"/>
      <c r="J106" s="116">
        <f>J277</f>
        <v>0</v>
      </c>
      <c r="L106" s="113"/>
    </row>
    <row r="107" spans="1:47" s="10" customFormat="1" ht="19.95" customHeight="1" x14ac:dyDescent="0.2">
      <c r="B107" s="113"/>
      <c r="D107" s="114" t="s">
        <v>103</v>
      </c>
      <c r="E107" s="115"/>
      <c r="F107" s="115"/>
      <c r="G107" s="115"/>
      <c r="H107" s="115"/>
      <c r="I107" s="115"/>
      <c r="J107" s="116">
        <f>J285</f>
        <v>0</v>
      </c>
      <c r="L107" s="113"/>
    </row>
    <row r="108" spans="1:47" s="10" customFormat="1" ht="19.95" customHeight="1" x14ac:dyDescent="0.2">
      <c r="B108" s="113"/>
      <c r="D108" s="114" t="s">
        <v>104</v>
      </c>
      <c r="E108" s="115"/>
      <c r="F108" s="115"/>
      <c r="G108" s="115"/>
      <c r="H108" s="115"/>
      <c r="I108" s="115"/>
      <c r="J108" s="116">
        <f>J292</f>
        <v>0</v>
      </c>
      <c r="L108" s="113"/>
    </row>
    <row r="109" spans="1:47" s="10" customFormat="1" ht="19.95" customHeight="1" x14ac:dyDescent="0.2">
      <c r="B109" s="113"/>
      <c r="D109" s="114" t="s">
        <v>105</v>
      </c>
      <c r="E109" s="115"/>
      <c r="F109" s="115"/>
      <c r="G109" s="115"/>
      <c r="H109" s="115"/>
      <c r="I109" s="115"/>
      <c r="J109" s="116">
        <f>J308</f>
        <v>0</v>
      </c>
      <c r="L109" s="113"/>
    </row>
    <row r="110" spans="1:47" s="10" customFormat="1" ht="19.95" customHeight="1" x14ac:dyDescent="0.2">
      <c r="B110" s="113"/>
      <c r="D110" s="114" t="s">
        <v>106</v>
      </c>
      <c r="E110" s="115"/>
      <c r="F110" s="115"/>
      <c r="G110" s="115"/>
      <c r="H110" s="115"/>
      <c r="I110" s="115"/>
      <c r="J110" s="116">
        <f>J311</f>
        <v>0</v>
      </c>
      <c r="L110" s="113"/>
    </row>
    <row r="111" spans="1:47" s="10" customFormat="1" ht="19.95" customHeight="1" x14ac:dyDescent="0.2">
      <c r="B111" s="113"/>
      <c r="D111" s="114" t="s">
        <v>107</v>
      </c>
      <c r="E111" s="115"/>
      <c r="F111" s="115"/>
      <c r="G111" s="115"/>
      <c r="H111" s="115"/>
      <c r="I111" s="115"/>
      <c r="J111" s="116">
        <f>J314</f>
        <v>0</v>
      </c>
      <c r="L111" s="113"/>
    </row>
    <row r="112" spans="1:47" s="10" customFormat="1" ht="19.95" customHeight="1" x14ac:dyDescent="0.2">
      <c r="B112" s="113"/>
      <c r="D112" s="114" t="s">
        <v>108</v>
      </c>
      <c r="E112" s="115"/>
      <c r="F112" s="115"/>
      <c r="G112" s="115"/>
      <c r="H112" s="115"/>
      <c r="I112" s="115"/>
      <c r="J112" s="116">
        <f>J316</f>
        <v>0</v>
      </c>
      <c r="L112" s="113"/>
    </row>
    <row r="113" spans="1:65" s="10" customFormat="1" ht="19.95" customHeight="1" x14ac:dyDescent="0.2">
      <c r="B113" s="113"/>
      <c r="D113" s="114" t="s">
        <v>109</v>
      </c>
      <c r="E113" s="115"/>
      <c r="F113" s="115"/>
      <c r="G113" s="115"/>
      <c r="H113" s="115"/>
      <c r="I113" s="115"/>
      <c r="J113" s="116">
        <f>J319</f>
        <v>0</v>
      </c>
      <c r="L113" s="113"/>
    </row>
    <row r="114" spans="1:65" s="10" customFormat="1" ht="19.95" customHeight="1" x14ac:dyDescent="0.2">
      <c r="B114" s="113"/>
      <c r="D114" s="114" t="s">
        <v>110</v>
      </c>
      <c r="E114" s="115"/>
      <c r="F114" s="115"/>
      <c r="G114" s="115"/>
      <c r="H114" s="115"/>
      <c r="I114" s="115"/>
      <c r="J114" s="116">
        <f>J322</f>
        <v>0</v>
      </c>
      <c r="L114" s="113"/>
    </row>
    <row r="115" spans="1:65" s="10" customFormat="1" ht="19.95" customHeight="1" x14ac:dyDescent="0.2">
      <c r="B115" s="113"/>
      <c r="D115" s="114" t="s">
        <v>111</v>
      </c>
      <c r="E115" s="115"/>
      <c r="F115" s="115"/>
      <c r="G115" s="115"/>
      <c r="H115" s="115"/>
      <c r="I115" s="115"/>
      <c r="J115" s="116">
        <f>J325</f>
        <v>0</v>
      </c>
      <c r="L115" s="113"/>
    </row>
    <row r="116" spans="1:65" s="10" customFormat="1" ht="19.95" customHeight="1" x14ac:dyDescent="0.2">
      <c r="B116" s="113"/>
      <c r="D116" s="114" t="s">
        <v>112</v>
      </c>
      <c r="E116" s="115"/>
      <c r="F116" s="115"/>
      <c r="G116" s="115"/>
      <c r="H116" s="115"/>
      <c r="I116" s="115"/>
      <c r="J116" s="116">
        <f>J328</f>
        <v>0</v>
      </c>
      <c r="L116" s="113"/>
    </row>
    <row r="117" spans="1:65" s="10" customFormat="1" ht="19.95" customHeight="1" x14ac:dyDescent="0.2">
      <c r="B117" s="113"/>
      <c r="D117" s="114" t="s">
        <v>113</v>
      </c>
      <c r="E117" s="115"/>
      <c r="F117" s="115"/>
      <c r="G117" s="115"/>
      <c r="H117" s="115"/>
      <c r="I117" s="115"/>
      <c r="J117" s="116">
        <f>J334</f>
        <v>0</v>
      </c>
      <c r="L117" s="113"/>
    </row>
    <row r="118" spans="1:65" s="10" customFormat="1" ht="19.95" customHeight="1" x14ac:dyDescent="0.2">
      <c r="B118" s="113"/>
      <c r="D118" s="114" t="s">
        <v>114</v>
      </c>
      <c r="E118" s="115"/>
      <c r="F118" s="115"/>
      <c r="G118" s="115"/>
      <c r="H118" s="115"/>
      <c r="I118" s="115"/>
      <c r="J118" s="116">
        <f>J338</f>
        <v>0</v>
      </c>
      <c r="L118" s="113"/>
    </row>
    <row r="119" spans="1:65" s="10" customFormat="1" ht="19.95" customHeight="1" x14ac:dyDescent="0.2">
      <c r="B119" s="113"/>
      <c r="D119" s="114" t="s">
        <v>115</v>
      </c>
      <c r="E119" s="115"/>
      <c r="F119" s="115"/>
      <c r="G119" s="115"/>
      <c r="H119" s="115"/>
      <c r="I119" s="115"/>
      <c r="J119" s="116">
        <f>J348</f>
        <v>0</v>
      </c>
      <c r="L119" s="113"/>
    </row>
    <row r="120" spans="1:65" s="10" customFormat="1" ht="19.95" customHeight="1" x14ac:dyDescent="0.2">
      <c r="B120" s="113"/>
      <c r="D120" s="114" t="s">
        <v>723</v>
      </c>
      <c r="E120" s="115"/>
      <c r="F120" s="115"/>
      <c r="G120" s="115"/>
      <c r="H120" s="115"/>
      <c r="I120" s="115"/>
      <c r="J120" s="116">
        <f>J361</f>
        <v>0</v>
      </c>
      <c r="L120" s="113"/>
    </row>
    <row r="121" spans="1:65" s="10" customFormat="1" ht="19.95" customHeight="1" x14ac:dyDescent="0.2">
      <c r="B121" s="113"/>
      <c r="D121" s="114" t="s">
        <v>116</v>
      </c>
      <c r="E121" s="115"/>
      <c r="F121" s="115"/>
      <c r="G121" s="115"/>
      <c r="H121" s="115"/>
      <c r="I121" s="115"/>
      <c r="J121" s="116">
        <f>J364</f>
        <v>0</v>
      </c>
      <c r="L121" s="113"/>
    </row>
    <row r="122" spans="1:65" s="10" customFormat="1" ht="19.95" customHeight="1" x14ac:dyDescent="0.2">
      <c r="B122" s="113"/>
      <c r="D122" s="114" t="s">
        <v>117</v>
      </c>
      <c r="E122" s="115"/>
      <c r="F122" s="115"/>
      <c r="G122" s="115"/>
      <c r="H122" s="115"/>
      <c r="I122" s="115"/>
      <c r="J122" s="116">
        <f>J377</f>
        <v>0</v>
      </c>
      <c r="L122" s="113"/>
    </row>
    <row r="123" spans="1:65" s="2" customFormat="1" ht="21.75" customHeight="1" x14ac:dyDescent="0.2">
      <c r="A123" s="31"/>
      <c r="B123" s="32"/>
      <c r="C123" s="31"/>
      <c r="D123" s="31"/>
      <c r="E123" s="31"/>
      <c r="F123" s="31"/>
      <c r="G123" s="31"/>
      <c r="H123" s="31"/>
      <c r="I123" s="31"/>
      <c r="J123" s="31"/>
      <c r="K123" s="31"/>
      <c r="L123" s="41"/>
      <c r="S123" s="31"/>
      <c r="T123" s="31"/>
      <c r="U123" s="31"/>
      <c r="V123" s="31"/>
      <c r="W123" s="31"/>
      <c r="X123" s="31"/>
      <c r="Y123" s="31"/>
      <c r="Z123" s="31"/>
      <c r="AA123" s="31"/>
      <c r="AB123" s="31"/>
      <c r="AC123" s="31"/>
      <c r="AD123" s="31"/>
      <c r="AE123" s="31"/>
    </row>
    <row r="124" spans="1:65" s="2" customFormat="1" ht="6.9" customHeight="1" x14ac:dyDescent="0.2">
      <c r="A124" s="31"/>
      <c r="B124" s="32"/>
      <c r="C124" s="31"/>
      <c r="D124" s="31"/>
      <c r="E124" s="31"/>
      <c r="F124" s="31"/>
      <c r="G124" s="31"/>
      <c r="H124" s="31"/>
      <c r="I124" s="31"/>
      <c r="J124" s="31"/>
      <c r="K124" s="31"/>
      <c r="L124" s="41"/>
      <c r="S124" s="31"/>
      <c r="T124" s="31"/>
      <c r="U124" s="31"/>
      <c r="V124" s="31"/>
      <c r="W124" s="31"/>
      <c r="X124" s="31"/>
      <c r="Y124" s="31"/>
      <c r="Z124" s="31"/>
      <c r="AA124" s="31"/>
      <c r="AB124" s="31"/>
      <c r="AC124" s="31"/>
      <c r="AD124" s="31"/>
      <c r="AE124" s="31"/>
    </row>
    <row r="125" spans="1:65" s="2" customFormat="1" ht="29.25" customHeight="1" x14ac:dyDescent="0.2">
      <c r="A125" s="31"/>
      <c r="B125" s="32"/>
      <c r="C125" s="108" t="s">
        <v>118</v>
      </c>
      <c r="D125" s="31"/>
      <c r="E125" s="31"/>
      <c r="F125" s="31"/>
      <c r="G125" s="31"/>
      <c r="H125" s="31"/>
      <c r="I125" s="31"/>
      <c r="J125" s="117">
        <f>ROUND(J126 + J127 + J128 + J129 + J130 + J131,2)</f>
        <v>0</v>
      </c>
      <c r="K125" s="31"/>
      <c r="L125" s="41"/>
      <c r="N125" s="118" t="s">
        <v>38</v>
      </c>
      <c r="S125" s="31"/>
      <c r="T125" s="31"/>
      <c r="U125" s="31"/>
      <c r="V125" s="31"/>
      <c r="W125" s="31"/>
      <c r="X125" s="31"/>
      <c r="Y125" s="31"/>
      <c r="Z125" s="31"/>
      <c r="AA125" s="31"/>
      <c r="AB125" s="31"/>
      <c r="AC125" s="31"/>
      <c r="AD125" s="31"/>
      <c r="AE125" s="31"/>
    </row>
    <row r="126" spans="1:65" s="2" customFormat="1" ht="18" customHeight="1" x14ac:dyDescent="0.2">
      <c r="A126" s="31"/>
      <c r="B126" s="119"/>
      <c r="C126" s="120"/>
      <c r="D126" s="236" t="s">
        <v>119</v>
      </c>
      <c r="E126" s="237"/>
      <c r="F126" s="237"/>
      <c r="G126" s="120"/>
      <c r="H126" s="120"/>
      <c r="I126" s="120"/>
      <c r="J126" s="122">
        <v>0</v>
      </c>
      <c r="K126" s="120"/>
      <c r="L126" s="123"/>
      <c r="M126" s="124"/>
      <c r="N126" s="125" t="s">
        <v>40</v>
      </c>
      <c r="O126" s="124"/>
      <c r="P126" s="124"/>
      <c r="Q126" s="124"/>
      <c r="R126" s="124"/>
      <c r="S126" s="120"/>
      <c r="T126" s="120"/>
      <c r="U126" s="120"/>
      <c r="V126" s="120"/>
      <c r="W126" s="120"/>
      <c r="X126" s="120"/>
      <c r="Y126" s="120"/>
      <c r="Z126" s="120"/>
      <c r="AA126" s="120"/>
      <c r="AB126" s="120"/>
      <c r="AC126" s="120"/>
      <c r="AD126" s="120"/>
      <c r="AE126" s="120"/>
      <c r="AF126" s="124"/>
      <c r="AG126" s="124"/>
      <c r="AH126" s="124"/>
      <c r="AI126" s="124"/>
      <c r="AJ126" s="124"/>
      <c r="AK126" s="124"/>
      <c r="AL126" s="124"/>
      <c r="AM126" s="124"/>
      <c r="AN126" s="124"/>
      <c r="AO126" s="124"/>
      <c r="AP126" s="124"/>
      <c r="AQ126" s="124"/>
      <c r="AR126" s="124"/>
      <c r="AS126" s="124"/>
      <c r="AT126" s="124"/>
      <c r="AU126" s="124"/>
      <c r="AV126" s="124"/>
      <c r="AW126" s="124"/>
      <c r="AX126" s="124"/>
      <c r="AY126" s="126" t="s">
        <v>120</v>
      </c>
      <c r="AZ126" s="124"/>
      <c r="BA126" s="124"/>
      <c r="BB126" s="124"/>
      <c r="BC126" s="124"/>
      <c r="BD126" s="124"/>
      <c r="BE126" s="127">
        <f t="shared" ref="BE126:BE131" si="0">IF(N126="základná",J126,0)</f>
        <v>0</v>
      </c>
      <c r="BF126" s="127">
        <f t="shared" ref="BF126:BF131" si="1">IF(N126="znížená",J126,0)</f>
        <v>0</v>
      </c>
      <c r="BG126" s="127">
        <f t="shared" ref="BG126:BG131" si="2">IF(N126="zákl. prenesená",J126,0)</f>
        <v>0</v>
      </c>
      <c r="BH126" s="127">
        <f t="shared" ref="BH126:BH131" si="3">IF(N126="zníž. prenesená",J126,0)</f>
        <v>0</v>
      </c>
      <c r="BI126" s="127">
        <f t="shared" ref="BI126:BI131" si="4">IF(N126="nulová",J126,0)</f>
        <v>0</v>
      </c>
      <c r="BJ126" s="126" t="s">
        <v>121</v>
      </c>
      <c r="BK126" s="124"/>
      <c r="BL126" s="124"/>
      <c r="BM126" s="124"/>
    </row>
    <row r="127" spans="1:65" s="2" customFormat="1" ht="18" customHeight="1" x14ac:dyDescent="0.2">
      <c r="A127" s="31"/>
      <c r="B127" s="119"/>
      <c r="C127" s="120"/>
      <c r="D127" s="236" t="s">
        <v>122</v>
      </c>
      <c r="E127" s="237"/>
      <c r="F127" s="237"/>
      <c r="G127" s="120"/>
      <c r="H127" s="120"/>
      <c r="I127" s="120"/>
      <c r="J127" s="122">
        <v>0</v>
      </c>
      <c r="K127" s="120"/>
      <c r="L127" s="123"/>
      <c r="M127" s="124"/>
      <c r="N127" s="125" t="s">
        <v>40</v>
      </c>
      <c r="O127" s="124"/>
      <c r="P127" s="124"/>
      <c r="Q127" s="124"/>
      <c r="R127" s="124"/>
      <c r="S127" s="120"/>
      <c r="T127" s="120"/>
      <c r="U127" s="120"/>
      <c r="V127" s="120"/>
      <c r="W127" s="120"/>
      <c r="X127" s="120"/>
      <c r="Y127" s="120"/>
      <c r="Z127" s="120"/>
      <c r="AA127" s="120"/>
      <c r="AB127" s="120"/>
      <c r="AC127" s="120"/>
      <c r="AD127" s="120"/>
      <c r="AE127" s="120"/>
      <c r="AF127" s="124"/>
      <c r="AG127" s="124"/>
      <c r="AH127" s="124"/>
      <c r="AI127" s="124"/>
      <c r="AJ127" s="124"/>
      <c r="AK127" s="124"/>
      <c r="AL127" s="124"/>
      <c r="AM127" s="124"/>
      <c r="AN127" s="124"/>
      <c r="AO127" s="124"/>
      <c r="AP127" s="124"/>
      <c r="AQ127" s="124"/>
      <c r="AR127" s="124"/>
      <c r="AS127" s="124"/>
      <c r="AT127" s="124"/>
      <c r="AU127" s="124"/>
      <c r="AV127" s="124"/>
      <c r="AW127" s="124"/>
      <c r="AX127" s="124"/>
      <c r="AY127" s="126" t="s">
        <v>120</v>
      </c>
      <c r="AZ127" s="124"/>
      <c r="BA127" s="124"/>
      <c r="BB127" s="124"/>
      <c r="BC127" s="124"/>
      <c r="BD127" s="124"/>
      <c r="BE127" s="127">
        <f t="shared" si="0"/>
        <v>0</v>
      </c>
      <c r="BF127" s="127">
        <f t="shared" si="1"/>
        <v>0</v>
      </c>
      <c r="BG127" s="127">
        <f t="shared" si="2"/>
        <v>0</v>
      </c>
      <c r="BH127" s="127">
        <f t="shared" si="3"/>
        <v>0</v>
      </c>
      <c r="BI127" s="127">
        <f t="shared" si="4"/>
        <v>0</v>
      </c>
      <c r="BJ127" s="126" t="s">
        <v>121</v>
      </c>
      <c r="BK127" s="124"/>
      <c r="BL127" s="124"/>
      <c r="BM127" s="124"/>
    </row>
    <row r="128" spans="1:65" s="2" customFormat="1" ht="18" customHeight="1" x14ac:dyDescent="0.2">
      <c r="A128" s="31"/>
      <c r="B128" s="119"/>
      <c r="C128" s="120"/>
      <c r="D128" s="236" t="s">
        <v>123</v>
      </c>
      <c r="E128" s="237"/>
      <c r="F128" s="237"/>
      <c r="G128" s="120"/>
      <c r="H128" s="120"/>
      <c r="I128" s="120"/>
      <c r="J128" s="122">
        <v>0</v>
      </c>
      <c r="K128" s="120"/>
      <c r="L128" s="123"/>
      <c r="M128" s="124"/>
      <c r="N128" s="125" t="s">
        <v>40</v>
      </c>
      <c r="O128" s="124"/>
      <c r="P128" s="124"/>
      <c r="Q128" s="124"/>
      <c r="R128" s="124"/>
      <c r="S128" s="120"/>
      <c r="T128" s="120"/>
      <c r="U128" s="120"/>
      <c r="V128" s="120"/>
      <c r="W128" s="120"/>
      <c r="X128" s="120"/>
      <c r="Y128" s="120"/>
      <c r="Z128" s="120"/>
      <c r="AA128" s="120"/>
      <c r="AB128" s="120"/>
      <c r="AC128" s="120"/>
      <c r="AD128" s="120"/>
      <c r="AE128" s="120"/>
      <c r="AF128" s="124"/>
      <c r="AG128" s="124"/>
      <c r="AH128" s="124"/>
      <c r="AI128" s="124"/>
      <c r="AJ128" s="124"/>
      <c r="AK128" s="124"/>
      <c r="AL128" s="124"/>
      <c r="AM128" s="124"/>
      <c r="AN128" s="124"/>
      <c r="AO128" s="124"/>
      <c r="AP128" s="124"/>
      <c r="AQ128" s="124"/>
      <c r="AR128" s="124"/>
      <c r="AS128" s="124"/>
      <c r="AT128" s="124"/>
      <c r="AU128" s="124"/>
      <c r="AV128" s="124"/>
      <c r="AW128" s="124"/>
      <c r="AX128" s="124"/>
      <c r="AY128" s="126" t="s">
        <v>120</v>
      </c>
      <c r="AZ128" s="124"/>
      <c r="BA128" s="124"/>
      <c r="BB128" s="124"/>
      <c r="BC128" s="124"/>
      <c r="BD128" s="124"/>
      <c r="BE128" s="127">
        <f t="shared" si="0"/>
        <v>0</v>
      </c>
      <c r="BF128" s="127">
        <f t="shared" si="1"/>
        <v>0</v>
      </c>
      <c r="BG128" s="127">
        <f t="shared" si="2"/>
        <v>0</v>
      </c>
      <c r="BH128" s="127">
        <f t="shared" si="3"/>
        <v>0</v>
      </c>
      <c r="BI128" s="127">
        <f t="shared" si="4"/>
        <v>0</v>
      </c>
      <c r="BJ128" s="126" t="s">
        <v>121</v>
      </c>
      <c r="BK128" s="124"/>
      <c r="BL128" s="124"/>
      <c r="BM128" s="124"/>
    </row>
    <row r="129" spans="1:65" s="2" customFormat="1" ht="18" customHeight="1" x14ac:dyDescent="0.2">
      <c r="A129" s="31"/>
      <c r="B129" s="119"/>
      <c r="C129" s="120"/>
      <c r="D129" s="236" t="s">
        <v>124</v>
      </c>
      <c r="E129" s="237"/>
      <c r="F129" s="237"/>
      <c r="G129" s="120"/>
      <c r="H129" s="120"/>
      <c r="I129" s="120"/>
      <c r="J129" s="122">
        <v>0</v>
      </c>
      <c r="K129" s="120"/>
      <c r="L129" s="123"/>
      <c r="M129" s="124"/>
      <c r="N129" s="125" t="s">
        <v>40</v>
      </c>
      <c r="O129" s="124"/>
      <c r="P129" s="124"/>
      <c r="Q129" s="124"/>
      <c r="R129" s="124"/>
      <c r="S129" s="120"/>
      <c r="T129" s="120"/>
      <c r="U129" s="120"/>
      <c r="V129" s="120"/>
      <c r="W129" s="120"/>
      <c r="X129" s="120"/>
      <c r="Y129" s="120"/>
      <c r="Z129" s="120"/>
      <c r="AA129" s="120"/>
      <c r="AB129" s="120"/>
      <c r="AC129" s="120"/>
      <c r="AD129" s="120"/>
      <c r="AE129" s="120"/>
      <c r="AF129" s="124"/>
      <c r="AG129" s="124"/>
      <c r="AH129" s="124"/>
      <c r="AI129" s="124"/>
      <c r="AJ129" s="124"/>
      <c r="AK129" s="124"/>
      <c r="AL129" s="124"/>
      <c r="AM129" s="124"/>
      <c r="AN129" s="124"/>
      <c r="AO129" s="124"/>
      <c r="AP129" s="124"/>
      <c r="AQ129" s="124"/>
      <c r="AR129" s="124"/>
      <c r="AS129" s="124"/>
      <c r="AT129" s="124"/>
      <c r="AU129" s="124"/>
      <c r="AV129" s="124"/>
      <c r="AW129" s="124"/>
      <c r="AX129" s="124"/>
      <c r="AY129" s="126" t="s">
        <v>120</v>
      </c>
      <c r="AZ129" s="124"/>
      <c r="BA129" s="124"/>
      <c r="BB129" s="124"/>
      <c r="BC129" s="124"/>
      <c r="BD129" s="124"/>
      <c r="BE129" s="127">
        <f t="shared" si="0"/>
        <v>0</v>
      </c>
      <c r="BF129" s="127">
        <f t="shared" si="1"/>
        <v>0</v>
      </c>
      <c r="BG129" s="127">
        <f t="shared" si="2"/>
        <v>0</v>
      </c>
      <c r="BH129" s="127">
        <f t="shared" si="3"/>
        <v>0</v>
      </c>
      <c r="BI129" s="127">
        <f t="shared" si="4"/>
        <v>0</v>
      </c>
      <c r="BJ129" s="126" t="s">
        <v>121</v>
      </c>
      <c r="BK129" s="124"/>
      <c r="BL129" s="124"/>
      <c r="BM129" s="124"/>
    </row>
    <row r="130" spans="1:65" s="2" customFormat="1" ht="18" customHeight="1" x14ac:dyDescent="0.2">
      <c r="A130" s="31"/>
      <c r="B130" s="119"/>
      <c r="C130" s="120"/>
      <c r="D130" s="236" t="s">
        <v>125</v>
      </c>
      <c r="E130" s="237"/>
      <c r="F130" s="237"/>
      <c r="G130" s="120"/>
      <c r="H130" s="120"/>
      <c r="I130" s="120"/>
      <c r="J130" s="122">
        <v>0</v>
      </c>
      <c r="K130" s="120"/>
      <c r="L130" s="123"/>
      <c r="M130" s="124"/>
      <c r="N130" s="125" t="s">
        <v>40</v>
      </c>
      <c r="O130" s="124"/>
      <c r="P130" s="124"/>
      <c r="Q130" s="124"/>
      <c r="R130" s="124"/>
      <c r="S130" s="120"/>
      <c r="T130" s="120"/>
      <c r="U130" s="120"/>
      <c r="V130" s="120"/>
      <c r="W130" s="120"/>
      <c r="X130" s="120"/>
      <c r="Y130" s="120"/>
      <c r="Z130" s="120"/>
      <c r="AA130" s="120"/>
      <c r="AB130" s="120"/>
      <c r="AC130" s="120"/>
      <c r="AD130" s="120"/>
      <c r="AE130" s="120"/>
      <c r="AF130" s="124"/>
      <c r="AG130" s="124"/>
      <c r="AH130" s="124"/>
      <c r="AI130" s="124"/>
      <c r="AJ130" s="124"/>
      <c r="AK130" s="124"/>
      <c r="AL130" s="124"/>
      <c r="AM130" s="124"/>
      <c r="AN130" s="124"/>
      <c r="AO130" s="124"/>
      <c r="AP130" s="124"/>
      <c r="AQ130" s="124"/>
      <c r="AR130" s="124"/>
      <c r="AS130" s="124"/>
      <c r="AT130" s="124"/>
      <c r="AU130" s="124"/>
      <c r="AV130" s="124"/>
      <c r="AW130" s="124"/>
      <c r="AX130" s="124"/>
      <c r="AY130" s="126" t="s">
        <v>120</v>
      </c>
      <c r="AZ130" s="124"/>
      <c r="BA130" s="124"/>
      <c r="BB130" s="124"/>
      <c r="BC130" s="124"/>
      <c r="BD130" s="124"/>
      <c r="BE130" s="127">
        <f t="shared" si="0"/>
        <v>0</v>
      </c>
      <c r="BF130" s="127">
        <f t="shared" si="1"/>
        <v>0</v>
      </c>
      <c r="BG130" s="127">
        <f t="shared" si="2"/>
        <v>0</v>
      </c>
      <c r="BH130" s="127">
        <f t="shared" si="3"/>
        <v>0</v>
      </c>
      <c r="BI130" s="127">
        <f t="shared" si="4"/>
        <v>0</v>
      </c>
      <c r="BJ130" s="126" t="s">
        <v>121</v>
      </c>
      <c r="BK130" s="124"/>
      <c r="BL130" s="124"/>
      <c r="BM130" s="124"/>
    </row>
    <row r="131" spans="1:65" s="2" customFormat="1" ht="18" customHeight="1" x14ac:dyDescent="0.2">
      <c r="A131" s="31"/>
      <c r="B131" s="119"/>
      <c r="C131" s="120"/>
      <c r="D131" s="121" t="s">
        <v>126</v>
      </c>
      <c r="E131" s="120"/>
      <c r="F131" s="120"/>
      <c r="G131" s="120"/>
      <c r="H131" s="120"/>
      <c r="I131" s="120"/>
      <c r="J131" s="122">
        <f>ROUND(J32*T131,2)</f>
        <v>0</v>
      </c>
      <c r="K131" s="120"/>
      <c r="L131" s="123"/>
      <c r="M131" s="124"/>
      <c r="N131" s="125" t="s">
        <v>40</v>
      </c>
      <c r="O131" s="124"/>
      <c r="P131" s="124"/>
      <c r="Q131" s="124"/>
      <c r="R131" s="124"/>
      <c r="S131" s="120"/>
      <c r="T131" s="120"/>
      <c r="U131" s="120"/>
      <c r="V131" s="120"/>
      <c r="W131" s="120"/>
      <c r="X131" s="120"/>
      <c r="Y131" s="120"/>
      <c r="Z131" s="120"/>
      <c r="AA131" s="120"/>
      <c r="AB131" s="120"/>
      <c r="AC131" s="120"/>
      <c r="AD131" s="120"/>
      <c r="AE131" s="120"/>
      <c r="AF131" s="124"/>
      <c r="AG131" s="124"/>
      <c r="AH131" s="124"/>
      <c r="AI131" s="124"/>
      <c r="AJ131" s="124"/>
      <c r="AK131" s="124"/>
      <c r="AL131" s="124"/>
      <c r="AM131" s="124"/>
      <c r="AN131" s="124"/>
      <c r="AO131" s="124"/>
      <c r="AP131" s="124"/>
      <c r="AQ131" s="124"/>
      <c r="AR131" s="124"/>
      <c r="AS131" s="124"/>
      <c r="AT131" s="124"/>
      <c r="AU131" s="124"/>
      <c r="AV131" s="124"/>
      <c r="AW131" s="124"/>
      <c r="AX131" s="124"/>
      <c r="AY131" s="126" t="s">
        <v>127</v>
      </c>
      <c r="AZ131" s="124"/>
      <c r="BA131" s="124"/>
      <c r="BB131" s="124"/>
      <c r="BC131" s="124"/>
      <c r="BD131" s="124"/>
      <c r="BE131" s="127">
        <f t="shared" si="0"/>
        <v>0</v>
      </c>
      <c r="BF131" s="127">
        <f t="shared" si="1"/>
        <v>0</v>
      </c>
      <c r="BG131" s="127">
        <f t="shared" si="2"/>
        <v>0</v>
      </c>
      <c r="BH131" s="127">
        <f t="shared" si="3"/>
        <v>0</v>
      </c>
      <c r="BI131" s="127">
        <f t="shared" si="4"/>
        <v>0</v>
      </c>
      <c r="BJ131" s="126" t="s">
        <v>121</v>
      </c>
      <c r="BK131" s="124"/>
      <c r="BL131" s="124"/>
      <c r="BM131" s="124"/>
    </row>
    <row r="132" spans="1:65" s="2" customFormat="1" x14ac:dyDescent="0.2">
      <c r="A132" s="31"/>
      <c r="B132" s="32"/>
      <c r="C132" s="31"/>
      <c r="D132" s="31"/>
      <c r="E132" s="31"/>
      <c r="F132" s="31"/>
      <c r="G132" s="31"/>
      <c r="H132" s="31"/>
      <c r="I132" s="31"/>
      <c r="J132" s="31"/>
      <c r="K132" s="31"/>
      <c r="L132" s="41"/>
      <c r="S132" s="31"/>
      <c r="T132" s="31"/>
      <c r="U132" s="31"/>
      <c r="V132" s="31"/>
      <c r="W132" s="31"/>
      <c r="X132" s="31"/>
      <c r="Y132" s="31"/>
      <c r="Z132" s="31"/>
      <c r="AA132" s="31"/>
      <c r="AB132" s="31"/>
      <c r="AC132" s="31"/>
      <c r="AD132" s="31"/>
      <c r="AE132" s="31"/>
    </row>
    <row r="133" spans="1:65" s="2" customFormat="1" ht="29.25" customHeight="1" x14ac:dyDescent="0.2">
      <c r="A133" s="31"/>
      <c r="B133" s="32"/>
      <c r="C133" s="128" t="s">
        <v>128</v>
      </c>
      <c r="D133" s="98"/>
      <c r="E133" s="98"/>
      <c r="F133" s="98"/>
      <c r="G133" s="98"/>
      <c r="H133" s="98"/>
      <c r="I133" s="98"/>
      <c r="J133" s="129">
        <f>ROUND(J97+J125,2)</f>
        <v>0</v>
      </c>
      <c r="K133" s="98"/>
      <c r="L133" s="41"/>
      <c r="S133" s="31"/>
      <c r="T133" s="31"/>
      <c r="U133" s="31"/>
      <c r="V133" s="31"/>
      <c r="W133" s="31"/>
      <c r="X133" s="31"/>
      <c r="Y133" s="31"/>
      <c r="Z133" s="31"/>
      <c r="AA133" s="31"/>
      <c r="AB133" s="31"/>
      <c r="AC133" s="31"/>
      <c r="AD133" s="31"/>
      <c r="AE133" s="31"/>
    </row>
    <row r="134" spans="1:65" s="2" customFormat="1" ht="6.9" customHeight="1" x14ac:dyDescent="0.2">
      <c r="A134" s="31"/>
      <c r="B134" s="46"/>
      <c r="C134" s="47"/>
      <c r="D134" s="47"/>
      <c r="E134" s="47"/>
      <c r="F134" s="47"/>
      <c r="G134" s="47"/>
      <c r="H134" s="47"/>
      <c r="I134" s="47"/>
      <c r="J134" s="47"/>
      <c r="K134" s="47"/>
      <c r="L134" s="41"/>
      <c r="S134" s="31"/>
      <c r="T134" s="31"/>
      <c r="U134" s="31"/>
      <c r="V134" s="31"/>
      <c r="W134" s="31"/>
      <c r="X134" s="31"/>
      <c r="Y134" s="31"/>
      <c r="Z134" s="31"/>
      <c r="AA134" s="31"/>
      <c r="AB134" s="31"/>
      <c r="AC134" s="31"/>
      <c r="AD134" s="31"/>
      <c r="AE134" s="31"/>
    </row>
    <row r="138" spans="1:65" s="2" customFormat="1" ht="6.9" customHeight="1" x14ac:dyDescent="0.2">
      <c r="A138" s="31"/>
      <c r="B138" s="48"/>
      <c r="C138" s="49"/>
      <c r="D138" s="49"/>
      <c r="E138" s="49"/>
      <c r="F138" s="49"/>
      <c r="G138" s="49"/>
      <c r="H138" s="49"/>
      <c r="I138" s="49"/>
      <c r="J138" s="49"/>
      <c r="K138" s="49"/>
      <c r="L138" s="41"/>
      <c r="S138" s="31"/>
      <c r="T138" s="31"/>
      <c r="U138" s="31"/>
      <c r="V138" s="31"/>
      <c r="W138" s="31"/>
      <c r="X138" s="31"/>
      <c r="Y138" s="31"/>
      <c r="Z138" s="31"/>
      <c r="AA138" s="31"/>
      <c r="AB138" s="31"/>
      <c r="AC138" s="31"/>
      <c r="AD138" s="31"/>
      <c r="AE138" s="31"/>
    </row>
    <row r="139" spans="1:65" s="2" customFormat="1" ht="24.9" customHeight="1" x14ac:dyDescent="0.2">
      <c r="A139" s="31"/>
      <c r="B139" s="32"/>
      <c r="C139" s="20" t="s">
        <v>724</v>
      </c>
      <c r="D139" s="31"/>
      <c r="E139" s="31"/>
      <c r="F139" s="31"/>
      <c r="G139" s="31"/>
      <c r="H139" s="31"/>
      <c r="I139" s="31"/>
      <c r="J139" s="31"/>
      <c r="K139" s="31"/>
      <c r="L139" s="41"/>
      <c r="S139" s="31"/>
      <c r="T139" s="31"/>
      <c r="U139" s="31"/>
      <c r="V139" s="31"/>
      <c r="W139" s="31"/>
      <c r="X139" s="31"/>
      <c r="Y139" s="31"/>
      <c r="Z139" s="31"/>
      <c r="AA139" s="31"/>
      <c r="AB139" s="31"/>
      <c r="AC139" s="31"/>
      <c r="AD139" s="31"/>
      <c r="AE139" s="31"/>
    </row>
    <row r="140" spans="1:65" s="2" customFormat="1" ht="6.9" customHeight="1" x14ac:dyDescent="0.2">
      <c r="A140" s="31"/>
      <c r="B140" s="32"/>
      <c r="C140" s="31"/>
      <c r="D140" s="31"/>
      <c r="E140" s="31"/>
      <c r="F140" s="31"/>
      <c r="G140" s="31"/>
      <c r="H140" s="31"/>
      <c r="I140" s="31"/>
      <c r="J140" s="31"/>
      <c r="K140" s="31"/>
      <c r="L140" s="41"/>
      <c r="S140" s="31"/>
      <c r="T140" s="31"/>
      <c r="U140" s="31"/>
      <c r="V140" s="31"/>
      <c r="W140" s="31"/>
      <c r="X140" s="31"/>
      <c r="Y140" s="31"/>
      <c r="Z140" s="31"/>
      <c r="AA140" s="31"/>
      <c r="AB140" s="31"/>
      <c r="AC140" s="31"/>
      <c r="AD140" s="31"/>
      <c r="AE140" s="31"/>
    </row>
    <row r="141" spans="1:65" s="2" customFormat="1" ht="12" customHeight="1" x14ac:dyDescent="0.2">
      <c r="A141" s="31"/>
      <c r="B141" s="32"/>
      <c r="C141" s="26" t="s">
        <v>14</v>
      </c>
      <c r="D141" s="31"/>
      <c r="E141" s="31"/>
      <c r="F141" s="31"/>
      <c r="G141" s="31"/>
      <c r="H141" s="31"/>
      <c r="I141" s="31"/>
      <c r="J141" s="31"/>
      <c r="K141" s="31"/>
      <c r="L141" s="41"/>
      <c r="S141" s="31"/>
      <c r="T141" s="31"/>
      <c r="U141" s="31"/>
      <c r="V141" s="31"/>
      <c r="W141" s="31"/>
      <c r="X141" s="31"/>
      <c r="Y141" s="31"/>
      <c r="Z141" s="31"/>
      <c r="AA141" s="31"/>
      <c r="AB141" s="31"/>
      <c r="AC141" s="31"/>
      <c r="AD141" s="31"/>
      <c r="AE141" s="31"/>
    </row>
    <row r="142" spans="1:65" s="2" customFormat="1" ht="26.25" customHeight="1" x14ac:dyDescent="0.2">
      <c r="A142" s="31"/>
      <c r="B142" s="32"/>
      <c r="C142" s="31"/>
      <c r="D142" s="31"/>
      <c r="E142" s="238" t="str">
        <f>E7</f>
        <v>KREMNICA - HRAD MESTSKÝ S AREÁLOM oprava Kostola s. Kataríny</v>
      </c>
      <c r="F142" s="239"/>
      <c r="G142" s="239"/>
      <c r="H142" s="239"/>
      <c r="I142" s="31"/>
      <c r="J142" s="31"/>
      <c r="K142" s="31"/>
      <c r="L142" s="41"/>
      <c r="S142" s="31"/>
      <c r="T142" s="31"/>
      <c r="U142" s="31"/>
      <c r="V142" s="31"/>
      <c r="W142" s="31"/>
      <c r="X142" s="31"/>
      <c r="Y142" s="31"/>
      <c r="Z142" s="31"/>
      <c r="AA142" s="31"/>
      <c r="AB142" s="31"/>
      <c r="AC142" s="31"/>
      <c r="AD142" s="31"/>
      <c r="AE142" s="31"/>
    </row>
    <row r="143" spans="1:65" s="2" customFormat="1" ht="12" customHeight="1" x14ac:dyDescent="0.2">
      <c r="A143" s="31"/>
      <c r="B143" s="32"/>
      <c r="C143" s="26" t="s">
        <v>83</v>
      </c>
      <c r="D143" s="31"/>
      <c r="E143" s="31"/>
      <c r="F143" s="31"/>
      <c r="G143" s="31"/>
      <c r="H143" s="31"/>
      <c r="I143" s="31"/>
      <c r="J143" s="31"/>
      <c r="K143" s="31"/>
      <c r="L143" s="41"/>
      <c r="S143" s="31"/>
      <c r="T143" s="31"/>
      <c r="U143" s="31"/>
      <c r="V143" s="31"/>
      <c r="W143" s="31"/>
      <c r="X143" s="31"/>
      <c r="Y143" s="31"/>
      <c r="Z143" s="31"/>
      <c r="AA143" s="31"/>
      <c r="AB143" s="31"/>
      <c r="AC143" s="31"/>
      <c r="AD143" s="31"/>
      <c r="AE143" s="31"/>
    </row>
    <row r="144" spans="1:65" s="2" customFormat="1" ht="16.5" customHeight="1" x14ac:dyDescent="0.2">
      <c r="A144" s="31"/>
      <c r="B144" s="32"/>
      <c r="C144" s="31"/>
      <c r="D144" s="31"/>
      <c r="E144" s="205" t="str">
        <f>E9</f>
        <v>SO 02 - Oprava Katarínskej veža exterier</v>
      </c>
      <c r="F144" s="240"/>
      <c r="G144" s="240"/>
      <c r="H144" s="240"/>
      <c r="I144" s="31"/>
      <c r="J144" s="31"/>
      <c r="K144" s="31"/>
      <c r="L144" s="41"/>
      <c r="S144" s="31"/>
      <c r="T144" s="31"/>
      <c r="U144" s="31"/>
      <c r="V144" s="31"/>
      <c r="W144" s="31"/>
      <c r="X144" s="31"/>
      <c r="Y144" s="31"/>
      <c r="Z144" s="31"/>
      <c r="AA144" s="31"/>
      <c r="AB144" s="31"/>
      <c r="AC144" s="31"/>
      <c r="AD144" s="31"/>
      <c r="AE144" s="31"/>
    </row>
    <row r="145" spans="1:65" s="2" customFormat="1" ht="6.9" customHeight="1" x14ac:dyDescent="0.2">
      <c r="A145" s="31"/>
      <c r="B145" s="32"/>
      <c r="C145" s="31"/>
      <c r="D145" s="31"/>
      <c r="E145" s="31"/>
      <c r="F145" s="31"/>
      <c r="G145" s="31"/>
      <c r="H145" s="31"/>
      <c r="I145" s="31"/>
      <c r="J145" s="31"/>
      <c r="K145" s="31"/>
      <c r="L145" s="41"/>
      <c r="S145" s="31"/>
      <c r="T145" s="31"/>
      <c r="U145" s="31"/>
      <c r="V145" s="31"/>
      <c r="W145" s="31"/>
      <c r="X145" s="31"/>
      <c r="Y145" s="31"/>
      <c r="Z145" s="31"/>
      <c r="AA145" s="31"/>
      <c r="AB145" s="31"/>
      <c r="AC145" s="31"/>
      <c r="AD145" s="31"/>
      <c r="AE145" s="31"/>
    </row>
    <row r="146" spans="1:65" s="2" customFormat="1" ht="12" customHeight="1" x14ac:dyDescent="0.2">
      <c r="A146" s="31"/>
      <c r="B146" s="32"/>
      <c r="C146" s="26" t="s">
        <v>18</v>
      </c>
      <c r="D146" s="31"/>
      <c r="E146" s="31"/>
      <c r="F146" s="24" t="str">
        <f>F12</f>
        <v xml:space="preserve"> </v>
      </c>
      <c r="G146" s="31"/>
      <c r="H146" s="31"/>
      <c r="I146" s="26" t="s">
        <v>20</v>
      </c>
      <c r="J146" s="54" t="str">
        <f>IF(J12="","",J12)</f>
        <v/>
      </c>
      <c r="K146" s="31"/>
      <c r="L146" s="41"/>
      <c r="S146" s="31"/>
      <c r="T146" s="31"/>
      <c r="U146" s="31"/>
      <c r="V146" s="31"/>
      <c r="W146" s="31"/>
      <c r="X146" s="31"/>
      <c r="Y146" s="31"/>
      <c r="Z146" s="31"/>
      <c r="AA146" s="31"/>
      <c r="AB146" s="31"/>
      <c r="AC146" s="31"/>
      <c r="AD146" s="31"/>
      <c r="AE146" s="31"/>
    </row>
    <row r="147" spans="1:65" s="2" customFormat="1" ht="6.9" customHeight="1" x14ac:dyDescent="0.2">
      <c r="A147" s="31"/>
      <c r="B147" s="32"/>
      <c r="C147" s="31"/>
      <c r="D147" s="31"/>
      <c r="E147" s="31"/>
      <c r="F147" s="31"/>
      <c r="G147" s="31"/>
      <c r="H147" s="31"/>
      <c r="I147" s="31"/>
      <c r="J147" s="31"/>
      <c r="K147" s="31"/>
      <c r="L147" s="41"/>
      <c r="S147" s="31"/>
      <c r="T147" s="31"/>
      <c r="U147" s="31"/>
      <c r="V147" s="31"/>
      <c r="W147" s="31"/>
      <c r="X147" s="31"/>
      <c r="Y147" s="31"/>
      <c r="Z147" s="31"/>
      <c r="AA147" s="31"/>
      <c r="AB147" s="31"/>
      <c r="AC147" s="31"/>
      <c r="AD147" s="31"/>
      <c r="AE147" s="31"/>
    </row>
    <row r="148" spans="1:65" s="2" customFormat="1" ht="23.25" customHeight="1" x14ac:dyDescent="0.2">
      <c r="A148" s="31"/>
      <c r="B148" s="32"/>
      <c r="C148" s="26" t="s">
        <v>22</v>
      </c>
      <c r="D148" s="31"/>
      <c r="E148" s="31"/>
      <c r="F148" s="24" t="str">
        <f>E15</f>
        <v>NBS-Muzeum mincí a medailí,Štefánikovo námestie 11/21,Kremnica</v>
      </c>
      <c r="G148" s="31"/>
      <c r="H148" s="31"/>
      <c r="I148" s="26"/>
      <c r="J148" s="29"/>
      <c r="K148" s="31"/>
      <c r="L148" s="41"/>
      <c r="S148" s="31"/>
      <c r="T148" s="31"/>
      <c r="U148" s="31"/>
      <c r="V148" s="31"/>
      <c r="W148" s="31"/>
      <c r="X148" s="31"/>
      <c r="Y148" s="31"/>
      <c r="Z148" s="31"/>
      <c r="AA148" s="31"/>
      <c r="AB148" s="31"/>
      <c r="AC148" s="31"/>
      <c r="AD148" s="31"/>
      <c r="AE148" s="31"/>
    </row>
    <row r="149" spans="1:65" s="2" customFormat="1" ht="23.25" customHeight="1" x14ac:dyDescent="0.2">
      <c r="A149" s="192"/>
      <c r="B149" s="32"/>
      <c r="C149" s="191" t="s">
        <v>28</v>
      </c>
      <c r="D149" s="192"/>
      <c r="E149" s="192"/>
      <c r="F149" s="189" t="s">
        <v>85</v>
      </c>
      <c r="G149" s="192"/>
      <c r="H149" s="192"/>
      <c r="I149" s="191"/>
      <c r="J149" s="190"/>
      <c r="K149" s="192"/>
      <c r="L149" s="41"/>
      <c r="S149" s="192"/>
      <c r="T149" s="192"/>
      <c r="U149" s="192"/>
      <c r="V149" s="192"/>
      <c r="W149" s="192"/>
      <c r="X149" s="192"/>
      <c r="Y149" s="192"/>
      <c r="Z149" s="192"/>
      <c r="AA149" s="192"/>
      <c r="AB149" s="192"/>
      <c r="AC149" s="192"/>
      <c r="AD149" s="192"/>
      <c r="AE149" s="192"/>
    </row>
    <row r="150" spans="1:65" s="2" customFormat="1" ht="15.15" customHeight="1" x14ac:dyDescent="0.2">
      <c r="A150" s="31"/>
      <c r="B150" s="32"/>
      <c r="C150" s="26" t="s">
        <v>26</v>
      </c>
      <c r="D150" s="31"/>
      <c r="E150" s="31"/>
      <c r="F150" s="24" t="str">
        <f>IF(E18="","",E18)</f>
        <v>Vyplň údaj</v>
      </c>
      <c r="G150" s="31"/>
      <c r="H150" s="31"/>
      <c r="I150" s="26" t="s">
        <v>32</v>
      </c>
      <c r="J150" s="29" t="str">
        <f>E24</f>
        <v xml:space="preserve"> </v>
      </c>
      <c r="K150" s="31"/>
      <c r="L150" s="41"/>
      <c r="S150" s="31"/>
      <c r="T150" s="31"/>
      <c r="U150" s="31"/>
      <c r="V150" s="31"/>
      <c r="W150" s="31"/>
      <c r="X150" s="31"/>
      <c r="Y150" s="31"/>
      <c r="Z150" s="31"/>
      <c r="AA150" s="31"/>
      <c r="AB150" s="31"/>
      <c r="AC150" s="31"/>
      <c r="AD150" s="31"/>
      <c r="AE150" s="31"/>
    </row>
    <row r="151" spans="1:65" s="2" customFormat="1" ht="10.35" customHeight="1" x14ac:dyDescent="0.2">
      <c r="A151" s="31"/>
      <c r="B151" s="32"/>
      <c r="C151" s="31"/>
      <c r="D151" s="31"/>
      <c r="E151" s="31"/>
      <c r="F151" s="31"/>
      <c r="G151" s="31"/>
      <c r="H151" s="31"/>
      <c r="I151" s="31"/>
      <c r="J151" s="31"/>
      <c r="K151" s="31"/>
      <c r="L151" s="41"/>
      <c r="S151" s="31"/>
      <c r="T151" s="31"/>
      <c r="U151" s="31"/>
      <c r="V151" s="31"/>
      <c r="W151" s="31"/>
      <c r="X151" s="31"/>
      <c r="Y151" s="31"/>
      <c r="Z151" s="31"/>
      <c r="AA151" s="31"/>
      <c r="AB151" s="31"/>
      <c r="AC151" s="31"/>
      <c r="AD151" s="31"/>
      <c r="AE151" s="31"/>
    </row>
    <row r="152" spans="1:65" s="11" customFormat="1" ht="29.25" customHeight="1" x14ac:dyDescent="0.2">
      <c r="A152" s="130"/>
      <c r="B152" s="131"/>
      <c r="C152" s="132" t="s">
        <v>129</v>
      </c>
      <c r="D152" s="133" t="s">
        <v>59</v>
      </c>
      <c r="E152" s="133" t="s">
        <v>55</v>
      </c>
      <c r="F152" s="133" t="s">
        <v>56</v>
      </c>
      <c r="G152" s="133" t="s">
        <v>130</v>
      </c>
      <c r="H152" s="133" t="s">
        <v>131</v>
      </c>
      <c r="I152" s="133" t="s">
        <v>132</v>
      </c>
      <c r="J152" s="134" t="s">
        <v>91</v>
      </c>
      <c r="K152" s="135" t="s">
        <v>133</v>
      </c>
      <c r="L152" s="136"/>
      <c r="M152" s="61" t="s">
        <v>1</v>
      </c>
      <c r="N152" s="62" t="s">
        <v>38</v>
      </c>
      <c r="O152" s="62" t="s">
        <v>134</v>
      </c>
      <c r="P152" s="62" t="s">
        <v>135</v>
      </c>
      <c r="Q152" s="62" t="s">
        <v>136</v>
      </c>
      <c r="R152" s="62" t="s">
        <v>137</v>
      </c>
      <c r="S152" s="62" t="s">
        <v>138</v>
      </c>
      <c r="T152" s="62" t="s">
        <v>139</v>
      </c>
      <c r="U152" s="63" t="s">
        <v>140</v>
      </c>
      <c r="V152" s="130"/>
      <c r="W152" s="130"/>
      <c r="X152" s="130"/>
      <c r="Y152" s="130"/>
      <c r="Z152" s="130"/>
      <c r="AA152" s="130"/>
      <c r="AB152" s="130"/>
      <c r="AC152" s="130"/>
      <c r="AD152" s="130"/>
      <c r="AE152" s="130"/>
    </row>
    <row r="153" spans="1:65" s="2" customFormat="1" ht="22.95" customHeight="1" x14ac:dyDescent="0.3">
      <c r="A153" s="31"/>
      <c r="B153" s="32"/>
      <c r="C153" s="68" t="s">
        <v>88</v>
      </c>
      <c r="D153" s="31"/>
      <c r="E153" s="31"/>
      <c r="F153" s="31"/>
      <c r="G153" s="31"/>
      <c r="H153" s="31"/>
      <c r="I153" s="31"/>
      <c r="J153" s="137">
        <f>BK153</f>
        <v>0</v>
      </c>
      <c r="K153" s="31"/>
      <c r="L153" s="32"/>
      <c r="M153" s="64"/>
      <c r="N153" s="55"/>
      <c r="O153" s="65"/>
      <c r="P153" s="138">
        <f>P154</f>
        <v>0</v>
      </c>
      <c r="Q153" s="65"/>
      <c r="R153" s="138">
        <f>R154</f>
        <v>104.92246500000002</v>
      </c>
      <c r="S153" s="65"/>
      <c r="T153" s="138">
        <f>T154</f>
        <v>44.888699999999993</v>
      </c>
      <c r="U153" s="66"/>
      <c r="V153" s="31"/>
      <c r="W153" s="31"/>
      <c r="X153" s="31"/>
      <c r="Y153" s="31"/>
      <c r="Z153" s="31"/>
      <c r="AA153" s="31"/>
      <c r="AB153" s="31"/>
      <c r="AC153" s="31"/>
      <c r="AD153" s="31"/>
      <c r="AE153" s="31"/>
      <c r="AT153" s="16" t="s">
        <v>73</v>
      </c>
      <c r="AU153" s="16" t="s">
        <v>93</v>
      </c>
      <c r="BK153" s="139">
        <f>BK154</f>
        <v>0</v>
      </c>
    </row>
    <row r="154" spans="1:65" s="12" customFormat="1" ht="25.95" customHeight="1" x14ac:dyDescent="0.25">
      <c r="B154" s="140"/>
      <c r="D154" s="141" t="s">
        <v>73</v>
      </c>
      <c r="E154" s="142" t="s">
        <v>141</v>
      </c>
      <c r="F154" s="142" t="s">
        <v>141</v>
      </c>
      <c r="I154" s="143"/>
      <c r="J154" s="144">
        <f>BK154</f>
        <v>0</v>
      </c>
      <c r="L154" s="140"/>
      <c r="M154" s="145"/>
      <c r="N154" s="146"/>
      <c r="O154" s="146"/>
      <c r="P154" s="147">
        <f>P155+P180+P200+P220+P236+P256+P261+P277+P285+P292+P308+P311+P314+P316+P319+P322+P325+P328+P334+P338+P348+P361+P364+P377</f>
        <v>0</v>
      </c>
      <c r="Q154" s="146"/>
      <c r="R154" s="147">
        <f>R155+R180+R200+R220+R236+R256+R261+R277+R285+R292+R308+R311+R314+R316+R319+R322+R325+R328+R334+R338+R348+R361+R364+R377</f>
        <v>104.92246500000002</v>
      </c>
      <c r="S154" s="146"/>
      <c r="T154" s="147">
        <f>T155+T180+T200+T220+T236+T256+T261+T277+T285+T292+T308+T311+T314+T316+T319+T322+T325+T328+T334+T338+T348+T361+T364+T377</f>
        <v>44.888699999999993</v>
      </c>
      <c r="U154" s="148"/>
      <c r="AR154" s="141" t="s">
        <v>81</v>
      </c>
      <c r="AT154" s="149" t="s">
        <v>73</v>
      </c>
      <c r="AU154" s="149" t="s">
        <v>7</v>
      </c>
      <c r="AY154" s="141" t="s">
        <v>142</v>
      </c>
      <c r="BK154" s="150">
        <f>BK155+BK180+BK200+BK220+BK236+BK256+BK261+BK277+BK285+BK292+BK308+BK311+BK314+BK316+BK319+BK322+BK325+BK328+BK334+BK338+BK348+BK361+BK364+BK377</f>
        <v>0</v>
      </c>
    </row>
    <row r="155" spans="1:65" s="12" customFormat="1" ht="22.95" customHeight="1" x14ac:dyDescent="0.25">
      <c r="B155" s="140"/>
      <c r="D155" s="141" t="s">
        <v>73</v>
      </c>
      <c r="E155" s="151" t="s">
        <v>143</v>
      </c>
      <c r="F155" s="151" t="s">
        <v>144</v>
      </c>
      <c r="I155" s="143"/>
      <c r="J155" s="152">
        <f>BK155</f>
        <v>0</v>
      </c>
      <c r="L155" s="140"/>
      <c r="M155" s="145"/>
      <c r="N155" s="146"/>
      <c r="O155" s="146"/>
      <c r="P155" s="147">
        <f>SUM(P156:P179)</f>
        <v>0</v>
      </c>
      <c r="Q155" s="146"/>
      <c r="R155" s="147">
        <f>SUM(R156:R179)</f>
        <v>6.467080000000001</v>
      </c>
      <c r="S155" s="146"/>
      <c r="T155" s="147">
        <f>SUM(T156:T179)</f>
        <v>10.86285</v>
      </c>
      <c r="U155" s="148"/>
      <c r="AR155" s="141" t="s">
        <v>81</v>
      </c>
      <c r="AT155" s="149" t="s">
        <v>73</v>
      </c>
      <c r="AU155" s="149" t="s">
        <v>81</v>
      </c>
      <c r="AY155" s="141" t="s">
        <v>142</v>
      </c>
      <c r="BK155" s="150">
        <f>SUM(BK156:BK179)</f>
        <v>0</v>
      </c>
    </row>
    <row r="156" spans="1:65" s="2" customFormat="1" ht="49.2" customHeight="1" x14ac:dyDescent="0.2">
      <c r="A156" s="31"/>
      <c r="B156" s="119"/>
      <c r="C156" s="153" t="s">
        <v>81</v>
      </c>
      <c r="D156" s="153" t="s">
        <v>145</v>
      </c>
      <c r="E156" s="154" t="s">
        <v>146</v>
      </c>
      <c r="F156" s="155" t="s">
        <v>147</v>
      </c>
      <c r="G156" s="156" t="s">
        <v>148</v>
      </c>
      <c r="H156" s="194">
        <v>95</v>
      </c>
      <c r="I156" s="158"/>
      <c r="J156" s="157">
        <f t="shared" ref="J156:J173" si="5">ROUND(I156*H156,3)</f>
        <v>0</v>
      </c>
      <c r="K156" s="159"/>
      <c r="L156" s="32"/>
      <c r="M156" s="160" t="s">
        <v>1</v>
      </c>
      <c r="N156" s="161" t="s">
        <v>40</v>
      </c>
      <c r="O156" s="57"/>
      <c r="P156" s="162">
        <f t="shared" ref="P156:P173" si="6">O156*H156</f>
        <v>0</v>
      </c>
      <c r="Q156" s="162">
        <v>0</v>
      </c>
      <c r="R156" s="162">
        <f t="shared" ref="R156:R173" si="7">Q156*H156</f>
        <v>0</v>
      </c>
      <c r="S156" s="162">
        <v>1.2999999999999999E-2</v>
      </c>
      <c r="T156" s="162">
        <f t="shared" ref="T156:T173" si="8">S156*H156</f>
        <v>1.2349999999999999</v>
      </c>
      <c r="U156" s="163" t="s">
        <v>1</v>
      </c>
      <c r="V156" s="31"/>
      <c r="W156" s="31"/>
      <c r="X156" s="31"/>
      <c r="Y156" s="31"/>
      <c r="Z156" s="31"/>
      <c r="AA156" s="31"/>
      <c r="AB156" s="31"/>
      <c r="AC156" s="31"/>
      <c r="AD156" s="31"/>
      <c r="AE156" s="31"/>
      <c r="AR156" s="164" t="s">
        <v>149</v>
      </c>
      <c r="AT156" s="164" t="s">
        <v>145</v>
      </c>
      <c r="AU156" s="164" t="s">
        <v>121</v>
      </c>
      <c r="AY156" s="16" t="s">
        <v>142</v>
      </c>
      <c r="BE156" s="165">
        <f t="shared" ref="BE156:BE173" si="9">IF(N156="základná",J156,0)</f>
        <v>0</v>
      </c>
      <c r="BF156" s="165">
        <f t="shared" ref="BF156:BF173" si="10">IF(N156="znížená",J156,0)</f>
        <v>0</v>
      </c>
      <c r="BG156" s="165">
        <f t="shared" ref="BG156:BG173" si="11">IF(N156="zákl. prenesená",J156,0)</f>
        <v>0</v>
      </c>
      <c r="BH156" s="165">
        <f t="shared" ref="BH156:BH173" si="12">IF(N156="zníž. prenesená",J156,0)</f>
        <v>0</v>
      </c>
      <c r="BI156" s="165">
        <f t="shared" ref="BI156:BI173" si="13">IF(N156="nulová",J156,0)</f>
        <v>0</v>
      </c>
      <c r="BJ156" s="16" t="s">
        <v>121</v>
      </c>
      <c r="BK156" s="166">
        <f t="shared" ref="BK156:BK173" si="14">ROUND(I156*H156,3)</f>
        <v>0</v>
      </c>
      <c r="BL156" s="16" t="s">
        <v>149</v>
      </c>
      <c r="BM156" s="164" t="s">
        <v>150</v>
      </c>
    </row>
    <row r="157" spans="1:65" s="2" customFormat="1" ht="24.15" customHeight="1" x14ac:dyDescent="0.2">
      <c r="A157" s="31"/>
      <c r="B157" s="119"/>
      <c r="C157" s="153" t="s">
        <v>121</v>
      </c>
      <c r="D157" s="153" t="s">
        <v>145</v>
      </c>
      <c r="E157" s="154" t="s">
        <v>151</v>
      </c>
      <c r="F157" s="155" t="s">
        <v>152</v>
      </c>
      <c r="G157" s="156" t="s">
        <v>148</v>
      </c>
      <c r="H157" s="157">
        <v>95</v>
      </c>
      <c r="I157" s="158"/>
      <c r="J157" s="157">
        <f t="shared" si="5"/>
        <v>0</v>
      </c>
      <c r="K157" s="159"/>
      <c r="L157" s="32"/>
      <c r="M157" s="160" t="s">
        <v>1</v>
      </c>
      <c r="N157" s="161" t="s">
        <v>40</v>
      </c>
      <c r="O157" s="57"/>
      <c r="P157" s="162">
        <f t="shared" si="6"/>
        <v>0</v>
      </c>
      <c r="Q157" s="162">
        <v>0</v>
      </c>
      <c r="R157" s="162">
        <f t="shared" si="7"/>
        <v>0</v>
      </c>
      <c r="S157" s="162">
        <v>6.0999999999999999E-2</v>
      </c>
      <c r="T157" s="162">
        <f t="shared" si="8"/>
        <v>5.7949999999999999</v>
      </c>
      <c r="U157" s="163" t="s">
        <v>1</v>
      </c>
      <c r="V157" s="31"/>
      <c r="W157" s="31"/>
      <c r="X157" s="31"/>
      <c r="Y157" s="31"/>
      <c r="Z157" s="31"/>
      <c r="AA157" s="31"/>
      <c r="AB157" s="31"/>
      <c r="AC157" s="31"/>
      <c r="AD157" s="31"/>
      <c r="AE157" s="31"/>
      <c r="AR157" s="164" t="s">
        <v>149</v>
      </c>
      <c r="AT157" s="164" t="s">
        <v>145</v>
      </c>
      <c r="AU157" s="164" t="s">
        <v>121</v>
      </c>
      <c r="AY157" s="16" t="s">
        <v>142</v>
      </c>
      <c r="BE157" s="165">
        <f t="shared" si="9"/>
        <v>0</v>
      </c>
      <c r="BF157" s="165">
        <f t="shared" si="10"/>
        <v>0</v>
      </c>
      <c r="BG157" s="165">
        <f t="shared" si="11"/>
        <v>0</v>
      </c>
      <c r="BH157" s="165">
        <f t="shared" si="12"/>
        <v>0</v>
      </c>
      <c r="BI157" s="165">
        <f t="shared" si="13"/>
        <v>0</v>
      </c>
      <c r="BJ157" s="16" t="s">
        <v>121</v>
      </c>
      <c r="BK157" s="166">
        <f t="shared" si="14"/>
        <v>0</v>
      </c>
      <c r="BL157" s="16" t="s">
        <v>149</v>
      </c>
      <c r="BM157" s="164" t="s">
        <v>153</v>
      </c>
    </row>
    <row r="158" spans="1:65" s="2" customFormat="1" ht="24.15" customHeight="1" x14ac:dyDescent="0.2">
      <c r="A158" s="31"/>
      <c r="B158" s="119"/>
      <c r="C158" s="153" t="s">
        <v>154</v>
      </c>
      <c r="D158" s="153" t="s">
        <v>145</v>
      </c>
      <c r="E158" s="154" t="s">
        <v>155</v>
      </c>
      <c r="F158" s="155" t="s">
        <v>156</v>
      </c>
      <c r="G158" s="156" t="s">
        <v>148</v>
      </c>
      <c r="H158" s="157">
        <v>95</v>
      </c>
      <c r="I158" s="158"/>
      <c r="J158" s="157">
        <f t="shared" si="5"/>
        <v>0</v>
      </c>
      <c r="K158" s="159"/>
      <c r="L158" s="32"/>
      <c r="M158" s="160" t="s">
        <v>1</v>
      </c>
      <c r="N158" s="161" t="s">
        <v>40</v>
      </c>
      <c r="O158" s="57"/>
      <c r="P158" s="162">
        <f t="shared" si="6"/>
        <v>0</v>
      </c>
      <c r="Q158" s="162">
        <v>0</v>
      </c>
      <c r="R158" s="162">
        <f t="shared" si="7"/>
        <v>0</v>
      </c>
      <c r="S158" s="162">
        <v>0.04</v>
      </c>
      <c r="T158" s="162">
        <f t="shared" si="8"/>
        <v>3.8000000000000003</v>
      </c>
      <c r="U158" s="163" t="s">
        <v>1</v>
      </c>
      <c r="V158" s="31"/>
      <c r="W158" s="31"/>
      <c r="X158" s="31"/>
      <c r="Y158" s="31"/>
      <c r="Z158" s="31"/>
      <c r="AA158" s="31"/>
      <c r="AB158" s="31"/>
      <c r="AC158" s="31"/>
      <c r="AD158" s="31"/>
      <c r="AE158" s="31"/>
      <c r="AR158" s="164" t="s">
        <v>149</v>
      </c>
      <c r="AT158" s="164" t="s">
        <v>145</v>
      </c>
      <c r="AU158" s="164" t="s">
        <v>121</v>
      </c>
      <c r="AY158" s="16" t="s">
        <v>142</v>
      </c>
      <c r="BE158" s="165">
        <f t="shared" si="9"/>
        <v>0</v>
      </c>
      <c r="BF158" s="165">
        <f t="shared" si="10"/>
        <v>0</v>
      </c>
      <c r="BG158" s="165">
        <f t="shared" si="11"/>
        <v>0</v>
      </c>
      <c r="BH158" s="165">
        <f t="shared" si="12"/>
        <v>0</v>
      </c>
      <c r="BI158" s="165">
        <f t="shared" si="13"/>
        <v>0</v>
      </c>
      <c r="BJ158" s="16" t="s">
        <v>121</v>
      </c>
      <c r="BK158" s="166">
        <f t="shared" si="14"/>
        <v>0</v>
      </c>
      <c r="BL158" s="16" t="s">
        <v>149</v>
      </c>
      <c r="BM158" s="164" t="s">
        <v>157</v>
      </c>
    </row>
    <row r="159" spans="1:65" s="2" customFormat="1" ht="24.15" customHeight="1" x14ac:dyDescent="0.2">
      <c r="A159" s="31"/>
      <c r="B159" s="119"/>
      <c r="C159" s="153" t="s">
        <v>149</v>
      </c>
      <c r="D159" s="153" t="s">
        <v>145</v>
      </c>
      <c r="E159" s="154" t="s">
        <v>158</v>
      </c>
      <c r="F159" s="155" t="s">
        <v>159</v>
      </c>
      <c r="G159" s="156" t="s">
        <v>148</v>
      </c>
      <c r="H159" s="157">
        <v>95</v>
      </c>
      <c r="I159" s="158"/>
      <c r="J159" s="157">
        <f t="shared" si="5"/>
        <v>0</v>
      </c>
      <c r="K159" s="159"/>
      <c r="L159" s="32"/>
      <c r="M159" s="160" t="s">
        <v>1</v>
      </c>
      <c r="N159" s="161" t="s">
        <v>40</v>
      </c>
      <c r="O159" s="57"/>
      <c r="P159" s="162">
        <f t="shared" si="6"/>
        <v>0</v>
      </c>
      <c r="Q159" s="162">
        <v>0</v>
      </c>
      <c r="R159" s="162">
        <f t="shared" si="7"/>
        <v>0</v>
      </c>
      <c r="S159" s="162">
        <v>0</v>
      </c>
      <c r="T159" s="162">
        <f t="shared" si="8"/>
        <v>0</v>
      </c>
      <c r="U159" s="163" t="s">
        <v>1</v>
      </c>
      <c r="V159" s="31"/>
      <c r="W159" s="31"/>
      <c r="X159" s="31"/>
      <c r="Y159" s="31"/>
      <c r="Z159" s="31"/>
      <c r="AA159" s="31"/>
      <c r="AB159" s="31"/>
      <c r="AC159" s="31"/>
      <c r="AD159" s="31"/>
      <c r="AE159" s="31"/>
      <c r="AR159" s="164" t="s">
        <v>149</v>
      </c>
      <c r="AT159" s="164" t="s">
        <v>145</v>
      </c>
      <c r="AU159" s="164" t="s">
        <v>121</v>
      </c>
      <c r="AY159" s="16" t="s">
        <v>142</v>
      </c>
      <c r="BE159" s="165">
        <f t="shared" si="9"/>
        <v>0</v>
      </c>
      <c r="BF159" s="165">
        <f t="shared" si="10"/>
        <v>0</v>
      </c>
      <c r="BG159" s="165">
        <f t="shared" si="11"/>
        <v>0</v>
      </c>
      <c r="BH159" s="165">
        <f t="shared" si="12"/>
        <v>0</v>
      </c>
      <c r="BI159" s="165">
        <f t="shared" si="13"/>
        <v>0</v>
      </c>
      <c r="BJ159" s="16" t="s">
        <v>121</v>
      </c>
      <c r="BK159" s="166">
        <f t="shared" si="14"/>
        <v>0</v>
      </c>
      <c r="BL159" s="16" t="s">
        <v>149</v>
      </c>
      <c r="BM159" s="164" t="s">
        <v>160</v>
      </c>
    </row>
    <row r="160" spans="1:65" s="2" customFormat="1" ht="14.4" customHeight="1" x14ac:dyDescent="0.2">
      <c r="A160" s="31"/>
      <c r="B160" s="119"/>
      <c r="C160" s="153" t="s">
        <v>161</v>
      </c>
      <c r="D160" s="153" t="s">
        <v>145</v>
      </c>
      <c r="E160" s="154" t="s">
        <v>162</v>
      </c>
      <c r="F160" s="155" t="s">
        <v>163</v>
      </c>
      <c r="G160" s="156" t="s">
        <v>148</v>
      </c>
      <c r="H160" s="157">
        <v>28.5</v>
      </c>
      <c r="I160" s="158"/>
      <c r="J160" s="157">
        <f t="shared" si="5"/>
        <v>0</v>
      </c>
      <c r="K160" s="159"/>
      <c r="L160" s="32"/>
      <c r="M160" s="160" t="s">
        <v>1</v>
      </c>
      <c r="N160" s="161" t="s">
        <v>40</v>
      </c>
      <c r="O160" s="57"/>
      <c r="P160" s="162">
        <f t="shared" si="6"/>
        <v>0</v>
      </c>
      <c r="Q160" s="162">
        <v>0</v>
      </c>
      <c r="R160" s="162">
        <f t="shared" si="7"/>
        <v>0</v>
      </c>
      <c r="S160" s="162">
        <v>0</v>
      </c>
      <c r="T160" s="162">
        <f t="shared" si="8"/>
        <v>0</v>
      </c>
      <c r="U160" s="163" t="s">
        <v>1</v>
      </c>
      <c r="V160" s="31"/>
      <c r="W160" s="31"/>
      <c r="X160" s="31"/>
      <c r="Y160" s="31"/>
      <c r="Z160" s="31"/>
      <c r="AA160" s="31"/>
      <c r="AB160" s="31"/>
      <c r="AC160" s="31"/>
      <c r="AD160" s="31"/>
      <c r="AE160" s="31"/>
      <c r="AR160" s="164" t="s">
        <v>149</v>
      </c>
      <c r="AT160" s="164" t="s">
        <v>145</v>
      </c>
      <c r="AU160" s="164" t="s">
        <v>121</v>
      </c>
      <c r="AY160" s="16" t="s">
        <v>142</v>
      </c>
      <c r="BE160" s="165">
        <f t="shared" si="9"/>
        <v>0</v>
      </c>
      <c r="BF160" s="165">
        <f t="shared" si="10"/>
        <v>0</v>
      </c>
      <c r="BG160" s="165">
        <f t="shared" si="11"/>
        <v>0</v>
      </c>
      <c r="BH160" s="165">
        <f t="shared" si="12"/>
        <v>0</v>
      </c>
      <c r="BI160" s="165">
        <f t="shared" si="13"/>
        <v>0</v>
      </c>
      <c r="BJ160" s="16" t="s">
        <v>121</v>
      </c>
      <c r="BK160" s="166">
        <f t="shared" si="14"/>
        <v>0</v>
      </c>
      <c r="BL160" s="16" t="s">
        <v>149</v>
      </c>
      <c r="BM160" s="164" t="s">
        <v>164</v>
      </c>
    </row>
    <row r="161" spans="1:65" s="2" customFormat="1" ht="14.4" customHeight="1" x14ac:dyDescent="0.2">
      <c r="A161" s="31"/>
      <c r="B161" s="119"/>
      <c r="C161" s="153" t="s">
        <v>165</v>
      </c>
      <c r="D161" s="153" t="s">
        <v>145</v>
      </c>
      <c r="E161" s="154" t="s">
        <v>166</v>
      </c>
      <c r="F161" s="155" t="s">
        <v>167</v>
      </c>
      <c r="G161" s="156" t="s">
        <v>148</v>
      </c>
      <c r="H161" s="157">
        <v>28.5</v>
      </c>
      <c r="I161" s="158"/>
      <c r="J161" s="157">
        <f t="shared" si="5"/>
        <v>0</v>
      </c>
      <c r="K161" s="159"/>
      <c r="L161" s="32"/>
      <c r="M161" s="160" t="s">
        <v>1</v>
      </c>
      <c r="N161" s="161" t="s">
        <v>40</v>
      </c>
      <c r="O161" s="57"/>
      <c r="P161" s="162">
        <f t="shared" si="6"/>
        <v>0</v>
      </c>
      <c r="Q161" s="162">
        <v>0</v>
      </c>
      <c r="R161" s="162">
        <f t="shared" si="7"/>
        <v>0</v>
      </c>
      <c r="S161" s="162">
        <v>0</v>
      </c>
      <c r="T161" s="162">
        <f t="shared" si="8"/>
        <v>0</v>
      </c>
      <c r="U161" s="163" t="s">
        <v>1</v>
      </c>
      <c r="V161" s="31"/>
      <c r="W161" s="31"/>
      <c r="X161" s="31"/>
      <c r="Y161" s="31"/>
      <c r="Z161" s="31"/>
      <c r="AA161" s="31"/>
      <c r="AB161" s="31"/>
      <c r="AC161" s="31"/>
      <c r="AD161" s="31"/>
      <c r="AE161" s="31"/>
      <c r="AR161" s="164" t="s">
        <v>149</v>
      </c>
      <c r="AT161" s="164" t="s">
        <v>145</v>
      </c>
      <c r="AU161" s="164" t="s">
        <v>121</v>
      </c>
      <c r="AY161" s="16" t="s">
        <v>142</v>
      </c>
      <c r="BE161" s="165">
        <f t="shared" si="9"/>
        <v>0</v>
      </c>
      <c r="BF161" s="165">
        <f t="shared" si="10"/>
        <v>0</v>
      </c>
      <c r="BG161" s="165">
        <f t="shared" si="11"/>
        <v>0</v>
      </c>
      <c r="BH161" s="165">
        <f t="shared" si="12"/>
        <v>0</v>
      </c>
      <c r="BI161" s="165">
        <f t="shared" si="13"/>
        <v>0</v>
      </c>
      <c r="BJ161" s="16" t="s">
        <v>121</v>
      </c>
      <c r="BK161" s="166">
        <f t="shared" si="14"/>
        <v>0</v>
      </c>
      <c r="BL161" s="16" t="s">
        <v>149</v>
      </c>
      <c r="BM161" s="164" t="s">
        <v>168</v>
      </c>
    </row>
    <row r="162" spans="1:65" s="2" customFormat="1" ht="24.15" customHeight="1" x14ac:dyDescent="0.2">
      <c r="A162" s="31"/>
      <c r="B162" s="119"/>
      <c r="C162" s="153" t="s">
        <v>169</v>
      </c>
      <c r="D162" s="153" t="s">
        <v>145</v>
      </c>
      <c r="E162" s="154" t="s">
        <v>170</v>
      </c>
      <c r="F162" s="155" t="s">
        <v>171</v>
      </c>
      <c r="G162" s="156" t="s">
        <v>148</v>
      </c>
      <c r="H162" s="157">
        <v>10</v>
      </c>
      <c r="I162" s="158"/>
      <c r="J162" s="157">
        <f t="shared" si="5"/>
        <v>0</v>
      </c>
      <c r="K162" s="159"/>
      <c r="L162" s="32"/>
      <c r="M162" s="160" t="s">
        <v>1</v>
      </c>
      <c r="N162" s="161" t="s">
        <v>40</v>
      </c>
      <c r="O162" s="57"/>
      <c r="P162" s="162">
        <f t="shared" si="6"/>
        <v>0</v>
      </c>
      <c r="Q162" s="162">
        <v>0</v>
      </c>
      <c r="R162" s="162">
        <f t="shared" si="7"/>
        <v>0</v>
      </c>
      <c r="S162" s="162">
        <v>0</v>
      </c>
      <c r="T162" s="162">
        <f t="shared" si="8"/>
        <v>0</v>
      </c>
      <c r="U162" s="163" t="s">
        <v>1</v>
      </c>
      <c r="V162" s="31"/>
      <c r="W162" s="31"/>
      <c r="X162" s="31"/>
      <c r="Y162" s="31"/>
      <c r="Z162" s="31"/>
      <c r="AA162" s="31"/>
      <c r="AB162" s="31"/>
      <c r="AC162" s="31"/>
      <c r="AD162" s="31"/>
      <c r="AE162" s="31"/>
      <c r="AR162" s="164" t="s">
        <v>149</v>
      </c>
      <c r="AT162" s="164" t="s">
        <v>145</v>
      </c>
      <c r="AU162" s="164" t="s">
        <v>121</v>
      </c>
      <c r="AY162" s="16" t="s">
        <v>142</v>
      </c>
      <c r="BE162" s="165">
        <f t="shared" si="9"/>
        <v>0</v>
      </c>
      <c r="BF162" s="165">
        <f t="shared" si="10"/>
        <v>0</v>
      </c>
      <c r="BG162" s="165">
        <f t="shared" si="11"/>
        <v>0</v>
      </c>
      <c r="BH162" s="165">
        <f t="shared" si="12"/>
        <v>0</v>
      </c>
      <c r="BI162" s="165">
        <f t="shared" si="13"/>
        <v>0</v>
      </c>
      <c r="BJ162" s="16" t="s">
        <v>121</v>
      </c>
      <c r="BK162" s="166">
        <f t="shared" si="14"/>
        <v>0</v>
      </c>
      <c r="BL162" s="16" t="s">
        <v>149</v>
      </c>
      <c r="BM162" s="164" t="s">
        <v>172</v>
      </c>
    </row>
    <row r="163" spans="1:65" s="2" customFormat="1" ht="24.15" customHeight="1" x14ac:dyDescent="0.2">
      <c r="A163" s="31"/>
      <c r="B163" s="119"/>
      <c r="C163" s="153" t="s">
        <v>173</v>
      </c>
      <c r="D163" s="153" t="s">
        <v>145</v>
      </c>
      <c r="E163" s="154" t="s">
        <v>174</v>
      </c>
      <c r="F163" s="155" t="s">
        <v>175</v>
      </c>
      <c r="G163" s="156" t="s">
        <v>148</v>
      </c>
      <c r="H163" s="157">
        <v>95</v>
      </c>
      <c r="I163" s="158"/>
      <c r="J163" s="157">
        <f t="shared" si="5"/>
        <v>0</v>
      </c>
      <c r="K163" s="159"/>
      <c r="L163" s="32"/>
      <c r="M163" s="160" t="s">
        <v>1</v>
      </c>
      <c r="N163" s="161" t="s">
        <v>40</v>
      </c>
      <c r="O163" s="57"/>
      <c r="P163" s="162">
        <f t="shared" si="6"/>
        <v>0</v>
      </c>
      <c r="Q163" s="162">
        <v>1E-4</v>
      </c>
      <c r="R163" s="162">
        <f t="shared" si="7"/>
        <v>9.4999999999999998E-3</v>
      </c>
      <c r="S163" s="162">
        <v>0</v>
      </c>
      <c r="T163" s="162">
        <f t="shared" si="8"/>
        <v>0</v>
      </c>
      <c r="U163" s="163" t="s">
        <v>1</v>
      </c>
      <c r="V163" s="31"/>
      <c r="W163" s="31"/>
      <c r="X163" s="31"/>
      <c r="Y163" s="31"/>
      <c r="Z163" s="31"/>
      <c r="AA163" s="31"/>
      <c r="AB163" s="31"/>
      <c r="AC163" s="31"/>
      <c r="AD163" s="31"/>
      <c r="AE163" s="31"/>
      <c r="AR163" s="164" t="s">
        <v>149</v>
      </c>
      <c r="AT163" s="164" t="s">
        <v>145</v>
      </c>
      <c r="AU163" s="164" t="s">
        <v>121</v>
      </c>
      <c r="AY163" s="16" t="s">
        <v>142</v>
      </c>
      <c r="BE163" s="165">
        <f t="shared" si="9"/>
        <v>0</v>
      </c>
      <c r="BF163" s="165">
        <f t="shared" si="10"/>
        <v>0</v>
      </c>
      <c r="BG163" s="165">
        <f t="shared" si="11"/>
        <v>0</v>
      </c>
      <c r="BH163" s="165">
        <f t="shared" si="12"/>
        <v>0</v>
      </c>
      <c r="BI163" s="165">
        <f t="shared" si="13"/>
        <v>0</v>
      </c>
      <c r="BJ163" s="16" t="s">
        <v>121</v>
      </c>
      <c r="BK163" s="166">
        <f t="shared" si="14"/>
        <v>0</v>
      </c>
      <c r="BL163" s="16" t="s">
        <v>149</v>
      </c>
      <c r="BM163" s="164" t="s">
        <v>176</v>
      </c>
    </row>
    <row r="164" spans="1:65" s="2" customFormat="1" ht="14.4" customHeight="1" x14ac:dyDescent="0.2">
      <c r="A164" s="31"/>
      <c r="B164" s="119"/>
      <c r="C164" s="153" t="s">
        <v>177</v>
      </c>
      <c r="D164" s="153" t="s">
        <v>145</v>
      </c>
      <c r="E164" s="154" t="s">
        <v>178</v>
      </c>
      <c r="F164" s="155" t="s">
        <v>179</v>
      </c>
      <c r="G164" s="156" t="s">
        <v>148</v>
      </c>
      <c r="H164" s="157">
        <v>95</v>
      </c>
      <c r="I164" s="158"/>
      <c r="J164" s="157">
        <f t="shared" si="5"/>
        <v>0</v>
      </c>
      <c r="K164" s="159"/>
      <c r="L164" s="32"/>
      <c r="M164" s="160" t="s">
        <v>1</v>
      </c>
      <c r="N164" s="161" t="s">
        <v>40</v>
      </c>
      <c r="O164" s="57"/>
      <c r="P164" s="162">
        <f t="shared" si="6"/>
        <v>0</v>
      </c>
      <c r="Q164" s="162">
        <v>6.0000000000000001E-3</v>
      </c>
      <c r="R164" s="162">
        <f t="shared" si="7"/>
        <v>0.57000000000000006</v>
      </c>
      <c r="S164" s="162">
        <v>0</v>
      </c>
      <c r="T164" s="162">
        <f t="shared" si="8"/>
        <v>0</v>
      </c>
      <c r="U164" s="163" t="s">
        <v>1</v>
      </c>
      <c r="V164" s="31"/>
      <c r="W164" s="31"/>
      <c r="X164" s="31"/>
      <c r="Y164" s="31"/>
      <c r="Z164" s="31"/>
      <c r="AA164" s="31"/>
      <c r="AB164" s="31"/>
      <c r="AC164" s="31"/>
      <c r="AD164" s="31"/>
      <c r="AE164" s="31"/>
      <c r="AR164" s="164" t="s">
        <v>149</v>
      </c>
      <c r="AT164" s="164" t="s">
        <v>145</v>
      </c>
      <c r="AU164" s="164" t="s">
        <v>121</v>
      </c>
      <c r="AY164" s="16" t="s">
        <v>142</v>
      </c>
      <c r="BE164" s="165">
        <f t="shared" si="9"/>
        <v>0</v>
      </c>
      <c r="BF164" s="165">
        <f t="shared" si="10"/>
        <v>0</v>
      </c>
      <c r="BG164" s="165">
        <f t="shared" si="11"/>
        <v>0</v>
      </c>
      <c r="BH164" s="165">
        <f t="shared" si="12"/>
        <v>0</v>
      </c>
      <c r="BI164" s="165">
        <f t="shared" si="13"/>
        <v>0</v>
      </c>
      <c r="BJ164" s="16" t="s">
        <v>121</v>
      </c>
      <c r="BK164" s="166">
        <f t="shared" si="14"/>
        <v>0</v>
      </c>
      <c r="BL164" s="16" t="s">
        <v>149</v>
      </c>
      <c r="BM164" s="164" t="s">
        <v>180</v>
      </c>
    </row>
    <row r="165" spans="1:65" s="2" customFormat="1" ht="37.950000000000003" customHeight="1" x14ac:dyDescent="0.2">
      <c r="A165" s="31"/>
      <c r="B165" s="119"/>
      <c r="C165" s="153" t="s">
        <v>181</v>
      </c>
      <c r="D165" s="153" t="s">
        <v>145</v>
      </c>
      <c r="E165" s="154" t="s">
        <v>182</v>
      </c>
      <c r="F165" s="155" t="s">
        <v>183</v>
      </c>
      <c r="G165" s="156" t="s">
        <v>148</v>
      </c>
      <c r="H165" s="157">
        <v>95</v>
      </c>
      <c r="I165" s="158"/>
      <c r="J165" s="157">
        <f t="shared" si="5"/>
        <v>0</v>
      </c>
      <c r="K165" s="159"/>
      <c r="L165" s="32"/>
      <c r="M165" s="160" t="s">
        <v>1</v>
      </c>
      <c r="N165" s="161" t="s">
        <v>40</v>
      </c>
      <c r="O165" s="57"/>
      <c r="P165" s="162">
        <f t="shared" si="6"/>
        <v>0</v>
      </c>
      <c r="Q165" s="162">
        <v>0.04</v>
      </c>
      <c r="R165" s="162">
        <f t="shared" si="7"/>
        <v>3.8000000000000003</v>
      </c>
      <c r="S165" s="162">
        <v>0</v>
      </c>
      <c r="T165" s="162">
        <f t="shared" si="8"/>
        <v>0</v>
      </c>
      <c r="U165" s="163" t="s">
        <v>1</v>
      </c>
      <c r="V165" s="31"/>
      <c r="W165" s="31"/>
      <c r="X165" s="31"/>
      <c r="Y165" s="31"/>
      <c r="Z165" s="31"/>
      <c r="AA165" s="31"/>
      <c r="AB165" s="31"/>
      <c r="AC165" s="31"/>
      <c r="AD165" s="31"/>
      <c r="AE165" s="31"/>
      <c r="AR165" s="164" t="s">
        <v>149</v>
      </c>
      <c r="AT165" s="164" t="s">
        <v>145</v>
      </c>
      <c r="AU165" s="164" t="s">
        <v>121</v>
      </c>
      <c r="AY165" s="16" t="s">
        <v>142</v>
      </c>
      <c r="BE165" s="165">
        <f t="shared" si="9"/>
        <v>0</v>
      </c>
      <c r="BF165" s="165">
        <f t="shared" si="10"/>
        <v>0</v>
      </c>
      <c r="BG165" s="165">
        <f t="shared" si="11"/>
        <v>0</v>
      </c>
      <c r="BH165" s="165">
        <f t="shared" si="12"/>
        <v>0</v>
      </c>
      <c r="BI165" s="165">
        <f t="shared" si="13"/>
        <v>0</v>
      </c>
      <c r="BJ165" s="16" t="s">
        <v>121</v>
      </c>
      <c r="BK165" s="166">
        <f t="shared" si="14"/>
        <v>0</v>
      </c>
      <c r="BL165" s="16" t="s">
        <v>149</v>
      </c>
      <c r="BM165" s="164" t="s">
        <v>184</v>
      </c>
    </row>
    <row r="166" spans="1:65" s="2" customFormat="1" ht="37.950000000000003" customHeight="1" x14ac:dyDescent="0.2">
      <c r="A166" s="31"/>
      <c r="B166" s="119"/>
      <c r="C166" s="153" t="s">
        <v>185</v>
      </c>
      <c r="D166" s="153" t="s">
        <v>145</v>
      </c>
      <c r="E166" s="154" t="s">
        <v>186</v>
      </c>
      <c r="F166" s="155" t="s">
        <v>183</v>
      </c>
      <c r="G166" s="156" t="s">
        <v>148</v>
      </c>
      <c r="H166" s="157">
        <v>95</v>
      </c>
      <c r="I166" s="158"/>
      <c r="J166" s="157">
        <f t="shared" si="5"/>
        <v>0</v>
      </c>
      <c r="K166" s="159"/>
      <c r="L166" s="32"/>
      <c r="M166" s="160" t="s">
        <v>1</v>
      </c>
      <c r="N166" s="161" t="s">
        <v>40</v>
      </c>
      <c r="O166" s="57"/>
      <c r="P166" s="162">
        <f t="shared" si="6"/>
        <v>0</v>
      </c>
      <c r="Q166" s="162">
        <v>0.02</v>
      </c>
      <c r="R166" s="162">
        <f t="shared" si="7"/>
        <v>1.9000000000000001</v>
      </c>
      <c r="S166" s="162">
        <v>0</v>
      </c>
      <c r="T166" s="162">
        <f t="shared" si="8"/>
        <v>0</v>
      </c>
      <c r="U166" s="163" t="s">
        <v>1</v>
      </c>
      <c r="V166" s="31"/>
      <c r="W166" s="31"/>
      <c r="X166" s="31"/>
      <c r="Y166" s="31"/>
      <c r="Z166" s="31"/>
      <c r="AA166" s="31"/>
      <c r="AB166" s="31"/>
      <c r="AC166" s="31"/>
      <c r="AD166" s="31"/>
      <c r="AE166" s="31"/>
      <c r="AR166" s="164" t="s">
        <v>149</v>
      </c>
      <c r="AT166" s="164" t="s">
        <v>145</v>
      </c>
      <c r="AU166" s="164" t="s">
        <v>121</v>
      </c>
      <c r="AY166" s="16" t="s">
        <v>142</v>
      </c>
      <c r="BE166" s="165">
        <f t="shared" si="9"/>
        <v>0</v>
      </c>
      <c r="BF166" s="165">
        <f t="shared" si="10"/>
        <v>0</v>
      </c>
      <c r="BG166" s="165">
        <f t="shared" si="11"/>
        <v>0</v>
      </c>
      <c r="BH166" s="165">
        <f t="shared" si="12"/>
        <v>0</v>
      </c>
      <c r="BI166" s="165">
        <f t="shared" si="13"/>
        <v>0</v>
      </c>
      <c r="BJ166" s="16" t="s">
        <v>121</v>
      </c>
      <c r="BK166" s="166">
        <f t="shared" si="14"/>
        <v>0</v>
      </c>
      <c r="BL166" s="16" t="s">
        <v>149</v>
      </c>
      <c r="BM166" s="164" t="s">
        <v>187</v>
      </c>
    </row>
    <row r="167" spans="1:65" s="2" customFormat="1" ht="37.950000000000003" customHeight="1" x14ac:dyDescent="0.2">
      <c r="A167" s="31"/>
      <c r="B167" s="119"/>
      <c r="C167" s="153" t="s">
        <v>188</v>
      </c>
      <c r="D167" s="153" t="s">
        <v>145</v>
      </c>
      <c r="E167" s="154" t="s">
        <v>189</v>
      </c>
      <c r="F167" s="155" t="s">
        <v>190</v>
      </c>
      <c r="G167" s="156" t="s">
        <v>191</v>
      </c>
      <c r="H167" s="157">
        <v>73</v>
      </c>
      <c r="I167" s="158"/>
      <c r="J167" s="157">
        <f t="shared" si="5"/>
        <v>0</v>
      </c>
      <c r="K167" s="159"/>
      <c r="L167" s="32"/>
      <c r="M167" s="160" t="s">
        <v>1</v>
      </c>
      <c r="N167" s="161" t="s">
        <v>40</v>
      </c>
      <c r="O167" s="57"/>
      <c r="P167" s="162">
        <f t="shared" si="6"/>
        <v>0</v>
      </c>
      <c r="Q167" s="162">
        <v>4.4999999999999999E-4</v>
      </c>
      <c r="R167" s="162">
        <f t="shared" si="7"/>
        <v>3.2849999999999997E-2</v>
      </c>
      <c r="S167" s="162">
        <v>4.4999999999999999E-4</v>
      </c>
      <c r="T167" s="162">
        <f t="shared" si="8"/>
        <v>3.2849999999999997E-2</v>
      </c>
      <c r="U167" s="163" t="s">
        <v>1</v>
      </c>
      <c r="V167" s="31"/>
      <c r="W167" s="31"/>
      <c r="X167" s="31"/>
      <c r="Y167" s="31"/>
      <c r="Z167" s="31"/>
      <c r="AA167" s="31"/>
      <c r="AB167" s="31"/>
      <c r="AC167" s="31"/>
      <c r="AD167" s="31"/>
      <c r="AE167" s="31"/>
      <c r="AR167" s="164" t="s">
        <v>149</v>
      </c>
      <c r="AT167" s="164" t="s">
        <v>145</v>
      </c>
      <c r="AU167" s="164" t="s">
        <v>121</v>
      </c>
      <c r="AY167" s="16" t="s">
        <v>142</v>
      </c>
      <c r="BE167" s="165">
        <f t="shared" si="9"/>
        <v>0</v>
      </c>
      <c r="BF167" s="165">
        <f t="shared" si="10"/>
        <v>0</v>
      </c>
      <c r="BG167" s="165">
        <f t="shared" si="11"/>
        <v>0</v>
      </c>
      <c r="BH167" s="165">
        <f t="shared" si="12"/>
        <v>0</v>
      </c>
      <c r="BI167" s="165">
        <f t="shared" si="13"/>
        <v>0</v>
      </c>
      <c r="BJ167" s="16" t="s">
        <v>121</v>
      </c>
      <c r="BK167" s="166">
        <f t="shared" si="14"/>
        <v>0</v>
      </c>
      <c r="BL167" s="16" t="s">
        <v>149</v>
      </c>
      <c r="BM167" s="164" t="s">
        <v>192</v>
      </c>
    </row>
    <row r="168" spans="1:65" s="2" customFormat="1" ht="24.15" customHeight="1" x14ac:dyDescent="0.2">
      <c r="A168" s="31"/>
      <c r="B168" s="119"/>
      <c r="C168" s="153" t="s">
        <v>193</v>
      </c>
      <c r="D168" s="153" t="s">
        <v>145</v>
      </c>
      <c r="E168" s="154" t="s">
        <v>194</v>
      </c>
      <c r="F168" s="155" t="s">
        <v>195</v>
      </c>
      <c r="G168" s="156" t="s">
        <v>191</v>
      </c>
      <c r="H168" s="157">
        <v>73</v>
      </c>
      <c r="I168" s="158"/>
      <c r="J168" s="157">
        <f t="shared" si="5"/>
        <v>0</v>
      </c>
      <c r="K168" s="159"/>
      <c r="L168" s="32"/>
      <c r="M168" s="160" t="s">
        <v>1</v>
      </c>
      <c r="N168" s="161" t="s">
        <v>40</v>
      </c>
      <c r="O168" s="57"/>
      <c r="P168" s="162">
        <f t="shared" si="6"/>
        <v>0</v>
      </c>
      <c r="Q168" s="162">
        <v>5.2999999999999998E-4</v>
      </c>
      <c r="R168" s="162">
        <f t="shared" si="7"/>
        <v>3.8689999999999995E-2</v>
      </c>
      <c r="S168" s="162">
        <v>0</v>
      </c>
      <c r="T168" s="162">
        <f t="shared" si="8"/>
        <v>0</v>
      </c>
      <c r="U168" s="163" t="s">
        <v>1</v>
      </c>
      <c r="V168" s="31"/>
      <c r="W168" s="31"/>
      <c r="X168" s="31"/>
      <c r="Y168" s="31"/>
      <c r="Z168" s="31"/>
      <c r="AA168" s="31"/>
      <c r="AB168" s="31"/>
      <c r="AC168" s="31"/>
      <c r="AD168" s="31"/>
      <c r="AE168" s="31"/>
      <c r="AR168" s="164" t="s">
        <v>149</v>
      </c>
      <c r="AT168" s="164" t="s">
        <v>145</v>
      </c>
      <c r="AU168" s="164" t="s">
        <v>121</v>
      </c>
      <c r="AY168" s="16" t="s">
        <v>142</v>
      </c>
      <c r="BE168" s="165">
        <f t="shared" si="9"/>
        <v>0</v>
      </c>
      <c r="BF168" s="165">
        <f t="shared" si="10"/>
        <v>0</v>
      </c>
      <c r="BG168" s="165">
        <f t="shared" si="11"/>
        <v>0</v>
      </c>
      <c r="BH168" s="165">
        <f t="shared" si="12"/>
        <v>0</v>
      </c>
      <c r="BI168" s="165">
        <f t="shared" si="13"/>
        <v>0</v>
      </c>
      <c r="BJ168" s="16" t="s">
        <v>121</v>
      </c>
      <c r="BK168" s="166">
        <f t="shared" si="14"/>
        <v>0</v>
      </c>
      <c r="BL168" s="16" t="s">
        <v>149</v>
      </c>
      <c r="BM168" s="164" t="s">
        <v>196</v>
      </c>
    </row>
    <row r="169" spans="1:65" s="2" customFormat="1" ht="37.950000000000003" customHeight="1" x14ac:dyDescent="0.2">
      <c r="A169" s="31"/>
      <c r="B169" s="119"/>
      <c r="C169" s="153" t="s">
        <v>197</v>
      </c>
      <c r="D169" s="153" t="s">
        <v>145</v>
      </c>
      <c r="E169" s="154" t="s">
        <v>198</v>
      </c>
      <c r="F169" s="155" t="s">
        <v>199</v>
      </c>
      <c r="G169" s="156" t="s">
        <v>148</v>
      </c>
      <c r="H169" s="157">
        <v>95</v>
      </c>
      <c r="I169" s="158"/>
      <c r="J169" s="157">
        <f t="shared" si="5"/>
        <v>0</v>
      </c>
      <c r="K169" s="159"/>
      <c r="L169" s="32"/>
      <c r="M169" s="160" t="s">
        <v>1</v>
      </c>
      <c r="N169" s="161" t="s">
        <v>40</v>
      </c>
      <c r="O169" s="57"/>
      <c r="P169" s="162">
        <f t="shared" si="6"/>
        <v>0</v>
      </c>
      <c r="Q169" s="162">
        <v>6.9999999999999999E-4</v>
      </c>
      <c r="R169" s="162">
        <f t="shared" si="7"/>
        <v>6.6500000000000004E-2</v>
      </c>
      <c r="S169" s="162">
        <v>0</v>
      </c>
      <c r="T169" s="162">
        <f t="shared" si="8"/>
        <v>0</v>
      </c>
      <c r="U169" s="163" t="s">
        <v>1</v>
      </c>
      <c r="V169" s="31"/>
      <c r="W169" s="31"/>
      <c r="X169" s="31"/>
      <c r="Y169" s="31"/>
      <c r="Z169" s="31"/>
      <c r="AA169" s="31"/>
      <c r="AB169" s="31"/>
      <c r="AC169" s="31"/>
      <c r="AD169" s="31"/>
      <c r="AE169" s="31"/>
      <c r="AR169" s="164" t="s">
        <v>149</v>
      </c>
      <c r="AT169" s="164" t="s">
        <v>145</v>
      </c>
      <c r="AU169" s="164" t="s">
        <v>121</v>
      </c>
      <c r="AY169" s="16" t="s">
        <v>142</v>
      </c>
      <c r="BE169" s="165">
        <f t="shared" si="9"/>
        <v>0</v>
      </c>
      <c r="BF169" s="165">
        <f t="shared" si="10"/>
        <v>0</v>
      </c>
      <c r="BG169" s="165">
        <f t="shared" si="11"/>
        <v>0</v>
      </c>
      <c r="BH169" s="165">
        <f t="shared" si="12"/>
        <v>0</v>
      </c>
      <c r="BI169" s="165">
        <f t="shared" si="13"/>
        <v>0</v>
      </c>
      <c r="BJ169" s="16" t="s">
        <v>121</v>
      </c>
      <c r="BK169" s="166">
        <f t="shared" si="14"/>
        <v>0</v>
      </c>
      <c r="BL169" s="16" t="s">
        <v>149</v>
      </c>
      <c r="BM169" s="164" t="s">
        <v>200</v>
      </c>
    </row>
    <row r="170" spans="1:65" s="2" customFormat="1" ht="14.4" customHeight="1" x14ac:dyDescent="0.2">
      <c r="A170" s="31"/>
      <c r="B170" s="119"/>
      <c r="C170" s="153" t="s">
        <v>201</v>
      </c>
      <c r="D170" s="153" t="s">
        <v>145</v>
      </c>
      <c r="E170" s="154" t="s">
        <v>202</v>
      </c>
      <c r="F170" s="155" t="s">
        <v>203</v>
      </c>
      <c r="G170" s="156" t="s">
        <v>148</v>
      </c>
      <c r="H170" s="157">
        <v>95</v>
      </c>
      <c r="I170" s="158"/>
      <c r="J170" s="157">
        <f t="shared" si="5"/>
        <v>0</v>
      </c>
      <c r="K170" s="159"/>
      <c r="L170" s="32"/>
      <c r="M170" s="160" t="s">
        <v>1</v>
      </c>
      <c r="N170" s="161" t="s">
        <v>40</v>
      </c>
      <c r="O170" s="57"/>
      <c r="P170" s="162">
        <f t="shared" si="6"/>
        <v>0</v>
      </c>
      <c r="Q170" s="162">
        <v>5.0000000000000001E-4</v>
      </c>
      <c r="R170" s="162">
        <f t="shared" si="7"/>
        <v>4.7500000000000001E-2</v>
      </c>
      <c r="S170" s="162">
        <v>0</v>
      </c>
      <c r="T170" s="162">
        <f t="shared" si="8"/>
        <v>0</v>
      </c>
      <c r="U170" s="163" t="s">
        <v>1</v>
      </c>
      <c r="V170" s="31"/>
      <c r="W170" s="31"/>
      <c r="X170" s="31"/>
      <c r="Y170" s="31"/>
      <c r="Z170" s="31"/>
      <c r="AA170" s="31"/>
      <c r="AB170" s="31"/>
      <c r="AC170" s="31"/>
      <c r="AD170" s="31"/>
      <c r="AE170" s="31"/>
      <c r="AR170" s="164" t="s">
        <v>149</v>
      </c>
      <c r="AT170" s="164" t="s">
        <v>145</v>
      </c>
      <c r="AU170" s="164" t="s">
        <v>121</v>
      </c>
      <c r="AY170" s="16" t="s">
        <v>142</v>
      </c>
      <c r="BE170" s="165">
        <f t="shared" si="9"/>
        <v>0</v>
      </c>
      <c r="BF170" s="165">
        <f t="shared" si="10"/>
        <v>0</v>
      </c>
      <c r="BG170" s="165">
        <f t="shared" si="11"/>
        <v>0</v>
      </c>
      <c r="BH170" s="165">
        <f t="shared" si="12"/>
        <v>0</v>
      </c>
      <c r="BI170" s="165">
        <f t="shared" si="13"/>
        <v>0</v>
      </c>
      <c r="BJ170" s="16" t="s">
        <v>121</v>
      </c>
      <c r="BK170" s="166">
        <f t="shared" si="14"/>
        <v>0</v>
      </c>
      <c r="BL170" s="16" t="s">
        <v>149</v>
      </c>
      <c r="BM170" s="164" t="s">
        <v>204</v>
      </c>
    </row>
    <row r="171" spans="1:65" s="2" customFormat="1" ht="24.15" customHeight="1" x14ac:dyDescent="0.2">
      <c r="A171" s="31"/>
      <c r="B171" s="119"/>
      <c r="C171" s="153" t="s">
        <v>205</v>
      </c>
      <c r="D171" s="153" t="s">
        <v>145</v>
      </c>
      <c r="E171" s="154" t="s">
        <v>206</v>
      </c>
      <c r="F171" s="155" t="s">
        <v>207</v>
      </c>
      <c r="G171" s="156" t="s">
        <v>191</v>
      </c>
      <c r="H171" s="157">
        <v>17</v>
      </c>
      <c r="I171" s="158"/>
      <c r="J171" s="157">
        <f t="shared" si="5"/>
        <v>0</v>
      </c>
      <c r="K171" s="159"/>
      <c r="L171" s="32"/>
      <c r="M171" s="160" t="s">
        <v>1</v>
      </c>
      <c r="N171" s="161" t="s">
        <v>40</v>
      </c>
      <c r="O171" s="57"/>
      <c r="P171" s="162">
        <f t="shared" si="6"/>
        <v>0</v>
      </c>
      <c r="Q171" s="162">
        <v>1.2E-4</v>
      </c>
      <c r="R171" s="162">
        <f t="shared" si="7"/>
        <v>2.0400000000000001E-3</v>
      </c>
      <c r="S171" s="162">
        <v>0</v>
      </c>
      <c r="T171" s="162">
        <f t="shared" si="8"/>
        <v>0</v>
      </c>
      <c r="U171" s="163" t="s">
        <v>1</v>
      </c>
      <c r="V171" s="31"/>
      <c r="W171" s="31"/>
      <c r="X171" s="31"/>
      <c r="Y171" s="31"/>
      <c r="Z171" s="31"/>
      <c r="AA171" s="31"/>
      <c r="AB171" s="31"/>
      <c r="AC171" s="31"/>
      <c r="AD171" s="31"/>
      <c r="AE171" s="31"/>
      <c r="AR171" s="164" t="s">
        <v>149</v>
      </c>
      <c r="AT171" s="164" t="s">
        <v>145</v>
      </c>
      <c r="AU171" s="164" t="s">
        <v>121</v>
      </c>
      <c r="AY171" s="16" t="s">
        <v>142</v>
      </c>
      <c r="BE171" s="165">
        <f t="shared" si="9"/>
        <v>0</v>
      </c>
      <c r="BF171" s="165">
        <f t="shared" si="10"/>
        <v>0</v>
      </c>
      <c r="BG171" s="165">
        <f t="shared" si="11"/>
        <v>0</v>
      </c>
      <c r="BH171" s="165">
        <f t="shared" si="12"/>
        <v>0</v>
      </c>
      <c r="BI171" s="165">
        <f t="shared" si="13"/>
        <v>0</v>
      </c>
      <c r="BJ171" s="16" t="s">
        <v>121</v>
      </c>
      <c r="BK171" s="166">
        <f t="shared" si="14"/>
        <v>0</v>
      </c>
      <c r="BL171" s="16" t="s">
        <v>149</v>
      </c>
      <c r="BM171" s="164" t="s">
        <v>208</v>
      </c>
    </row>
    <row r="172" spans="1:65" s="2" customFormat="1" ht="24.15" customHeight="1" x14ac:dyDescent="0.2">
      <c r="A172" s="31"/>
      <c r="B172" s="119"/>
      <c r="C172" s="153" t="s">
        <v>209</v>
      </c>
      <c r="D172" s="153" t="s">
        <v>145</v>
      </c>
      <c r="E172" s="154" t="s">
        <v>210</v>
      </c>
      <c r="F172" s="155" t="s">
        <v>211</v>
      </c>
      <c r="G172" s="156" t="s">
        <v>212</v>
      </c>
      <c r="H172" s="157">
        <v>10.863</v>
      </c>
      <c r="I172" s="158"/>
      <c r="J172" s="157">
        <f t="shared" si="5"/>
        <v>0</v>
      </c>
      <c r="K172" s="159"/>
      <c r="L172" s="32"/>
      <c r="M172" s="160" t="s">
        <v>1</v>
      </c>
      <c r="N172" s="161" t="s">
        <v>40</v>
      </c>
      <c r="O172" s="57"/>
      <c r="P172" s="162">
        <f t="shared" si="6"/>
        <v>0</v>
      </c>
      <c r="Q172" s="162">
        <v>0</v>
      </c>
      <c r="R172" s="162">
        <f t="shared" si="7"/>
        <v>0</v>
      </c>
      <c r="S172" s="162">
        <v>0</v>
      </c>
      <c r="T172" s="162">
        <f t="shared" si="8"/>
        <v>0</v>
      </c>
      <c r="U172" s="163" t="s">
        <v>1</v>
      </c>
      <c r="V172" s="31"/>
      <c r="W172" s="31"/>
      <c r="X172" s="31"/>
      <c r="Y172" s="31"/>
      <c r="Z172" s="31"/>
      <c r="AA172" s="31"/>
      <c r="AB172" s="31"/>
      <c r="AC172" s="31"/>
      <c r="AD172" s="31"/>
      <c r="AE172" s="31"/>
      <c r="AR172" s="164" t="s">
        <v>149</v>
      </c>
      <c r="AT172" s="164" t="s">
        <v>145</v>
      </c>
      <c r="AU172" s="164" t="s">
        <v>121</v>
      </c>
      <c r="AY172" s="16" t="s">
        <v>142</v>
      </c>
      <c r="BE172" s="165">
        <f t="shared" si="9"/>
        <v>0</v>
      </c>
      <c r="BF172" s="165">
        <f t="shared" si="10"/>
        <v>0</v>
      </c>
      <c r="BG172" s="165">
        <f t="shared" si="11"/>
        <v>0</v>
      </c>
      <c r="BH172" s="165">
        <f t="shared" si="12"/>
        <v>0</v>
      </c>
      <c r="BI172" s="165">
        <f t="shared" si="13"/>
        <v>0</v>
      </c>
      <c r="BJ172" s="16" t="s">
        <v>121</v>
      </c>
      <c r="BK172" s="166">
        <f t="shared" si="14"/>
        <v>0</v>
      </c>
      <c r="BL172" s="16" t="s">
        <v>149</v>
      </c>
      <c r="BM172" s="164" t="s">
        <v>213</v>
      </c>
    </row>
    <row r="173" spans="1:65" s="2" customFormat="1" ht="24.15" customHeight="1" x14ac:dyDescent="0.2">
      <c r="A173" s="31"/>
      <c r="B173" s="119"/>
      <c r="C173" s="153" t="s">
        <v>214</v>
      </c>
      <c r="D173" s="153" t="s">
        <v>145</v>
      </c>
      <c r="E173" s="154" t="s">
        <v>215</v>
      </c>
      <c r="F173" s="155" t="s">
        <v>216</v>
      </c>
      <c r="G173" s="156" t="s">
        <v>212</v>
      </c>
      <c r="H173" s="157">
        <v>54.314999999999998</v>
      </c>
      <c r="I173" s="158"/>
      <c r="J173" s="157">
        <f t="shared" si="5"/>
        <v>0</v>
      </c>
      <c r="K173" s="159"/>
      <c r="L173" s="32"/>
      <c r="M173" s="160" t="s">
        <v>1</v>
      </c>
      <c r="N173" s="161" t="s">
        <v>40</v>
      </c>
      <c r="O173" s="57"/>
      <c r="P173" s="162">
        <f t="shared" si="6"/>
        <v>0</v>
      </c>
      <c r="Q173" s="162">
        <v>0</v>
      </c>
      <c r="R173" s="162">
        <f t="shared" si="7"/>
        <v>0</v>
      </c>
      <c r="S173" s="162">
        <v>0</v>
      </c>
      <c r="T173" s="162">
        <f t="shared" si="8"/>
        <v>0</v>
      </c>
      <c r="U173" s="163" t="s">
        <v>1</v>
      </c>
      <c r="V173" s="31"/>
      <c r="W173" s="31"/>
      <c r="X173" s="31"/>
      <c r="Y173" s="31"/>
      <c r="Z173" s="31"/>
      <c r="AA173" s="31"/>
      <c r="AB173" s="31"/>
      <c r="AC173" s="31"/>
      <c r="AD173" s="31"/>
      <c r="AE173" s="31"/>
      <c r="AR173" s="164" t="s">
        <v>149</v>
      </c>
      <c r="AT173" s="164" t="s">
        <v>145</v>
      </c>
      <c r="AU173" s="164" t="s">
        <v>121</v>
      </c>
      <c r="AY173" s="16" t="s">
        <v>142</v>
      </c>
      <c r="BE173" s="165">
        <f t="shared" si="9"/>
        <v>0</v>
      </c>
      <c r="BF173" s="165">
        <f t="shared" si="10"/>
        <v>0</v>
      </c>
      <c r="BG173" s="165">
        <f t="shared" si="11"/>
        <v>0</v>
      </c>
      <c r="BH173" s="165">
        <f t="shared" si="12"/>
        <v>0</v>
      </c>
      <c r="BI173" s="165">
        <f t="shared" si="13"/>
        <v>0</v>
      </c>
      <c r="BJ173" s="16" t="s">
        <v>121</v>
      </c>
      <c r="BK173" s="166">
        <f t="shared" si="14"/>
        <v>0</v>
      </c>
      <c r="BL173" s="16" t="s">
        <v>149</v>
      </c>
      <c r="BM173" s="164" t="s">
        <v>217</v>
      </c>
    </row>
    <row r="174" spans="1:65" s="13" customFormat="1" x14ac:dyDescent="0.2">
      <c r="B174" s="167"/>
      <c r="D174" s="168" t="s">
        <v>218</v>
      </c>
      <c r="F174" s="169" t="s">
        <v>219</v>
      </c>
      <c r="H174" s="170">
        <v>54.314999999999998</v>
      </c>
      <c r="I174" s="171"/>
      <c r="L174" s="167"/>
      <c r="M174" s="172"/>
      <c r="N174" s="173"/>
      <c r="O174" s="173"/>
      <c r="P174" s="173"/>
      <c r="Q174" s="173"/>
      <c r="R174" s="173"/>
      <c r="S174" s="173"/>
      <c r="T174" s="173"/>
      <c r="U174" s="174"/>
      <c r="AT174" s="175" t="s">
        <v>218</v>
      </c>
      <c r="AU174" s="175" t="s">
        <v>121</v>
      </c>
      <c r="AV174" s="13" t="s">
        <v>121</v>
      </c>
      <c r="AW174" s="13" t="s">
        <v>3</v>
      </c>
      <c r="AX174" s="13" t="s">
        <v>81</v>
      </c>
      <c r="AY174" s="175" t="s">
        <v>142</v>
      </c>
    </row>
    <row r="175" spans="1:65" s="2" customFormat="1" ht="14.4" customHeight="1" x14ac:dyDescent="0.2">
      <c r="A175" s="31"/>
      <c r="B175" s="119"/>
      <c r="C175" s="153" t="s">
        <v>220</v>
      </c>
      <c r="D175" s="153" t="s">
        <v>145</v>
      </c>
      <c r="E175" s="154" t="s">
        <v>221</v>
      </c>
      <c r="F175" s="155" t="s">
        <v>222</v>
      </c>
      <c r="G175" s="156" t="s">
        <v>212</v>
      </c>
      <c r="H175" s="157">
        <v>10.863</v>
      </c>
      <c r="I175" s="158"/>
      <c r="J175" s="157">
        <f>ROUND(I175*H175,3)</f>
        <v>0</v>
      </c>
      <c r="K175" s="159"/>
      <c r="L175" s="32"/>
      <c r="M175" s="160" t="s">
        <v>1</v>
      </c>
      <c r="N175" s="161" t="s">
        <v>40</v>
      </c>
      <c r="O175" s="57"/>
      <c r="P175" s="162">
        <f>O175*H175</f>
        <v>0</v>
      </c>
      <c r="Q175" s="162">
        <v>0</v>
      </c>
      <c r="R175" s="162">
        <f>Q175*H175</f>
        <v>0</v>
      </c>
      <c r="S175" s="162">
        <v>0</v>
      </c>
      <c r="T175" s="162">
        <f>S175*H175</f>
        <v>0</v>
      </c>
      <c r="U175" s="163" t="s">
        <v>1</v>
      </c>
      <c r="V175" s="31"/>
      <c r="W175" s="31"/>
      <c r="X175" s="31"/>
      <c r="Y175" s="31"/>
      <c r="Z175" s="31"/>
      <c r="AA175" s="31"/>
      <c r="AB175" s="31"/>
      <c r="AC175" s="31"/>
      <c r="AD175" s="31"/>
      <c r="AE175" s="31"/>
      <c r="AR175" s="164" t="s">
        <v>149</v>
      </c>
      <c r="AT175" s="164" t="s">
        <v>145</v>
      </c>
      <c r="AU175" s="164" t="s">
        <v>121</v>
      </c>
      <c r="AY175" s="16" t="s">
        <v>142</v>
      </c>
      <c r="BE175" s="165">
        <f>IF(N175="základná",J175,0)</f>
        <v>0</v>
      </c>
      <c r="BF175" s="165">
        <f>IF(N175="znížená",J175,0)</f>
        <v>0</v>
      </c>
      <c r="BG175" s="165">
        <f>IF(N175="zákl. prenesená",J175,0)</f>
        <v>0</v>
      </c>
      <c r="BH175" s="165">
        <f>IF(N175="zníž. prenesená",J175,0)</f>
        <v>0</v>
      </c>
      <c r="BI175" s="165">
        <f>IF(N175="nulová",J175,0)</f>
        <v>0</v>
      </c>
      <c r="BJ175" s="16" t="s">
        <v>121</v>
      </c>
      <c r="BK175" s="166">
        <f>ROUND(I175*H175,3)</f>
        <v>0</v>
      </c>
      <c r="BL175" s="16" t="s">
        <v>149</v>
      </c>
      <c r="BM175" s="164" t="s">
        <v>223</v>
      </c>
    </row>
    <row r="176" spans="1:65" s="2" customFormat="1" ht="24.15" customHeight="1" x14ac:dyDescent="0.2">
      <c r="A176" s="31"/>
      <c r="B176" s="119"/>
      <c r="C176" s="153" t="s">
        <v>224</v>
      </c>
      <c r="D176" s="153" t="s">
        <v>145</v>
      </c>
      <c r="E176" s="154" t="s">
        <v>225</v>
      </c>
      <c r="F176" s="155" t="s">
        <v>226</v>
      </c>
      <c r="G176" s="156" t="s">
        <v>212</v>
      </c>
      <c r="H176" s="157">
        <v>315.02699999999999</v>
      </c>
      <c r="I176" s="158"/>
      <c r="J176" s="157">
        <f>ROUND(I176*H176,3)</f>
        <v>0</v>
      </c>
      <c r="K176" s="159"/>
      <c r="L176" s="32"/>
      <c r="M176" s="160" t="s">
        <v>1</v>
      </c>
      <c r="N176" s="161" t="s">
        <v>40</v>
      </c>
      <c r="O176" s="57"/>
      <c r="P176" s="162">
        <f>O176*H176</f>
        <v>0</v>
      </c>
      <c r="Q176" s="162">
        <v>0</v>
      </c>
      <c r="R176" s="162">
        <f>Q176*H176</f>
        <v>0</v>
      </c>
      <c r="S176" s="162">
        <v>0</v>
      </c>
      <c r="T176" s="162">
        <f>S176*H176</f>
        <v>0</v>
      </c>
      <c r="U176" s="163" t="s">
        <v>1</v>
      </c>
      <c r="V176" s="31"/>
      <c r="W176" s="31"/>
      <c r="X176" s="31"/>
      <c r="Y176" s="31"/>
      <c r="Z176" s="31"/>
      <c r="AA176" s="31"/>
      <c r="AB176" s="31"/>
      <c r="AC176" s="31"/>
      <c r="AD176" s="31"/>
      <c r="AE176" s="31"/>
      <c r="AR176" s="164" t="s">
        <v>149</v>
      </c>
      <c r="AT176" s="164" t="s">
        <v>145</v>
      </c>
      <c r="AU176" s="164" t="s">
        <v>121</v>
      </c>
      <c r="AY176" s="16" t="s">
        <v>142</v>
      </c>
      <c r="BE176" s="165">
        <f>IF(N176="základná",J176,0)</f>
        <v>0</v>
      </c>
      <c r="BF176" s="165">
        <f>IF(N176="znížená",J176,0)</f>
        <v>0</v>
      </c>
      <c r="BG176" s="165">
        <f>IF(N176="zákl. prenesená",J176,0)</f>
        <v>0</v>
      </c>
      <c r="BH176" s="165">
        <f>IF(N176="zníž. prenesená",J176,0)</f>
        <v>0</v>
      </c>
      <c r="BI176" s="165">
        <f>IF(N176="nulová",J176,0)</f>
        <v>0</v>
      </c>
      <c r="BJ176" s="16" t="s">
        <v>121</v>
      </c>
      <c r="BK176" s="166">
        <f>ROUND(I176*H176,3)</f>
        <v>0</v>
      </c>
      <c r="BL176" s="16" t="s">
        <v>149</v>
      </c>
      <c r="BM176" s="164" t="s">
        <v>227</v>
      </c>
    </row>
    <row r="177" spans="1:65" s="13" customFormat="1" x14ac:dyDescent="0.2">
      <c r="B177" s="167"/>
      <c r="D177" s="168" t="s">
        <v>218</v>
      </c>
      <c r="F177" s="169" t="s">
        <v>228</v>
      </c>
      <c r="H177" s="170">
        <v>315.02699999999999</v>
      </c>
      <c r="I177" s="171"/>
      <c r="L177" s="167"/>
      <c r="M177" s="172"/>
      <c r="N177" s="173"/>
      <c r="O177" s="173"/>
      <c r="P177" s="173"/>
      <c r="Q177" s="173"/>
      <c r="R177" s="173"/>
      <c r="S177" s="173"/>
      <c r="T177" s="173"/>
      <c r="U177" s="174"/>
      <c r="AT177" s="175" t="s">
        <v>218</v>
      </c>
      <c r="AU177" s="175" t="s">
        <v>121</v>
      </c>
      <c r="AV177" s="13" t="s">
        <v>121</v>
      </c>
      <c r="AW177" s="13" t="s">
        <v>3</v>
      </c>
      <c r="AX177" s="13" t="s">
        <v>81</v>
      </c>
      <c r="AY177" s="175" t="s">
        <v>142</v>
      </c>
    </row>
    <row r="178" spans="1:65" s="2" customFormat="1" ht="14.4" customHeight="1" x14ac:dyDescent="0.2">
      <c r="A178" s="31"/>
      <c r="B178" s="119"/>
      <c r="C178" s="153" t="s">
        <v>229</v>
      </c>
      <c r="D178" s="153" t="s">
        <v>145</v>
      </c>
      <c r="E178" s="154" t="s">
        <v>230</v>
      </c>
      <c r="F178" s="155" t="s">
        <v>231</v>
      </c>
      <c r="G178" s="156" t="s">
        <v>212</v>
      </c>
      <c r="H178" s="157">
        <v>10.863</v>
      </c>
      <c r="I178" s="158"/>
      <c r="J178" s="157">
        <f>ROUND(I178*H178,3)</f>
        <v>0</v>
      </c>
      <c r="K178" s="159"/>
      <c r="L178" s="32"/>
      <c r="M178" s="160" t="s">
        <v>1</v>
      </c>
      <c r="N178" s="161" t="s">
        <v>40</v>
      </c>
      <c r="O178" s="57"/>
      <c r="P178" s="162">
        <f>O178*H178</f>
        <v>0</v>
      </c>
      <c r="Q178" s="162">
        <v>0</v>
      </c>
      <c r="R178" s="162">
        <f>Q178*H178</f>
        <v>0</v>
      </c>
      <c r="S178" s="162">
        <v>0</v>
      </c>
      <c r="T178" s="162">
        <f>S178*H178</f>
        <v>0</v>
      </c>
      <c r="U178" s="163" t="s">
        <v>1</v>
      </c>
      <c r="V178" s="31"/>
      <c r="W178" s="31"/>
      <c r="X178" s="31"/>
      <c r="Y178" s="31"/>
      <c r="Z178" s="31"/>
      <c r="AA178" s="31"/>
      <c r="AB178" s="31"/>
      <c r="AC178" s="31"/>
      <c r="AD178" s="31"/>
      <c r="AE178" s="31"/>
      <c r="AR178" s="164" t="s">
        <v>149</v>
      </c>
      <c r="AT178" s="164" t="s">
        <v>145</v>
      </c>
      <c r="AU178" s="164" t="s">
        <v>121</v>
      </c>
      <c r="AY178" s="16" t="s">
        <v>142</v>
      </c>
      <c r="BE178" s="165">
        <f>IF(N178="základná",J178,0)</f>
        <v>0</v>
      </c>
      <c r="BF178" s="165">
        <f>IF(N178="znížená",J178,0)</f>
        <v>0</v>
      </c>
      <c r="BG178" s="165">
        <f>IF(N178="zákl. prenesená",J178,0)</f>
        <v>0</v>
      </c>
      <c r="BH178" s="165">
        <f>IF(N178="zníž. prenesená",J178,0)</f>
        <v>0</v>
      </c>
      <c r="BI178" s="165">
        <f>IF(N178="nulová",J178,0)</f>
        <v>0</v>
      </c>
      <c r="BJ178" s="16" t="s">
        <v>121</v>
      </c>
      <c r="BK178" s="166">
        <f>ROUND(I178*H178,3)</f>
        <v>0</v>
      </c>
      <c r="BL178" s="16" t="s">
        <v>149</v>
      </c>
      <c r="BM178" s="164" t="s">
        <v>232</v>
      </c>
    </row>
    <row r="179" spans="1:65" s="2" customFormat="1" ht="24.15" customHeight="1" x14ac:dyDescent="0.2">
      <c r="A179" s="31"/>
      <c r="B179" s="119"/>
      <c r="C179" s="153" t="s">
        <v>233</v>
      </c>
      <c r="D179" s="153" t="s">
        <v>145</v>
      </c>
      <c r="E179" s="154" t="s">
        <v>234</v>
      </c>
      <c r="F179" s="155" t="s">
        <v>235</v>
      </c>
      <c r="G179" s="156" t="s">
        <v>212</v>
      </c>
      <c r="H179" s="157">
        <v>6.4669999999999996</v>
      </c>
      <c r="I179" s="158"/>
      <c r="J179" s="157">
        <f>ROUND(I179*H179,3)</f>
        <v>0</v>
      </c>
      <c r="K179" s="159"/>
      <c r="L179" s="32"/>
      <c r="M179" s="160" t="s">
        <v>1</v>
      </c>
      <c r="N179" s="161" t="s">
        <v>40</v>
      </c>
      <c r="O179" s="57"/>
      <c r="P179" s="162">
        <f>O179*H179</f>
        <v>0</v>
      </c>
      <c r="Q179" s="162">
        <v>0</v>
      </c>
      <c r="R179" s="162">
        <f>Q179*H179</f>
        <v>0</v>
      </c>
      <c r="S179" s="162">
        <v>0</v>
      </c>
      <c r="T179" s="162">
        <f>S179*H179</f>
        <v>0</v>
      </c>
      <c r="U179" s="163" t="s">
        <v>1</v>
      </c>
      <c r="V179" s="31"/>
      <c r="W179" s="31"/>
      <c r="X179" s="31"/>
      <c r="Y179" s="31"/>
      <c r="Z179" s="31"/>
      <c r="AA179" s="31"/>
      <c r="AB179" s="31"/>
      <c r="AC179" s="31"/>
      <c r="AD179" s="31"/>
      <c r="AE179" s="31"/>
      <c r="AR179" s="164" t="s">
        <v>149</v>
      </c>
      <c r="AT179" s="164" t="s">
        <v>145</v>
      </c>
      <c r="AU179" s="164" t="s">
        <v>121</v>
      </c>
      <c r="AY179" s="16" t="s">
        <v>142</v>
      </c>
      <c r="BE179" s="165">
        <f>IF(N179="základná",J179,0)</f>
        <v>0</v>
      </c>
      <c r="BF179" s="165">
        <f>IF(N179="znížená",J179,0)</f>
        <v>0</v>
      </c>
      <c r="BG179" s="165">
        <f>IF(N179="zákl. prenesená",J179,0)</f>
        <v>0</v>
      </c>
      <c r="BH179" s="165">
        <f>IF(N179="zníž. prenesená",J179,0)</f>
        <v>0</v>
      </c>
      <c r="BI179" s="165">
        <f>IF(N179="nulová",J179,0)</f>
        <v>0</v>
      </c>
      <c r="BJ179" s="16" t="s">
        <v>121</v>
      </c>
      <c r="BK179" s="166">
        <f>ROUND(I179*H179,3)</f>
        <v>0</v>
      </c>
      <c r="BL179" s="16" t="s">
        <v>149</v>
      </c>
      <c r="BM179" s="164" t="s">
        <v>236</v>
      </c>
    </row>
    <row r="180" spans="1:65" s="12" customFormat="1" ht="22.95" customHeight="1" x14ac:dyDescent="0.25">
      <c r="B180" s="140"/>
      <c r="D180" s="141" t="s">
        <v>73</v>
      </c>
      <c r="E180" s="151" t="s">
        <v>237</v>
      </c>
      <c r="F180" s="151" t="s">
        <v>238</v>
      </c>
      <c r="I180" s="143"/>
      <c r="J180" s="152">
        <f>BK180</f>
        <v>0</v>
      </c>
      <c r="L180" s="140"/>
      <c r="M180" s="145"/>
      <c r="N180" s="146"/>
      <c r="O180" s="146"/>
      <c r="P180" s="147">
        <f>SUM(P181:P199)</f>
        <v>0</v>
      </c>
      <c r="Q180" s="146"/>
      <c r="R180" s="147">
        <f>SUM(R181:R199)</f>
        <v>1.9100200000000003</v>
      </c>
      <c r="S180" s="146"/>
      <c r="T180" s="147">
        <f>SUM(T181:T199)</f>
        <v>3.20505</v>
      </c>
      <c r="U180" s="148"/>
      <c r="AR180" s="141" t="s">
        <v>81</v>
      </c>
      <c r="AT180" s="149" t="s">
        <v>73</v>
      </c>
      <c r="AU180" s="149" t="s">
        <v>81</v>
      </c>
      <c r="AY180" s="141" t="s">
        <v>142</v>
      </c>
      <c r="BK180" s="150">
        <f>SUM(BK181:BK199)</f>
        <v>0</v>
      </c>
    </row>
    <row r="181" spans="1:65" s="2" customFormat="1" ht="49.2" customHeight="1" x14ac:dyDescent="0.2">
      <c r="A181" s="31"/>
      <c r="B181" s="119"/>
      <c r="C181" s="153" t="s">
        <v>239</v>
      </c>
      <c r="D181" s="153" t="s">
        <v>145</v>
      </c>
      <c r="E181" s="154" t="s">
        <v>146</v>
      </c>
      <c r="F181" s="155" t="s">
        <v>147</v>
      </c>
      <c r="G181" s="156" t="s">
        <v>148</v>
      </c>
      <c r="H181" s="157">
        <v>28</v>
      </c>
      <c r="I181" s="158"/>
      <c r="J181" s="157">
        <f t="shared" ref="J181:J193" si="15">ROUND(I181*H181,3)</f>
        <v>0</v>
      </c>
      <c r="K181" s="159"/>
      <c r="L181" s="32"/>
      <c r="M181" s="160" t="s">
        <v>1</v>
      </c>
      <c r="N181" s="161" t="s">
        <v>40</v>
      </c>
      <c r="O181" s="57"/>
      <c r="P181" s="162">
        <f t="shared" ref="P181:P193" si="16">O181*H181</f>
        <v>0</v>
      </c>
      <c r="Q181" s="162">
        <v>0</v>
      </c>
      <c r="R181" s="162">
        <f t="shared" ref="R181:R193" si="17">Q181*H181</f>
        <v>0</v>
      </c>
      <c r="S181" s="162">
        <v>1.2999999999999999E-2</v>
      </c>
      <c r="T181" s="162">
        <f t="shared" ref="T181:T193" si="18">S181*H181</f>
        <v>0.36399999999999999</v>
      </c>
      <c r="U181" s="163" t="s">
        <v>1</v>
      </c>
      <c r="V181" s="31"/>
      <c r="W181" s="31"/>
      <c r="X181" s="31"/>
      <c r="Y181" s="31"/>
      <c r="Z181" s="31"/>
      <c r="AA181" s="31"/>
      <c r="AB181" s="31"/>
      <c r="AC181" s="31"/>
      <c r="AD181" s="31"/>
      <c r="AE181" s="31"/>
      <c r="AR181" s="164" t="s">
        <v>149</v>
      </c>
      <c r="AT181" s="164" t="s">
        <v>145</v>
      </c>
      <c r="AU181" s="164" t="s">
        <v>121</v>
      </c>
      <c r="AY181" s="16" t="s">
        <v>142</v>
      </c>
      <c r="BE181" s="165">
        <f t="shared" ref="BE181:BE193" si="19">IF(N181="základná",J181,0)</f>
        <v>0</v>
      </c>
      <c r="BF181" s="165">
        <f t="shared" ref="BF181:BF193" si="20">IF(N181="znížená",J181,0)</f>
        <v>0</v>
      </c>
      <c r="BG181" s="165">
        <f t="shared" ref="BG181:BG193" si="21">IF(N181="zákl. prenesená",J181,0)</f>
        <v>0</v>
      </c>
      <c r="BH181" s="165">
        <f t="shared" ref="BH181:BH193" si="22">IF(N181="zníž. prenesená",J181,0)</f>
        <v>0</v>
      </c>
      <c r="BI181" s="165">
        <f t="shared" ref="BI181:BI193" si="23">IF(N181="nulová",J181,0)</f>
        <v>0</v>
      </c>
      <c r="BJ181" s="16" t="s">
        <v>121</v>
      </c>
      <c r="BK181" s="166">
        <f t="shared" ref="BK181:BK193" si="24">ROUND(I181*H181,3)</f>
        <v>0</v>
      </c>
      <c r="BL181" s="16" t="s">
        <v>149</v>
      </c>
      <c r="BM181" s="164" t="s">
        <v>240</v>
      </c>
    </row>
    <row r="182" spans="1:65" s="2" customFormat="1" ht="24.15" customHeight="1" x14ac:dyDescent="0.2">
      <c r="A182" s="31"/>
      <c r="B182" s="119"/>
      <c r="C182" s="153" t="s">
        <v>241</v>
      </c>
      <c r="D182" s="153" t="s">
        <v>145</v>
      </c>
      <c r="E182" s="154" t="s">
        <v>151</v>
      </c>
      <c r="F182" s="155" t="s">
        <v>152</v>
      </c>
      <c r="G182" s="156" t="s">
        <v>148</v>
      </c>
      <c r="H182" s="157">
        <v>28</v>
      </c>
      <c r="I182" s="158"/>
      <c r="J182" s="157">
        <f t="shared" si="15"/>
        <v>0</v>
      </c>
      <c r="K182" s="159"/>
      <c r="L182" s="32"/>
      <c r="M182" s="160" t="s">
        <v>1</v>
      </c>
      <c r="N182" s="161" t="s">
        <v>40</v>
      </c>
      <c r="O182" s="57"/>
      <c r="P182" s="162">
        <f t="shared" si="16"/>
        <v>0</v>
      </c>
      <c r="Q182" s="162">
        <v>0</v>
      </c>
      <c r="R182" s="162">
        <f t="shared" si="17"/>
        <v>0</v>
      </c>
      <c r="S182" s="162">
        <v>6.0999999999999999E-2</v>
      </c>
      <c r="T182" s="162">
        <f t="shared" si="18"/>
        <v>1.708</v>
      </c>
      <c r="U182" s="163" t="s">
        <v>1</v>
      </c>
      <c r="V182" s="31"/>
      <c r="W182" s="31"/>
      <c r="X182" s="31"/>
      <c r="Y182" s="31"/>
      <c r="Z182" s="31"/>
      <c r="AA182" s="31"/>
      <c r="AB182" s="31"/>
      <c r="AC182" s="31"/>
      <c r="AD182" s="31"/>
      <c r="AE182" s="31"/>
      <c r="AR182" s="164" t="s">
        <v>149</v>
      </c>
      <c r="AT182" s="164" t="s">
        <v>145</v>
      </c>
      <c r="AU182" s="164" t="s">
        <v>121</v>
      </c>
      <c r="AY182" s="16" t="s">
        <v>142</v>
      </c>
      <c r="BE182" s="165">
        <f t="shared" si="19"/>
        <v>0</v>
      </c>
      <c r="BF182" s="165">
        <f t="shared" si="20"/>
        <v>0</v>
      </c>
      <c r="BG182" s="165">
        <f t="shared" si="21"/>
        <v>0</v>
      </c>
      <c r="BH182" s="165">
        <f t="shared" si="22"/>
        <v>0</v>
      </c>
      <c r="BI182" s="165">
        <f t="shared" si="23"/>
        <v>0</v>
      </c>
      <c r="BJ182" s="16" t="s">
        <v>121</v>
      </c>
      <c r="BK182" s="166">
        <f t="shared" si="24"/>
        <v>0</v>
      </c>
      <c r="BL182" s="16" t="s">
        <v>149</v>
      </c>
      <c r="BM182" s="164" t="s">
        <v>242</v>
      </c>
    </row>
    <row r="183" spans="1:65" s="2" customFormat="1" ht="24.15" customHeight="1" x14ac:dyDescent="0.2">
      <c r="A183" s="31"/>
      <c r="B183" s="119"/>
      <c r="C183" s="153" t="s">
        <v>243</v>
      </c>
      <c r="D183" s="153" t="s">
        <v>145</v>
      </c>
      <c r="E183" s="154" t="s">
        <v>155</v>
      </c>
      <c r="F183" s="155" t="s">
        <v>156</v>
      </c>
      <c r="G183" s="156" t="s">
        <v>148</v>
      </c>
      <c r="H183" s="157">
        <v>28</v>
      </c>
      <c r="I183" s="158"/>
      <c r="J183" s="157">
        <f t="shared" si="15"/>
        <v>0</v>
      </c>
      <c r="K183" s="159"/>
      <c r="L183" s="32"/>
      <c r="M183" s="160" t="s">
        <v>1</v>
      </c>
      <c r="N183" s="161" t="s">
        <v>40</v>
      </c>
      <c r="O183" s="57"/>
      <c r="P183" s="162">
        <f t="shared" si="16"/>
        <v>0</v>
      </c>
      <c r="Q183" s="162">
        <v>0</v>
      </c>
      <c r="R183" s="162">
        <f t="shared" si="17"/>
        <v>0</v>
      </c>
      <c r="S183" s="162">
        <v>0.04</v>
      </c>
      <c r="T183" s="162">
        <f t="shared" si="18"/>
        <v>1.1200000000000001</v>
      </c>
      <c r="U183" s="163" t="s">
        <v>1</v>
      </c>
      <c r="V183" s="31"/>
      <c r="W183" s="31"/>
      <c r="X183" s="31"/>
      <c r="Y183" s="31"/>
      <c r="Z183" s="31"/>
      <c r="AA183" s="31"/>
      <c r="AB183" s="31"/>
      <c r="AC183" s="31"/>
      <c r="AD183" s="31"/>
      <c r="AE183" s="31"/>
      <c r="AR183" s="164" t="s">
        <v>149</v>
      </c>
      <c r="AT183" s="164" t="s">
        <v>145</v>
      </c>
      <c r="AU183" s="164" t="s">
        <v>121</v>
      </c>
      <c r="AY183" s="16" t="s">
        <v>142</v>
      </c>
      <c r="BE183" s="165">
        <f t="shared" si="19"/>
        <v>0</v>
      </c>
      <c r="BF183" s="165">
        <f t="shared" si="20"/>
        <v>0</v>
      </c>
      <c r="BG183" s="165">
        <f t="shared" si="21"/>
        <v>0</v>
      </c>
      <c r="BH183" s="165">
        <f t="shared" si="22"/>
        <v>0</v>
      </c>
      <c r="BI183" s="165">
        <f t="shared" si="23"/>
        <v>0</v>
      </c>
      <c r="BJ183" s="16" t="s">
        <v>121</v>
      </c>
      <c r="BK183" s="166">
        <f t="shared" si="24"/>
        <v>0</v>
      </c>
      <c r="BL183" s="16" t="s">
        <v>149</v>
      </c>
      <c r="BM183" s="164" t="s">
        <v>244</v>
      </c>
    </row>
    <row r="184" spans="1:65" s="2" customFormat="1" ht="24.15" customHeight="1" x14ac:dyDescent="0.2">
      <c r="A184" s="31"/>
      <c r="B184" s="119"/>
      <c r="C184" s="153" t="s">
        <v>245</v>
      </c>
      <c r="D184" s="153" t="s">
        <v>145</v>
      </c>
      <c r="E184" s="154" t="s">
        <v>158</v>
      </c>
      <c r="F184" s="155" t="s">
        <v>159</v>
      </c>
      <c r="G184" s="156" t="s">
        <v>148</v>
      </c>
      <c r="H184" s="157">
        <v>28</v>
      </c>
      <c r="I184" s="158"/>
      <c r="J184" s="157">
        <f t="shared" si="15"/>
        <v>0</v>
      </c>
      <c r="K184" s="159"/>
      <c r="L184" s="32"/>
      <c r="M184" s="160" t="s">
        <v>1</v>
      </c>
      <c r="N184" s="161" t="s">
        <v>40</v>
      </c>
      <c r="O184" s="57"/>
      <c r="P184" s="162">
        <f t="shared" si="16"/>
        <v>0</v>
      </c>
      <c r="Q184" s="162">
        <v>0</v>
      </c>
      <c r="R184" s="162">
        <f t="shared" si="17"/>
        <v>0</v>
      </c>
      <c r="S184" s="162">
        <v>0</v>
      </c>
      <c r="T184" s="162">
        <f t="shared" si="18"/>
        <v>0</v>
      </c>
      <c r="U184" s="163" t="s">
        <v>1</v>
      </c>
      <c r="V184" s="31"/>
      <c r="W184" s="31"/>
      <c r="X184" s="31"/>
      <c r="Y184" s="31"/>
      <c r="Z184" s="31"/>
      <c r="AA184" s="31"/>
      <c r="AB184" s="31"/>
      <c r="AC184" s="31"/>
      <c r="AD184" s="31"/>
      <c r="AE184" s="31"/>
      <c r="AR184" s="164" t="s">
        <v>149</v>
      </c>
      <c r="AT184" s="164" t="s">
        <v>145</v>
      </c>
      <c r="AU184" s="164" t="s">
        <v>121</v>
      </c>
      <c r="AY184" s="16" t="s">
        <v>142</v>
      </c>
      <c r="BE184" s="165">
        <f t="shared" si="19"/>
        <v>0</v>
      </c>
      <c r="BF184" s="165">
        <f t="shared" si="20"/>
        <v>0</v>
      </c>
      <c r="BG184" s="165">
        <f t="shared" si="21"/>
        <v>0</v>
      </c>
      <c r="BH184" s="165">
        <f t="shared" si="22"/>
        <v>0</v>
      </c>
      <c r="BI184" s="165">
        <f t="shared" si="23"/>
        <v>0</v>
      </c>
      <c r="BJ184" s="16" t="s">
        <v>121</v>
      </c>
      <c r="BK184" s="166">
        <f t="shared" si="24"/>
        <v>0</v>
      </c>
      <c r="BL184" s="16" t="s">
        <v>149</v>
      </c>
      <c r="BM184" s="164" t="s">
        <v>246</v>
      </c>
    </row>
    <row r="185" spans="1:65" s="2" customFormat="1" ht="14.4" customHeight="1" x14ac:dyDescent="0.2">
      <c r="A185" s="31"/>
      <c r="B185" s="119"/>
      <c r="C185" s="153" t="s">
        <v>247</v>
      </c>
      <c r="D185" s="153" t="s">
        <v>145</v>
      </c>
      <c r="E185" s="154" t="s">
        <v>178</v>
      </c>
      <c r="F185" s="155" t="s">
        <v>179</v>
      </c>
      <c r="G185" s="156" t="s">
        <v>148</v>
      </c>
      <c r="H185" s="157">
        <v>28</v>
      </c>
      <c r="I185" s="158"/>
      <c r="J185" s="157">
        <f t="shared" si="15"/>
        <v>0</v>
      </c>
      <c r="K185" s="159"/>
      <c r="L185" s="32"/>
      <c r="M185" s="160" t="s">
        <v>1</v>
      </c>
      <c r="N185" s="161" t="s">
        <v>40</v>
      </c>
      <c r="O185" s="57"/>
      <c r="P185" s="162">
        <f t="shared" si="16"/>
        <v>0</v>
      </c>
      <c r="Q185" s="162">
        <v>6.0000000000000001E-3</v>
      </c>
      <c r="R185" s="162">
        <f t="shared" si="17"/>
        <v>0.16800000000000001</v>
      </c>
      <c r="S185" s="162">
        <v>0</v>
      </c>
      <c r="T185" s="162">
        <f t="shared" si="18"/>
        <v>0</v>
      </c>
      <c r="U185" s="163" t="s">
        <v>1</v>
      </c>
      <c r="V185" s="31"/>
      <c r="W185" s="31"/>
      <c r="X185" s="31"/>
      <c r="Y185" s="31"/>
      <c r="Z185" s="31"/>
      <c r="AA185" s="31"/>
      <c r="AB185" s="31"/>
      <c r="AC185" s="31"/>
      <c r="AD185" s="31"/>
      <c r="AE185" s="31"/>
      <c r="AR185" s="164" t="s">
        <v>149</v>
      </c>
      <c r="AT185" s="164" t="s">
        <v>145</v>
      </c>
      <c r="AU185" s="164" t="s">
        <v>121</v>
      </c>
      <c r="AY185" s="16" t="s">
        <v>142</v>
      </c>
      <c r="BE185" s="165">
        <f t="shared" si="19"/>
        <v>0</v>
      </c>
      <c r="BF185" s="165">
        <f t="shared" si="20"/>
        <v>0</v>
      </c>
      <c r="BG185" s="165">
        <f t="shared" si="21"/>
        <v>0</v>
      </c>
      <c r="BH185" s="165">
        <f t="shared" si="22"/>
        <v>0</v>
      </c>
      <c r="BI185" s="165">
        <f t="shared" si="23"/>
        <v>0</v>
      </c>
      <c r="BJ185" s="16" t="s">
        <v>121</v>
      </c>
      <c r="BK185" s="166">
        <f t="shared" si="24"/>
        <v>0</v>
      </c>
      <c r="BL185" s="16" t="s">
        <v>149</v>
      </c>
      <c r="BM185" s="164" t="s">
        <v>248</v>
      </c>
    </row>
    <row r="186" spans="1:65" s="2" customFormat="1" ht="37.950000000000003" customHeight="1" x14ac:dyDescent="0.2">
      <c r="A186" s="31"/>
      <c r="B186" s="119"/>
      <c r="C186" s="153" t="s">
        <v>249</v>
      </c>
      <c r="D186" s="153" t="s">
        <v>145</v>
      </c>
      <c r="E186" s="154" t="s">
        <v>182</v>
      </c>
      <c r="F186" s="155" t="s">
        <v>183</v>
      </c>
      <c r="G186" s="156" t="s">
        <v>148</v>
      </c>
      <c r="H186" s="157">
        <v>28</v>
      </c>
      <c r="I186" s="158"/>
      <c r="J186" s="157">
        <f t="shared" si="15"/>
        <v>0</v>
      </c>
      <c r="K186" s="159"/>
      <c r="L186" s="32"/>
      <c r="M186" s="160" t="s">
        <v>1</v>
      </c>
      <c r="N186" s="161" t="s">
        <v>40</v>
      </c>
      <c r="O186" s="57"/>
      <c r="P186" s="162">
        <f t="shared" si="16"/>
        <v>0</v>
      </c>
      <c r="Q186" s="162">
        <v>0.04</v>
      </c>
      <c r="R186" s="162">
        <f t="shared" si="17"/>
        <v>1.1200000000000001</v>
      </c>
      <c r="S186" s="162">
        <v>0</v>
      </c>
      <c r="T186" s="162">
        <f t="shared" si="18"/>
        <v>0</v>
      </c>
      <c r="U186" s="163" t="s">
        <v>1</v>
      </c>
      <c r="V186" s="31"/>
      <c r="W186" s="31"/>
      <c r="X186" s="31"/>
      <c r="Y186" s="31"/>
      <c r="Z186" s="31"/>
      <c r="AA186" s="31"/>
      <c r="AB186" s="31"/>
      <c r="AC186" s="31"/>
      <c r="AD186" s="31"/>
      <c r="AE186" s="31"/>
      <c r="AR186" s="164" t="s">
        <v>149</v>
      </c>
      <c r="AT186" s="164" t="s">
        <v>145</v>
      </c>
      <c r="AU186" s="164" t="s">
        <v>121</v>
      </c>
      <c r="AY186" s="16" t="s">
        <v>142</v>
      </c>
      <c r="BE186" s="165">
        <f t="shared" si="19"/>
        <v>0</v>
      </c>
      <c r="BF186" s="165">
        <f t="shared" si="20"/>
        <v>0</v>
      </c>
      <c r="BG186" s="165">
        <f t="shared" si="21"/>
        <v>0</v>
      </c>
      <c r="BH186" s="165">
        <f t="shared" si="22"/>
        <v>0</v>
      </c>
      <c r="BI186" s="165">
        <f t="shared" si="23"/>
        <v>0</v>
      </c>
      <c r="BJ186" s="16" t="s">
        <v>121</v>
      </c>
      <c r="BK186" s="166">
        <f t="shared" si="24"/>
        <v>0</v>
      </c>
      <c r="BL186" s="16" t="s">
        <v>149</v>
      </c>
      <c r="BM186" s="164" t="s">
        <v>250</v>
      </c>
    </row>
    <row r="187" spans="1:65" s="2" customFormat="1" ht="37.950000000000003" customHeight="1" x14ac:dyDescent="0.2">
      <c r="A187" s="31"/>
      <c r="B187" s="119"/>
      <c r="C187" s="153" t="s">
        <v>251</v>
      </c>
      <c r="D187" s="153" t="s">
        <v>145</v>
      </c>
      <c r="E187" s="154" t="s">
        <v>186</v>
      </c>
      <c r="F187" s="155" t="s">
        <v>183</v>
      </c>
      <c r="G187" s="156" t="s">
        <v>148</v>
      </c>
      <c r="H187" s="157">
        <v>28</v>
      </c>
      <c r="I187" s="158"/>
      <c r="J187" s="157">
        <f t="shared" si="15"/>
        <v>0</v>
      </c>
      <c r="K187" s="159"/>
      <c r="L187" s="32"/>
      <c r="M187" s="160" t="s">
        <v>1</v>
      </c>
      <c r="N187" s="161" t="s">
        <v>40</v>
      </c>
      <c r="O187" s="57"/>
      <c r="P187" s="162">
        <f t="shared" si="16"/>
        <v>0</v>
      </c>
      <c r="Q187" s="162">
        <v>0.02</v>
      </c>
      <c r="R187" s="162">
        <f t="shared" si="17"/>
        <v>0.56000000000000005</v>
      </c>
      <c r="S187" s="162">
        <v>0</v>
      </c>
      <c r="T187" s="162">
        <f t="shared" si="18"/>
        <v>0</v>
      </c>
      <c r="U187" s="163" t="s">
        <v>1</v>
      </c>
      <c r="V187" s="31"/>
      <c r="W187" s="31"/>
      <c r="X187" s="31"/>
      <c r="Y187" s="31"/>
      <c r="Z187" s="31"/>
      <c r="AA187" s="31"/>
      <c r="AB187" s="31"/>
      <c r="AC187" s="31"/>
      <c r="AD187" s="31"/>
      <c r="AE187" s="31"/>
      <c r="AR187" s="164" t="s">
        <v>149</v>
      </c>
      <c r="AT187" s="164" t="s">
        <v>145</v>
      </c>
      <c r="AU187" s="164" t="s">
        <v>121</v>
      </c>
      <c r="AY187" s="16" t="s">
        <v>142</v>
      </c>
      <c r="BE187" s="165">
        <f t="shared" si="19"/>
        <v>0</v>
      </c>
      <c r="BF187" s="165">
        <f t="shared" si="20"/>
        <v>0</v>
      </c>
      <c r="BG187" s="165">
        <f t="shared" si="21"/>
        <v>0</v>
      </c>
      <c r="BH187" s="165">
        <f t="shared" si="22"/>
        <v>0</v>
      </c>
      <c r="BI187" s="165">
        <f t="shared" si="23"/>
        <v>0</v>
      </c>
      <c r="BJ187" s="16" t="s">
        <v>121</v>
      </c>
      <c r="BK187" s="166">
        <f t="shared" si="24"/>
        <v>0</v>
      </c>
      <c r="BL187" s="16" t="s">
        <v>149</v>
      </c>
      <c r="BM187" s="164" t="s">
        <v>252</v>
      </c>
    </row>
    <row r="188" spans="1:65" s="2" customFormat="1" ht="37.950000000000003" customHeight="1" x14ac:dyDescent="0.2">
      <c r="A188" s="31"/>
      <c r="B188" s="119"/>
      <c r="C188" s="153" t="s">
        <v>253</v>
      </c>
      <c r="D188" s="153" t="s">
        <v>145</v>
      </c>
      <c r="E188" s="154" t="s">
        <v>189</v>
      </c>
      <c r="F188" s="155" t="s">
        <v>190</v>
      </c>
      <c r="G188" s="156" t="s">
        <v>191</v>
      </c>
      <c r="H188" s="157">
        <v>29</v>
      </c>
      <c r="I188" s="158"/>
      <c r="J188" s="157">
        <f t="shared" si="15"/>
        <v>0</v>
      </c>
      <c r="K188" s="159"/>
      <c r="L188" s="32"/>
      <c r="M188" s="160" t="s">
        <v>1</v>
      </c>
      <c r="N188" s="161" t="s">
        <v>40</v>
      </c>
      <c r="O188" s="57"/>
      <c r="P188" s="162">
        <f t="shared" si="16"/>
        <v>0</v>
      </c>
      <c r="Q188" s="162">
        <v>4.4999999999999999E-4</v>
      </c>
      <c r="R188" s="162">
        <f t="shared" si="17"/>
        <v>1.3049999999999999E-2</v>
      </c>
      <c r="S188" s="162">
        <v>4.4999999999999999E-4</v>
      </c>
      <c r="T188" s="162">
        <f t="shared" si="18"/>
        <v>1.3049999999999999E-2</v>
      </c>
      <c r="U188" s="163" t="s">
        <v>1</v>
      </c>
      <c r="V188" s="31"/>
      <c r="W188" s="31"/>
      <c r="X188" s="31"/>
      <c r="Y188" s="31"/>
      <c r="Z188" s="31"/>
      <c r="AA188" s="31"/>
      <c r="AB188" s="31"/>
      <c r="AC188" s="31"/>
      <c r="AD188" s="31"/>
      <c r="AE188" s="31"/>
      <c r="AR188" s="164" t="s">
        <v>149</v>
      </c>
      <c r="AT188" s="164" t="s">
        <v>145</v>
      </c>
      <c r="AU188" s="164" t="s">
        <v>121</v>
      </c>
      <c r="AY188" s="16" t="s">
        <v>142</v>
      </c>
      <c r="BE188" s="165">
        <f t="shared" si="19"/>
        <v>0</v>
      </c>
      <c r="BF188" s="165">
        <f t="shared" si="20"/>
        <v>0</v>
      </c>
      <c r="BG188" s="165">
        <f t="shared" si="21"/>
        <v>0</v>
      </c>
      <c r="BH188" s="165">
        <f t="shared" si="22"/>
        <v>0</v>
      </c>
      <c r="BI188" s="165">
        <f t="shared" si="23"/>
        <v>0</v>
      </c>
      <c r="BJ188" s="16" t="s">
        <v>121</v>
      </c>
      <c r="BK188" s="166">
        <f t="shared" si="24"/>
        <v>0</v>
      </c>
      <c r="BL188" s="16" t="s">
        <v>149</v>
      </c>
      <c r="BM188" s="164" t="s">
        <v>254</v>
      </c>
    </row>
    <row r="189" spans="1:65" s="2" customFormat="1" ht="24.15" customHeight="1" x14ac:dyDescent="0.2">
      <c r="A189" s="31"/>
      <c r="B189" s="119"/>
      <c r="C189" s="153" t="s">
        <v>255</v>
      </c>
      <c r="D189" s="153" t="s">
        <v>145</v>
      </c>
      <c r="E189" s="154" t="s">
        <v>194</v>
      </c>
      <c r="F189" s="155" t="s">
        <v>195</v>
      </c>
      <c r="G189" s="156" t="s">
        <v>191</v>
      </c>
      <c r="H189" s="157">
        <v>29</v>
      </c>
      <c r="I189" s="158"/>
      <c r="J189" s="157">
        <f t="shared" si="15"/>
        <v>0</v>
      </c>
      <c r="K189" s="159"/>
      <c r="L189" s="32"/>
      <c r="M189" s="160" t="s">
        <v>1</v>
      </c>
      <c r="N189" s="161" t="s">
        <v>40</v>
      </c>
      <c r="O189" s="57"/>
      <c r="P189" s="162">
        <f t="shared" si="16"/>
        <v>0</v>
      </c>
      <c r="Q189" s="162">
        <v>5.2999999999999998E-4</v>
      </c>
      <c r="R189" s="162">
        <f t="shared" si="17"/>
        <v>1.537E-2</v>
      </c>
      <c r="S189" s="162">
        <v>0</v>
      </c>
      <c r="T189" s="162">
        <f t="shared" si="18"/>
        <v>0</v>
      </c>
      <c r="U189" s="163" t="s">
        <v>1</v>
      </c>
      <c r="V189" s="31"/>
      <c r="W189" s="31"/>
      <c r="X189" s="31"/>
      <c r="Y189" s="31"/>
      <c r="Z189" s="31"/>
      <c r="AA189" s="31"/>
      <c r="AB189" s="31"/>
      <c r="AC189" s="31"/>
      <c r="AD189" s="31"/>
      <c r="AE189" s="31"/>
      <c r="AR189" s="164" t="s">
        <v>149</v>
      </c>
      <c r="AT189" s="164" t="s">
        <v>145</v>
      </c>
      <c r="AU189" s="164" t="s">
        <v>121</v>
      </c>
      <c r="AY189" s="16" t="s">
        <v>142</v>
      </c>
      <c r="BE189" s="165">
        <f t="shared" si="19"/>
        <v>0</v>
      </c>
      <c r="BF189" s="165">
        <f t="shared" si="20"/>
        <v>0</v>
      </c>
      <c r="BG189" s="165">
        <f t="shared" si="21"/>
        <v>0</v>
      </c>
      <c r="BH189" s="165">
        <f t="shared" si="22"/>
        <v>0</v>
      </c>
      <c r="BI189" s="165">
        <f t="shared" si="23"/>
        <v>0</v>
      </c>
      <c r="BJ189" s="16" t="s">
        <v>121</v>
      </c>
      <c r="BK189" s="166">
        <f t="shared" si="24"/>
        <v>0</v>
      </c>
      <c r="BL189" s="16" t="s">
        <v>149</v>
      </c>
      <c r="BM189" s="164" t="s">
        <v>256</v>
      </c>
    </row>
    <row r="190" spans="1:65" s="2" customFormat="1" ht="37.950000000000003" customHeight="1" x14ac:dyDescent="0.2">
      <c r="A190" s="31"/>
      <c r="B190" s="119"/>
      <c r="C190" s="153" t="s">
        <v>257</v>
      </c>
      <c r="D190" s="153" t="s">
        <v>145</v>
      </c>
      <c r="E190" s="154" t="s">
        <v>198</v>
      </c>
      <c r="F190" s="155" t="s">
        <v>199</v>
      </c>
      <c r="G190" s="156" t="s">
        <v>148</v>
      </c>
      <c r="H190" s="157">
        <v>28</v>
      </c>
      <c r="I190" s="158"/>
      <c r="J190" s="157">
        <f t="shared" si="15"/>
        <v>0</v>
      </c>
      <c r="K190" s="159"/>
      <c r="L190" s="32"/>
      <c r="M190" s="160" t="s">
        <v>1</v>
      </c>
      <c r="N190" s="161" t="s">
        <v>40</v>
      </c>
      <c r="O190" s="57"/>
      <c r="P190" s="162">
        <f t="shared" si="16"/>
        <v>0</v>
      </c>
      <c r="Q190" s="162">
        <v>6.9999999999999999E-4</v>
      </c>
      <c r="R190" s="162">
        <f t="shared" si="17"/>
        <v>1.9599999999999999E-2</v>
      </c>
      <c r="S190" s="162">
        <v>0</v>
      </c>
      <c r="T190" s="162">
        <f t="shared" si="18"/>
        <v>0</v>
      </c>
      <c r="U190" s="163" t="s">
        <v>1</v>
      </c>
      <c r="V190" s="31"/>
      <c r="W190" s="31"/>
      <c r="X190" s="31"/>
      <c r="Y190" s="31"/>
      <c r="Z190" s="31"/>
      <c r="AA190" s="31"/>
      <c r="AB190" s="31"/>
      <c r="AC190" s="31"/>
      <c r="AD190" s="31"/>
      <c r="AE190" s="31"/>
      <c r="AR190" s="164" t="s">
        <v>149</v>
      </c>
      <c r="AT190" s="164" t="s">
        <v>145</v>
      </c>
      <c r="AU190" s="164" t="s">
        <v>121</v>
      </c>
      <c r="AY190" s="16" t="s">
        <v>142</v>
      </c>
      <c r="BE190" s="165">
        <f t="shared" si="19"/>
        <v>0</v>
      </c>
      <c r="BF190" s="165">
        <f t="shared" si="20"/>
        <v>0</v>
      </c>
      <c r="BG190" s="165">
        <f t="shared" si="21"/>
        <v>0</v>
      </c>
      <c r="BH190" s="165">
        <f t="shared" si="22"/>
        <v>0</v>
      </c>
      <c r="BI190" s="165">
        <f t="shared" si="23"/>
        <v>0</v>
      </c>
      <c r="BJ190" s="16" t="s">
        <v>121</v>
      </c>
      <c r="BK190" s="166">
        <f t="shared" si="24"/>
        <v>0</v>
      </c>
      <c r="BL190" s="16" t="s">
        <v>149</v>
      </c>
      <c r="BM190" s="164" t="s">
        <v>258</v>
      </c>
    </row>
    <row r="191" spans="1:65" s="2" customFormat="1" ht="14.4" customHeight="1" x14ac:dyDescent="0.2">
      <c r="A191" s="31"/>
      <c r="B191" s="119"/>
      <c r="C191" s="153" t="s">
        <v>259</v>
      </c>
      <c r="D191" s="153" t="s">
        <v>145</v>
      </c>
      <c r="E191" s="154" t="s">
        <v>202</v>
      </c>
      <c r="F191" s="155" t="s">
        <v>203</v>
      </c>
      <c r="G191" s="156" t="s">
        <v>148</v>
      </c>
      <c r="H191" s="157">
        <v>28</v>
      </c>
      <c r="I191" s="158"/>
      <c r="J191" s="157">
        <f t="shared" si="15"/>
        <v>0</v>
      </c>
      <c r="K191" s="159"/>
      <c r="L191" s="32"/>
      <c r="M191" s="160" t="s">
        <v>1</v>
      </c>
      <c r="N191" s="161" t="s">
        <v>40</v>
      </c>
      <c r="O191" s="57"/>
      <c r="P191" s="162">
        <f t="shared" si="16"/>
        <v>0</v>
      </c>
      <c r="Q191" s="162">
        <v>5.0000000000000001E-4</v>
      </c>
      <c r="R191" s="162">
        <f t="shared" si="17"/>
        <v>1.4E-2</v>
      </c>
      <c r="S191" s="162">
        <v>0</v>
      </c>
      <c r="T191" s="162">
        <f t="shared" si="18"/>
        <v>0</v>
      </c>
      <c r="U191" s="163" t="s">
        <v>1</v>
      </c>
      <c r="V191" s="31"/>
      <c r="W191" s="31"/>
      <c r="X191" s="31"/>
      <c r="Y191" s="31"/>
      <c r="Z191" s="31"/>
      <c r="AA191" s="31"/>
      <c r="AB191" s="31"/>
      <c r="AC191" s="31"/>
      <c r="AD191" s="31"/>
      <c r="AE191" s="31"/>
      <c r="AR191" s="164" t="s">
        <v>149</v>
      </c>
      <c r="AT191" s="164" t="s">
        <v>145</v>
      </c>
      <c r="AU191" s="164" t="s">
        <v>121</v>
      </c>
      <c r="AY191" s="16" t="s">
        <v>142</v>
      </c>
      <c r="BE191" s="165">
        <f t="shared" si="19"/>
        <v>0</v>
      </c>
      <c r="BF191" s="165">
        <f t="shared" si="20"/>
        <v>0</v>
      </c>
      <c r="BG191" s="165">
        <f t="shared" si="21"/>
        <v>0</v>
      </c>
      <c r="BH191" s="165">
        <f t="shared" si="22"/>
        <v>0</v>
      </c>
      <c r="BI191" s="165">
        <f t="shared" si="23"/>
        <v>0</v>
      </c>
      <c r="BJ191" s="16" t="s">
        <v>121</v>
      </c>
      <c r="BK191" s="166">
        <f t="shared" si="24"/>
        <v>0</v>
      </c>
      <c r="BL191" s="16" t="s">
        <v>149</v>
      </c>
      <c r="BM191" s="164" t="s">
        <v>260</v>
      </c>
    </row>
    <row r="192" spans="1:65" s="2" customFormat="1" ht="24.15" customHeight="1" x14ac:dyDescent="0.2">
      <c r="A192" s="31"/>
      <c r="B192" s="119"/>
      <c r="C192" s="153" t="s">
        <v>261</v>
      </c>
      <c r="D192" s="153" t="s">
        <v>145</v>
      </c>
      <c r="E192" s="154" t="s">
        <v>210</v>
      </c>
      <c r="F192" s="155" t="s">
        <v>211</v>
      </c>
      <c r="G192" s="156" t="s">
        <v>212</v>
      </c>
      <c r="H192" s="157">
        <v>3.2050000000000001</v>
      </c>
      <c r="I192" s="158"/>
      <c r="J192" s="157">
        <f t="shared" si="15"/>
        <v>0</v>
      </c>
      <c r="K192" s="159"/>
      <c r="L192" s="32"/>
      <c r="M192" s="160" t="s">
        <v>1</v>
      </c>
      <c r="N192" s="161" t="s">
        <v>40</v>
      </c>
      <c r="O192" s="57"/>
      <c r="P192" s="162">
        <f t="shared" si="16"/>
        <v>0</v>
      </c>
      <c r="Q192" s="162">
        <v>0</v>
      </c>
      <c r="R192" s="162">
        <f t="shared" si="17"/>
        <v>0</v>
      </c>
      <c r="S192" s="162">
        <v>0</v>
      </c>
      <c r="T192" s="162">
        <f t="shared" si="18"/>
        <v>0</v>
      </c>
      <c r="U192" s="163" t="s">
        <v>1</v>
      </c>
      <c r="V192" s="31"/>
      <c r="W192" s="31"/>
      <c r="X192" s="31"/>
      <c r="Y192" s="31"/>
      <c r="Z192" s="31"/>
      <c r="AA192" s="31"/>
      <c r="AB192" s="31"/>
      <c r="AC192" s="31"/>
      <c r="AD192" s="31"/>
      <c r="AE192" s="31"/>
      <c r="AR192" s="164" t="s">
        <v>149</v>
      </c>
      <c r="AT192" s="164" t="s">
        <v>145</v>
      </c>
      <c r="AU192" s="164" t="s">
        <v>121</v>
      </c>
      <c r="AY192" s="16" t="s">
        <v>142</v>
      </c>
      <c r="BE192" s="165">
        <f t="shared" si="19"/>
        <v>0</v>
      </c>
      <c r="BF192" s="165">
        <f t="shared" si="20"/>
        <v>0</v>
      </c>
      <c r="BG192" s="165">
        <f t="shared" si="21"/>
        <v>0</v>
      </c>
      <c r="BH192" s="165">
        <f t="shared" si="22"/>
        <v>0</v>
      </c>
      <c r="BI192" s="165">
        <f t="shared" si="23"/>
        <v>0</v>
      </c>
      <c r="BJ192" s="16" t="s">
        <v>121</v>
      </c>
      <c r="BK192" s="166">
        <f t="shared" si="24"/>
        <v>0</v>
      </c>
      <c r="BL192" s="16" t="s">
        <v>149</v>
      </c>
      <c r="BM192" s="164" t="s">
        <v>262</v>
      </c>
    </row>
    <row r="193" spans="1:65" s="2" customFormat="1" ht="24.15" customHeight="1" x14ac:dyDescent="0.2">
      <c r="A193" s="31"/>
      <c r="B193" s="119"/>
      <c r="C193" s="153" t="s">
        <v>263</v>
      </c>
      <c r="D193" s="153" t="s">
        <v>145</v>
      </c>
      <c r="E193" s="154" t="s">
        <v>215</v>
      </c>
      <c r="F193" s="155" t="s">
        <v>216</v>
      </c>
      <c r="G193" s="156" t="s">
        <v>212</v>
      </c>
      <c r="H193" s="157">
        <v>16.024999999999999</v>
      </c>
      <c r="I193" s="158"/>
      <c r="J193" s="157">
        <f t="shared" si="15"/>
        <v>0</v>
      </c>
      <c r="K193" s="159"/>
      <c r="L193" s="32"/>
      <c r="M193" s="160" t="s">
        <v>1</v>
      </c>
      <c r="N193" s="161" t="s">
        <v>40</v>
      </c>
      <c r="O193" s="57"/>
      <c r="P193" s="162">
        <f t="shared" si="16"/>
        <v>0</v>
      </c>
      <c r="Q193" s="162">
        <v>0</v>
      </c>
      <c r="R193" s="162">
        <f t="shared" si="17"/>
        <v>0</v>
      </c>
      <c r="S193" s="162">
        <v>0</v>
      </c>
      <c r="T193" s="162">
        <f t="shared" si="18"/>
        <v>0</v>
      </c>
      <c r="U193" s="163" t="s">
        <v>1</v>
      </c>
      <c r="V193" s="31"/>
      <c r="W193" s="31"/>
      <c r="X193" s="31"/>
      <c r="Y193" s="31"/>
      <c r="Z193" s="31"/>
      <c r="AA193" s="31"/>
      <c r="AB193" s="31"/>
      <c r="AC193" s="31"/>
      <c r="AD193" s="31"/>
      <c r="AE193" s="31"/>
      <c r="AR193" s="164" t="s">
        <v>149</v>
      </c>
      <c r="AT193" s="164" t="s">
        <v>145</v>
      </c>
      <c r="AU193" s="164" t="s">
        <v>121</v>
      </c>
      <c r="AY193" s="16" t="s">
        <v>142</v>
      </c>
      <c r="BE193" s="165">
        <f t="shared" si="19"/>
        <v>0</v>
      </c>
      <c r="BF193" s="165">
        <f t="shared" si="20"/>
        <v>0</v>
      </c>
      <c r="BG193" s="165">
        <f t="shared" si="21"/>
        <v>0</v>
      </c>
      <c r="BH193" s="165">
        <f t="shared" si="22"/>
        <v>0</v>
      </c>
      <c r="BI193" s="165">
        <f t="shared" si="23"/>
        <v>0</v>
      </c>
      <c r="BJ193" s="16" t="s">
        <v>121</v>
      </c>
      <c r="BK193" s="166">
        <f t="shared" si="24"/>
        <v>0</v>
      </c>
      <c r="BL193" s="16" t="s">
        <v>149</v>
      </c>
      <c r="BM193" s="164" t="s">
        <v>264</v>
      </c>
    </row>
    <row r="194" spans="1:65" s="13" customFormat="1" x14ac:dyDescent="0.2">
      <c r="B194" s="167"/>
      <c r="D194" s="168" t="s">
        <v>218</v>
      </c>
      <c r="F194" s="169" t="s">
        <v>265</v>
      </c>
      <c r="H194" s="170">
        <v>16.024999999999999</v>
      </c>
      <c r="I194" s="171"/>
      <c r="L194" s="167"/>
      <c r="M194" s="172"/>
      <c r="N194" s="173"/>
      <c r="O194" s="173"/>
      <c r="P194" s="173"/>
      <c r="Q194" s="173"/>
      <c r="R194" s="173"/>
      <c r="S194" s="173"/>
      <c r="T194" s="173"/>
      <c r="U194" s="174"/>
      <c r="AT194" s="175" t="s">
        <v>218</v>
      </c>
      <c r="AU194" s="175" t="s">
        <v>121</v>
      </c>
      <c r="AV194" s="13" t="s">
        <v>121</v>
      </c>
      <c r="AW194" s="13" t="s">
        <v>3</v>
      </c>
      <c r="AX194" s="13" t="s">
        <v>81</v>
      </c>
      <c r="AY194" s="175" t="s">
        <v>142</v>
      </c>
    </row>
    <row r="195" spans="1:65" s="2" customFormat="1" ht="14.4" customHeight="1" x14ac:dyDescent="0.2">
      <c r="A195" s="31"/>
      <c r="B195" s="119"/>
      <c r="C195" s="153" t="s">
        <v>266</v>
      </c>
      <c r="D195" s="153" t="s">
        <v>145</v>
      </c>
      <c r="E195" s="154" t="s">
        <v>221</v>
      </c>
      <c r="F195" s="155" t="s">
        <v>222</v>
      </c>
      <c r="G195" s="156" t="s">
        <v>212</v>
      </c>
      <c r="H195" s="157">
        <v>3.2050000000000001</v>
      </c>
      <c r="I195" s="158"/>
      <c r="J195" s="157">
        <f>ROUND(I195*H195,3)</f>
        <v>0</v>
      </c>
      <c r="K195" s="159"/>
      <c r="L195" s="32"/>
      <c r="M195" s="160" t="s">
        <v>1</v>
      </c>
      <c r="N195" s="161" t="s">
        <v>40</v>
      </c>
      <c r="O195" s="57"/>
      <c r="P195" s="162">
        <f>O195*H195</f>
        <v>0</v>
      </c>
      <c r="Q195" s="162">
        <v>0</v>
      </c>
      <c r="R195" s="162">
        <f>Q195*H195</f>
        <v>0</v>
      </c>
      <c r="S195" s="162">
        <v>0</v>
      </c>
      <c r="T195" s="162">
        <f>S195*H195</f>
        <v>0</v>
      </c>
      <c r="U195" s="163" t="s">
        <v>1</v>
      </c>
      <c r="V195" s="31"/>
      <c r="W195" s="31"/>
      <c r="X195" s="31"/>
      <c r="Y195" s="31"/>
      <c r="Z195" s="31"/>
      <c r="AA195" s="31"/>
      <c r="AB195" s="31"/>
      <c r="AC195" s="31"/>
      <c r="AD195" s="31"/>
      <c r="AE195" s="31"/>
      <c r="AR195" s="164" t="s">
        <v>149</v>
      </c>
      <c r="AT195" s="164" t="s">
        <v>145</v>
      </c>
      <c r="AU195" s="164" t="s">
        <v>121</v>
      </c>
      <c r="AY195" s="16" t="s">
        <v>142</v>
      </c>
      <c r="BE195" s="165">
        <f>IF(N195="základná",J195,0)</f>
        <v>0</v>
      </c>
      <c r="BF195" s="165">
        <f>IF(N195="znížená",J195,0)</f>
        <v>0</v>
      </c>
      <c r="BG195" s="165">
        <f>IF(N195="zákl. prenesená",J195,0)</f>
        <v>0</v>
      </c>
      <c r="BH195" s="165">
        <f>IF(N195="zníž. prenesená",J195,0)</f>
        <v>0</v>
      </c>
      <c r="BI195" s="165">
        <f>IF(N195="nulová",J195,0)</f>
        <v>0</v>
      </c>
      <c r="BJ195" s="16" t="s">
        <v>121</v>
      </c>
      <c r="BK195" s="166">
        <f>ROUND(I195*H195,3)</f>
        <v>0</v>
      </c>
      <c r="BL195" s="16" t="s">
        <v>149</v>
      </c>
      <c r="BM195" s="164" t="s">
        <v>267</v>
      </c>
    </row>
    <row r="196" spans="1:65" s="2" customFormat="1" ht="24.15" customHeight="1" x14ac:dyDescent="0.2">
      <c r="A196" s="31"/>
      <c r="B196" s="119"/>
      <c r="C196" s="153" t="s">
        <v>268</v>
      </c>
      <c r="D196" s="153" t="s">
        <v>145</v>
      </c>
      <c r="E196" s="154" t="s">
        <v>225</v>
      </c>
      <c r="F196" s="155" t="s">
        <v>226</v>
      </c>
      <c r="G196" s="156" t="s">
        <v>212</v>
      </c>
      <c r="H196" s="157">
        <v>92.944999999999993</v>
      </c>
      <c r="I196" s="158"/>
      <c r="J196" s="157">
        <f>ROUND(I196*H196,3)</f>
        <v>0</v>
      </c>
      <c r="K196" s="159"/>
      <c r="L196" s="32"/>
      <c r="M196" s="160" t="s">
        <v>1</v>
      </c>
      <c r="N196" s="161" t="s">
        <v>40</v>
      </c>
      <c r="O196" s="57"/>
      <c r="P196" s="162">
        <f>O196*H196</f>
        <v>0</v>
      </c>
      <c r="Q196" s="162">
        <v>0</v>
      </c>
      <c r="R196" s="162">
        <f>Q196*H196</f>
        <v>0</v>
      </c>
      <c r="S196" s="162">
        <v>0</v>
      </c>
      <c r="T196" s="162">
        <f>S196*H196</f>
        <v>0</v>
      </c>
      <c r="U196" s="163" t="s">
        <v>1</v>
      </c>
      <c r="V196" s="31"/>
      <c r="W196" s="31"/>
      <c r="X196" s="31"/>
      <c r="Y196" s="31"/>
      <c r="Z196" s="31"/>
      <c r="AA196" s="31"/>
      <c r="AB196" s="31"/>
      <c r="AC196" s="31"/>
      <c r="AD196" s="31"/>
      <c r="AE196" s="31"/>
      <c r="AR196" s="164" t="s">
        <v>149</v>
      </c>
      <c r="AT196" s="164" t="s">
        <v>145</v>
      </c>
      <c r="AU196" s="164" t="s">
        <v>121</v>
      </c>
      <c r="AY196" s="16" t="s">
        <v>142</v>
      </c>
      <c r="BE196" s="165">
        <f>IF(N196="základná",J196,0)</f>
        <v>0</v>
      </c>
      <c r="BF196" s="165">
        <f>IF(N196="znížená",J196,0)</f>
        <v>0</v>
      </c>
      <c r="BG196" s="165">
        <f>IF(N196="zákl. prenesená",J196,0)</f>
        <v>0</v>
      </c>
      <c r="BH196" s="165">
        <f>IF(N196="zníž. prenesená",J196,0)</f>
        <v>0</v>
      </c>
      <c r="BI196" s="165">
        <f>IF(N196="nulová",J196,0)</f>
        <v>0</v>
      </c>
      <c r="BJ196" s="16" t="s">
        <v>121</v>
      </c>
      <c r="BK196" s="166">
        <f>ROUND(I196*H196,3)</f>
        <v>0</v>
      </c>
      <c r="BL196" s="16" t="s">
        <v>149</v>
      </c>
      <c r="BM196" s="164" t="s">
        <v>269</v>
      </c>
    </row>
    <row r="197" spans="1:65" s="13" customFormat="1" x14ac:dyDescent="0.2">
      <c r="B197" s="167"/>
      <c r="D197" s="168" t="s">
        <v>218</v>
      </c>
      <c r="F197" s="169" t="s">
        <v>270</v>
      </c>
      <c r="H197" s="170">
        <v>92.944999999999993</v>
      </c>
      <c r="I197" s="171"/>
      <c r="L197" s="167"/>
      <c r="M197" s="172"/>
      <c r="N197" s="173"/>
      <c r="O197" s="173"/>
      <c r="P197" s="173"/>
      <c r="Q197" s="173"/>
      <c r="R197" s="173"/>
      <c r="S197" s="173"/>
      <c r="T197" s="173"/>
      <c r="U197" s="174"/>
      <c r="AT197" s="175" t="s">
        <v>218</v>
      </c>
      <c r="AU197" s="175" t="s">
        <v>121</v>
      </c>
      <c r="AV197" s="13" t="s">
        <v>121</v>
      </c>
      <c r="AW197" s="13" t="s">
        <v>3</v>
      </c>
      <c r="AX197" s="13" t="s">
        <v>81</v>
      </c>
      <c r="AY197" s="175" t="s">
        <v>142</v>
      </c>
    </row>
    <row r="198" spans="1:65" s="2" customFormat="1" ht="14.4" customHeight="1" x14ac:dyDescent="0.2">
      <c r="A198" s="31"/>
      <c r="B198" s="119"/>
      <c r="C198" s="153" t="s">
        <v>271</v>
      </c>
      <c r="D198" s="153" t="s">
        <v>145</v>
      </c>
      <c r="E198" s="154" t="s">
        <v>230</v>
      </c>
      <c r="F198" s="155" t="s">
        <v>231</v>
      </c>
      <c r="G198" s="156" t="s">
        <v>212</v>
      </c>
      <c r="H198" s="157">
        <v>3.2050000000000001</v>
      </c>
      <c r="I198" s="158"/>
      <c r="J198" s="157">
        <f>ROUND(I198*H198,3)</f>
        <v>0</v>
      </c>
      <c r="K198" s="159"/>
      <c r="L198" s="32"/>
      <c r="M198" s="160" t="s">
        <v>1</v>
      </c>
      <c r="N198" s="161" t="s">
        <v>40</v>
      </c>
      <c r="O198" s="57"/>
      <c r="P198" s="162">
        <f>O198*H198</f>
        <v>0</v>
      </c>
      <c r="Q198" s="162">
        <v>0</v>
      </c>
      <c r="R198" s="162">
        <f>Q198*H198</f>
        <v>0</v>
      </c>
      <c r="S198" s="162">
        <v>0</v>
      </c>
      <c r="T198" s="162">
        <f>S198*H198</f>
        <v>0</v>
      </c>
      <c r="U198" s="163" t="s">
        <v>1</v>
      </c>
      <c r="V198" s="31"/>
      <c r="W198" s="31"/>
      <c r="X198" s="31"/>
      <c r="Y198" s="31"/>
      <c r="Z198" s="31"/>
      <c r="AA198" s="31"/>
      <c r="AB198" s="31"/>
      <c r="AC198" s="31"/>
      <c r="AD198" s="31"/>
      <c r="AE198" s="31"/>
      <c r="AR198" s="164" t="s">
        <v>149</v>
      </c>
      <c r="AT198" s="164" t="s">
        <v>145</v>
      </c>
      <c r="AU198" s="164" t="s">
        <v>121</v>
      </c>
      <c r="AY198" s="16" t="s">
        <v>142</v>
      </c>
      <c r="BE198" s="165">
        <f>IF(N198="základná",J198,0)</f>
        <v>0</v>
      </c>
      <c r="BF198" s="165">
        <f>IF(N198="znížená",J198,0)</f>
        <v>0</v>
      </c>
      <c r="BG198" s="165">
        <f>IF(N198="zákl. prenesená",J198,0)</f>
        <v>0</v>
      </c>
      <c r="BH198" s="165">
        <f>IF(N198="zníž. prenesená",J198,0)</f>
        <v>0</v>
      </c>
      <c r="BI198" s="165">
        <f>IF(N198="nulová",J198,0)</f>
        <v>0</v>
      </c>
      <c r="BJ198" s="16" t="s">
        <v>121</v>
      </c>
      <c r="BK198" s="166">
        <f>ROUND(I198*H198,3)</f>
        <v>0</v>
      </c>
      <c r="BL198" s="16" t="s">
        <v>149</v>
      </c>
      <c r="BM198" s="164" t="s">
        <v>272</v>
      </c>
    </row>
    <row r="199" spans="1:65" s="2" customFormat="1" ht="24.15" customHeight="1" x14ac:dyDescent="0.2">
      <c r="A199" s="31"/>
      <c r="B199" s="119"/>
      <c r="C199" s="153" t="s">
        <v>273</v>
      </c>
      <c r="D199" s="153" t="s">
        <v>145</v>
      </c>
      <c r="E199" s="154" t="s">
        <v>234</v>
      </c>
      <c r="F199" s="155" t="s">
        <v>235</v>
      </c>
      <c r="G199" s="156" t="s">
        <v>212</v>
      </c>
      <c r="H199" s="157">
        <v>1.91</v>
      </c>
      <c r="I199" s="158"/>
      <c r="J199" s="157">
        <f>ROUND(I199*H199,3)</f>
        <v>0</v>
      </c>
      <c r="K199" s="159"/>
      <c r="L199" s="32"/>
      <c r="M199" s="160" t="s">
        <v>1</v>
      </c>
      <c r="N199" s="161" t="s">
        <v>40</v>
      </c>
      <c r="O199" s="57"/>
      <c r="P199" s="162">
        <f>O199*H199</f>
        <v>0</v>
      </c>
      <c r="Q199" s="162">
        <v>0</v>
      </c>
      <c r="R199" s="162">
        <f>Q199*H199</f>
        <v>0</v>
      </c>
      <c r="S199" s="162">
        <v>0</v>
      </c>
      <c r="T199" s="162">
        <f>S199*H199</f>
        <v>0</v>
      </c>
      <c r="U199" s="163" t="s">
        <v>1</v>
      </c>
      <c r="V199" s="31"/>
      <c r="W199" s="31"/>
      <c r="X199" s="31"/>
      <c r="Y199" s="31"/>
      <c r="Z199" s="31"/>
      <c r="AA199" s="31"/>
      <c r="AB199" s="31"/>
      <c r="AC199" s="31"/>
      <c r="AD199" s="31"/>
      <c r="AE199" s="31"/>
      <c r="AR199" s="164" t="s">
        <v>149</v>
      </c>
      <c r="AT199" s="164" t="s">
        <v>145</v>
      </c>
      <c r="AU199" s="164" t="s">
        <v>121</v>
      </c>
      <c r="AY199" s="16" t="s">
        <v>142</v>
      </c>
      <c r="BE199" s="165">
        <f>IF(N199="základná",J199,0)</f>
        <v>0</v>
      </c>
      <c r="BF199" s="165">
        <f>IF(N199="znížená",J199,0)</f>
        <v>0</v>
      </c>
      <c r="BG199" s="165">
        <f>IF(N199="zákl. prenesená",J199,0)</f>
        <v>0</v>
      </c>
      <c r="BH199" s="165">
        <f>IF(N199="zníž. prenesená",J199,0)</f>
        <v>0</v>
      </c>
      <c r="BI199" s="165">
        <f>IF(N199="nulová",J199,0)</f>
        <v>0</v>
      </c>
      <c r="BJ199" s="16" t="s">
        <v>121</v>
      </c>
      <c r="BK199" s="166">
        <f>ROUND(I199*H199,3)</f>
        <v>0</v>
      </c>
      <c r="BL199" s="16" t="s">
        <v>149</v>
      </c>
      <c r="BM199" s="164" t="s">
        <v>274</v>
      </c>
    </row>
    <row r="200" spans="1:65" s="12" customFormat="1" ht="22.95" customHeight="1" x14ac:dyDescent="0.25">
      <c r="B200" s="140"/>
      <c r="D200" s="141" t="s">
        <v>73</v>
      </c>
      <c r="E200" s="151" t="s">
        <v>275</v>
      </c>
      <c r="F200" s="151" t="s">
        <v>276</v>
      </c>
      <c r="I200" s="143"/>
      <c r="J200" s="152">
        <f>BK200</f>
        <v>0</v>
      </c>
      <c r="L200" s="140"/>
      <c r="M200" s="145"/>
      <c r="N200" s="146"/>
      <c r="O200" s="146"/>
      <c r="P200" s="147">
        <f>SUM(P201:P219)</f>
        <v>0</v>
      </c>
      <c r="Q200" s="146"/>
      <c r="R200" s="147">
        <f>SUM(R201:R219)</f>
        <v>2.0444200000000001</v>
      </c>
      <c r="S200" s="146"/>
      <c r="T200" s="147">
        <f>SUM(T201:T219)</f>
        <v>3.4330499999999997</v>
      </c>
      <c r="U200" s="148"/>
      <c r="AR200" s="141" t="s">
        <v>81</v>
      </c>
      <c r="AT200" s="149" t="s">
        <v>73</v>
      </c>
      <c r="AU200" s="149" t="s">
        <v>81</v>
      </c>
      <c r="AY200" s="141" t="s">
        <v>142</v>
      </c>
      <c r="BK200" s="150">
        <f>SUM(BK201:BK219)</f>
        <v>0</v>
      </c>
    </row>
    <row r="201" spans="1:65" s="2" customFormat="1" ht="49.2" customHeight="1" x14ac:dyDescent="0.2">
      <c r="A201" s="31"/>
      <c r="B201" s="119"/>
      <c r="C201" s="153" t="s">
        <v>277</v>
      </c>
      <c r="D201" s="153" t="s">
        <v>145</v>
      </c>
      <c r="E201" s="154" t="s">
        <v>146</v>
      </c>
      <c r="F201" s="155" t="s">
        <v>147</v>
      </c>
      <c r="G201" s="156" t="s">
        <v>148</v>
      </c>
      <c r="H201" s="157">
        <v>30</v>
      </c>
      <c r="I201" s="158"/>
      <c r="J201" s="157">
        <f t="shared" ref="J201:J213" si="25">ROUND(I201*H201,3)</f>
        <v>0</v>
      </c>
      <c r="K201" s="159"/>
      <c r="L201" s="32"/>
      <c r="M201" s="160" t="s">
        <v>1</v>
      </c>
      <c r="N201" s="161" t="s">
        <v>40</v>
      </c>
      <c r="O201" s="57"/>
      <c r="P201" s="162">
        <f t="shared" ref="P201:P213" si="26">O201*H201</f>
        <v>0</v>
      </c>
      <c r="Q201" s="162">
        <v>0</v>
      </c>
      <c r="R201" s="162">
        <f t="shared" ref="R201:R213" si="27">Q201*H201</f>
        <v>0</v>
      </c>
      <c r="S201" s="162">
        <v>1.2999999999999999E-2</v>
      </c>
      <c r="T201" s="162">
        <f t="shared" ref="T201:T213" si="28">S201*H201</f>
        <v>0.38999999999999996</v>
      </c>
      <c r="U201" s="163" t="s">
        <v>1</v>
      </c>
      <c r="V201" s="31"/>
      <c r="W201" s="31"/>
      <c r="X201" s="31"/>
      <c r="Y201" s="31"/>
      <c r="Z201" s="31"/>
      <c r="AA201" s="31"/>
      <c r="AB201" s="31"/>
      <c r="AC201" s="31"/>
      <c r="AD201" s="31"/>
      <c r="AE201" s="31"/>
      <c r="AR201" s="164" t="s">
        <v>149</v>
      </c>
      <c r="AT201" s="164" t="s">
        <v>145</v>
      </c>
      <c r="AU201" s="164" t="s">
        <v>121</v>
      </c>
      <c r="AY201" s="16" t="s">
        <v>142</v>
      </c>
      <c r="BE201" s="165">
        <f t="shared" ref="BE201:BE213" si="29">IF(N201="základná",J201,0)</f>
        <v>0</v>
      </c>
      <c r="BF201" s="165">
        <f t="shared" ref="BF201:BF213" si="30">IF(N201="znížená",J201,0)</f>
        <v>0</v>
      </c>
      <c r="BG201" s="165">
        <f t="shared" ref="BG201:BG213" si="31">IF(N201="zákl. prenesená",J201,0)</f>
        <v>0</v>
      </c>
      <c r="BH201" s="165">
        <f t="shared" ref="BH201:BH213" si="32">IF(N201="zníž. prenesená",J201,0)</f>
        <v>0</v>
      </c>
      <c r="BI201" s="165">
        <f t="shared" ref="BI201:BI213" si="33">IF(N201="nulová",J201,0)</f>
        <v>0</v>
      </c>
      <c r="BJ201" s="16" t="s">
        <v>121</v>
      </c>
      <c r="BK201" s="166">
        <f t="shared" ref="BK201:BK213" si="34">ROUND(I201*H201,3)</f>
        <v>0</v>
      </c>
      <c r="BL201" s="16" t="s">
        <v>149</v>
      </c>
      <c r="BM201" s="164" t="s">
        <v>278</v>
      </c>
    </row>
    <row r="202" spans="1:65" s="2" customFormat="1" ht="24.15" customHeight="1" x14ac:dyDescent="0.2">
      <c r="A202" s="31"/>
      <c r="B202" s="119"/>
      <c r="C202" s="153" t="s">
        <v>279</v>
      </c>
      <c r="D202" s="153" t="s">
        <v>145</v>
      </c>
      <c r="E202" s="154" t="s">
        <v>151</v>
      </c>
      <c r="F202" s="155" t="s">
        <v>152</v>
      </c>
      <c r="G202" s="156" t="s">
        <v>148</v>
      </c>
      <c r="H202" s="157">
        <v>30</v>
      </c>
      <c r="I202" s="158"/>
      <c r="J202" s="157">
        <f t="shared" si="25"/>
        <v>0</v>
      </c>
      <c r="K202" s="159"/>
      <c r="L202" s="32"/>
      <c r="M202" s="160" t="s">
        <v>1</v>
      </c>
      <c r="N202" s="161" t="s">
        <v>40</v>
      </c>
      <c r="O202" s="57"/>
      <c r="P202" s="162">
        <f t="shared" si="26"/>
        <v>0</v>
      </c>
      <c r="Q202" s="162">
        <v>0</v>
      </c>
      <c r="R202" s="162">
        <f t="shared" si="27"/>
        <v>0</v>
      </c>
      <c r="S202" s="162">
        <v>6.0999999999999999E-2</v>
      </c>
      <c r="T202" s="162">
        <f t="shared" si="28"/>
        <v>1.83</v>
      </c>
      <c r="U202" s="163" t="s">
        <v>1</v>
      </c>
      <c r="V202" s="31"/>
      <c r="W202" s="31"/>
      <c r="X202" s="31"/>
      <c r="Y202" s="31"/>
      <c r="Z202" s="31"/>
      <c r="AA202" s="31"/>
      <c r="AB202" s="31"/>
      <c r="AC202" s="31"/>
      <c r="AD202" s="31"/>
      <c r="AE202" s="31"/>
      <c r="AR202" s="164" t="s">
        <v>149</v>
      </c>
      <c r="AT202" s="164" t="s">
        <v>145</v>
      </c>
      <c r="AU202" s="164" t="s">
        <v>121</v>
      </c>
      <c r="AY202" s="16" t="s">
        <v>142</v>
      </c>
      <c r="BE202" s="165">
        <f t="shared" si="29"/>
        <v>0</v>
      </c>
      <c r="BF202" s="165">
        <f t="shared" si="30"/>
        <v>0</v>
      </c>
      <c r="BG202" s="165">
        <f t="shared" si="31"/>
        <v>0</v>
      </c>
      <c r="BH202" s="165">
        <f t="shared" si="32"/>
        <v>0</v>
      </c>
      <c r="BI202" s="165">
        <f t="shared" si="33"/>
        <v>0</v>
      </c>
      <c r="BJ202" s="16" t="s">
        <v>121</v>
      </c>
      <c r="BK202" s="166">
        <f t="shared" si="34"/>
        <v>0</v>
      </c>
      <c r="BL202" s="16" t="s">
        <v>149</v>
      </c>
      <c r="BM202" s="164" t="s">
        <v>280</v>
      </c>
    </row>
    <row r="203" spans="1:65" s="2" customFormat="1" ht="24.15" customHeight="1" x14ac:dyDescent="0.2">
      <c r="A203" s="31"/>
      <c r="B203" s="119"/>
      <c r="C203" s="153" t="s">
        <v>281</v>
      </c>
      <c r="D203" s="153" t="s">
        <v>145</v>
      </c>
      <c r="E203" s="154" t="s">
        <v>155</v>
      </c>
      <c r="F203" s="155" t="s">
        <v>156</v>
      </c>
      <c r="G203" s="156" t="s">
        <v>148</v>
      </c>
      <c r="H203" s="157">
        <v>30</v>
      </c>
      <c r="I203" s="158"/>
      <c r="J203" s="157">
        <f t="shared" si="25"/>
        <v>0</v>
      </c>
      <c r="K203" s="159"/>
      <c r="L203" s="32"/>
      <c r="M203" s="160" t="s">
        <v>1</v>
      </c>
      <c r="N203" s="161" t="s">
        <v>40</v>
      </c>
      <c r="O203" s="57"/>
      <c r="P203" s="162">
        <f t="shared" si="26"/>
        <v>0</v>
      </c>
      <c r="Q203" s="162">
        <v>0</v>
      </c>
      <c r="R203" s="162">
        <f t="shared" si="27"/>
        <v>0</v>
      </c>
      <c r="S203" s="162">
        <v>0.04</v>
      </c>
      <c r="T203" s="162">
        <f t="shared" si="28"/>
        <v>1.2</v>
      </c>
      <c r="U203" s="163" t="s">
        <v>1</v>
      </c>
      <c r="V203" s="31"/>
      <c r="W203" s="31"/>
      <c r="X203" s="31"/>
      <c r="Y203" s="31"/>
      <c r="Z203" s="31"/>
      <c r="AA203" s="31"/>
      <c r="AB203" s="31"/>
      <c r="AC203" s="31"/>
      <c r="AD203" s="31"/>
      <c r="AE203" s="31"/>
      <c r="AR203" s="164" t="s">
        <v>149</v>
      </c>
      <c r="AT203" s="164" t="s">
        <v>145</v>
      </c>
      <c r="AU203" s="164" t="s">
        <v>121</v>
      </c>
      <c r="AY203" s="16" t="s">
        <v>142</v>
      </c>
      <c r="BE203" s="165">
        <f t="shared" si="29"/>
        <v>0</v>
      </c>
      <c r="BF203" s="165">
        <f t="shared" si="30"/>
        <v>0</v>
      </c>
      <c r="BG203" s="165">
        <f t="shared" si="31"/>
        <v>0</v>
      </c>
      <c r="BH203" s="165">
        <f t="shared" si="32"/>
        <v>0</v>
      </c>
      <c r="BI203" s="165">
        <f t="shared" si="33"/>
        <v>0</v>
      </c>
      <c r="BJ203" s="16" t="s">
        <v>121</v>
      </c>
      <c r="BK203" s="166">
        <f t="shared" si="34"/>
        <v>0</v>
      </c>
      <c r="BL203" s="16" t="s">
        <v>149</v>
      </c>
      <c r="BM203" s="164" t="s">
        <v>282</v>
      </c>
    </row>
    <row r="204" spans="1:65" s="2" customFormat="1" ht="24.15" customHeight="1" x14ac:dyDescent="0.2">
      <c r="A204" s="31"/>
      <c r="B204" s="119"/>
      <c r="C204" s="153" t="s">
        <v>283</v>
      </c>
      <c r="D204" s="153" t="s">
        <v>145</v>
      </c>
      <c r="E204" s="154" t="s">
        <v>158</v>
      </c>
      <c r="F204" s="155" t="s">
        <v>159</v>
      </c>
      <c r="G204" s="156" t="s">
        <v>148</v>
      </c>
      <c r="H204" s="157">
        <v>30</v>
      </c>
      <c r="I204" s="158"/>
      <c r="J204" s="157">
        <f t="shared" si="25"/>
        <v>0</v>
      </c>
      <c r="K204" s="159"/>
      <c r="L204" s="32"/>
      <c r="M204" s="160" t="s">
        <v>1</v>
      </c>
      <c r="N204" s="161" t="s">
        <v>40</v>
      </c>
      <c r="O204" s="57"/>
      <c r="P204" s="162">
        <f t="shared" si="26"/>
        <v>0</v>
      </c>
      <c r="Q204" s="162">
        <v>0</v>
      </c>
      <c r="R204" s="162">
        <f t="shared" si="27"/>
        <v>0</v>
      </c>
      <c r="S204" s="162">
        <v>0</v>
      </c>
      <c r="T204" s="162">
        <f t="shared" si="28"/>
        <v>0</v>
      </c>
      <c r="U204" s="163" t="s">
        <v>1</v>
      </c>
      <c r="V204" s="31"/>
      <c r="W204" s="31"/>
      <c r="X204" s="31"/>
      <c r="Y204" s="31"/>
      <c r="Z204" s="31"/>
      <c r="AA204" s="31"/>
      <c r="AB204" s="31"/>
      <c r="AC204" s="31"/>
      <c r="AD204" s="31"/>
      <c r="AE204" s="31"/>
      <c r="AR204" s="164" t="s">
        <v>149</v>
      </c>
      <c r="AT204" s="164" t="s">
        <v>145</v>
      </c>
      <c r="AU204" s="164" t="s">
        <v>121</v>
      </c>
      <c r="AY204" s="16" t="s">
        <v>142</v>
      </c>
      <c r="BE204" s="165">
        <f t="shared" si="29"/>
        <v>0</v>
      </c>
      <c r="BF204" s="165">
        <f t="shared" si="30"/>
        <v>0</v>
      </c>
      <c r="BG204" s="165">
        <f t="shared" si="31"/>
        <v>0</v>
      </c>
      <c r="BH204" s="165">
        <f t="shared" si="32"/>
        <v>0</v>
      </c>
      <c r="BI204" s="165">
        <f t="shared" si="33"/>
        <v>0</v>
      </c>
      <c r="BJ204" s="16" t="s">
        <v>121</v>
      </c>
      <c r="BK204" s="166">
        <f t="shared" si="34"/>
        <v>0</v>
      </c>
      <c r="BL204" s="16" t="s">
        <v>149</v>
      </c>
      <c r="BM204" s="164" t="s">
        <v>284</v>
      </c>
    </row>
    <row r="205" spans="1:65" s="2" customFormat="1" ht="14.4" customHeight="1" x14ac:dyDescent="0.2">
      <c r="A205" s="31"/>
      <c r="B205" s="119"/>
      <c r="C205" s="153" t="s">
        <v>285</v>
      </c>
      <c r="D205" s="153" t="s">
        <v>145</v>
      </c>
      <c r="E205" s="154" t="s">
        <v>178</v>
      </c>
      <c r="F205" s="155" t="s">
        <v>179</v>
      </c>
      <c r="G205" s="156" t="s">
        <v>148</v>
      </c>
      <c r="H205" s="157">
        <v>30</v>
      </c>
      <c r="I205" s="158"/>
      <c r="J205" s="157">
        <f t="shared" si="25"/>
        <v>0</v>
      </c>
      <c r="K205" s="159"/>
      <c r="L205" s="32"/>
      <c r="M205" s="160" t="s">
        <v>1</v>
      </c>
      <c r="N205" s="161" t="s">
        <v>40</v>
      </c>
      <c r="O205" s="57"/>
      <c r="P205" s="162">
        <f t="shared" si="26"/>
        <v>0</v>
      </c>
      <c r="Q205" s="162">
        <v>6.0000000000000001E-3</v>
      </c>
      <c r="R205" s="162">
        <f t="shared" si="27"/>
        <v>0.18</v>
      </c>
      <c r="S205" s="162">
        <v>0</v>
      </c>
      <c r="T205" s="162">
        <f t="shared" si="28"/>
        <v>0</v>
      </c>
      <c r="U205" s="163" t="s">
        <v>1</v>
      </c>
      <c r="V205" s="31"/>
      <c r="W205" s="31"/>
      <c r="X205" s="31"/>
      <c r="Y205" s="31"/>
      <c r="Z205" s="31"/>
      <c r="AA205" s="31"/>
      <c r="AB205" s="31"/>
      <c r="AC205" s="31"/>
      <c r="AD205" s="31"/>
      <c r="AE205" s="31"/>
      <c r="AR205" s="164" t="s">
        <v>149</v>
      </c>
      <c r="AT205" s="164" t="s">
        <v>145</v>
      </c>
      <c r="AU205" s="164" t="s">
        <v>121</v>
      </c>
      <c r="AY205" s="16" t="s">
        <v>142</v>
      </c>
      <c r="BE205" s="165">
        <f t="shared" si="29"/>
        <v>0</v>
      </c>
      <c r="BF205" s="165">
        <f t="shared" si="30"/>
        <v>0</v>
      </c>
      <c r="BG205" s="165">
        <f t="shared" si="31"/>
        <v>0</v>
      </c>
      <c r="BH205" s="165">
        <f t="shared" si="32"/>
        <v>0</v>
      </c>
      <c r="BI205" s="165">
        <f t="shared" si="33"/>
        <v>0</v>
      </c>
      <c r="BJ205" s="16" t="s">
        <v>121</v>
      </c>
      <c r="BK205" s="166">
        <f t="shared" si="34"/>
        <v>0</v>
      </c>
      <c r="BL205" s="16" t="s">
        <v>149</v>
      </c>
      <c r="BM205" s="164" t="s">
        <v>286</v>
      </c>
    </row>
    <row r="206" spans="1:65" s="2" customFormat="1" ht="37.950000000000003" customHeight="1" x14ac:dyDescent="0.2">
      <c r="A206" s="31"/>
      <c r="B206" s="119"/>
      <c r="C206" s="153" t="s">
        <v>287</v>
      </c>
      <c r="D206" s="153" t="s">
        <v>145</v>
      </c>
      <c r="E206" s="154" t="s">
        <v>182</v>
      </c>
      <c r="F206" s="155" t="s">
        <v>183</v>
      </c>
      <c r="G206" s="156" t="s">
        <v>148</v>
      </c>
      <c r="H206" s="157">
        <v>30</v>
      </c>
      <c r="I206" s="158"/>
      <c r="J206" s="157">
        <f t="shared" si="25"/>
        <v>0</v>
      </c>
      <c r="K206" s="159"/>
      <c r="L206" s="32"/>
      <c r="M206" s="160" t="s">
        <v>1</v>
      </c>
      <c r="N206" s="161" t="s">
        <v>40</v>
      </c>
      <c r="O206" s="57"/>
      <c r="P206" s="162">
        <f t="shared" si="26"/>
        <v>0</v>
      </c>
      <c r="Q206" s="162">
        <v>0.04</v>
      </c>
      <c r="R206" s="162">
        <f t="shared" si="27"/>
        <v>1.2</v>
      </c>
      <c r="S206" s="162">
        <v>0</v>
      </c>
      <c r="T206" s="162">
        <f t="shared" si="28"/>
        <v>0</v>
      </c>
      <c r="U206" s="163" t="s">
        <v>1</v>
      </c>
      <c r="V206" s="31"/>
      <c r="W206" s="31"/>
      <c r="X206" s="31"/>
      <c r="Y206" s="31"/>
      <c r="Z206" s="31"/>
      <c r="AA206" s="31"/>
      <c r="AB206" s="31"/>
      <c r="AC206" s="31"/>
      <c r="AD206" s="31"/>
      <c r="AE206" s="31"/>
      <c r="AR206" s="164" t="s">
        <v>149</v>
      </c>
      <c r="AT206" s="164" t="s">
        <v>145</v>
      </c>
      <c r="AU206" s="164" t="s">
        <v>121</v>
      </c>
      <c r="AY206" s="16" t="s">
        <v>142</v>
      </c>
      <c r="BE206" s="165">
        <f t="shared" si="29"/>
        <v>0</v>
      </c>
      <c r="BF206" s="165">
        <f t="shared" si="30"/>
        <v>0</v>
      </c>
      <c r="BG206" s="165">
        <f t="shared" si="31"/>
        <v>0</v>
      </c>
      <c r="BH206" s="165">
        <f t="shared" si="32"/>
        <v>0</v>
      </c>
      <c r="BI206" s="165">
        <f t="shared" si="33"/>
        <v>0</v>
      </c>
      <c r="BJ206" s="16" t="s">
        <v>121</v>
      </c>
      <c r="BK206" s="166">
        <f t="shared" si="34"/>
        <v>0</v>
      </c>
      <c r="BL206" s="16" t="s">
        <v>149</v>
      </c>
      <c r="BM206" s="164" t="s">
        <v>288</v>
      </c>
    </row>
    <row r="207" spans="1:65" s="2" customFormat="1" ht="37.950000000000003" customHeight="1" x14ac:dyDescent="0.2">
      <c r="A207" s="31"/>
      <c r="B207" s="119"/>
      <c r="C207" s="153" t="s">
        <v>289</v>
      </c>
      <c r="D207" s="153" t="s">
        <v>145</v>
      </c>
      <c r="E207" s="154" t="s">
        <v>186</v>
      </c>
      <c r="F207" s="155" t="s">
        <v>183</v>
      </c>
      <c r="G207" s="156" t="s">
        <v>148</v>
      </c>
      <c r="H207" s="157">
        <v>30</v>
      </c>
      <c r="I207" s="158"/>
      <c r="J207" s="157">
        <f t="shared" si="25"/>
        <v>0</v>
      </c>
      <c r="K207" s="159"/>
      <c r="L207" s="32"/>
      <c r="M207" s="160" t="s">
        <v>1</v>
      </c>
      <c r="N207" s="161" t="s">
        <v>40</v>
      </c>
      <c r="O207" s="57"/>
      <c r="P207" s="162">
        <f t="shared" si="26"/>
        <v>0</v>
      </c>
      <c r="Q207" s="162">
        <v>0.02</v>
      </c>
      <c r="R207" s="162">
        <f t="shared" si="27"/>
        <v>0.6</v>
      </c>
      <c r="S207" s="162">
        <v>0</v>
      </c>
      <c r="T207" s="162">
        <f t="shared" si="28"/>
        <v>0</v>
      </c>
      <c r="U207" s="163" t="s">
        <v>1</v>
      </c>
      <c r="V207" s="31"/>
      <c r="W207" s="31"/>
      <c r="X207" s="31"/>
      <c r="Y207" s="31"/>
      <c r="Z207" s="31"/>
      <c r="AA207" s="31"/>
      <c r="AB207" s="31"/>
      <c r="AC207" s="31"/>
      <c r="AD207" s="31"/>
      <c r="AE207" s="31"/>
      <c r="AR207" s="164" t="s">
        <v>149</v>
      </c>
      <c r="AT207" s="164" t="s">
        <v>145</v>
      </c>
      <c r="AU207" s="164" t="s">
        <v>121</v>
      </c>
      <c r="AY207" s="16" t="s">
        <v>142</v>
      </c>
      <c r="BE207" s="165">
        <f t="shared" si="29"/>
        <v>0</v>
      </c>
      <c r="BF207" s="165">
        <f t="shared" si="30"/>
        <v>0</v>
      </c>
      <c r="BG207" s="165">
        <f t="shared" si="31"/>
        <v>0</v>
      </c>
      <c r="BH207" s="165">
        <f t="shared" si="32"/>
        <v>0</v>
      </c>
      <c r="BI207" s="165">
        <f t="shared" si="33"/>
        <v>0</v>
      </c>
      <c r="BJ207" s="16" t="s">
        <v>121</v>
      </c>
      <c r="BK207" s="166">
        <f t="shared" si="34"/>
        <v>0</v>
      </c>
      <c r="BL207" s="16" t="s">
        <v>149</v>
      </c>
      <c r="BM207" s="164" t="s">
        <v>290</v>
      </c>
    </row>
    <row r="208" spans="1:65" s="2" customFormat="1" ht="37.950000000000003" customHeight="1" x14ac:dyDescent="0.2">
      <c r="A208" s="31"/>
      <c r="B208" s="119"/>
      <c r="C208" s="153" t="s">
        <v>291</v>
      </c>
      <c r="D208" s="153" t="s">
        <v>145</v>
      </c>
      <c r="E208" s="154" t="s">
        <v>189</v>
      </c>
      <c r="F208" s="155" t="s">
        <v>190</v>
      </c>
      <c r="G208" s="156" t="s">
        <v>191</v>
      </c>
      <c r="H208" s="157">
        <v>29</v>
      </c>
      <c r="I208" s="158"/>
      <c r="J208" s="157">
        <f t="shared" si="25"/>
        <v>0</v>
      </c>
      <c r="K208" s="159"/>
      <c r="L208" s="32"/>
      <c r="M208" s="160" t="s">
        <v>1</v>
      </c>
      <c r="N208" s="161" t="s">
        <v>40</v>
      </c>
      <c r="O208" s="57"/>
      <c r="P208" s="162">
        <f t="shared" si="26"/>
        <v>0</v>
      </c>
      <c r="Q208" s="162">
        <v>4.4999999999999999E-4</v>
      </c>
      <c r="R208" s="162">
        <f t="shared" si="27"/>
        <v>1.3049999999999999E-2</v>
      </c>
      <c r="S208" s="162">
        <v>4.4999999999999999E-4</v>
      </c>
      <c r="T208" s="162">
        <f t="shared" si="28"/>
        <v>1.3049999999999999E-2</v>
      </c>
      <c r="U208" s="163" t="s">
        <v>1</v>
      </c>
      <c r="V208" s="31"/>
      <c r="W208" s="31"/>
      <c r="X208" s="31"/>
      <c r="Y208" s="31"/>
      <c r="Z208" s="31"/>
      <c r="AA208" s="31"/>
      <c r="AB208" s="31"/>
      <c r="AC208" s="31"/>
      <c r="AD208" s="31"/>
      <c r="AE208" s="31"/>
      <c r="AR208" s="164" t="s">
        <v>149</v>
      </c>
      <c r="AT208" s="164" t="s">
        <v>145</v>
      </c>
      <c r="AU208" s="164" t="s">
        <v>121</v>
      </c>
      <c r="AY208" s="16" t="s">
        <v>142</v>
      </c>
      <c r="BE208" s="165">
        <f t="shared" si="29"/>
        <v>0</v>
      </c>
      <c r="BF208" s="165">
        <f t="shared" si="30"/>
        <v>0</v>
      </c>
      <c r="BG208" s="165">
        <f t="shared" si="31"/>
        <v>0</v>
      </c>
      <c r="BH208" s="165">
        <f t="shared" si="32"/>
        <v>0</v>
      </c>
      <c r="BI208" s="165">
        <f t="shared" si="33"/>
        <v>0</v>
      </c>
      <c r="BJ208" s="16" t="s">
        <v>121</v>
      </c>
      <c r="BK208" s="166">
        <f t="shared" si="34"/>
        <v>0</v>
      </c>
      <c r="BL208" s="16" t="s">
        <v>149</v>
      </c>
      <c r="BM208" s="164" t="s">
        <v>292</v>
      </c>
    </row>
    <row r="209" spans="1:65" s="2" customFormat="1" ht="24.15" customHeight="1" x14ac:dyDescent="0.2">
      <c r="A209" s="31"/>
      <c r="B209" s="119"/>
      <c r="C209" s="153" t="s">
        <v>293</v>
      </c>
      <c r="D209" s="153" t="s">
        <v>145</v>
      </c>
      <c r="E209" s="154" t="s">
        <v>194</v>
      </c>
      <c r="F209" s="155" t="s">
        <v>195</v>
      </c>
      <c r="G209" s="156" t="s">
        <v>191</v>
      </c>
      <c r="H209" s="157">
        <v>29</v>
      </c>
      <c r="I209" s="158"/>
      <c r="J209" s="157">
        <f t="shared" si="25"/>
        <v>0</v>
      </c>
      <c r="K209" s="159"/>
      <c r="L209" s="32"/>
      <c r="M209" s="160" t="s">
        <v>1</v>
      </c>
      <c r="N209" s="161" t="s">
        <v>40</v>
      </c>
      <c r="O209" s="57"/>
      <c r="P209" s="162">
        <f t="shared" si="26"/>
        <v>0</v>
      </c>
      <c r="Q209" s="162">
        <v>5.2999999999999998E-4</v>
      </c>
      <c r="R209" s="162">
        <f t="shared" si="27"/>
        <v>1.537E-2</v>
      </c>
      <c r="S209" s="162">
        <v>0</v>
      </c>
      <c r="T209" s="162">
        <f t="shared" si="28"/>
        <v>0</v>
      </c>
      <c r="U209" s="163" t="s">
        <v>1</v>
      </c>
      <c r="V209" s="31"/>
      <c r="W209" s="31"/>
      <c r="X209" s="31"/>
      <c r="Y209" s="31"/>
      <c r="Z209" s="31"/>
      <c r="AA209" s="31"/>
      <c r="AB209" s="31"/>
      <c r="AC209" s="31"/>
      <c r="AD209" s="31"/>
      <c r="AE209" s="31"/>
      <c r="AR209" s="164" t="s">
        <v>149</v>
      </c>
      <c r="AT209" s="164" t="s">
        <v>145</v>
      </c>
      <c r="AU209" s="164" t="s">
        <v>121</v>
      </c>
      <c r="AY209" s="16" t="s">
        <v>142</v>
      </c>
      <c r="BE209" s="165">
        <f t="shared" si="29"/>
        <v>0</v>
      </c>
      <c r="BF209" s="165">
        <f t="shared" si="30"/>
        <v>0</v>
      </c>
      <c r="BG209" s="165">
        <f t="shared" si="31"/>
        <v>0</v>
      </c>
      <c r="BH209" s="165">
        <f t="shared" si="32"/>
        <v>0</v>
      </c>
      <c r="BI209" s="165">
        <f t="shared" si="33"/>
        <v>0</v>
      </c>
      <c r="BJ209" s="16" t="s">
        <v>121</v>
      </c>
      <c r="BK209" s="166">
        <f t="shared" si="34"/>
        <v>0</v>
      </c>
      <c r="BL209" s="16" t="s">
        <v>149</v>
      </c>
      <c r="BM209" s="164" t="s">
        <v>294</v>
      </c>
    </row>
    <row r="210" spans="1:65" s="2" customFormat="1" ht="37.950000000000003" customHeight="1" x14ac:dyDescent="0.2">
      <c r="A210" s="31"/>
      <c r="B210" s="119"/>
      <c r="C210" s="153" t="s">
        <v>295</v>
      </c>
      <c r="D210" s="153" t="s">
        <v>145</v>
      </c>
      <c r="E210" s="154" t="s">
        <v>198</v>
      </c>
      <c r="F210" s="155" t="s">
        <v>199</v>
      </c>
      <c r="G210" s="156" t="s">
        <v>148</v>
      </c>
      <c r="H210" s="157">
        <v>30</v>
      </c>
      <c r="I210" s="158"/>
      <c r="J210" s="157">
        <f t="shared" si="25"/>
        <v>0</v>
      </c>
      <c r="K210" s="159"/>
      <c r="L210" s="32"/>
      <c r="M210" s="160" t="s">
        <v>1</v>
      </c>
      <c r="N210" s="161" t="s">
        <v>40</v>
      </c>
      <c r="O210" s="57"/>
      <c r="P210" s="162">
        <f t="shared" si="26"/>
        <v>0</v>
      </c>
      <c r="Q210" s="162">
        <v>6.9999999999999999E-4</v>
      </c>
      <c r="R210" s="162">
        <f t="shared" si="27"/>
        <v>2.1000000000000001E-2</v>
      </c>
      <c r="S210" s="162">
        <v>0</v>
      </c>
      <c r="T210" s="162">
        <f t="shared" si="28"/>
        <v>0</v>
      </c>
      <c r="U210" s="163" t="s">
        <v>1</v>
      </c>
      <c r="V210" s="31"/>
      <c r="W210" s="31"/>
      <c r="X210" s="31"/>
      <c r="Y210" s="31"/>
      <c r="Z210" s="31"/>
      <c r="AA210" s="31"/>
      <c r="AB210" s="31"/>
      <c r="AC210" s="31"/>
      <c r="AD210" s="31"/>
      <c r="AE210" s="31"/>
      <c r="AR210" s="164" t="s">
        <v>149</v>
      </c>
      <c r="AT210" s="164" t="s">
        <v>145</v>
      </c>
      <c r="AU210" s="164" t="s">
        <v>121</v>
      </c>
      <c r="AY210" s="16" t="s">
        <v>142</v>
      </c>
      <c r="BE210" s="165">
        <f t="shared" si="29"/>
        <v>0</v>
      </c>
      <c r="BF210" s="165">
        <f t="shared" si="30"/>
        <v>0</v>
      </c>
      <c r="BG210" s="165">
        <f t="shared" si="31"/>
        <v>0</v>
      </c>
      <c r="BH210" s="165">
        <f t="shared" si="32"/>
        <v>0</v>
      </c>
      <c r="BI210" s="165">
        <f t="shared" si="33"/>
        <v>0</v>
      </c>
      <c r="BJ210" s="16" t="s">
        <v>121</v>
      </c>
      <c r="BK210" s="166">
        <f t="shared" si="34"/>
        <v>0</v>
      </c>
      <c r="BL210" s="16" t="s">
        <v>149</v>
      </c>
      <c r="BM210" s="164" t="s">
        <v>296</v>
      </c>
    </row>
    <row r="211" spans="1:65" s="2" customFormat="1" ht="14.4" customHeight="1" x14ac:dyDescent="0.2">
      <c r="A211" s="31"/>
      <c r="B211" s="119"/>
      <c r="C211" s="153" t="s">
        <v>297</v>
      </c>
      <c r="D211" s="153" t="s">
        <v>145</v>
      </c>
      <c r="E211" s="154" t="s">
        <v>202</v>
      </c>
      <c r="F211" s="155" t="s">
        <v>203</v>
      </c>
      <c r="G211" s="156" t="s">
        <v>148</v>
      </c>
      <c r="H211" s="157">
        <v>30</v>
      </c>
      <c r="I211" s="158"/>
      <c r="J211" s="157">
        <f t="shared" si="25"/>
        <v>0</v>
      </c>
      <c r="K211" s="159"/>
      <c r="L211" s="32"/>
      <c r="M211" s="160" t="s">
        <v>1</v>
      </c>
      <c r="N211" s="161" t="s">
        <v>40</v>
      </c>
      <c r="O211" s="57"/>
      <c r="P211" s="162">
        <f t="shared" si="26"/>
        <v>0</v>
      </c>
      <c r="Q211" s="162">
        <v>5.0000000000000001E-4</v>
      </c>
      <c r="R211" s="162">
        <f t="shared" si="27"/>
        <v>1.4999999999999999E-2</v>
      </c>
      <c r="S211" s="162">
        <v>0</v>
      </c>
      <c r="T211" s="162">
        <f t="shared" si="28"/>
        <v>0</v>
      </c>
      <c r="U211" s="163" t="s">
        <v>1</v>
      </c>
      <c r="V211" s="31"/>
      <c r="W211" s="31"/>
      <c r="X211" s="31"/>
      <c r="Y211" s="31"/>
      <c r="Z211" s="31"/>
      <c r="AA211" s="31"/>
      <c r="AB211" s="31"/>
      <c r="AC211" s="31"/>
      <c r="AD211" s="31"/>
      <c r="AE211" s="31"/>
      <c r="AR211" s="164" t="s">
        <v>149</v>
      </c>
      <c r="AT211" s="164" t="s">
        <v>145</v>
      </c>
      <c r="AU211" s="164" t="s">
        <v>121</v>
      </c>
      <c r="AY211" s="16" t="s">
        <v>142</v>
      </c>
      <c r="BE211" s="165">
        <f t="shared" si="29"/>
        <v>0</v>
      </c>
      <c r="BF211" s="165">
        <f t="shared" si="30"/>
        <v>0</v>
      </c>
      <c r="BG211" s="165">
        <f t="shared" si="31"/>
        <v>0</v>
      </c>
      <c r="BH211" s="165">
        <f t="shared" si="32"/>
        <v>0</v>
      </c>
      <c r="BI211" s="165">
        <f t="shared" si="33"/>
        <v>0</v>
      </c>
      <c r="BJ211" s="16" t="s">
        <v>121</v>
      </c>
      <c r="BK211" s="166">
        <f t="shared" si="34"/>
        <v>0</v>
      </c>
      <c r="BL211" s="16" t="s">
        <v>149</v>
      </c>
      <c r="BM211" s="164" t="s">
        <v>298</v>
      </c>
    </row>
    <row r="212" spans="1:65" s="2" customFormat="1" ht="24.15" customHeight="1" x14ac:dyDescent="0.2">
      <c r="A212" s="31"/>
      <c r="B212" s="119"/>
      <c r="C212" s="153" t="s">
        <v>299</v>
      </c>
      <c r="D212" s="153" t="s">
        <v>145</v>
      </c>
      <c r="E212" s="154" t="s">
        <v>210</v>
      </c>
      <c r="F212" s="155" t="s">
        <v>211</v>
      </c>
      <c r="G212" s="156" t="s">
        <v>212</v>
      </c>
      <c r="H212" s="157">
        <v>3.4329999999999998</v>
      </c>
      <c r="I212" s="158"/>
      <c r="J212" s="157">
        <f t="shared" si="25"/>
        <v>0</v>
      </c>
      <c r="K212" s="159"/>
      <c r="L212" s="32"/>
      <c r="M212" s="160" t="s">
        <v>1</v>
      </c>
      <c r="N212" s="161" t="s">
        <v>40</v>
      </c>
      <c r="O212" s="57"/>
      <c r="P212" s="162">
        <f t="shared" si="26"/>
        <v>0</v>
      </c>
      <c r="Q212" s="162">
        <v>0</v>
      </c>
      <c r="R212" s="162">
        <f t="shared" si="27"/>
        <v>0</v>
      </c>
      <c r="S212" s="162">
        <v>0</v>
      </c>
      <c r="T212" s="162">
        <f t="shared" si="28"/>
        <v>0</v>
      </c>
      <c r="U212" s="163" t="s">
        <v>1</v>
      </c>
      <c r="V212" s="31"/>
      <c r="W212" s="31"/>
      <c r="X212" s="31"/>
      <c r="Y212" s="31"/>
      <c r="Z212" s="31"/>
      <c r="AA212" s="31"/>
      <c r="AB212" s="31"/>
      <c r="AC212" s="31"/>
      <c r="AD212" s="31"/>
      <c r="AE212" s="31"/>
      <c r="AR212" s="164" t="s">
        <v>149</v>
      </c>
      <c r="AT212" s="164" t="s">
        <v>145</v>
      </c>
      <c r="AU212" s="164" t="s">
        <v>121</v>
      </c>
      <c r="AY212" s="16" t="s">
        <v>142</v>
      </c>
      <c r="BE212" s="165">
        <f t="shared" si="29"/>
        <v>0</v>
      </c>
      <c r="BF212" s="165">
        <f t="shared" si="30"/>
        <v>0</v>
      </c>
      <c r="BG212" s="165">
        <f t="shared" si="31"/>
        <v>0</v>
      </c>
      <c r="BH212" s="165">
        <f t="shared" si="32"/>
        <v>0</v>
      </c>
      <c r="BI212" s="165">
        <f t="shared" si="33"/>
        <v>0</v>
      </c>
      <c r="BJ212" s="16" t="s">
        <v>121</v>
      </c>
      <c r="BK212" s="166">
        <f t="shared" si="34"/>
        <v>0</v>
      </c>
      <c r="BL212" s="16" t="s">
        <v>149</v>
      </c>
      <c r="BM212" s="164" t="s">
        <v>300</v>
      </c>
    </row>
    <row r="213" spans="1:65" s="2" customFormat="1" ht="24.15" customHeight="1" x14ac:dyDescent="0.2">
      <c r="A213" s="31"/>
      <c r="B213" s="119"/>
      <c r="C213" s="153" t="s">
        <v>301</v>
      </c>
      <c r="D213" s="153" t="s">
        <v>145</v>
      </c>
      <c r="E213" s="154" t="s">
        <v>215</v>
      </c>
      <c r="F213" s="155" t="s">
        <v>216</v>
      </c>
      <c r="G213" s="156" t="s">
        <v>212</v>
      </c>
      <c r="H213" s="157">
        <v>17.164999999999999</v>
      </c>
      <c r="I213" s="158"/>
      <c r="J213" s="157">
        <f t="shared" si="25"/>
        <v>0</v>
      </c>
      <c r="K213" s="159"/>
      <c r="L213" s="32"/>
      <c r="M213" s="160" t="s">
        <v>1</v>
      </c>
      <c r="N213" s="161" t="s">
        <v>40</v>
      </c>
      <c r="O213" s="57"/>
      <c r="P213" s="162">
        <f t="shared" si="26"/>
        <v>0</v>
      </c>
      <c r="Q213" s="162">
        <v>0</v>
      </c>
      <c r="R213" s="162">
        <f t="shared" si="27"/>
        <v>0</v>
      </c>
      <c r="S213" s="162">
        <v>0</v>
      </c>
      <c r="T213" s="162">
        <f t="shared" si="28"/>
        <v>0</v>
      </c>
      <c r="U213" s="163" t="s">
        <v>1</v>
      </c>
      <c r="V213" s="31"/>
      <c r="W213" s="31"/>
      <c r="X213" s="31"/>
      <c r="Y213" s="31"/>
      <c r="Z213" s="31"/>
      <c r="AA213" s="31"/>
      <c r="AB213" s="31"/>
      <c r="AC213" s="31"/>
      <c r="AD213" s="31"/>
      <c r="AE213" s="31"/>
      <c r="AR213" s="164" t="s">
        <v>149</v>
      </c>
      <c r="AT213" s="164" t="s">
        <v>145</v>
      </c>
      <c r="AU213" s="164" t="s">
        <v>121</v>
      </c>
      <c r="AY213" s="16" t="s">
        <v>142</v>
      </c>
      <c r="BE213" s="165">
        <f t="shared" si="29"/>
        <v>0</v>
      </c>
      <c r="BF213" s="165">
        <f t="shared" si="30"/>
        <v>0</v>
      </c>
      <c r="BG213" s="165">
        <f t="shared" si="31"/>
        <v>0</v>
      </c>
      <c r="BH213" s="165">
        <f t="shared" si="32"/>
        <v>0</v>
      </c>
      <c r="BI213" s="165">
        <f t="shared" si="33"/>
        <v>0</v>
      </c>
      <c r="BJ213" s="16" t="s">
        <v>121</v>
      </c>
      <c r="BK213" s="166">
        <f t="shared" si="34"/>
        <v>0</v>
      </c>
      <c r="BL213" s="16" t="s">
        <v>149</v>
      </c>
      <c r="BM213" s="164" t="s">
        <v>302</v>
      </c>
    </row>
    <row r="214" spans="1:65" s="13" customFormat="1" x14ac:dyDescent="0.2">
      <c r="B214" s="167"/>
      <c r="D214" s="168" t="s">
        <v>218</v>
      </c>
      <c r="F214" s="169" t="s">
        <v>303</v>
      </c>
      <c r="H214" s="170">
        <v>17.164999999999999</v>
      </c>
      <c r="I214" s="171"/>
      <c r="L214" s="167"/>
      <c r="M214" s="172"/>
      <c r="N214" s="173"/>
      <c r="O214" s="173"/>
      <c r="P214" s="173"/>
      <c r="Q214" s="173"/>
      <c r="R214" s="173"/>
      <c r="S214" s="173"/>
      <c r="T214" s="173"/>
      <c r="U214" s="174"/>
      <c r="AT214" s="175" t="s">
        <v>218</v>
      </c>
      <c r="AU214" s="175" t="s">
        <v>121</v>
      </c>
      <c r="AV214" s="13" t="s">
        <v>121</v>
      </c>
      <c r="AW214" s="13" t="s">
        <v>3</v>
      </c>
      <c r="AX214" s="13" t="s">
        <v>81</v>
      </c>
      <c r="AY214" s="175" t="s">
        <v>142</v>
      </c>
    </row>
    <row r="215" spans="1:65" s="2" customFormat="1" ht="14.4" customHeight="1" x14ac:dyDescent="0.2">
      <c r="A215" s="31"/>
      <c r="B215" s="119"/>
      <c r="C215" s="153" t="s">
        <v>304</v>
      </c>
      <c r="D215" s="153" t="s">
        <v>145</v>
      </c>
      <c r="E215" s="154" t="s">
        <v>221</v>
      </c>
      <c r="F215" s="155" t="s">
        <v>222</v>
      </c>
      <c r="G215" s="156" t="s">
        <v>212</v>
      </c>
      <c r="H215" s="157">
        <v>3.4329999999999998</v>
      </c>
      <c r="I215" s="158"/>
      <c r="J215" s="157">
        <f>ROUND(I215*H215,3)</f>
        <v>0</v>
      </c>
      <c r="K215" s="159"/>
      <c r="L215" s="32"/>
      <c r="M215" s="160" t="s">
        <v>1</v>
      </c>
      <c r="N215" s="161" t="s">
        <v>40</v>
      </c>
      <c r="O215" s="57"/>
      <c r="P215" s="162">
        <f>O215*H215</f>
        <v>0</v>
      </c>
      <c r="Q215" s="162">
        <v>0</v>
      </c>
      <c r="R215" s="162">
        <f>Q215*H215</f>
        <v>0</v>
      </c>
      <c r="S215" s="162">
        <v>0</v>
      </c>
      <c r="T215" s="162">
        <f>S215*H215</f>
        <v>0</v>
      </c>
      <c r="U215" s="163" t="s">
        <v>1</v>
      </c>
      <c r="V215" s="31"/>
      <c r="W215" s="31"/>
      <c r="X215" s="31"/>
      <c r="Y215" s="31"/>
      <c r="Z215" s="31"/>
      <c r="AA215" s="31"/>
      <c r="AB215" s="31"/>
      <c r="AC215" s="31"/>
      <c r="AD215" s="31"/>
      <c r="AE215" s="31"/>
      <c r="AR215" s="164" t="s">
        <v>149</v>
      </c>
      <c r="AT215" s="164" t="s">
        <v>145</v>
      </c>
      <c r="AU215" s="164" t="s">
        <v>121</v>
      </c>
      <c r="AY215" s="16" t="s">
        <v>142</v>
      </c>
      <c r="BE215" s="165">
        <f>IF(N215="základná",J215,0)</f>
        <v>0</v>
      </c>
      <c r="BF215" s="165">
        <f>IF(N215="znížená",J215,0)</f>
        <v>0</v>
      </c>
      <c r="BG215" s="165">
        <f>IF(N215="zákl. prenesená",J215,0)</f>
        <v>0</v>
      </c>
      <c r="BH215" s="165">
        <f>IF(N215="zníž. prenesená",J215,0)</f>
        <v>0</v>
      </c>
      <c r="BI215" s="165">
        <f>IF(N215="nulová",J215,0)</f>
        <v>0</v>
      </c>
      <c r="BJ215" s="16" t="s">
        <v>121</v>
      </c>
      <c r="BK215" s="166">
        <f>ROUND(I215*H215,3)</f>
        <v>0</v>
      </c>
      <c r="BL215" s="16" t="s">
        <v>149</v>
      </c>
      <c r="BM215" s="164" t="s">
        <v>305</v>
      </c>
    </row>
    <row r="216" spans="1:65" s="2" customFormat="1" ht="24.15" customHeight="1" x14ac:dyDescent="0.2">
      <c r="A216" s="31"/>
      <c r="B216" s="119"/>
      <c r="C216" s="153" t="s">
        <v>306</v>
      </c>
      <c r="D216" s="153" t="s">
        <v>145</v>
      </c>
      <c r="E216" s="154" t="s">
        <v>225</v>
      </c>
      <c r="F216" s="155" t="s">
        <v>226</v>
      </c>
      <c r="G216" s="156" t="s">
        <v>212</v>
      </c>
      <c r="H216" s="157">
        <v>99.557000000000002</v>
      </c>
      <c r="I216" s="158"/>
      <c r="J216" s="157">
        <f>ROUND(I216*H216,3)</f>
        <v>0</v>
      </c>
      <c r="K216" s="159"/>
      <c r="L216" s="32"/>
      <c r="M216" s="160" t="s">
        <v>1</v>
      </c>
      <c r="N216" s="161" t="s">
        <v>40</v>
      </c>
      <c r="O216" s="57"/>
      <c r="P216" s="162">
        <f>O216*H216</f>
        <v>0</v>
      </c>
      <c r="Q216" s="162">
        <v>0</v>
      </c>
      <c r="R216" s="162">
        <f>Q216*H216</f>
        <v>0</v>
      </c>
      <c r="S216" s="162">
        <v>0</v>
      </c>
      <c r="T216" s="162">
        <f>S216*H216</f>
        <v>0</v>
      </c>
      <c r="U216" s="163" t="s">
        <v>1</v>
      </c>
      <c r="V216" s="31"/>
      <c r="W216" s="31"/>
      <c r="X216" s="31"/>
      <c r="Y216" s="31"/>
      <c r="Z216" s="31"/>
      <c r="AA216" s="31"/>
      <c r="AB216" s="31"/>
      <c r="AC216" s="31"/>
      <c r="AD216" s="31"/>
      <c r="AE216" s="31"/>
      <c r="AR216" s="164" t="s">
        <v>149</v>
      </c>
      <c r="AT216" s="164" t="s">
        <v>145</v>
      </c>
      <c r="AU216" s="164" t="s">
        <v>121</v>
      </c>
      <c r="AY216" s="16" t="s">
        <v>142</v>
      </c>
      <c r="BE216" s="165">
        <f>IF(N216="základná",J216,0)</f>
        <v>0</v>
      </c>
      <c r="BF216" s="165">
        <f>IF(N216="znížená",J216,0)</f>
        <v>0</v>
      </c>
      <c r="BG216" s="165">
        <f>IF(N216="zákl. prenesená",J216,0)</f>
        <v>0</v>
      </c>
      <c r="BH216" s="165">
        <f>IF(N216="zníž. prenesená",J216,0)</f>
        <v>0</v>
      </c>
      <c r="BI216" s="165">
        <f>IF(N216="nulová",J216,0)</f>
        <v>0</v>
      </c>
      <c r="BJ216" s="16" t="s">
        <v>121</v>
      </c>
      <c r="BK216" s="166">
        <f>ROUND(I216*H216,3)</f>
        <v>0</v>
      </c>
      <c r="BL216" s="16" t="s">
        <v>149</v>
      </c>
      <c r="BM216" s="164" t="s">
        <v>307</v>
      </c>
    </row>
    <row r="217" spans="1:65" s="13" customFormat="1" x14ac:dyDescent="0.2">
      <c r="B217" s="167"/>
      <c r="D217" s="168" t="s">
        <v>218</v>
      </c>
      <c r="F217" s="169" t="s">
        <v>308</v>
      </c>
      <c r="H217" s="170">
        <v>99.557000000000002</v>
      </c>
      <c r="I217" s="171"/>
      <c r="L217" s="167"/>
      <c r="M217" s="172"/>
      <c r="N217" s="173"/>
      <c r="O217" s="173"/>
      <c r="P217" s="173"/>
      <c r="Q217" s="173"/>
      <c r="R217" s="173"/>
      <c r="S217" s="173"/>
      <c r="T217" s="173"/>
      <c r="U217" s="174"/>
      <c r="AT217" s="175" t="s">
        <v>218</v>
      </c>
      <c r="AU217" s="175" t="s">
        <v>121</v>
      </c>
      <c r="AV217" s="13" t="s">
        <v>121</v>
      </c>
      <c r="AW217" s="13" t="s">
        <v>3</v>
      </c>
      <c r="AX217" s="13" t="s">
        <v>81</v>
      </c>
      <c r="AY217" s="175" t="s">
        <v>142</v>
      </c>
    </row>
    <row r="218" spans="1:65" s="2" customFormat="1" ht="14.4" customHeight="1" x14ac:dyDescent="0.2">
      <c r="A218" s="31"/>
      <c r="B218" s="119"/>
      <c r="C218" s="153" t="s">
        <v>309</v>
      </c>
      <c r="D218" s="153" t="s">
        <v>145</v>
      </c>
      <c r="E218" s="154" t="s">
        <v>230</v>
      </c>
      <c r="F218" s="155" t="s">
        <v>231</v>
      </c>
      <c r="G218" s="156" t="s">
        <v>212</v>
      </c>
      <c r="H218" s="157">
        <v>3.4329999999999998</v>
      </c>
      <c r="I218" s="158"/>
      <c r="J218" s="157">
        <f>ROUND(I218*H218,3)</f>
        <v>0</v>
      </c>
      <c r="K218" s="159"/>
      <c r="L218" s="32"/>
      <c r="M218" s="160" t="s">
        <v>1</v>
      </c>
      <c r="N218" s="161" t="s">
        <v>40</v>
      </c>
      <c r="O218" s="57"/>
      <c r="P218" s="162">
        <f>O218*H218</f>
        <v>0</v>
      </c>
      <c r="Q218" s="162">
        <v>0</v>
      </c>
      <c r="R218" s="162">
        <f>Q218*H218</f>
        <v>0</v>
      </c>
      <c r="S218" s="162">
        <v>0</v>
      </c>
      <c r="T218" s="162">
        <f>S218*H218</f>
        <v>0</v>
      </c>
      <c r="U218" s="163" t="s">
        <v>1</v>
      </c>
      <c r="V218" s="31"/>
      <c r="W218" s="31"/>
      <c r="X218" s="31"/>
      <c r="Y218" s="31"/>
      <c r="Z218" s="31"/>
      <c r="AA218" s="31"/>
      <c r="AB218" s="31"/>
      <c r="AC218" s="31"/>
      <c r="AD218" s="31"/>
      <c r="AE218" s="31"/>
      <c r="AR218" s="164" t="s">
        <v>149</v>
      </c>
      <c r="AT218" s="164" t="s">
        <v>145</v>
      </c>
      <c r="AU218" s="164" t="s">
        <v>121</v>
      </c>
      <c r="AY218" s="16" t="s">
        <v>142</v>
      </c>
      <c r="BE218" s="165">
        <f>IF(N218="základná",J218,0)</f>
        <v>0</v>
      </c>
      <c r="BF218" s="165">
        <f>IF(N218="znížená",J218,0)</f>
        <v>0</v>
      </c>
      <c r="BG218" s="165">
        <f>IF(N218="zákl. prenesená",J218,0)</f>
        <v>0</v>
      </c>
      <c r="BH218" s="165">
        <f>IF(N218="zníž. prenesená",J218,0)</f>
        <v>0</v>
      </c>
      <c r="BI218" s="165">
        <f>IF(N218="nulová",J218,0)</f>
        <v>0</v>
      </c>
      <c r="BJ218" s="16" t="s">
        <v>121</v>
      </c>
      <c r="BK218" s="166">
        <f>ROUND(I218*H218,3)</f>
        <v>0</v>
      </c>
      <c r="BL218" s="16" t="s">
        <v>149</v>
      </c>
      <c r="BM218" s="164" t="s">
        <v>310</v>
      </c>
    </row>
    <row r="219" spans="1:65" s="2" customFormat="1" ht="24.15" customHeight="1" x14ac:dyDescent="0.2">
      <c r="A219" s="31"/>
      <c r="B219" s="119"/>
      <c r="C219" s="153" t="s">
        <v>311</v>
      </c>
      <c r="D219" s="153" t="s">
        <v>145</v>
      </c>
      <c r="E219" s="154" t="s">
        <v>234</v>
      </c>
      <c r="F219" s="155" t="s">
        <v>235</v>
      </c>
      <c r="G219" s="156" t="s">
        <v>212</v>
      </c>
      <c r="H219" s="157">
        <v>3.044</v>
      </c>
      <c r="I219" s="158"/>
      <c r="J219" s="157">
        <f>ROUND(I219*H219,3)</f>
        <v>0</v>
      </c>
      <c r="K219" s="159"/>
      <c r="L219" s="32"/>
      <c r="M219" s="160" t="s">
        <v>1</v>
      </c>
      <c r="N219" s="161" t="s">
        <v>40</v>
      </c>
      <c r="O219" s="57"/>
      <c r="P219" s="162">
        <f>O219*H219</f>
        <v>0</v>
      </c>
      <c r="Q219" s="162">
        <v>0</v>
      </c>
      <c r="R219" s="162">
        <f>Q219*H219</f>
        <v>0</v>
      </c>
      <c r="S219" s="162">
        <v>0</v>
      </c>
      <c r="T219" s="162">
        <f>S219*H219</f>
        <v>0</v>
      </c>
      <c r="U219" s="163" t="s">
        <v>1</v>
      </c>
      <c r="V219" s="31"/>
      <c r="W219" s="31"/>
      <c r="X219" s="31"/>
      <c r="Y219" s="31"/>
      <c r="Z219" s="31"/>
      <c r="AA219" s="31"/>
      <c r="AB219" s="31"/>
      <c r="AC219" s="31"/>
      <c r="AD219" s="31"/>
      <c r="AE219" s="31"/>
      <c r="AR219" s="164" t="s">
        <v>149</v>
      </c>
      <c r="AT219" s="164" t="s">
        <v>145</v>
      </c>
      <c r="AU219" s="164" t="s">
        <v>121</v>
      </c>
      <c r="AY219" s="16" t="s">
        <v>142</v>
      </c>
      <c r="BE219" s="165">
        <f>IF(N219="základná",J219,0)</f>
        <v>0</v>
      </c>
      <c r="BF219" s="165">
        <f>IF(N219="znížená",J219,0)</f>
        <v>0</v>
      </c>
      <c r="BG219" s="165">
        <f>IF(N219="zákl. prenesená",J219,0)</f>
        <v>0</v>
      </c>
      <c r="BH219" s="165">
        <f>IF(N219="zníž. prenesená",J219,0)</f>
        <v>0</v>
      </c>
      <c r="BI219" s="165">
        <f>IF(N219="nulová",J219,0)</f>
        <v>0</v>
      </c>
      <c r="BJ219" s="16" t="s">
        <v>121</v>
      </c>
      <c r="BK219" s="166">
        <f>ROUND(I219*H219,3)</f>
        <v>0</v>
      </c>
      <c r="BL219" s="16" t="s">
        <v>149</v>
      </c>
      <c r="BM219" s="164" t="s">
        <v>312</v>
      </c>
    </row>
    <row r="220" spans="1:65" s="12" customFormat="1" ht="22.95" customHeight="1" x14ac:dyDescent="0.25">
      <c r="B220" s="140"/>
      <c r="D220" s="141" t="s">
        <v>73</v>
      </c>
      <c r="E220" s="151" t="s">
        <v>313</v>
      </c>
      <c r="F220" s="151" t="s">
        <v>314</v>
      </c>
      <c r="I220" s="143"/>
      <c r="J220" s="152">
        <f>BK220</f>
        <v>0</v>
      </c>
      <c r="L220" s="140"/>
      <c r="M220" s="145"/>
      <c r="N220" s="146"/>
      <c r="O220" s="146"/>
      <c r="P220" s="147">
        <f>SUM(P221:P235)</f>
        <v>0</v>
      </c>
      <c r="Q220" s="146"/>
      <c r="R220" s="147">
        <f>SUM(R221:R235)</f>
        <v>1.78962</v>
      </c>
      <c r="S220" s="146"/>
      <c r="T220" s="147">
        <f>SUM(T221:T235)</f>
        <v>1.09605</v>
      </c>
      <c r="U220" s="148"/>
      <c r="AR220" s="141" t="s">
        <v>81</v>
      </c>
      <c r="AT220" s="149" t="s">
        <v>73</v>
      </c>
      <c r="AU220" s="149" t="s">
        <v>81</v>
      </c>
      <c r="AY220" s="141" t="s">
        <v>142</v>
      </c>
      <c r="BK220" s="150">
        <f>SUM(BK221:BK235)</f>
        <v>0</v>
      </c>
    </row>
    <row r="221" spans="1:65" s="2" customFormat="1" ht="49.2" customHeight="1" x14ac:dyDescent="0.2">
      <c r="A221" s="31"/>
      <c r="B221" s="119"/>
      <c r="C221" s="153" t="s">
        <v>315</v>
      </c>
      <c r="D221" s="153" t="s">
        <v>145</v>
      </c>
      <c r="E221" s="154" t="s">
        <v>146</v>
      </c>
      <c r="F221" s="155" t="s">
        <v>147</v>
      </c>
      <c r="G221" s="156" t="s">
        <v>148</v>
      </c>
      <c r="H221" s="157">
        <v>84</v>
      </c>
      <c r="I221" s="158"/>
      <c r="J221" s="157">
        <f t="shared" ref="J221:J229" si="35">ROUND(I221*H221,3)</f>
        <v>0</v>
      </c>
      <c r="K221" s="159"/>
      <c r="L221" s="32"/>
      <c r="M221" s="160" t="s">
        <v>1</v>
      </c>
      <c r="N221" s="161" t="s">
        <v>40</v>
      </c>
      <c r="O221" s="57"/>
      <c r="P221" s="162">
        <f t="shared" ref="P221:P229" si="36">O221*H221</f>
        <v>0</v>
      </c>
      <c r="Q221" s="162">
        <v>0</v>
      </c>
      <c r="R221" s="162">
        <f t="shared" ref="R221:R229" si="37">Q221*H221</f>
        <v>0</v>
      </c>
      <c r="S221" s="162">
        <v>1.2999999999999999E-2</v>
      </c>
      <c r="T221" s="162">
        <f t="shared" ref="T221:T229" si="38">S221*H221</f>
        <v>1.0919999999999999</v>
      </c>
      <c r="U221" s="163" t="s">
        <v>1</v>
      </c>
      <c r="V221" s="31"/>
      <c r="W221" s="31"/>
      <c r="X221" s="31"/>
      <c r="Y221" s="31"/>
      <c r="Z221" s="31"/>
      <c r="AA221" s="31"/>
      <c r="AB221" s="31"/>
      <c r="AC221" s="31"/>
      <c r="AD221" s="31"/>
      <c r="AE221" s="31"/>
      <c r="AR221" s="164" t="s">
        <v>149</v>
      </c>
      <c r="AT221" s="164" t="s">
        <v>145</v>
      </c>
      <c r="AU221" s="164" t="s">
        <v>121</v>
      </c>
      <c r="AY221" s="16" t="s">
        <v>142</v>
      </c>
      <c r="BE221" s="165">
        <f t="shared" ref="BE221:BE229" si="39">IF(N221="základná",J221,0)</f>
        <v>0</v>
      </c>
      <c r="BF221" s="165">
        <f t="shared" ref="BF221:BF229" si="40">IF(N221="znížená",J221,0)</f>
        <v>0</v>
      </c>
      <c r="BG221" s="165">
        <f t="shared" ref="BG221:BG229" si="41">IF(N221="zákl. prenesená",J221,0)</f>
        <v>0</v>
      </c>
      <c r="BH221" s="165">
        <f t="shared" ref="BH221:BH229" si="42">IF(N221="zníž. prenesená",J221,0)</f>
        <v>0</v>
      </c>
      <c r="BI221" s="165">
        <f t="shared" ref="BI221:BI229" si="43">IF(N221="nulová",J221,0)</f>
        <v>0</v>
      </c>
      <c r="BJ221" s="16" t="s">
        <v>121</v>
      </c>
      <c r="BK221" s="166">
        <f t="shared" ref="BK221:BK229" si="44">ROUND(I221*H221,3)</f>
        <v>0</v>
      </c>
      <c r="BL221" s="16" t="s">
        <v>149</v>
      </c>
      <c r="BM221" s="164" t="s">
        <v>316</v>
      </c>
    </row>
    <row r="222" spans="1:65" s="2" customFormat="1" ht="24.15" customHeight="1" x14ac:dyDescent="0.2">
      <c r="A222" s="31"/>
      <c r="B222" s="119"/>
      <c r="C222" s="153" t="s">
        <v>317</v>
      </c>
      <c r="D222" s="153" t="s">
        <v>145</v>
      </c>
      <c r="E222" s="154" t="s">
        <v>318</v>
      </c>
      <c r="F222" s="155" t="s">
        <v>159</v>
      </c>
      <c r="G222" s="156" t="s">
        <v>148</v>
      </c>
      <c r="H222" s="157">
        <v>84</v>
      </c>
      <c r="I222" s="158"/>
      <c r="J222" s="157">
        <f t="shared" si="35"/>
        <v>0</v>
      </c>
      <c r="K222" s="159"/>
      <c r="L222" s="32"/>
      <c r="M222" s="160" t="s">
        <v>1</v>
      </c>
      <c r="N222" s="161" t="s">
        <v>40</v>
      </c>
      <c r="O222" s="57"/>
      <c r="P222" s="162">
        <f t="shared" si="36"/>
        <v>0</v>
      </c>
      <c r="Q222" s="162">
        <v>0</v>
      </c>
      <c r="R222" s="162">
        <f t="shared" si="37"/>
        <v>0</v>
      </c>
      <c r="S222" s="162">
        <v>0</v>
      </c>
      <c r="T222" s="162">
        <f t="shared" si="38"/>
        <v>0</v>
      </c>
      <c r="U222" s="163" t="s">
        <v>1</v>
      </c>
      <c r="V222" s="31"/>
      <c r="W222" s="31"/>
      <c r="X222" s="31"/>
      <c r="Y222" s="31"/>
      <c r="Z222" s="31"/>
      <c r="AA222" s="31"/>
      <c r="AB222" s="31"/>
      <c r="AC222" s="31"/>
      <c r="AD222" s="31"/>
      <c r="AE222" s="31"/>
      <c r="AR222" s="164" t="s">
        <v>149</v>
      </c>
      <c r="AT222" s="164" t="s">
        <v>145</v>
      </c>
      <c r="AU222" s="164" t="s">
        <v>121</v>
      </c>
      <c r="AY222" s="16" t="s">
        <v>142</v>
      </c>
      <c r="BE222" s="165">
        <f t="shared" si="39"/>
        <v>0</v>
      </c>
      <c r="BF222" s="165">
        <f t="shared" si="40"/>
        <v>0</v>
      </c>
      <c r="BG222" s="165">
        <f t="shared" si="41"/>
        <v>0</v>
      </c>
      <c r="BH222" s="165">
        <f t="shared" si="42"/>
        <v>0</v>
      </c>
      <c r="BI222" s="165">
        <f t="shared" si="43"/>
        <v>0</v>
      </c>
      <c r="BJ222" s="16" t="s">
        <v>121</v>
      </c>
      <c r="BK222" s="166">
        <f t="shared" si="44"/>
        <v>0</v>
      </c>
      <c r="BL222" s="16" t="s">
        <v>149</v>
      </c>
      <c r="BM222" s="164" t="s">
        <v>319</v>
      </c>
    </row>
    <row r="223" spans="1:65" s="2" customFormat="1" ht="37.950000000000003" customHeight="1" x14ac:dyDescent="0.2">
      <c r="A223" s="31"/>
      <c r="B223" s="119"/>
      <c r="C223" s="153" t="s">
        <v>320</v>
      </c>
      <c r="D223" s="153" t="s">
        <v>145</v>
      </c>
      <c r="E223" s="154" t="s">
        <v>186</v>
      </c>
      <c r="F223" s="155" t="s">
        <v>183</v>
      </c>
      <c r="G223" s="156" t="s">
        <v>148</v>
      </c>
      <c r="H223" s="157">
        <v>84</v>
      </c>
      <c r="I223" s="158"/>
      <c r="J223" s="157">
        <f t="shared" si="35"/>
        <v>0</v>
      </c>
      <c r="K223" s="159"/>
      <c r="L223" s="32"/>
      <c r="M223" s="160" t="s">
        <v>1</v>
      </c>
      <c r="N223" s="161" t="s">
        <v>40</v>
      </c>
      <c r="O223" s="57"/>
      <c r="P223" s="162">
        <f t="shared" si="36"/>
        <v>0</v>
      </c>
      <c r="Q223" s="162">
        <v>0.02</v>
      </c>
      <c r="R223" s="162">
        <f t="shared" si="37"/>
        <v>1.68</v>
      </c>
      <c r="S223" s="162">
        <v>0</v>
      </c>
      <c r="T223" s="162">
        <f t="shared" si="38"/>
        <v>0</v>
      </c>
      <c r="U223" s="163" t="s">
        <v>1</v>
      </c>
      <c r="V223" s="31"/>
      <c r="W223" s="31"/>
      <c r="X223" s="31"/>
      <c r="Y223" s="31"/>
      <c r="Z223" s="31"/>
      <c r="AA223" s="31"/>
      <c r="AB223" s="31"/>
      <c r="AC223" s="31"/>
      <c r="AD223" s="31"/>
      <c r="AE223" s="31"/>
      <c r="AR223" s="164" t="s">
        <v>149</v>
      </c>
      <c r="AT223" s="164" t="s">
        <v>145</v>
      </c>
      <c r="AU223" s="164" t="s">
        <v>121</v>
      </c>
      <c r="AY223" s="16" t="s">
        <v>142</v>
      </c>
      <c r="BE223" s="165">
        <f t="shared" si="39"/>
        <v>0</v>
      </c>
      <c r="BF223" s="165">
        <f t="shared" si="40"/>
        <v>0</v>
      </c>
      <c r="BG223" s="165">
        <f t="shared" si="41"/>
        <v>0</v>
      </c>
      <c r="BH223" s="165">
        <f t="shared" si="42"/>
        <v>0</v>
      </c>
      <c r="BI223" s="165">
        <f t="shared" si="43"/>
        <v>0</v>
      </c>
      <c r="BJ223" s="16" t="s">
        <v>121</v>
      </c>
      <c r="BK223" s="166">
        <f t="shared" si="44"/>
        <v>0</v>
      </c>
      <c r="BL223" s="16" t="s">
        <v>149</v>
      </c>
      <c r="BM223" s="164" t="s">
        <v>321</v>
      </c>
    </row>
    <row r="224" spans="1:65" s="2" customFormat="1" ht="37.950000000000003" customHeight="1" x14ac:dyDescent="0.2">
      <c r="A224" s="31"/>
      <c r="B224" s="119"/>
      <c r="C224" s="153" t="s">
        <v>322</v>
      </c>
      <c r="D224" s="153" t="s">
        <v>145</v>
      </c>
      <c r="E224" s="154" t="s">
        <v>189</v>
      </c>
      <c r="F224" s="155" t="s">
        <v>190</v>
      </c>
      <c r="G224" s="156" t="s">
        <v>191</v>
      </c>
      <c r="H224" s="157">
        <v>9</v>
      </c>
      <c r="I224" s="158"/>
      <c r="J224" s="157">
        <f t="shared" si="35"/>
        <v>0</v>
      </c>
      <c r="K224" s="159"/>
      <c r="L224" s="32"/>
      <c r="M224" s="160" t="s">
        <v>1</v>
      </c>
      <c r="N224" s="161" t="s">
        <v>40</v>
      </c>
      <c r="O224" s="57"/>
      <c r="P224" s="162">
        <f t="shared" si="36"/>
        <v>0</v>
      </c>
      <c r="Q224" s="162">
        <v>4.4999999999999999E-4</v>
      </c>
      <c r="R224" s="162">
        <f t="shared" si="37"/>
        <v>4.0499999999999998E-3</v>
      </c>
      <c r="S224" s="162">
        <v>4.4999999999999999E-4</v>
      </c>
      <c r="T224" s="162">
        <f t="shared" si="38"/>
        <v>4.0499999999999998E-3</v>
      </c>
      <c r="U224" s="163" t="s">
        <v>1</v>
      </c>
      <c r="V224" s="31"/>
      <c r="W224" s="31"/>
      <c r="X224" s="31"/>
      <c r="Y224" s="31"/>
      <c r="Z224" s="31"/>
      <c r="AA224" s="31"/>
      <c r="AB224" s="31"/>
      <c r="AC224" s="31"/>
      <c r="AD224" s="31"/>
      <c r="AE224" s="31"/>
      <c r="AR224" s="164" t="s">
        <v>149</v>
      </c>
      <c r="AT224" s="164" t="s">
        <v>145</v>
      </c>
      <c r="AU224" s="164" t="s">
        <v>121</v>
      </c>
      <c r="AY224" s="16" t="s">
        <v>142</v>
      </c>
      <c r="BE224" s="165">
        <f t="shared" si="39"/>
        <v>0</v>
      </c>
      <c r="BF224" s="165">
        <f t="shared" si="40"/>
        <v>0</v>
      </c>
      <c r="BG224" s="165">
        <f t="shared" si="41"/>
        <v>0</v>
      </c>
      <c r="BH224" s="165">
        <f t="shared" si="42"/>
        <v>0</v>
      </c>
      <c r="BI224" s="165">
        <f t="shared" si="43"/>
        <v>0</v>
      </c>
      <c r="BJ224" s="16" t="s">
        <v>121</v>
      </c>
      <c r="BK224" s="166">
        <f t="shared" si="44"/>
        <v>0</v>
      </c>
      <c r="BL224" s="16" t="s">
        <v>149</v>
      </c>
      <c r="BM224" s="164" t="s">
        <v>323</v>
      </c>
    </row>
    <row r="225" spans="1:65" s="2" customFormat="1" ht="24.15" customHeight="1" x14ac:dyDescent="0.2">
      <c r="A225" s="31"/>
      <c r="B225" s="119"/>
      <c r="C225" s="153" t="s">
        <v>324</v>
      </c>
      <c r="D225" s="153" t="s">
        <v>145</v>
      </c>
      <c r="E225" s="154" t="s">
        <v>194</v>
      </c>
      <c r="F225" s="155" t="s">
        <v>195</v>
      </c>
      <c r="G225" s="156" t="s">
        <v>191</v>
      </c>
      <c r="H225" s="157">
        <v>9</v>
      </c>
      <c r="I225" s="158"/>
      <c r="J225" s="157">
        <f t="shared" si="35"/>
        <v>0</v>
      </c>
      <c r="K225" s="159"/>
      <c r="L225" s="32"/>
      <c r="M225" s="160" t="s">
        <v>1</v>
      </c>
      <c r="N225" s="161" t="s">
        <v>40</v>
      </c>
      <c r="O225" s="57"/>
      <c r="P225" s="162">
        <f t="shared" si="36"/>
        <v>0</v>
      </c>
      <c r="Q225" s="162">
        <v>5.2999999999999998E-4</v>
      </c>
      <c r="R225" s="162">
        <f t="shared" si="37"/>
        <v>4.7699999999999999E-3</v>
      </c>
      <c r="S225" s="162">
        <v>0</v>
      </c>
      <c r="T225" s="162">
        <f t="shared" si="38"/>
        <v>0</v>
      </c>
      <c r="U225" s="163" t="s">
        <v>1</v>
      </c>
      <c r="V225" s="31"/>
      <c r="W225" s="31"/>
      <c r="X225" s="31"/>
      <c r="Y225" s="31"/>
      <c r="Z225" s="31"/>
      <c r="AA225" s="31"/>
      <c r="AB225" s="31"/>
      <c r="AC225" s="31"/>
      <c r="AD225" s="31"/>
      <c r="AE225" s="31"/>
      <c r="AR225" s="164" t="s">
        <v>149</v>
      </c>
      <c r="AT225" s="164" t="s">
        <v>145</v>
      </c>
      <c r="AU225" s="164" t="s">
        <v>121</v>
      </c>
      <c r="AY225" s="16" t="s">
        <v>142</v>
      </c>
      <c r="BE225" s="165">
        <f t="shared" si="39"/>
        <v>0</v>
      </c>
      <c r="BF225" s="165">
        <f t="shared" si="40"/>
        <v>0</v>
      </c>
      <c r="BG225" s="165">
        <f t="shared" si="41"/>
        <v>0</v>
      </c>
      <c r="BH225" s="165">
        <f t="shared" si="42"/>
        <v>0</v>
      </c>
      <c r="BI225" s="165">
        <f t="shared" si="43"/>
        <v>0</v>
      </c>
      <c r="BJ225" s="16" t="s">
        <v>121</v>
      </c>
      <c r="BK225" s="166">
        <f t="shared" si="44"/>
        <v>0</v>
      </c>
      <c r="BL225" s="16" t="s">
        <v>149</v>
      </c>
      <c r="BM225" s="164" t="s">
        <v>325</v>
      </c>
    </row>
    <row r="226" spans="1:65" s="2" customFormat="1" ht="37.950000000000003" customHeight="1" x14ac:dyDescent="0.2">
      <c r="A226" s="31"/>
      <c r="B226" s="119"/>
      <c r="C226" s="153" t="s">
        <v>326</v>
      </c>
      <c r="D226" s="153" t="s">
        <v>145</v>
      </c>
      <c r="E226" s="154" t="s">
        <v>198</v>
      </c>
      <c r="F226" s="155" t="s">
        <v>199</v>
      </c>
      <c r="G226" s="156" t="s">
        <v>148</v>
      </c>
      <c r="H226" s="157">
        <v>84</v>
      </c>
      <c r="I226" s="158"/>
      <c r="J226" s="157">
        <f t="shared" si="35"/>
        <v>0</v>
      </c>
      <c r="K226" s="159"/>
      <c r="L226" s="32"/>
      <c r="M226" s="160" t="s">
        <v>1</v>
      </c>
      <c r="N226" s="161" t="s">
        <v>40</v>
      </c>
      <c r="O226" s="57"/>
      <c r="P226" s="162">
        <f t="shared" si="36"/>
        <v>0</v>
      </c>
      <c r="Q226" s="162">
        <v>6.9999999999999999E-4</v>
      </c>
      <c r="R226" s="162">
        <f t="shared" si="37"/>
        <v>5.8799999999999998E-2</v>
      </c>
      <c r="S226" s="162">
        <v>0</v>
      </c>
      <c r="T226" s="162">
        <f t="shared" si="38"/>
        <v>0</v>
      </c>
      <c r="U226" s="163" t="s">
        <v>1</v>
      </c>
      <c r="V226" s="31"/>
      <c r="W226" s="31"/>
      <c r="X226" s="31"/>
      <c r="Y226" s="31"/>
      <c r="Z226" s="31"/>
      <c r="AA226" s="31"/>
      <c r="AB226" s="31"/>
      <c r="AC226" s="31"/>
      <c r="AD226" s="31"/>
      <c r="AE226" s="31"/>
      <c r="AR226" s="164" t="s">
        <v>149</v>
      </c>
      <c r="AT226" s="164" t="s">
        <v>145</v>
      </c>
      <c r="AU226" s="164" t="s">
        <v>121</v>
      </c>
      <c r="AY226" s="16" t="s">
        <v>142</v>
      </c>
      <c r="BE226" s="165">
        <f t="shared" si="39"/>
        <v>0</v>
      </c>
      <c r="BF226" s="165">
        <f t="shared" si="40"/>
        <v>0</v>
      </c>
      <c r="BG226" s="165">
        <f t="shared" si="41"/>
        <v>0</v>
      </c>
      <c r="BH226" s="165">
        <f t="shared" si="42"/>
        <v>0</v>
      </c>
      <c r="BI226" s="165">
        <f t="shared" si="43"/>
        <v>0</v>
      </c>
      <c r="BJ226" s="16" t="s">
        <v>121</v>
      </c>
      <c r="BK226" s="166">
        <f t="shared" si="44"/>
        <v>0</v>
      </c>
      <c r="BL226" s="16" t="s">
        <v>149</v>
      </c>
      <c r="BM226" s="164" t="s">
        <v>327</v>
      </c>
    </row>
    <row r="227" spans="1:65" s="2" customFormat="1" ht="14.4" customHeight="1" x14ac:dyDescent="0.2">
      <c r="A227" s="31"/>
      <c r="B227" s="119"/>
      <c r="C227" s="153" t="s">
        <v>328</v>
      </c>
      <c r="D227" s="153" t="s">
        <v>145</v>
      </c>
      <c r="E227" s="154" t="s">
        <v>202</v>
      </c>
      <c r="F227" s="155" t="s">
        <v>203</v>
      </c>
      <c r="G227" s="156" t="s">
        <v>148</v>
      </c>
      <c r="H227" s="157">
        <v>84</v>
      </c>
      <c r="I227" s="158"/>
      <c r="J227" s="157">
        <f t="shared" si="35"/>
        <v>0</v>
      </c>
      <c r="K227" s="159"/>
      <c r="L227" s="32"/>
      <c r="M227" s="160" t="s">
        <v>1</v>
      </c>
      <c r="N227" s="161" t="s">
        <v>40</v>
      </c>
      <c r="O227" s="57"/>
      <c r="P227" s="162">
        <f t="shared" si="36"/>
        <v>0</v>
      </c>
      <c r="Q227" s="162">
        <v>5.0000000000000001E-4</v>
      </c>
      <c r="R227" s="162">
        <f t="shared" si="37"/>
        <v>4.2000000000000003E-2</v>
      </c>
      <c r="S227" s="162">
        <v>0</v>
      </c>
      <c r="T227" s="162">
        <f t="shared" si="38"/>
        <v>0</v>
      </c>
      <c r="U227" s="163" t="s">
        <v>1</v>
      </c>
      <c r="V227" s="31"/>
      <c r="W227" s="31"/>
      <c r="X227" s="31"/>
      <c r="Y227" s="31"/>
      <c r="Z227" s="31"/>
      <c r="AA227" s="31"/>
      <c r="AB227" s="31"/>
      <c r="AC227" s="31"/>
      <c r="AD227" s="31"/>
      <c r="AE227" s="31"/>
      <c r="AR227" s="164" t="s">
        <v>149</v>
      </c>
      <c r="AT227" s="164" t="s">
        <v>145</v>
      </c>
      <c r="AU227" s="164" t="s">
        <v>121</v>
      </c>
      <c r="AY227" s="16" t="s">
        <v>142</v>
      </c>
      <c r="BE227" s="165">
        <f t="shared" si="39"/>
        <v>0</v>
      </c>
      <c r="BF227" s="165">
        <f t="shared" si="40"/>
        <v>0</v>
      </c>
      <c r="BG227" s="165">
        <f t="shared" si="41"/>
        <v>0</v>
      </c>
      <c r="BH227" s="165">
        <f t="shared" si="42"/>
        <v>0</v>
      </c>
      <c r="BI227" s="165">
        <f t="shared" si="43"/>
        <v>0</v>
      </c>
      <c r="BJ227" s="16" t="s">
        <v>121</v>
      </c>
      <c r="BK227" s="166">
        <f t="shared" si="44"/>
        <v>0</v>
      </c>
      <c r="BL227" s="16" t="s">
        <v>149</v>
      </c>
      <c r="BM227" s="164" t="s">
        <v>329</v>
      </c>
    </row>
    <row r="228" spans="1:65" s="2" customFormat="1" ht="24.15" customHeight="1" x14ac:dyDescent="0.2">
      <c r="A228" s="31"/>
      <c r="B228" s="119"/>
      <c r="C228" s="153" t="s">
        <v>330</v>
      </c>
      <c r="D228" s="153" t="s">
        <v>145</v>
      </c>
      <c r="E228" s="154" t="s">
        <v>210</v>
      </c>
      <c r="F228" s="155" t="s">
        <v>211</v>
      </c>
      <c r="G228" s="156" t="s">
        <v>212</v>
      </c>
      <c r="H228" s="157">
        <v>1.0960000000000001</v>
      </c>
      <c r="I228" s="158"/>
      <c r="J228" s="157">
        <f t="shared" si="35"/>
        <v>0</v>
      </c>
      <c r="K228" s="159"/>
      <c r="L228" s="32"/>
      <c r="M228" s="160" t="s">
        <v>1</v>
      </c>
      <c r="N228" s="161" t="s">
        <v>40</v>
      </c>
      <c r="O228" s="57"/>
      <c r="P228" s="162">
        <f t="shared" si="36"/>
        <v>0</v>
      </c>
      <c r="Q228" s="162">
        <v>0</v>
      </c>
      <c r="R228" s="162">
        <f t="shared" si="37"/>
        <v>0</v>
      </c>
      <c r="S228" s="162">
        <v>0</v>
      </c>
      <c r="T228" s="162">
        <f t="shared" si="38"/>
        <v>0</v>
      </c>
      <c r="U228" s="163" t="s">
        <v>1</v>
      </c>
      <c r="V228" s="31"/>
      <c r="W228" s="31"/>
      <c r="X228" s="31"/>
      <c r="Y228" s="31"/>
      <c r="Z228" s="31"/>
      <c r="AA228" s="31"/>
      <c r="AB228" s="31"/>
      <c r="AC228" s="31"/>
      <c r="AD228" s="31"/>
      <c r="AE228" s="31"/>
      <c r="AR228" s="164" t="s">
        <v>149</v>
      </c>
      <c r="AT228" s="164" t="s">
        <v>145</v>
      </c>
      <c r="AU228" s="164" t="s">
        <v>121</v>
      </c>
      <c r="AY228" s="16" t="s">
        <v>142</v>
      </c>
      <c r="BE228" s="165">
        <f t="shared" si="39"/>
        <v>0</v>
      </c>
      <c r="BF228" s="165">
        <f t="shared" si="40"/>
        <v>0</v>
      </c>
      <c r="BG228" s="165">
        <f t="shared" si="41"/>
        <v>0</v>
      </c>
      <c r="BH228" s="165">
        <f t="shared" si="42"/>
        <v>0</v>
      </c>
      <c r="BI228" s="165">
        <f t="shared" si="43"/>
        <v>0</v>
      </c>
      <c r="BJ228" s="16" t="s">
        <v>121</v>
      </c>
      <c r="BK228" s="166">
        <f t="shared" si="44"/>
        <v>0</v>
      </c>
      <c r="BL228" s="16" t="s">
        <v>149</v>
      </c>
      <c r="BM228" s="164" t="s">
        <v>331</v>
      </c>
    </row>
    <row r="229" spans="1:65" s="2" customFormat="1" ht="24.15" customHeight="1" x14ac:dyDescent="0.2">
      <c r="A229" s="31"/>
      <c r="B229" s="119"/>
      <c r="C229" s="153" t="s">
        <v>332</v>
      </c>
      <c r="D229" s="153" t="s">
        <v>145</v>
      </c>
      <c r="E229" s="154" t="s">
        <v>215</v>
      </c>
      <c r="F229" s="155" t="s">
        <v>216</v>
      </c>
      <c r="G229" s="156" t="s">
        <v>212</v>
      </c>
      <c r="H229" s="157">
        <v>5.48</v>
      </c>
      <c r="I229" s="158"/>
      <c r="J229" s="157">
        <f t="shared" si="35"/>
        <v>0</v>
      </c>
      <c r="K229" s="159"/>
      <c r="L229" s="32"/>
      <c r="M229" s="160" t="s">
        <v>1</v>
      </c>
      <c r="N229" s="161" t="s">
        <v>40</v>
      </c>
      <c r="O229" s="57"/>
      <c r="P229" s="162">
        <f t="shared" si="36"/>
        <v>0</v>
      </c>
      <c r="Q229" s="162">
        <v>0</v>
      </c>
      <c r="R229" s="162">
        <f t="shared" si="37"/>
        <v>0</v>
      </c>
      <c r="S229" s="162">
        <v>0</v>
      </c>
      <c r="T229" s="162">
        <f t="shared" si="38"/>
        <v>0</v>
      </c>
      <c r="U229" s="163" t="s">
        <v>1</v>
      </c>
      <c r="V229" s="31"/>
      <c r="W229" s="31"/>
      <c r="X229" s="31"/>
      <c r="Y229" s="31"/>
      <c r="Z229" s="31"/>
      <c r="AA229" s="31"/>
      <c r="AB229" s="31"/>
      <c r="AC229" s="31"/>
      <c r="AD229" s="31"/>
      <c r="AE229" s="31"/>
      <c r="AR229" s="164" t="s">
        <v>149</v>
      </c>
      <c r="AT229" s="164" t="s">
        <v>145</v>
      </c>
      <c r="AU229" s="164" t="s">
        <v>121</v>
      </c>
      <c r="AY229" s="16" t="s">
        <v>142</v>
      </c>
      <c r="BE229" s="165">
        <f t="shared" si="39"/>
        <v>0</v>
      </c>
      <c r="BF229" s="165">
        <f t="shared" si="40"/>
        <v>0</v>
      </c>
      <c r="BG229" s="165">
        <f t="shared" si="41"/>
        <v>0</v>
      </c>
      <c r="BH229" s="165">
        <f t="shared" si="42"/>
        <v>0</v>
      </c>
      <c r="BI229" s="165">
        <f t="shared" si="43"/>
        <v>0</v>
      </c>
      <c r="BJ229" s="16" t="s">
        <v>121</v>
      </c>
      <c r="BK229" s="166">
        <f t="shared" si="44"/>
        <v>0</v>
      </c>
      <c r="BL229" s="16" t="s">
        <v>149</v>
      </c>
      <c r="BM229" s="164" t="s">
        <v>333</v>
      </c>
    </row>
    <row r="230" spans="1:65" s="13" customFormat="1" x14ac:dyDescent="0.2">
      <c r="B230" s="167"/>
      <c r="D230" s="168" t="s">
        <v>218</v>
      </c>
      <c r="F230" s="169" t="s">
        <v>334</v>
      </c>
      <c r="H230" s="170">
        <v>5.48</v>
      </c>
      <c r="I230" s="171"/>
      <c r="L230" s="167"/>
      <c r="M230" s="172"/>
      <c r="N230" s="173"/>
      <c r="O230" s="173"/>
      <c r="P230" s="173"/>
      <c r="Q230" s="173"/>
      <c r="R230" s="173"/>
      <c r="S230" s="173"/>
      <c r="T230" s="173"/>
      <c r="U230" s="174"/>
      <c r="AT230" s="175" t="s">
        <v>218</v>
      </c>
      <c r="AU230" s="175" t="s">
        <v>121</v>
      </c>
      <c r="AV230" s="13" t="s">
        <v>121</v>
      </c>
      <c r="AW230" s="13" t="s">
        <v>3</v>
      </c>
      <c r="AX230" s="13" t="s">
        <v>81</v>
      </c>
      <c r="AY230" s="175" t="s">
        <v>142</v>
      </c>
    </row>
    <row r="231" spans="1:65" s="2" customFormat="1" ht="14.4" customHeight="1" x14ac:dyDescent="0.2">
      <c r="A231" s="31"/>
      <c r="B231" s="119"/>
      <c r="C231" s="153" t="s">
        <v>335</v>
      </c>
      <c r="D231" s="153" t="s">
        <v>145</v>
      </c>
      <c r="E231" s="154" t="s">
        <v>221</v>
      </c>
      <c r="F231" s="155" t="s">
        <v>222</v>
      </c>
      <c r="G231" s="156" t="s">
        <v>212</v>
      </c>
      <c r="H231" s="157">
        <v>1.0960000000000001</v>
      </c>
      <c r="I231" s="158"/>
      <c r="J231" s="157">
        <f>ROUND(I231*H231,3)</f>
        <v>0</v>
      </c>
      <c r="K231" s="159"/>
      <c r="L231" s="32"/>
      <c r="M231" s="160" t="s">
        <v>1</v>
      </c>
      <c r="N231" s="161" t="s">
        <v>40</v>
      </c>
      <c r="O231" s="57"/>
      <c r="P231" s="162">
        <f>O231*H231</f>
        <v>0</v>
      </c>
      <c r="Q231" s="162">
        <v>0</v>
      </c>
      <c r="R231" s="162">
        <f>Q231*H231</f>
        <v>0</v>
      </c>
      <c r="S231" s="162">
        <v>0</v>
      </c>
      <c r="T231" s="162">
        <f>S231*H231</f>
        <v>0</v>
      </c>
      <c r="U231" s="163" t="s">
        <v>1</v>
      </c>
      <c r="V231" s="31"/>
      <c r="W231" s="31"/>
      <c r="X231" s="31"/>
      <c r="Y231" s="31"/>
      <c r="Z231" s="31"/>
      <c r="AA231" s="31"/>
      <c r="AB231" s="31"/>
      <c r="AC231" s="31"/>
      <c r="AD231" s="31"/>
      <c r="AE231" s="31"/>
      <c r="AR231" s="164" t="s">
        <v>149</v>
      </c>
      <c r="AT231" s="164" t="s">
        <v>145</v>
      </c>
      <c r="AU231" s="164" t="s">
        <v>121</v>
      </c>
      <c r="AY231" s="16" t="s">
        <v>142</v>
      </c>
      <c r="BE231" s="165">
        <f>IF(N231="základná",J231,0)</f>
        <v>0</v>
      </c>
      <c r="BF231" s="165">
        <f>IF(N231="znížená",J231,0)</f>
        <v>0</v>
      </c>
      <c r="BG231" s="165">
        <f>IF(N231="zákl. prenesená",J231,0)</f>
        <v>0</v>
      </c>
      <c r="BH231" s="165">
        <f>IF(N231="zníž. prenesená",J231,0)</f>
        <v>0</v>
      </c>
      <c r="BI231" s="165">
        <f>IF(N231="nulová",J231,0)</f>
        <v>0</v>
      </c>
      <c r="BJ231" s="16" t="s">
        <v>121</v>
      </c>
      <c r="BK231" s="166">
        <f>ROUND(I231*H231,3)</f>
        <v>0</v>
      </c>
      <c r="BL231" s="16" t="s">
        <v>149</v>
      </c>
      <c r="BM231" s="164" t="s">
        <v>336</v>
      </c>
    </row>
    <row r="232" spans="1:65" s="2" customFormat="1" ht="24.15" customHeight="1" x14ac:dyDescent="0.2">
      <c r="A232" s="31"/>
      <c r="B232" s="119"/>
      <c r="C232" s="153" t="s">
        <v>337</v>
      </c>
      <c r="D232" s="153" t="s">
        <v>145</v>
      </c>
      <c r="E232" s="154" t="s">
        <v>225</v>
      </c>
      <c r="F232" s="155" t="s">
        <v>226</v>
      </c>
      <c r="G232" s="156" t="s">
        <v>212</v>
      </c>
      <c r="H232" s="157">
        <v>31.783999999999999</v>
      </c>
      <c r="I232" s="158"/>
      <c r="J232" s="157">
        <f>ROUND(I232*H232,3)</f>
        <v>0</v>
      </c>
      <c r="K232" s="159"/>
      <c r="L232" s="32"/>
      <c r="M232" s="160" t="s">
        <v>1</v>
      </c>
      <c r="N232" s="161" t="s">
        <v>40</v>
      </c>
      <c r="O232" s="57"/>
      <c r="P232" s="162">
        <f>O232*H232</f>
        <v>0</v>
      </c>
      <c r="Q232" s="162">
        <v>0</v>
      </c>
      <c r="R232" s="162">
        <f>Q232*H232</f>
        <v>0</v>
      </c>
      <c r="S232" s="162">
        <v>0</v>
      </c>
      <c r="T232" s="162">
        <f>S232*H232</f>
        <v>0</v>
      </c>
      <c r="U232" s="163" t="s">
        <v>1</v>
      </c>
      <c r="V232" s="31"/>
      <c r="W232" s="31"/>
      <c r="X232" s="31"/>
      <c r="Y232" s="31"/>
      <c r="Z232" s="31"/>
      <c r="AA232" s="31"/>
      <c r="AB232" s="31"/>
      <c r="AC232" s="31"/>
      <c r="AD232" s="31"/>
      <c r="AE232" s="31"/>
      <c r="AR232" s="164" t="s">
        <v>149</v>
      </c>
      <c r="AT232" s="164" t="s">
        <v>145</v>
      </c>
      <c r="AU232" s="164" t="s">
        <v>121</v>
      </c>
      <c r="AY232" s="16" t="s">
        <v>142</v>
      </c>
      <c r="BE232" s="165">
        <f>IF(N232="základná",J232,0)</f>
        <v>0</v>
      </c>
      <c r="BF232" s="165">
        <f>IF(N232="znížená",J232,0)</f>
        <v>0</v>
      </c>
      <c r="BG232" s="165">
        <f>IF(N232="zákl. prenesená",J232,0)</f>
        <v>0</v>
      </c>
      <c r="BH232" s="165">
        <f>IF(N232="zníž. prenesená",J232,0)</f>
        <v>0</v>
      </c>
      <c r="BI232" s="165">
        <f>IF(N232="nulová",J232,0)</f>
        <v>0</v>
      </c>
      <c r="BJ232" s="16" t="s">
        <v>121</v>
      </c>
      <c r="BK232" s="166">
        <f>ROUND(I232*H232,3)</f>
        <v>0</v>
      </c>
      <c r="BL232" s="16" t="s">
        <v>149</v>
      </c>
      <c r="BM232" s="164" t="s">
        <v>338</v>
      </c>
    </row>
    <row r="233" spans="1:65" s="13" customFormat="1" x14ac:dyDescent="0.2">
      <c r="B233" s="167"/>
      <c r="D233" s="168" t="s">
        <v>218</v>
      </c>
      <c r="F233" s="169" t="s">
        <v>339</v>
      </c>
      <c r="H233" s="170">
        <v>31.783999999999999</v>
      </c>
      <c r="I233" s="171"/>
      <c r="L233" s="167"/>
      <c r="M233" s="172"/>
      <c r="N233" s="173"/>
      <c r="O233" s="173"/>
      <c r="P233" s="173"/>
      <c r="Q233" s="173"/>
      <c r="R233" s="173"/>
      <c r="S233" s="173"/>
      <c r="T233" s="173"/>
      <c r="U233" s="174"/>
      <c r="AT233" s="175" t="s">
        <v>218</v>
      </c>
      <c r="AU233" s="175" t="s">
        <v>121</v>
      </c>
      <c r="AV233" s="13" t="s">
        <v>121</v>
      </c>
      <c r="AW233" s="13" t="s">
        <v>3</v>
      </c>
      <c r="AX233" s="13" t="s">
        <v>81</v>
      </c>
      <c r="AY233" s="175" t="s">
        <v>142</v>
      </c>
    </row>
    <row r="234" spans="1:65" s="2" customFormat="1" ht="14.4" customHeight="1" x14ac:dyDescent="0.2">
      <c r="A234" s="31"/>
      <c r="B234" s="119"/>
      <c r="C234" s="153" t="s">
        <v>340</v>
      </c>
      <c r="D234" s="153" t="s">
        <v>145</v>
      </c>
      <c r="E234" s="154" t="s">
        <v>230</v>
      </c>
      <c r="F234" s="155" t="s">
        <v>231</v>
      </c>
      <c r="G234" s="156" t="s">
        <v>212</v>
      </c>
      <c r="H234" s="157">
        <v>1.0960000000000001</v>
      </c>
      <c r="I234" s="158"/>
      <c r="J234" s="157">
        <f>ROUND(I234*H234,3)</f>
        <v>0</v>
      </c>
      <c r="K234" s="159"/>
      <c r="L234" s="32"/>
      <c r="M234" s="160" t="s">
        <v>1</v>
      </c>
      <c r="N234" s="161" t="s">
        <v>40</v>
      </c>
      <c r="O234" s="57"/>
      <c r="P234" s="162">
        <f>O234*H234</f>
        <v>0</v>
      </c>
      <c r="Q234" s="162">
        <v>0</v>
      </c>
      <c r="R234" s="162">
        <f>Q234*H234</f>
        <v>0</v>
      </c>
      <c r="S234" s="162">
        <v>0</v>
      </c>
      <c r="T234" s="162">
        <f>S234*H234</f>
        <v>0</v>
      </c>
      <c r="U234" s="163" t="s">
        <v>1</v>
      </c>
      <c r="V234" s="31"/>
      <c r="W234" s="31"/>
      <c r="X234" s="31"/>
      <c r="Y234" s="31"/>
      <c r="Z234" s="31"/>
      <c r="AA234" s="31"/>
      <c r="AB234" s="31"/>
      <c r="AC234" s="31"/>
      <c r="AD234" s="31"/>
      <c r="AE234" s="31"/>
      <c r="AR234" s="164" t="s">
        <v>149</v>
      </c>
      <c r="AT234" s="164" t="s">
        <v>145</v>
      </c>
      <c r="AU234" s="164" t="s">
        <v>121</v>
      </c>
      <c r="AY234" s="16" t="s">
        <v>142</v>
      </c>
      <c r="BE234" s="165">
        <f>IF(N234="základná",J234,0)</f>
        <v>0</v>
      </c>
      <c r="BF234" s="165">
        <f>IF(N234="znížená",J234,0)</f>
        <v>0</v>
      </c>
      <c r="BG234" s="165">
        <f>IF(N234="zákl. prenesená",J234,0)</f>
        <v>0</v>
      </c>
      <c r="BH234" s="165">
        <f>IF(N234="zníž. prenesená",J234,0)</f>
        <v>0</v>
      </c>
      <c r="BI234" s="165">
        <f>IF(N234="nulová",J234,0)</f>
        <v>0</v>
      </c>
      <c r="BJ234" s="16" t="s">
        <v>121</v>
      </c>
      <c r="BK234" s="166">
        <f>ROUND(I234*H234,3)</f>
        <v>0</v>
      </c>
      <c r="BL234" s="16" t="s">
        <v>149</v>
      </c>
      <c r="BM234" s="164" t="s">
        <v>341</v>
      </c>
    </row>
    <row r="235" spans="1:65" s="2" customFormat="1" ht="24.15" customHeight="1" x14ac:dyDescent="0.2">
      <c r="A235" s="31"/>
      <c r="B235" s="119"/>
      <c r="C235" s="153" t="s">
        <v>342</v>
      </c>
      <c r="D235" s="153" t="s">
        <v>145</v>
      </c>
      <c r="E235" s="154" t="s">
        <v>234</v>
      </c>
      <c r="F235" s="155" t="s">
        <v>235</v>
      </c>
      <c r="G235" s="156" t="s">
        <v>212</v>
      </c>
      <c r="H235" s="157">
        <v>1.8</v>
      </c>
      <c r="I235" s="158"/>
      <c r="J235" s="157">
        <f>ROUND(I235*H235,3)</f>
        <v>0</v>
      </c>
      <c r="K235" s="159"/>
      <c r="L235" s="32"/>
      <c r="M235" s="160" t="s">
        <v>1</v>
      </c>
      <c r="N235" s="161" t="s">
        <v>40</v>
      </c>
      <c r="O235" s="57"/>
      <c r="P235" s="162">
        <f>O235*H235</f>
        <v>0</v>
      </c>
      <c r="Q235" s="162">
        <v>0</v>
      </c>
      <c r="R235" s="162">
        <f>Q235*H235</f>
        <v>0</v>
      </c>
      <c r="S235" s="162">
        <v>0</v>
      </c>
      <c r="T235" s="162">
        <f>S235*H235</f>
        <v>0</v>
      </c>
      <c r="U235" s="163" t="s">
        <v>1</v>
      </c>
      <c r="V235" s="31"/>
      <c r="W235" s="31"/>
      <c r="X235" s="31"/>
      <c r="Y235" s="31"/>
      <c r="Z235" s="31"/>
      <c r="AA235" s="31"/>
      <c r="AB235" s="31"/>
      <c r="AC235" s="31"/>
      <c r="AD235" s="31"/>
      <c r="AE235" s="31"/>
      <c r="AR235" s="164" t="s">
        <v>149</v>
      </c>
      <c r="AT235" s="164" t="s">
        <v>145</v>
      </c>
      <c r="AU235" s="164" t="s">
        <v>121</v>
      </c>
      <c r="AY235" s="16" t="s">
        <v>142</v>
      </c>
      <c r="BE235" s="165">
        <f>IF(N235="základná",J235,0)</f>
        <v>0</v>
      </c>
      <c r="BF235" s="165">
        <f>IF(N235="znížená",J235,0)</f>
        <v>0</v>
      </c>
      <c r="BG235" s="165">
        <f>IF(N235="zákl. prenesená",J235,0)</f>
        <v>0</v>
      </c>
      <c r="BH235" s="165">
        <f>IF(N235="zníž. prenesená",J235,0)</f>
        <v>0</v>
      </c>
      <c r="BI235" s="165">
        <f>IF(N235="nulová",J235,0)</f>
        <v>0</v>
      </c>
      <c r="BJ235" s="16" t="s">
        <v>121</v>
      </c>
      <c r="BK235" s="166">
        <f>ROUND(I235*H235,3)</f>
        <v>0</v>
      </c>
      <c r="BL235" s="16" t="s">
        <v>149</v>
      </c>
      <c r="BM235" s="164" t="s">
        <v>343</v>
      </c>
    </row>
    <row r="236" spans="1:65" s="12" customFormat="1" ht="22.95" customHeight="1" x14ac:dyDescent="0.25">
      <c r="B236" s="140"/>
      <c r="D236" s="141" t="s">
        <v>73</v>
      </c>
      <c r="E236" s="151" t="s">
        <v>344</v>
      </c>
      <c r="F236" s="151" t="s">
        <v>345</v>
      </c>
      <c r="I236" s="143"/>
      <c r="J236" s="152">
        <f>BK236</f>
        <v>0</v>
      </c>
      <c r="L236" s="140"/>
      <c r="M236" s="145"/>
      <c r="N236" s="146"/>
      <c r="O236" s="146"/>
      <c r="P236" s="147">
        <f>SUM(P237:P255)</f>
        <v>0</v>
      </c>
      <c r="Q236" s="146"/>
      <c r="R236" s="147">
        <f>SUM(R237:R255)</f>
        <v>6.7445000000000004</v>
      </c>
      <c r="S236" s="146"/>
      <c r="T236" s="147">
        <f>SUM(T237:T255)</f>
        <v>11.411249999999999</v>
      </c>
      <c r="U236" s="148"/>
      <c r="AR236" s="141" t="s">
        <v>81</v>
      </c>
      <c r="AT236" s="149" t="s">
        <v>73</v>
      </c>
      <c r="AU236" s="149" t="s">
        <v>81</v>
      </c>
      <c r="AY236" s="141" t="s">
        <v>142</v>
      </c>
      <c r="BK236" s="150">
        <f>SUM(BK237:BK255)</f>
        <v>0</v>
      </c>
    </row>
    <row r="237" spans="1:65" s="2" customFormat="1" ht="49.2" customHeight="1" x14ac:dyDescent="0.2">
      <c r="A237" s="31"/>
      <c r="B237" s="119"/>
      <c r="C237" s="153" t="s">
        <v>346</v>
      </c>
      <c r="D237" s="153" t="s">
        <v>145</v>
      </c>
      <c r="E237" s="154" t="s">
        <v>146</v>
      </c>
      <c r="F237" s="155" t="s">
        <v>147</v>
      </c>
      <c r="G237" s="156" t="s">
        <v>148</v>
      </c>
      <c r="H237" s="157">
        <v>100</v>
      </c>
      <c r="I237" s="158"/>
      <c r="J237" s="157">
        <f t="shared" ref="J237:J249" si="45">ROUND(I237*H237,3)</f>
        <v>0</v>
      </c>
      <c r="K237" s="159"/>
      <c r="L237" s="32"/>
      <c r="M237" s="160" t="s">
        <v>1</v>
      </c>
      <c r="N237" s="161" t="s">
        <v>40</v>
      </c>
      <c r="O237" s="57"/>
      <c r="P237" s="162">
        <f t="shared" ref="P237:P249" si="46">O237*H237</f>
        <v>0</v>
      </c>
      <c r="Q237" s="162">
        <v>0</v>
      </c>
      <c r="R237" s="162">
        <f t="shared" ref="R237:R249" si="47">Q237*H237</f>
        <v>0</v>
      </c>
      <c r="S237" s="162">
        <v>1.2999999999999999E-2</v>
      </c>
      <c r="T237" s="162">
        <f t="shared" ref="T237:T249" si="48">S237*H237</f>
        <v>1.3</v>
      </c>
      <c r="U237" s="163" t="s">
        <v>1</v>
      </c>
      <c r="V237" s="31"/>
      <c r="W237" s="31"/>
      <c r="X237" s="31"/>
      <c r="Y237" s="31"/>
      <c r="Z237" s="31"/>
      <c r="AA237" s="31"/>
      <c r="AB237" s="31"/>
      <c r="AC237" s="31"/>
      <c r="AD237" s="31"/>
      <c r="AE237" s="31"/>
      <c r="AR237" s="164" t="s">
        <v>149</v>
      </c>
      <c r="AT237" s="164" t="s">
        <v>145</v>
      </c>
      <c r="AU237" s="164" t="s">
        <v>121</v>
      </c>
      <c r="AY237" s="16" t="s">
        <v>142</v>
      </c>
      <c r="BE237" s="165">
        <f t="shared" ref="BE237:BE249" si="49">IF(N237="základná",J237,0)</f>
        <v>0</v>
      </c>
      <c r="BF237" s="165">
        <f t="shared" ref="BF237:BF249" si="50">IF(N237="znížená",J237,0)</f>
        <v>0</v>
      </c>
      <c r="BG237" s="165">
        <f t="shared" ref="BG237:BG249" si="51">IF(N237="zákl. prenesená",J237,0)</f>
        <v>0</v>
      </c>
      <c r="BH237" s="165">
        <f t="shared" ref="BH237:BH249" si="52">IF(N237="zníž. prenesená",J237,0)</f>
        <v>0</v>
      </c>
      <c r="BI237" s="165">
        <f t="shared" ref="BI237:BI249" si="53">IF(N237="nulová",J237,0)</f>
        <v>0</v>
      </c>
      <c r="BJ237" s="16" t="s">
        <v>121</v>
      </c>
      <c r="BK237" s="166">
        <f t="shared" ref="BK237:BK249" si="54">ROUND(I237*H237,3)</f>
        <v>0</v>
      </c>
      <c r="BL237" s="16" t="s">
        <v>149</v>
      </c>
      <c r="BM237" s="164" t="s">
        <v>347</v>
      </c>
    </row>
    <row r="238" spans="1:65" s="2" customFormat="1" ht="24.15" customHeight="1" x14ac:dyDescent="0.2">
      <c r="A238" s="31"/>
      <c r="B238" s="119"/>
      <c r="C238" s="153" t="s">
        <v>348</v>
      </c>
      <c r="D238" s="153" t="s">
        <v>145</v>
      </c>
      <c r="E238" s="154" t="s">
        <v>151</v>
      </c>
      <c r="F238" s="155" t="s">
        <v>152</v>
      </c>
      <c r="G238" s="156" t="s">
        <v>148</v>
      </c>
      <c r="H238" s="157">
        <v>100</v>
      </c>
      <c r="I238" s="158"/>
      <c r="J238" s="157">
        <f t="shared" si="45"/>
        <v>0</v>
      </c>
      <c r="K238" s="159"/>
      <c r="L238" s="32"/>
      <c r="M238" s="160" t="s">
        <v>1</v>
      </c>
      <c r="N238" s="161" t="s">
        <v>40</v>
      </c>
      <c r="O238" s="57"/>
      <c r="P238" s="162">
        <f t="shared" si="46"/>
        <v>0</v>
      </c>
      <c r="Q238" s="162">
        <v>0</v>
      </c>
      <c r="R238" s="162">
        <f t="shared" si="47"/>
        <v>0</v>
      </c>
      <c r="S238" s="162">
        <v>6.0999999999999999E-2</v>
      </c>
      <c r="T238" s="162">
        <f t="shared" si="48"/>
        <v>6.1</v>
      </c>
      <c r="U238" s="163" t="s">
        <v>1</v>
      </c>
      <c r="V238" s="31"/>
      <c r="W238" s="31"/>
      <c r="X238" s="31"/>
      <c r="Y238" s="31"/>
      <c r="Z238" s="31"/>
      <c r="AA238" s="31"/>
      <c r="AB238" s="31"/>
      <c r="AC238" s="31"/>
      <c r="AD238" s="31"/>
      <c r="AE238" s="31"/>
      <c r="AR238" s="164" t="s">
        <v>149</v>
      </c>
      <c r="AT238" s="164" t="s">
        <v>145</v>
      </c>
      <c r="AU238" s="164" t="s">
        <v>121</v>
      </c>
      <c r="AY238" s="16" t="s">
        <v>142</v>
      </c>
      <c r="BE238" s="165">
        <f t="shared" si="49"/>
        <v>0</v>
      </c>
      <c r="BF238" s="165">
        <f t="shared" si="50"/>
        <v>0</v>
      </c>
      <c r="BG238" s="165">
        <f t="shared" si="51"/>
        <v>0</v>
      </c>
      <c r="BH238" s="165">
        <f t="shared" si="52"/>
        <v>0</v>
      </c>
      <c r="BI238" s="165">
        <f t="shared" si="53"/>
        <v>0</v>
      </c>
      <c r="BJ238" s="16" t="s">
        <v>121</v>
      </c>
      <c r="BK238" s="166">
        <f t="shared" si="54"/>
        <v>0</v>
      </c>
      <c r="BL238" s="16" t="s">
        <v>149</v>
      </c>
      <c r="BM238" s="164" t="s">
        <v>349</v>
      </c>
    </row>
    <row r="239" spans="1:65" s="2" customFormat="1" ht="24.15" customHeight="1" x14ac:dyDescent="0.2">
      <c r="A239" s="31"/>
      <c r="B239" s="119"/>
      <c r="C239" s="153" t="s">
        <v>350</v>
      </c>
      <c r="D239" s="153" t="s">
        <v>145</v>
      </c>
      <c r="E239" s="154" t="s">
        <v>155</v>
      </c>
      <c r="F239" s="155" t="s">
        <v>156</v>
      </c>
      <c r="G239" s="156" t="s">
        <v>148</v>
      </c>
      <c r="H239" s="157">
        <v>100</v>
      </c>
      <c r="I239" s="158"/>
      <c r="J239" s="157">
        <f t="shared" si="45"/>
        <v>0</v>
      </c>
      <c r="K239" s="159"/>
      <c r="L239" s="32"/>
      <c r="M239" s="160" t="s">
        <v>1</v>
      </c>
      <c r="N239" s="161" t="s">
        <v>40</v>
      </c>
      <c r="O239" s="57"/>
      <c r="P239" s="162">
        <f t="shared" si="46"/>
        <v>0</v>
      </c>
      <c r="Q239" s="162">
        <v>0</v>
      </c>
      <c r="R239" s="162">
        <f t="shared" si="47"/>
        <v>0</v>
      </c>
      <c r="S239" s="162">
        <v>0.04</v>
      </c>
      <c r="T239" s="162">
        <f t="shared" si="48"/>
        <v>4</v>
      </c>
      <c r="U239" s="163" t="s">
        <v>1</v>
      </c>
      <c r="V239" s="31"/>
      <c r="W239" s="31"/>
      <c r="X239" s="31"/>
      <c r="Y239" s="31"/>
      <c r="Z239" s="31"/>
      <c r="AA239" s="31"/>
      <c r="AB239" s="31"/>
      <c r="AC239" s="31"/>
      <c r="AD239" s="31"/>
      <c r="AE239" s="31"/>
      <c r="AR239" s="164" t="s">
        <v>149</v>
      </c>
      <c r="AT239" s="164" t="s">
        <v>145</v>
      </c>
      <c r="AU239" s="164" t="s">
        <v>121</v>
      </c>
      <c r="AY239" s="16" t="s">
        <v>142</v>
      </c>
      <c r="BE239" s="165">
        <f t="shared" si="49"/>
        <v>0</v>
      </c>
      <c r="BF239" s="165">
        <f t="shared" si="50"/>
        <v>0</v>
      </c>
      <c r="BG239" s="165">
        <f t="shared" si="51"/>
        <v>0</v>
      </c>
      <c r="BH239" s="165">
        <f t="shared" si="52"/>
        <v>0</v>
      </c>
      <c r="BI239" s="165">
        <f t="shared" si="53"/>
        <v>0</v>
      </c>
      <c r="BJ239" s="16" t="s">
        <v>121</v>
      </c>
      <c r="BK239" s="166">
        <f t="shared" si="54"/>
        <v>0</v>
      </c>
      <c r="BL239" s="16" t="s">
        <v>149</v>
      </c>
      <c r="BM239" s="164" t="s">
        <v>351</v>
      </c>
    </row>
    <row r="240" spans="1:65" s="2" customFormat="1" ht="24.15" customHeight="1" x14ac:dyDescent="0.2">
      <c r="A240" s="31"/>
      <c r="B240" s="119"/>
      <c r="C240" s="153" t="s">
        <v>352</v>
      </c>
      <c r="D240" s="153" t="s">
        <v>145</v>
      </c>
      <c r="E240" s="154" t="s">
        <v>158</v>
      </c>
      <c r="F240" s="155" t="s">
        <v>159</v>
      </c>
      <c r="G240" s="156" t="s">
        <v>148</v>
      </c>
      <c r="H240" s="157">
        <v>100</v>
      </c>
      <c r="I240" s="158"/>
      <c r="J240" s="157">
        <f t="shared" si="45"/>
        <v>0</v>
      </c>
      <c r="K240" s="159"/>
      <c r="L240" s="32"/>
      <c r="M240" s="160" t="s">
        <v>1</v>
      </c>
      <c r="N240" s="161" t="s">
        <v>40</v>
      </c>
      <c r="O240" s="57"/>
      <c r="P240" s="162">
        <f t="shared" si="46"/>
        <v>0</v>
      </c>
      <c r="Q240" s="162">
        <v>0</v>
      </c>
      <c r="R240" s="162">
        <f t="shared" si="47"/>
        <v>0</v>
      </c>
      <c r="S240" s="162">
        <v>0</v>
      </c>
      <c r="T240" s="162">
        <f t="shared" si="48"/>
        <v>0</v>
      </c>
      <c r="U240" s="163" t="s">
        <v>1</v>
      </c>
      <c r="V240" s="31"/>
      <c r="W240" s="31"/>
      <c r="X240" s="31"/>
      <c r="Y240" s="31"/>
      <c r="Z240" s="31"/>
      <c r="AA240" s="31"/>
      <c r="AB240" s="31"/>
      <c r="AC240" s="31"/>
      <c r="AD240" s="31"/>
      <c r="AE240" s="31"/>
      <c r="AR240" s="164" t="s">
        <v>149</v>
      </c>
      <c r="AT240" s="164" t="s">
        <v>145</v>
      </c>
      <c r="AU240" s="164" t="s">
        <v>121</v>
      </c>
      <c r="AY240" s="16" t="s">
        <v>142</v>
      </c>
      <c r="BE240" s="165">
        <f t="shared" si="49"/>
        <v>0</v>
      </c>
      <c r="BF240" s="165">
        <f t="shared" si="50"/>
        <v>0</v>
      </c>
      <c r="BG240" s="165">
        <f t="shared" si="51"/>
        <v>0</v>
      </c>
      <c r="BH240" s="165">
        <f t="shared" si="52"/>
        <v>0</v>
      </c>
      <c r="BI240" s="165">
        <f t="shared" si="53"/>
        <v>0</v>
      </c>
      <c r="BJ240" s="16" t="s">
        <v>121</v>
      </c>
      <c r="BK240" s="166">
        <f t="shared" si="54"/>
        <v>0</v>
      </c>
      <c r="BL240" s="16" t="s">
        <v>149</v>
      </c>
      <c r="BM240" s="164" t="s">
        <v>353</v>
      </c>
    </row>
    <row r="241" spans="1:65" s="2" customFormat="1" ht="14.4" customHeight="1" x14ac:dyDescent="0.2">
      <c r="A241" s="31"/>
      <c r="B241" s="119"/>
      <c r="C241" s="153" t="s">
        <v>354</v>
      </c>
      <c r="D241" s="153" t="s">
        <v>145</v>
      </c>
      <c r="E241" s="154" t="s">
        <v>178</v>
      </c>
      <c r="F241" s="155" t="s">
        <v>179</v>
      </c>
      <c r="G241" s="156" t="s">
        <v>148</v>
      </c>
      <c r="H241" s="157">
        <v>100</v>
      </c>
      <c r="I241" s="158"/>
      <c r="J241" s="157">
        <f t="shared" si="45"/>
        <v>0</v>
      </c>
      <c r="K241" s="159"/>
      <c r="L241" s="32"/>
      <c r="M241" s="160" t="s">
        <v>1</v>
      </c>
      <c r="N241" s="161" t="s">
        <v>40</v>
      </c>
      <c r="O241" s="57"/>
      <c r="P241" s="162">
        <f t="shared" si="46"/>
        <v>0</v>
      </c>
      <c r="Q241" s="162">
        <v>6.0000000000000001E-3</v>
      </c>
      <c r="R241" s="162">
        <f t="shared" si="47"/>
        <v>0.6</v>
      </c>
      <c r="S241" s="162">
        <v>0</v>
      </c>
      <c r="T241" s="162">
        <f t="shared" si="48"/>
        <v>0</v>
      </c>
      <c r="U241" s="163" t="s">
        <v>1</v>
      </c>
      <c r="V241" s="31"/>
      <c r="W241" s="31"/>
      <c r="X241" s="31"/>
      <c r="Y241" s="31"/>
      <c r="Z241" s="31"/>
      <c r="AA241" s="31"/>
      <c r="AB241" s="31"/>
      <c r="AC241" s="31"/>
      <c r="AD241" s="31"/>
      <c r="AE241" s="31"/>
      <c r="AR241" s="164" t="s">
        <v>149</v>
      </c>
      <c r="AT241" s="164" t="s">
        <v>145</v>
      </c>
      <c r="AU241" s="164" t="s">
        <v>121</v>
      </c>
      <c r="AY241" s="16" t="s">
        <v>142</v>
      </c>
      <c r="BE241" s="165">
        <f t="shared" si="49"/>
        <v>0</v>
      </c>
      <c r="BF241" s="165">
        <f t="shared" si="50"/>
        <v>0</v>
      </c>
      <c r="BG241" s="165">
        <f t="shared" si="51"/>
        <v>0</v>
      </c>
      <c r="BH241" s="165">
        <f t="shared" si="52"/>
        <v>0</v>
      </c>
      <c r="BI241" s="165">
        <f t="shared" si="53"/>
        <v>0</v>
      </c>
      <c r="BJ241" s="16" t="s">
        <v>121</v>
      </c>
      <c r="BK241" s="166">
        <f t="shared" si="54"/>
        <v>0</v>
      </c>
      <c r="BL241" s="16" t="s">
        <v>149</v>
      </c>
      <c r="BM241" s="164" t="s">
        <v>355</v>
      </c>
    </row>
    <row r="242" spans="1:65" s="2" customFormat="1" ht="37.950000000000003" customHeight="1" x14ac:dyDescent="0.2">
      <c r="A242" s="31"/>
      <c r="B242" s="119"/>
      <c r="C242" s="153" t="s">
        <v>356</v>
      </c>
      <c r="D242" s="153" t="s">
        <v>145</v>
      </c>
      <c r="E242" s="154" t="s">
        <v>182</v>
      </c>
      <c r="F242" s="155" t="s">
        <v>183</v>
      </c>
      <c r="G242" s="156" t="s">
        <v>148</v>
      </c>
      <c r="H242" s="157">
        <v>100</v>
      </c>
      <c r="I242" s="158"/>
      <c r="J242" s="157">
        <f t="shared" si="45"/>
        <v>0</v>
      </c>
      <c r="K242" s="159"/>
      <c r="L242" s="32"/>
      <c r="M242" s="160" t="s">
        <v>1</v>
      </c>
      <c r="N242" s="161" t="s">
        <v>40</v>
      </c>
      <c r="O242" s="57"/>
      <c r="P242" s="162">
        <f t="shared" si="46"/>
        <v>0</v>
      </c>
      <c r="Q242" s="162">
        <v>0.04</v>
      </c>
      <c r="R242" s="162">
        <f t="shared" si="47"/>
        <v>4</v>
      </c>
      <c r="S242" s="162">
        <v>0</v>
      </c>
      <c r="T242" s="162">
        <f t="shared" si="48"/>
        <v>0</v>
      </c>
      <c r="U242" s="163" t="s">
        <v>1</v>
      </c>
      <c r="V242" s="31"/>
      <c r="W242" s="31"/>
      <c r="X242" s="31"/>
      <c r="Y242" s="31"/>
      <c r="Z242" s="31"/>
      <c r="AA242" s="31"/>
      <c r="AB242" s="31"/>
      <c r="AC242" s="31"/>
      <c r="AD242" s="31"/>
      <c r="AE242" s="31"/>
      <c r="AR242" s="164" t="s">
        <v>149</v>
      </c>
      <c r="AT242" s="164" t="s">
        <v>145</v>
      </c>
      <c r="AU242" s="164" t="s">
        <v>121</v>
      </c>
      <c r="AY242" s="16" t="s">
        <v>142</v>
      </c>
      <c r="BE242" s="165">
        <f t="shared" si="49"/>
        <v>0</v>
      </c>
      <c r="BF242" s="165">
        <f t="shared" si="50"/>
        <v>0</v>
      </c>
      <c r="BG242" s="165">
        <f t="shared" si="51"/>
        <v>0</v>
      </c>
      <c r="BH242" s="165">
        <f t="shared" si="52"/>
        <v>0</v>
      </c>
      <c r="BI242" s="165">
        <f t="shared" si="53"/>
        <v>0</v>
      </c>
      <c r="BJ242" s="16" t="s">
        <v>121</v>
      </c>
      <c r="BK242" s="166">
        <f t="shared" si="54"/>
        <v>0</v>
      </c>
      <c r="BL242" s="16" t="s">
        <v>149</v>
      </c>
      <c r="BM242" s="164" t="s">
        <v>357</v>
      </c>
    </row>
    <row r="243" spans="1:65" s="2" customFormat="1" ht="37.950000000000003" customHeight="1" x14ac:dyDescent="0.2">
      <c r="A243" s="31"/>
      <c r="B243" s="119"/>
      <c r="C243" s="153" t="s">
        <v>358</v>
      </c>
      <c r="D243" s="153" t="s">
        <v>145</v>
      </c>
      <c r="E243" s="154" t="s">
        <v>186</v>
      </c>
      <c r="F243" s="155" t="s">
        <v>183</v>
      </c>
      <c r="G243" s="156" t="s">
        <v>148</v>
      </c>
      <c r="H243" s="157">
        <v>100</v>
      </c>
      <c r="I243" s="158"/>
      <c r="J243" s="157">
        <f t="shared" si="45"/>
        <v>0</v>
      </c>
      <c r="K243" s="159"/>
      <c r="L243" s="32"/>
      <c r="M243" s="160" t="s">
        <v>1</v>
      </c>
      <c r="N243" s="161" t="s">
        <v>40</v>
      </c>
      <c r="O243" s="57"/>
      <c r="P243" s="162">
        <f t="shared" si="46"/>
        <v>0</v>
      </c>
      <c r="Q243" s="162">
        <v>0.02</v>
      </c>
      <c r="R243" s="162">
        <f t="shared" si="47"/>
        <v>2</v>
      </c>
      <c r="S243" s="162">
        <v>0</v>
      </c>
      <c r="T243" s="162">
        <f t="shared" si="48"/>
        <v>0</v>
      </c>
      <c r="U243" s="163" t="s">
        <v>1</v>
      </c>
      <c r="V243" s="31"/>
      <c r="W243" s="31"/>
      <c r="X243" s="31"/>
      <c r="Y243" s="31"/>
      <c r="Z243" s="31"/>
      <c r="AA243" s="31"/>
      <c r="AB243" s="31"/>
      <c r="AC243" s="31"/>
      <c r="AD243" s="31"/>
      <c r="AE243" s="31"/>
      <c r="AR243" s="164" t="s">
        <v>149</v>
      </c>
      <c r="AT243" s="164" t="s">
        <v>145</v>
      </c>
      <c r="AU243" s="164" t="s">
        <v>121</v>
      </c>
      <c r="AY243" s="16" t="s">
        <v>142</v>
      </c>
      <c r="BE243" s="165">
        <f t="shared" si="49"/>
        <v>0</v>
      </c>
      <c r="BF243" s="165">
        <f t="shared" si="50"/>
        <v>0</v>
      </c>
      <c r="BG243" s="165">
        <f t="shared" si="51"/>
        <v>0</v>
      </c>
      <c r="BH243" s="165">
        <f t="shared" si="52"/>
        <v>0</v>
      </c>
      <c r="BI243" s="165">
        <f t="shared" si="53"/>
        <v>0</v>
      </c>
      <c r="BJ243" s="16" t="s">
        <v>121</v>
      </c>
      <c r="BK243" s="166">
        <f t="shared" si="54"/>
        <v>0</v>
      </c>
      <c r="BL243" s="16" t="s">
        <v>149</v>
      </c>
      <c r="BM243" s="164" t="s">
        <v>359</v>
      </c>
    </row>
    <row r="244" spans="1:65" s="2" customFormat="1" ht="37.950000000000003" customHeight="1" x14ac:dyDescent="0.2">
      <c r="A244" s="31"/>
      <c r="B244" s="119"/>
      <c r="C244" s="153" t="s">
        <v>360</v>
      </c>
      <c r="D244" s="153" t="s">
        <v>145</v>
      </c>
      <c r="E244" s="154" t="s">
        <v>189</v>
      </c>
      <c r="F244" s="155" t="s">
        <v>190</v>
      </c>
      <c r="G244" s="156" t="s">
        <v>191</v>
      </c>
      <c r="H244" s="157">
        <v>25</v>
      </c>
      <c r="I244" s="158"/>
      <c r="J244" s="157">
        <f t="shared" si="45"/>
        <v>0</v>
      </c>
      <c r="K244" s="159"/>
      <c r="L244" s="32"/>
      <c r="M244" s="160" t="s">
        <v>1</v>
      </c>
      <c r="N244" s="161" t="s">
        <v>40</v>
      </c>
      <c r="O244" s="57"/>
      <c r="P244" s="162">
        <f t="shared" si="46"/>
        <v>0</v>
      </c>
      <c r="Q244" s="162">
        <v>4.4999999999999999E-4</v>
      </c>
      <c r="R244" s="162">
        <f t="shared" si="47"/>
        <v>1.125E-2</v>
      </c>
      <c r="S244" s="162">
        <v>4.4999999999999999E-4</v>
      </c>
      <c r="T244" s="162">
        <f t="shared" si="48"/>
        <v>1.125E-2</v>
      </c>
      <c r="U244" s="163" t="s">
        <v>1</v>
      </c>
      <c r="V244" s="31"/>
      <c r="W244" s="31"/>
      <c r="X244" s="31"/>
      <c r="Y244" s="31"/>
      <c r="Z244" s="31"/>
      <c r="AA244" s="31"/>
      <c r="AB244" s="31"/>
      <c r="AC244" s="31"/>
      <c r="AD244" s="31"/>
      <c r="AE244" s="31"/>
      <c r="AR244" s="164" t="s">
        <v>149</v>
      </c>
      <c r="AT244" s="164" t="s">
        <v>145</v>
      </c>
      <c r="AU244" s="164" t="s">
        <v>121</v>
      </c>
      <c r="AY244" s="16" t="s">
        <v>142</v>
      </c>
      <c r="BE244" s="165">
        <f t="shared" si="49"/>
        <v>0</v>
      </c>
      <c r="BF244" s="165">
        <f t="shared" si="50"/>
        <v>0</v>
      </c>
      <c r="BG244" s="165">
        <f t="shared" si="51"/>
        <v>0</v>
      </c>
      <c r="BH244" s="165">
        <f t="shared" si="52"/>
        <v>0</v>
      </c>
      <c r="BI244" s="165">
        <f t="shared" si="53"/>
        <v>0</v>
      </c>
      <c r="BJ244" s="16" t="s">
        <v>121</v>
      </c>
      <c r="BK244" s="166">
        <f t="shared" si="54"/>
        <v>0</v>
      </c>
      <c r="BL244" s="16" t="s">
        <v>149</v>
      </c>
      <c r="BM244" s="164" t="s">
        <v>361</v>
      </c>
    </row>
    <row r="245" spans="1:65" s="2" customFormat="1" ht="24.15" customHeight="1" x14ac:dyDescent="0.2">
      <c r="A245" s="31"/>
      <c r="B245" s="119"/>
      <c r="C245" s="153" t="s">
        <v>362</v>
      </c>
      <c r="D245" s="153" t="s">
        <v>145</v>
      </c>
      <c r="E245" s="154" t="s">
        <v>194</v>
      </c>
      <c r="F245" s="155" t="s">
        <v>195</v>
      </c>
      <c r="G245" s="156" t="s">
        <v>191</v>
      </c>
      <c r="H245" s="157">
        <v>25</v>
      </c>
      <c r="I245" s="158"/>
      <c r="J245" s="157">
        <f t="shared" si="45"/>
        <v>0</v>
      </c>
      <c r="K245" s="159"/>
      <c r="L245" s="32"/>
      <c r="M245" s="160" t="s">
        <v>1</v>
      </c>
      <c r="N245" s="161" t="s">
        <v>40</v>
      </c>
      <c r="O245" s="57"/>
      <c r="P245" s="162">
        <f t="shared" si="46"/>
        <v>0</v>
      </c>
      <c r="Q245" s="162">
        <v>5.2999999999999998E-4</v>
      </c>
      <c r="R245" s="162">
        <f t="shared" si="47"/>
        <v>1.325E-2</v>
      </c>
      <c r="S245" s="162">
        <v>0</v>
      </c>
      <c r="T245" s="162">
        <f t="shared" si="48"/>
        <v>0</v>
      </c>
      <c r="U245" s="163" t="s">
        <v>1</v>
      </c>
      <c r="V245" s="31"/>
      <c r="W245" s="31"/>
      <c r="X245" s="31"/>
      <c r="Y245" s="31"/>
      <c r="Z245" s="31"/>
      <c r="AA245" s="31"/>
      <c r="AB245" s="31"/>
      <c r="AC245" s="31"/>
      <c r="AD245" s="31"/>
      <c r="AE245" s="31"/>
      <c r="AR245" s="164" t="s">
        <v>149</v>
      </c>
      <c r="AT245" s="164" t="s">
        <v>145</v>
      </c>
      <c r="AU245" s="164" t="s">
        <v>121</v>
      </c>
      <c r="AY245" s="16" t="s">
        <v>142</v>
      </c>
      <c r="BE245" s="165">
        <f t="shared" si="49"/>
        <v>0</v>
      </c>
      <c r="BF245" s="165">
        <f t="shared" si="50"/>
        <v>0</v>
      </c>
      <c r="BG245" s="165">
        <f t="shared" si="51"/>
        <v>0</v>
      </c>
      <c r="BH245" s="165">
        <f t="shared" si="52"/>
        <v>0</v>
      </c>
      <c r="BI245" s="165">
        <f t="shared" si="53"/>
        <v>0</v>
      </c>
      <c r="BJ245" s="16" t="s">
        <v>121</v>
      </c>
      <c r="BK245" s="166">
        <f t="shared" si="54"/>
        <v>0</v>
      </c>
      <c r="BL245" s="16" t="s">
        <v>149</v>
      </c>
      <c r="BM245" s="164" t="s">
        <v>363</v>
      </c>
    </row>
    <row r="246" spans="1:65" s="2" customFormat="1" ht="37.950000000000003" customHeight="1" x14ac:dyDescent="0.2">
      <c r="A246" s="31"/>
      <c r="B246" s="119"/>
      <c r="C246" s="153" t="s">
        <v>364</v>
      </c>
      <c r="D246" s="153" t="s">
        <v>145</v>
      </c>
      <c r="E246" s="154" t="s">
        <v>198</v>
      </c>
      <c r="F246" s="155" t="s">
        <v>199</v>
      </c>
      <c r="G246" s="156" t="s">
        <v>148</v>
      </c>
      <c r="H246" s="157">
        <v>100</v>
      </c>
      <c r="I246" s="158"/>
      <c r="J246" s="157">
        <f t="shared" si="45"/>
        <v>0</v>
      </c>
      <c r="K246" s="159"/>
      <c r="L246" s="32"/>
      <c r="M246" s="160" t="s">
        <v>1</v>
      </c>
      <c r="N246" s="161" t="s">
        <v>40</v>
      </c>
      <c r="O246" s="57"/>
      <c r="P246" s="162">
        <f t="shared" si="46"/>
        <v>0</v>
      </c>
      <c r="Q246" s="162">
        <v>6.9999999999999999E-4</v>
      </c>
      <c r="R246" s="162">
        <f t="shared" si="47"/>
        <v>6.9999999999999993E-2</v>
      </c>
      <c r="S246" s="162">
        <v>0</v>
      </c>
      <c r="T246" s="162">
        <f t="shared" si="48"/>
        <v>0</v>
      </c>
      <c r="U246" s="163" t="s">
        <v>1</v>
      </c>
      <c r="V246" s="31"/>
      <c r="W246" s="31"/>
      <c r="X246" s="31"/>
      <c r="Y246" s="31"/>
      <c r="Z246" s="31"/>
      <c r="AA246" s="31"/>
      <c r="AB246" s="31"/>
      <c r="AC246" s="31"/>
      <c r="AD246" s="31"/>
      <c r="AE246" s="31"/>
      <c r="AR246" s="164" t="s">
        <v>149</v>
      </c>
      <c r="AT246" s="164" t="s">
        <v>145</v>
      </c>
      <c r="AU246" s="164" t="s">
        <v>121</v>
      </c>
      <c r="AY246" s="16" t="s">
        <v>142</v>
      </c>
      <c r="BE246" s="165">
        <f t="shared" si="49"/>
        <v>0</v>
      </c>
      <c r="BF246" s="165">
        <f t="shared" si="50"/>
        <v>0</v>
      </c>
      <c r="BG246" s="165">
        <f t="shared" si="51"/>
        <v>0</v>
      </c>
      <c r="BH246" s="165">
        <f t="shared" si="52"/>
        <v>0</v>
      </c>
      <c r="BI246" s="165">
        <f t="shared" si="53"/>
        <v>0</v>
      </c>
      <c r="BJ246" s="16" t="s">
        <v>121</v>
      </c>
      <c r="BK246" s="166">
        <f t="shared" si="54"/>
        <v>0</v>
      </c>
      <c r="BL246" s="16" t="s">
        <v>149</v>
      </c>
      <c r="BM246" s="164" t="s">
        <v>365</v>
      </c>
    </row>
    <row r="247" spans="1:65" s="2" customFormat="1" ht="14.4" customHeight="1" x14ac:dyDescent="0.2">
      <c r="A247" s="31"/>
      <c r="B247" s="119"/>
      <c r="C247" s="153" t="s">
        <v>366</v>
      </c>
      <c r="D247" s="153" t="s">
        <v>145</v>
      </c>
      <c r="E247" s="154" t="s">
        <v>202</v>
      </c>
      <c r="F247" s="155" t="s">
        <v>203</v>
      </c>
      <c r="G247" s="156" t="s">
        <v>148</v>
      </c>
      <c r="H247" s="157">
        <v>100</v>
      </c>
      <c r="I247" s="158"/>
      <c r="J247" s="157">
        <f t="shared" si="45"/>
        <v>0</v>
      </c>
      <c r="K247" s="159"/>
      <c r="L247" s="32"/>
      <c r="M247" s="160" t="s">
        <v>1</v>
      </c>
      <c r="N247" s="161" t="s">
        <v>40</v>
      </c>
      <c r="O247" s="57"/>
      <c r="P247" s="162">
        <f t="shared" si="46"/>
        <v>0</v>
      </c>
      <c r="Q247" s="162">
        <v>5.0000000000000001E-4</v>
      </c>
      <c r="R247" s="162">
        <f t="shared" si="47"/>
        <v>0.05</v>
      </c>
      <c r="S247" s="162">
        <v>0</v>
      </c>
      <c r="T247" s="162">
        <f t="shared" si="48"/>
        <v>0</v>
      </c>
      <c r="U247" s="163" t="s">
        <v>1</v>
      </c>
      <c r="V247" s="31"/>
      <c r="W247" s="31"/>
      <c r="X247" s="31"/>
      <c r="Y247" s="31"/>
      <c r="Z247" s="31"/>
      <c r="AA247" s="31"/>
      <c r="AB247" s="31"/>
      <c r="AC247" s="31"/>
      <c r="AD247" s="31"/>
      <c r="AE247" s="31"/>
      <c r="AR247" s="164" t="s">
        <v>149</v>
      </c>
      <c r="AT247" s="164" t="s">
        <v>145</v>
      </c>
      <c r="AU247" s="164" t="s">
        <v>121</v>
      </c>
      <c r="AY247" s="16" t="s">
        <v>142</v>
      </c>
      <c r="BE247" s="165">
        <f t="shared" si="49"/>
        <v>0</v>
      </c>
      <c r="BF247" s="165">
        <f t="shared" si="50"/>
        <v>0</v>
      </c>
      <c r="BG247" s="165">
        <f t="shared" si="51"/>
        <v>0</v>
      </c>
      <c r="BH247" s="165">
        <f t="shared" si="52"/>
        <v>0</v>
      </c>
      <c r="BI247" s="165">
        <f t="shared" si="53"/>
        <v>0</v>
      </c>
      <c r="BJ247" s="16" t="s">
        <v>121</v>
      </c>
      <c r="BK247" s="166">
        <f t="shared" si="54"/>
        <v>0</v>
      </c>
      <c r="BL247" s="16" t="s">
        <v>149</v>
      </c>
      <c r="BM247" s="164" t="s">
        <v>367</v>
      </c>
    </row>
    <row r="248" spans="1:65" s="2" customFormat="1" ht="24.15" customHeight="1" x14ac:dyDescent="0.2">
      <c r="A248" s="31"/>
      <c r="B248" s="119"/>
      <c r="C248" s="153" t="s">
        <v>368</v>
      </c>
      <c r="D248" s="153" t="s">
        <v>145</v>
      </c>
      <c r="E248" s="154" t="s">
        <v>210</v>
      </c>
      <c r="F248" s="155" t="s">
        <v>211</v>
      </c>
      <c r="G248" s="156" t="s">
        <v>212</v>
      </c>
      <c r="H248" s="157">
        <v>11.411</v>
      </c>
      <c r="I248" s="158"/>
      <c r="J248" s="157">
        <f t="shared" si="45"/>
        <v>0</v>
      </c>
      <c r="K248" s="159"/>
      <c r="L248" s="32"/>
      <c r="M248" s="160" t="s">
        <v>1</v>
      </c>
      <c r="N248" s="161" t="s">
        <v>40</v>
      </c>
      <c r="O248" s="57"/>
      <c r="P248" s="162">
        <f t="shared" si="46"/>
        <v>0</v>
      </c>
      <c r="Q248" s="162">
        <v>0</v>
      </c>
      <c r="R248" s="162">
        <f t="shared" si="47"/>
        <v>0</v>
      </c>
      <c r="S248" s="162">
        <v>0</v>
      </c>
      <c r="T248" s="162">
        <f t="shared" si="48"/>
        <v>0</v>
      </c>
      <c r="U248" s="163" t="s">
        <v>1</v>
      </c>
      <c r="V248" s="31"/>
      <c r="W248" s="31"/>
      <c r="X248" s="31"/>
      <c r="Y248" s="31"/>
      <c r="Z248" s="31"/>
      <c r="AA248" s="31"/>
      <c r="AB248" s="31"/>
      <c r="AC248" s="31"/>
      <c r="AD248" s="31"/>
      <c r="AE248" s="31"/>
      <c r="AR248" s="164" t="s">
        <v>149</v>
      </c>
      <c r="AT248" s="164" t="s">
        <v>145</v>
      </c>
      <c r="AU248" s="164" t="s">
        <v>121</v>
      </c>
      <c r="AY248" s="16" t="s">
        <v>142</v>
      </c>
      <c r="BE248" s="165">
        <f t="shared" si="49"/>
        <v>0</v>
      </c>
      <c r="BF248" s="165">
        <f t="shared" si="50"/>
        <v>0</v>
      </c>
      <c r="BG248" s="165">
        <f t="shared" si="51"/>
        <v>0</v>
      </c>
      <c r="BH248" s="165">
        <f t="shared" si="52"/>
        <v>0</v>
      </c>
      <c r="BI248" s="165">
        <f t="shared" si="53"/>
        <v>0</v>
      </c>
      <c r="BJ248" s="16" t="s">
        <v>121</v>
      </c>
      <c r="BK248" s="166">
        <f t="shared" si="54"/>
        <v>0</v>
      </c>
      <c r="BL248" s="16" t="s">
        <v>149</v>
      </c>
      <c r="BM248" s="164" t="s">
        <v>369</v>
      </c>
    </row>
    <row r="249" spans="1:65" s="2" customFormat="1" ht="24.15" customHeight="1" x14ac:dyDescent="0.2">
      <c r="A249" s="31"/>
      <c r="B249" s="119"/>
      <c r="C249" s="153" t="s">
        <v>370</v>
      </c>
      <c r="D249" s="153" t="s">
        <v>145</v>
      </c>
      <c r="E249" s="154" t="s">
        <v>215</v>
      </c>
      <c r="F249" s="155" t="s">
        <v>216</v>
      </c>
      <c r="G249" s="156" t="s">
        <v>212</v>
      </c>
      <c r="H249" s="157">
        <v>57.055</v>
      </c>
      <c r="I249" s="158"/>
      <c r="J249" s="157">
        <f t="shared" si="45"/>
        <v>0</v>
      </c>
      <c r="K249" s="159"/>
      <c r="L249" s="32"/>
      <c r="M249" s="160" t="s">
        <v>1</v>
      </c>
      <c r="N249" s="161" t="s">
        <v>40</v>
      </c>
      <c r="O249" s="57"/>
      <c r="P249" s="162">
        <f t="shared" si="46"/>
        <v>0</v>
      </c>
      <c r="Q249" s="162">
        <v>0</v>
      </c>
      <c r="R249" s="162">
        <f t="shared" si="47"/>
        <v>0</v>
      </c>
      <c r="S249" s="162">
        <v>0</v>
      </c>
      <c r="T249" s="162">
        <f t="shared" si="48"/>
        <v>0</v>
      </c>
      <c r="U249" s="163" t="s">
        <v>1</v>
      </c>
      <c r="V249" s="31"/>
      <c r="W249" s="31"/>
      <c r="X249" s="31"/>
      <c r="Y249" s="31"/>
      <c r="Z249" s="31"/>
      <c r="AA249" s="31"/>
      <c r="AB249" s="31"/>
      <c r="AC249" s="31"/>
      <c r="AD249" s="31"/>
      <c r="AE249" s="31"/>
      <c r="AR249" s="164" t="s">
        <v>149</v>
      </c>
      <c r="AT249" s="164" t="s">
        <v>145</v>
      </c>
      <c r="AU249" s="164" t="s">
        <v>121</v>
      </c>
      <c r="AY249" s="16" t="s">
        <v>142</v>
      </c>
      <c r="BE249" s="165">
        <f t="shared" si="49"/>
        <v>0</v>
      </c>
      <c r="BF249" s="165">
        <f t="shared" si="50"/>
        <v>0</v>
      </c>
      <c r="BG249" s="165">
        <f t="shared" si="51"/>
        <v>0</v>
      </c>
      <c r="BH249" s="165">
        <f t="shared" si="52"/>
        <v>0</v>
      </c>
      <c r="BI249" s="165">
        <f t="shared" si="53"/>
        <v>0</v>
      </c>
      <c r="BJ249" s="16" t="s">
        <v>121</v>
      </c>
      <c r="BK249" s="166">
        <f t="shared" si="54"/>
        <v>0</v>
      </c>
      <c r="BL249" s="16" t="s">
        <v>149</v>
      </c>
      <c r="BM249" s="164" t="s">
        <v>371</v>
      </c>
    </row>
    <row r="250" spans="1:65" s="13" customFormat="1" x14ac:dyDescent="0.2">
      <c r="B250" s="167"/>
      <c r="D250" s="168" t="s">
        <v>218</v>
      </c>
      <c r="F250" s="169" t="s">
        <v>372</v>
      </c>
      <c r="H250" s="170">
        <v>57.055</v>
      </c>
      <c r="I250" s="171"/>
      <c r="L250" s="167"/>
      <c r="M250" s="172"/>
      <c r="N250" s="173"/>
      <c r="O250" s="173"/>
      <c r="P250" s="173"/>
      <c r="Q250" s="173"/>
      <c r="R250" s="173"/>
      <c r="S250" s="173"/>
      <c r="T250" s="173"/>
      <c r="U250" s="174"/>
      <c r="AT250" s="175" t="s">
        <v>218</v>
      </c>
      <c r="AU250" s="175" t="s">
        <v>121</v>
      </c>
      <c r="AV250" s="13" t="s">
        <v>121</v>
      </c>
      <c r="AW250" s="13" t="s">
        <v>3</v>
      </c>
      <c r="AX250" s="13" t="s">
        <v>81</v>
      </c>
      <c r="AY250" s="175" t="s">
        <v>142</v>
      </c>
    </row>
    <row r="251" spans="1:65" s="2" customFormat="1" ht="14.4" customHeight="1" x14ac:dyDescent="0.2">
      <c r="A251" s="31"/>
      <c r="B251" s="119"/>
      <c r="C251" s="153" t="s">
        <v>373</v>
      </c>
      <c r="D251" s="153" t="s">
        <v>145</v>
      </c>
      <c r="E251" s="154" t="s">
        <v>221</v>
      </c>
      <c r="F251" s="155" t="s">
        <v>222</v>
      </c>
      <c r="G251" s="156" t="s">
        <v>212</v>
      </c>
      <c r="H251" s="157">
        <v>11.411</v>
      </c>
      <c r="I251" s="158"/>
      <c r="J251" s="157">
        <f>ROUND(I251*H251,3)</f>
        <v>0</v>
      </c>
      <c r="K251" s="159"/>
      <c r="L251" s="32"/>
      <c r="M251" s="160" t="s">
        <v>1</v>
      </c>
      <c r="N251" s="161" t="s">
        <v>40</v>
      </c>
      <c r="O251" s="57"/>
      <c r="P251" s="162">
        <f>O251*H251</f>
        <v>0</v>
      </c>
      <c r="Q251" s="162">
        <v>0</v>
      </c>
      <c r="R251" s="162">
        <f>Q251*H251</f>
        <v>0</v>
      </c>
      <c r="S251" s="162">
        <v>0</v>
      </c>
      <c r="T251" s="162">
        <f>S251*H251</f>
        <v>0</v>
      </c>
      <c r="U251" s="163" t="s">
        <v>1</v>
      </c>
      <c r="V251" s="31"/>
      <c r="W251" s="31"/>
      <c r="X251" s="31"/>
      <c r="Y251" s="31"/>
      <c r="Z251" s="31"/>
      <c r="AA251" s="31"/>
      <c r="AB251" s="31"/>
      <c r="AC251" s="31"/>
      <c r="AD251" s="31"/>
      <c r="AE251" s="31"/>
      <c r="AR251" s="164" t="s">
        <v>149</v>
      </c>
      <c r="AT251" s="164" t="s">
        <v>145</v>
      </c>
      <c r="AU251" s="164" t="s">
        <v>121</v>
      </c>
      <c r="AY251" s="16" t="s">
        <v>142</v>
      </c>
      <c r="BE251" s="165">
        <f>IF(N251="základná",J251,0)</f>
        <v>0</v>
      </c>
      <c r="BF251" s="165">
        <f>IF(N251="znížená",J251,0)</f>
        <v>0</v>
      </c>
      <c r="BG251" s="165">
        <f>IF(N251="zákl. prenesená",J251,0)</f>
        <v>0</v>
      </c>
      <c r="BH251" s="165">
        <f>IF(N251="zníž. prenesená",J251,0)</f>
        <v>0</v>
      </c>
      <c r="BI251" s="165">
        <f>IF(N251="nulová",J251,0)</f>
        <v>0</v>
      </c>
      <c r="BJ251" s="16" t="s">
        <v>121</v>
      </c>
      <c r="BK251" s="166">
        <f>ROUND(I251*H251,3)</f>
        <v>0</v>
      </c>
      <c r="BL251" s="16" t="s">
        <v>149</v>
      </c>
      <c r="BM251" s="164" t="s">
        <v>374</v>
      </c>
    </row>
    <row r="252" spans="1:65" s="2" customFormat="1" ht="24.15" customHeight="1" x14ac:dyDescent="0.2">
      <c r="A252" s="31"/>
      <c r="B252" s="119"/>
      <c r="C252" s="153" t="s">
        <v>375</v>
      </c>
      <c r="D252" s="153" t="s">
        <v>145</v>
      </c>
      <c r="E252" s="154" t="s">
        <v>225</v>
      </c>
      <c r="F252" s="155" t="s">
        <v>226</v>
      </c>
      <c r="G252" s="156" t="s">
        <v>212</v>
      </c>
      <c r="H252" s="157">
        <v>330.91899999999998</v>
      </c>
      <c r="I252" s="158"/>
      <c r="J252" s="157">
        <f>ROUND(I252*H252,3)</f>
        <v>0</v>
      </c>
      <c r="K252" s="159"/>
      <c r="L252" s="32"/>
      <c r="M252" s="160" t="s">
        <v>1</v>
      </c>
      <c r="N252" s="161" t="s">
        <v>40</v>
      </c>
      <c r="O252" s="57"/>
      <c r="P252" s="162">
        <f>O252*H252</f>
        <v>0</v>
      </c>
      <c r="Q252" s="162">
        <v>0</v>
      </c>
      <c r="R252" s="162">
        <f>Q252*H252</f>
        <v>0</v>
      </c>
      <c r="S252" s="162">
        <v>0</v>
      </c>
      <c r="T252" s="162">
        <f>S252*H252</f>
        <v>0</v>
      </c>
      <c r="U252" s="163" t="s">
        <v>1</v>
      </c>
      <c r="V252" s="31"/>
      <c r="W252" s="31"/>
      <c r="X252" s="31"/>
      <c r="Y252" s="31"/>
      <c r="Z252" s="31"/>
      <c r="AA252" s="31"/>
      <c r="AB252" s="31"/>
      <c r="AC252" s="31"/>
      <c r="AD252" s="31"/>
      <c r="AE252" s="31"/>
      <c r="AR252" s="164" t="s">
        <v>149</v>
      </c>
      <c r="AT252" s="164" t="s">
        <v>145</v>
      </c>
      <c r="AU252" s="164" t="s">
        <v>121</v>
      </c>
      <c r="AY252" s="16" t="s">
        <v>142</v>
      </c>
      <c r="BE252" s="165">
        <f>IF(N252="základná",J252,0)</f>
        <v>0</v>
      </c>
      <c r="BF252" s="165">
        <f>IF(N252="znížená",J252,0)</f>
        <v>0</v>
      </c>
      <c r="BG252" s="165">
        <f>IF(N252="zákl. prenesená",J252,0)</f>
        <v>0</v>
      </c>
      <c r="BH252" s="165">
        <f>IF(N252="zníž. prenesená",J252,0)</f>
        <v>0</v>
      </c>
      <c r="BI252" s="165">
        <f>IF(N252="nulová",J252,0)</f>
        <v>0</v>
      </c>
      <c r="BJ252" s="16" t="s">
        <v>121</v>
      </c>
      <c r="BK252" s="166">
        <f>ROUND(I252*H252,3)</f>
        <v>0</v>
      </c>
      <c r="BL252" s="16" t="s">
        <v>149</v>
      </c>
      <c r="BM252" s="164" t="s">
        <v>376</v>
      </c>
    </row>
    <row r="253" spans="1:65" s="13" customFormat="1" x14ac:dyDescent="0.2">
      <c r="B253" s="167"/>
      <c r="D253" s="168" t="s">
        <v>218</v>
      </c>
      <c r="F253" s="169" t="s">
        <v>377</v>
      </c>
      <c r="H253" s="170">
        <v>330.91899999999998</v>
      </c>
      <c r="I253" s="171"/>
      <c r="L253" s="167"/>
      <c r="M253" s="172"/>
      <c r="N253" s="173"/>
      <c r="O253" s="173"/>
      <c r="P253" s="173"/>
      <c r="Q253" s="173"/>
      <c r="R253" s="173"/>
      <c r="S253" s="173"/>
      <c r="T253" s="173"/>
      <c r="U253" s="174"/>
      <c r="AT253" s="175" t="s">
        <v>218</v>
      </c>
      <c r="AU253" s="175" t="s">
        <v>121</v>
      </c>
      <c r="AV253" s="13" t="s">
        <v>121</v>
      </c>
      <c r="AW253" s="13" t="s">
        <v>3</v>
      </c>
      <c r="AX253" s="13" t="s">
        <v>81</v>
      </c>
      <c r="AY253" s="175" t="s">
        <v>142</v>
      </c>
    </row>
    <row r="254" spans="1:65" s="2" customFormat="1" ht="14.4" customHeight="1" x14ac:dyDescent="0.2">
      <c r="A254" s="31"/>
      <c r="B254" s="119"/>
      <c r="C254" s="153" t="s">
        <v>378</v>
      </c>
      <c r="D254" s="153" t="s">
        <v>145</v>
      </c>
      <c r="E254" s="154" t="s">
        <v>230</v>
      </c>
      <c r="F254" s="155" t="s">
        <v>231</v>
      </c>
      <c r="G254" s="156" t="s">
        <v>212</v>
      </c>
      <c r="H254" s="157">
        <v>11.411</v>
      </c>
      <c r="I254" s="158"/>
      <c r="J254" s="157">
        <f>ROUND(I254*H254,3)</f>
        <v>0</v>
      </c>
      <c r="K254" s="159"/>
      <c r="L254" s="32"/>
      <c r="M254" s="160" t="s">
        <v>1</v>
      </c>
      <c r="N254" s="161" t="s">
        <v>40</v>
      </c>
      <c r="O254" s="57"/>
      <c r="P254" s="162">
        <f>O254*H254</f>
        <v>0</v>
      </c>
      <c r="Q254" s="162">
        <v>0</v>
      </c>
      <c r="R254" s="162">
        <f>Q254*H254</f>
        <v>0</v>
      </c>
      <c r="S254" s="162">
        <v>0</v>
      </c>
      <c r="T254" s="162">
        <f>S254*H254</f>
        <v>0</v>
      </c>
      <c r="U254" s="163" t="s">
        <v>1</v>
      </c>
      <c r="V254" s="31"/>
      <c r="W254" s="31"/>
      <c r="X254" s="31"/>
      <c r="Y254" s="31"/>
      <c r="Z254" s="31"/>
      <c r="AA254" s="31"/>
      <c r="AB254" s="31"/>
      <c r="AC254" s="31"/>
      <c r="AD254" s="31"/>
      <c r="AE254" s="31"/>
      <c r="AR254" s="164" t="s">
        <v>149</v>
      </c>
      <c r="AT254" s="164" t="s">
        <v>145</v>
      </c>
      <c r="AU254" s="164" t="s">
        <v>121</v>
      </c>
      <c r="AY254" s="16" t="s">
        <v>142</v>
      </c>
      <c r="BE254" s="165">
        <f>IF(N254="základná",J254,0)</f>
        <v>0</v>
      </c>
      <c r="BF254" s="165">
        <f>IF(N254="znížená",J254,0)</f>
        <v>0</v>
      </c>
      <c r="BG254" s="165">
        <f>IF(N254="zákl. prenesená",J254,0)</f>
        <v>0</v>
      </c>
      <c r="BH254" s="165">
        <f>IF(N254="zníž. prenesená",J254,0)</f>
        <v>0</v>
      </c>
      <c r="BI254" s="165">
        <f>IF(N254="nulová",J254,0)</f>
        <v>0</v>
      </c>
      <c r="BJ254" s="16" t="s">
        <v>121</v>
      </c>
      <c r="BK254" s="166">
        <f>ROUND(I254*H254,3)</f>
        <v>0</v>
      </c>
      <c r="BL254" s="16" t="s">
        <v>149</v>
      </c>
      <c r="BM254" s="164" t="s">
        <v>379</v>
      </c>
    </row>
    <row r="255" spans="1:65" s="2" customFormat="1" ht="24.15" customHeight="1" x14ac:dyDescent="0.2">
      <c r="A255" s="31"/>
      <c r="B255" s="119"/>
      <c r="C255" s="153" t="s">
        <v>380</v>
      </c>
      <c r="D255" s="153" t="s">
        <v>145</v>
      </c>
      <c r="E255" s="154" t="s">
        <v>234</v>
      </c>
      <c r="F255" s="155" t="s">
        <v>235</v>
      </c>
      <c r="G255" s="156" t="s">
        <v>212</v>
      </c>
      <c r="H255" s="157">
        <v>6.7450000000000001</v>
      </c>
      <c r="I255" s="158"/>
      <c r="J255" s="157">
        <f>ROUND(I255*H255,3)</f>
        <v>0</v>
      </c>
      <c r="K255" s="159"/>
      <c r="L255" s="32"/>
      <c r="M255" s="160" t="s">
        <v>1</v>
      </c>
      <c r="N255" s="161" t="s">
        <v>40</v>
      </c>
      <c r="O255" s="57"/>
      <c r="P255" s="162">
        <f>O255*H255</f>
        <v>0</v>
      </c>
      <c r="Q255" s="162">
        <v>0</v>
      </c>
      <c r="R255" s="162">
        <f>Q255*H255</f>
        <v>0</v>
      </c>
      <c r="S255" s="162">
        <v>0</v>
      </c>
      <c r="T255" s="162">
        <f>S255*H255</f>
        <v>0</v>
      </c>
      <c r="U255" s="163" t="s">
        <v>1</v>
      </c>
      <c r="V255" s="31"/>
      <c r="W255" s="31"/>
      <c r="X255" s="31"/>
      <c r="Y255" s="31"/>
      <c r="Z255" s="31"/>
      <c r="AA255" s="31"/>
      <c r="AB255" s="31"/>
      <c r="AC255" s="31"/>
      <c r="AD255" s="31"/>
      <c r="AE255" s="31"/>
      <c r="AR255" s="164" t="s">
        <v>149</v>
      </c>
      <c r="AT255" s="164" t="s">
        <v>145</v>
      </c>
      <c r="AU255" s="164" t="s">
        <v>121</v>
      </c>
      <c r="AY255" s="16" t="s">
        <v>142</v>
      </c>
      <c r="BE255" s="165">
        <f>IF(N255="základná",J255,0)</f>
        <v>0</v>
      </c>
      <c r="BF255" s="165">
        <f>IF(N255="znížená",J255,0)</f>
        <v>0</v>
      </c>
      <c r="BG255" s="165">
        <f>IF(N255="zákl. prenesená",J255,0)</f>
        <v>0</v>
      </c>
      <c r="BH255" s="165">
        <f>IF(N255="zníž. prenesená",J255,0)</f>
        <v>0</v>
      </c>
      <c r="BI255" s="165">
        <f>IF(N255="nulová",J255,0)</f>
        <v>0</v>
      </c>
      <c r="BJ255" s="16" t="s">
        <v>121</v>
      </c>
      <c r="BK255" s="166">
        <f>ROUND(I255*H255,3)</f>
        <v>0</v>
      </c>
      <c r="BL255" s="16" t="s">
        <v>149</v>
      </c>
      <c r="BM255" s="164" t="s">
        <v>381</v>
      </c>
    </row>
    <row r="256" spans="1:65" s="12" customFormat="1" ht="22.95" customHeight="1" x14ac:dyDescent="0.25">
      <c r="B256" s="140"/>
      <c r="D256" s="141" t="s">
        <v>73</v>
      </c>
      <c r="E256" s="151" t="s">
        <v>382</v>
      </c>
      <c r="F256" s="151" t="s">
        <v>383</v>
      </c>
      <c r="I256" s="143"/>
      <c r="J256" s="152">
        <f>BK256</f>
        <v>0</v>
      </c>
      <c r="L256" s="140"/>
      <c r="M256" s="145"/>
      <c r="N256" s="146"/>
      <c r="O256" s="146"/>
      <c r="P256" s="147">
        <f>SUM(P257:P260)</f>
        <v>0</v>
      </c>
      <c r="Q256" s="146"/>
      <c r="R256" s="147">
        <f>SUM(R257:R260)</f>
        <v>3.6000000000000004E-2</v>
      </c>
      <c r="S256" s="146"/>
      <c r="T256" s="147">
        <f>SUM(T257:T260)</f>
        <v>0</v>
      </c>
      <c r="U256" s="148"/>
      <c r="AR256" s="141" t="s">
        <v>81</v>
      </c>
      <c r="AT256" s="149" t="s">
        <v>73</v>
      </c>
      <c r="AU256" s="149" t="s">
        <v>81</v>
      </c>
      <c r="AY256" s="141" t="s">
        <v>142</v>
      </c>
      <c r="BK256" s="150">
        <f>SUM(BK257:BK260)</f>
        <v>0</v>
      </c>
    </row>
    <row r="257" spans="1:65" s="2" customFormat="1" ht="24.15" customHeight="1" x14ac:dyDescent="0.2">
      <c r="A257" s="31"/>
      <c r="B257" s="119"/>
      <c r="C257" s="153" t="s">
        <v>384</v>
      </c>
      <c r="D257" s="153" t="s">
        <v>145</v>
      </c>
      <c r="E257" s="154" t="s">
        <v>318</v>
      </c>
      <c r="F257" s="155" t="s">
        <v>159</v>
      </c>
      <c r="G257" s="156" t="s">
        <v>148</v>
      </c>
      <c r="H257" s="157">
        <v>30</v>
      </c>
      <c r="I257" s="158"/>
      <c r="J257" s="157">
        <f>ROUND(I257*H257,3)</f>
        <v>0</v>
      </c>
      <c r="K257" s="159"/>
      <c r="L257" s="32"/>
      <c r="M257" s="160" t="s">
        <v>1</v>
      </c>
      <c r="N257" s="161" t="s">
        <v>40</v>
      </c>
      <c r="O257" s="57"/>
      <c r="P257" s="162">
        <f>O257*H257</f>
        <v>0</v>
      </c>
      <c r="Q257" s="162">
        <v>0</v>
      </c>
      <c r="R257" s="162">
        <f>Q257*H257</f>
        <v>0</v>
      </c>
      <c r="S257" s="162">
        <v>0</v>
      </c>
      <c r="T257" s="162">
        <f>S257*H257</f>
        <v>0</v>
      </c>
      <c r="U257" s="163" t="s">
        <v>1</v>
      </c>
      <c r="V257" s="31"/>
      <c r="W257" s="31"/>
      <c r="X257" s="31"/>
      <c r="Y257" s="31"/>
      <c r="Z257" s="31"/>
      <c r="AA257" s="31"/>
      <c r="AB257" s="31"/>
      <c r="AC257" s="31"/>
      <c r="AD257" s="31"/>
      <c r="AE257" s="31"/>
      <c r="AR257" s="164" t="s">
        <v>149</v>
      </c>
      <c r="AT257" s="164" t="s">
        <v>145</v>
      </c>
      <c r="AU257" s="164" t="s">
        <v>121</v>
      </c>
      <c r="AY257" s="16" t="s">
        <v>142</v>
      </c>
      <c r="BE257" s="165">
        <f>IF(N257="základná",J257,0)</f>
        <v>0</v>
      </c>
      <c r="BF257" s="165">
        <f>IF(N257="znížená",J257,0)</f>
        <v>0</v>
      </c>
      <c r="BG257" s="165">
        <f>IF(N257="zákl. prenesená",J257,0)</f>
        <v>0</v>
      </c>
      <c r="BH257" s="165">
        <f>IF(N257="zníž. prenesená",J257,0)</f>
        <v>0</v>
      </c>
      <c r="BI257" s="165">
        <f>IF(N257="nulová",J257,0)</f>
        <v>0</v>
      </c>
      <c r="BJ257" s="16" t="s">
        <v>121</v>
      </c>
      <c r="BK257" s="166">
        <f>ROUND(I257*H257,3)</f>
        <v>0</v>
      </c>
      <c r="BL257" s="16" t="s">
        <v>149</v>
      </c>
      <c r="BM257" s="164" t="s">
        <v>385</v>
      </c>
    </row>
    <row r="258" spans="1:65" s="2" customFormat="1" ht="37.950000000000003" customHeight="1" x14ac:dyDescent="0.2">
      <c r="A258" s="31"/>
      <c r="B258" s="119"/>
      <c r="C258" s="153" t="s">
        <v>386</v>
      </c>
      <c r="D258" s="153" t="s">
        <v>145</v>
      </c>
      <c r="E258" s="154" t="s">
        <v>198</v>
      </c>
      <c r="F258" s="155" t="s">
        <v>199</v>
      </c>
      <c r="G258" s="156" t="s">
        <v>148</v>
      </c>
      <c r="H258" s="157">
        <v>30</v>
      </c>
      <c r="I258" s="158"/>
      <c r="J258" s="157">
        <f>ROUND(I258*H258,3)</f>
        <v>0</v>
      </c>
      <c r="K258" s="159"/>
      <c r="L258" s="32"/>
      <c r="M258" s="160" t="s">
        <v>1</v>
      </c>
      <c r="N258" s="161" t="s">
        <v>40</v>
      </c>
      <c r="O258" s="57"/>
      <c r="P258" s="162">
        <f>O258*H258</f>
        <v>0</v>
      </c>
      <c r="Q258" s="162">
        <v>6.9999999999999999E-4</v>
      </c>
      <c r="R258" s="162">
        <f>Q258*H258</f>
        <v>2.1000000000000001E-2</v>
      </c>
      <c r="S258" s="162">
        <v>0</v>
      </c>
      <c r="T258" s="162">
        <f>S258*H258</f>
        <v>0</v>
      </c>
      <c r="U258" s="163" t="s">
        <v>1</v>
      </c>
      <c r="V258" s="31"/>
      <c r="W258" s="31"/>
      <c r="X258" s="31"/>
      <c r="Y258" s="31"/>
      <c r="Z258" s="31"/>
      <c r="AA258" s="31"/>
      <c r="AB258" s="31"/>
      <c r="AC258" s="31"/>
      <c r="AD258" s="31"/>
      <c r="AE258" s="31"/>
      <c r="AR258" s="164" t="s">
        <v>149</v>
      </c>
      <c r="AT258" s="164" t="s">
        <v>145</v>
      </c>
      <c r="AU258" s="164" t="s">
        <v>121</v>
      </c>
      <c r="AY258" s="16" t="s">
        <v>142</v>
      </c>
      <c r="BE258" s="165">
        <f>IF(N258="základná",J258,0)</f>
        <v>0</v>
      </c>
      <c r="BF258" s="165">
        <f>IF(N258="znížená",J258,0)</f>
        <v>0</v>
      </c>
      <c r="BG258" s="165">
        <f>IF(N258="zákl. prenesená",J258,0)</f>
        <v>0</v>
      </c>
      <c r="BH258" s="165">
        <f>IF(N258="zníž. prenesená",J258,0)</f>
        <v>0</v>
      </c>
      <c r="BI258" s="165">
        <f>IF(N258="nulová",J258,0)</f>
        <v>0</v>
      </c>
      <c r="BJ258" s="16" t="s">
        <v>121</v>
      </c>
      <c r="BK258" s="166">
        <f>ROUND(I258*H258,3)</f>
        <v>0</v>
      </c>
      <c r="BL258" s="16" t="s">
        <v>149</v>
      </c>
      <c r="BM258" s="164" t="s">
        <v>387</v>
      </c>
    </row>
    <row r="259" spans="1:65" s="2" customFormat="1" ht="14.4" customHeight="1" x14ac:dyDescent="0.2">
      <c r="A259" s="31"/>
      <c r="B259" s="119"/>
      <c r="C259" s="153" t="s">
        <v>388</v>
      </c>
      <c r="D259" s="153" t="s">
        <v>145</v>
      </c>
      <c r="E259" s="154" t="s">
        <v>202</v>
      </c>
      <c r="F259" s="155" t="s">
        <v>203</v>
      </c>
      <c r="G259" s="156" t="s">
        <v>148</v>
      </c>
      <c r="H259" s="157">
        <v>30</v>
      </c>
      <c r="I259" s="158"/>
      <c r="J259" s="157">
        <f>ROUND(I259*H259,3)</f>
        <v>0</v>
      </c>
      <c r="K259" s="159"/>
      <c r="L259" s="32"/>
      <c r="M259" s="160" t="s">
        <v>1</v>
      </c>
      <c r="N259" s="161" t="s">
        <v>40</v>
      </c>
      <c r="O259" s="57"/>
      <c r="P259" s="162">
        <f>O259*H259</f>
        <v>0</v>
      </c>
      <c r="Q259" s="162">
        <v>5.0000000000000001E-4</v>
      </c>
      <c r="R259" s="162">
        <f>Q259*H259</f>
        <v>1.4999999999999999E-2</v>
      </c>
      <c r="S259" s="162">
        <v>0</v>
      </c>
      <c r="T259" s="162">
        <f>S259*H259</f>
        <v>0</v>
      </c>
      <c r="U259" s="163" t="s">
        <v>1</v>
      </c>
      <c r="V259" s="31"/>
      <c r="W259" s="31"/>
      <c r="X259" s="31"/>
      <c r="Y259" s="31"/>
      <c r="Z259" s="31"/>
      <c r="AA259" s="31"/>
      <c r="AB259" s="31"/>
      <c r="AC259" s="31"/>
      <c r="AD259" s="31"/>
      <c r="AE259" s="31"/>
      <c r="AR259" s="164" t="s">
        <v>149</v>
      </c>
      <c r="AT259" s="164" t="s">
        <v>145</v>
      </c>
      <c r="AU259" s="164" t="s">
        <v>121</v>
      </c>
      <c r="AY259" s="16" t="s">
        <v>142</v>
      </c>
      <c r="BE259" s="165">
        <f>IF(N259="základná",J259,0)</f>
        <v>0</v>
      </c>
      <c r="BF259" s="165">
        <f>IF(N259="znížená",J259,0)</f>
        <v>0</v>
      </c>
      <c r="BG259" s="165">
        <f>IF(N259="zákl. prenesená",J259,0)</f>
        <v>0</v>
      </c>
      <c r="BH259" s="165">
        <f>IF(N259="zníž. prenesená",J259,0)</f>
        <v>0</v>
      </c>
      <c r="BI259" s="165">
        <f>IF(N259="nulová",J259,0)</f>
        <v>0</v>
      </c>
      <c r="BJ259" s="16" t="s">
        <v>121</v>
      </c>
      <c r="BK259" s="166">
        <f>ROUND(I259*H259,3)</f>
        <v>0</v>
      </c>
      <c r="BL259" s="16" t="s">
        <v>149</v>
      </c>
      <c r="BM259" s="164" t="s">
        <v>389</v>
      </c>
    </row>
    <row r="260" spans="1:65" s="2" customFormat="1" ht="24.15" customHeight="1" x14ac:dyDescent="0.2">
      <c r="A260" s="31"/>
      <c r="B260" s="119"/>
      <c r="C260" s="153" t="s">
        <v>390</v>
      </c>
      <c r="D260" s="153" t="s">
        <v>145</v>
      </c>
      <c r="E260" s="154" t="s">
        <v>234</v>
      </c>
      <c r="F260" s="155" t="s">
        <v>235</v>
      </c>
      <c r="G260" s="156" t="s">
        <v>212</v>
      </c>
      <c r="H260" s="157">
        <v>3.5999999999999997E-2</v>
      </c>
      <c r="I260" s="158"/>
      <c r="J260" s="157">
        <f>ROUND(I260*H260,3)</f>
        <v>0</v>
      </c>
      <c r="K260" s="159"/>
      <c r="L260" s="32"/>
      <c r="M260" s="160" t="s">
        <v>1</v>
      </c>
      <c r="N260" s="161" t="s">
        <v>40</v>
      </c>
      <c r="O260" s="57"/>
      <c r="P260" s="162">
        <f>O260*H260</f>
        <v>0</v>
      </c>
      <c r="Q260" s="162">
        <v>0</v>
      </c>
      <c r="R260" s="162">
        <f>Q260*H260</f>
        <v>0</v>
      </c>
      <c r="S260" s="162">
        <v>0</v>
      </c>
      <c r="T260" s="162">
        <f>S260*H260</f>
        <v>0</v>
      </c>
      <c r="U260" s="163" t="s">
        <v>1</v>
      </c>
      <c r="V260" s="31"/>
      <c r="W260" s="31"/>
      <c r="X260" s="31"/>
      <c r="Y260" s="31"/>
      <c r="Z260" s="31"/>
      <c r="AA260" s="31"/>
      <c r="AB260" s="31"/>
      <c r="AC260" s="31"/>
      <c r="AD260" s="31"/>
      <c r="AE260" s="31"/>
      <c r="AR260" s="164" t="s">
        <v>149</v>
      </c>
      <c r="AT260" s="164" t="s">
        <v>145</v>
      </c>
      <c r="AU260" s="164" t="s">
        <v>121</v>
      </c>
      <c r="AY260" s="16" t="s">
        <v>142</v>
      </c>
      <c r="BE260" s="165">
        <f>IF(N260="základná",J260,0)</f>
        <v>0</v>
      </c>
      <c r="BF260" s="165">
        <f>IF(N260="znížená",J260,0)</f>
        <v>0</v>
      </c>
      <c r="BG260" s="165">
        <f>IF(N260="zákl. prenesená",J260,0)</f>
        <v>0</v>
      </c>
      <c r="BH260" s="165">
        <f>IF(N260="zníž. prenesená",J260,0)</f>
        <v>0</v>
      </c>
      <c r="BI260" s="165">
        <f>IF(N260="nulová",J260,0)</f>
        <v>0</v>
      </c>
      <c r="BJ260" s="16" t="s">
        <v>121</v>
      </c>
      <c r="BK260" s="166">
        <f>ROUND(I260*H260,3)</f>
        <v>0</v>
      </c>
      <c r="BL260" s="16" t="s">
        <v>149</v>
      </c>
      <c r="BM260" s="164" t="s">
        <v>391</v>
      </c>
    </row>
    <row r="261" spans="1:65" s="12" customFormat="1" ht="22.95" customHeight="1" x14ac:dyDescent="0.25">
      <c r="B261" s="140"/>
      <c r="D261" s="141" t="s">
        <v>73</v>
      </c>
      <c r="E261" s="151" t="s">
        <v>392</v>
      </c>
      <c r="F261" s="151" t="s">
        <v>393</v>
      </c>
      <c r="I261" s="143"/>
      <c r="J261" s="152">
        <f>BK261</f>
        <v>0</v>
      </c>
      <c r="L261" s="140"/>
      <c r="M261" s="145"/>
      <c r="N261" s="146"/>
      <c r="O261" s="146"/>
      <c r="P261" s="147">
        <f>SUM(P262:P276)</f>
        <v>0</v>
      </c>
      <c r="Q261" s="146"/>
      <c r="R261" s="147">
        <f>SUM(R262:R276)</f>
        <v>11.89838</v>
      </c>
      <c r="S261" s="146"/>
      <c r="T261" s="147">
        <f>SUM(T262:T276)</f>
        <v>7.203949999999999</v>
      </c>
      <c r="U261" s="148"/>
      <c r="AR261" s="141" t="s">
        <v>81</v>
      </c>
      <c r="AT261" s="149" t="s">
        <v>73</v>
      </c>
      <c r="AU261" s="149" t="s">
        <v>81</v>
      </c>
      <c r="AY261" s="141" t="s">
        <v>142</v>
      </c>
      <c r="BK261" s="150">
        <f>SUM(BK262:BK276)</f>
        <v>0</v>
      </c>
    </row>
    <row r="262" spans="1:65" s="2" customFormat="1" ht="49.2" customHeight="1" x14ac:dyDescent="0.2">
      <c r="A262" s="31"/>
      <c r="B262" s="119"/>
      <c r="C262" s="153" t="s">
        <v>394</v>
      </c>
      <c r="D262" s="153" t="s">
        <v>145</v>
      </c>
      <c r="E262" s="154" t="s">
        <v>146</v>
      </c>
      <c r="F262" s="155" t="s">
        <v>147</v>
      </c>
      <c r="G262" s="156" t="s">
        <v>148</v>
      </c>
      <c r="H262" s="157">
        <v>533</v>
      </c>
      <c r="I262" s="158"/>
      <c r="J262" s="157">
        <f t="shared" ref="J262:J270" si="55">ROUND(I262*H262,3)</f>
        <v>0</v>
      </c>
      <c r="K262" s="159"/>
      <c r="L262" s="32"/>
      <c r="M262" s="160" t="s">
        <v>1</v>
      </c>
      <c r="N262" s="161" t="s">
        <v>40</v>
      </c>
      <c r="O262" s="57"/>
      <c r="P262" s="162">
        <f t="shared" ref="P262:P270" si="56">O262*H262</f>
        <v>0</v>
      </c>
      <c r="Q262" s="162">
        <v>0</v>
      </c>
      <c r="R262" s="162">
        <f t="shared" ref="R262:R270" si="57">Q262*H262</f>
        <v>0</v>
      </c>
      <c r="S262" s="162">
        <v>1.2999999999999999E-2</v>
      </c>
      <c r="T262" s="162">
        <f t="shared" ref="T262:T270" si="58">S262*H262</f>
        <v>6.9289999999999994</v>
      </c>
      <c r="U262" s="163" t="s">
        <v>1</v>
      </c>
      <c r="V262" s="31"/>
      <c r="W262" s="31"/>
      <c r="X262" s="31"/>
      <c r="Y262" s="31"/>
      <c r="Z262" s="31"/>
      <c r="AA262" s="31"/>
      <c r="AB262" s="31"/>
      <c r="AC262" s="31"/>
      <c r="AD262" s="31"/>
      <c r="AE262" s="31"/>
      <c r="AR262" s="164" t="s">
        <v>149</v>
      </c>
      <c r="AT262" s="164" t="s">
        <v>145</v>
      </c>
      <c r="AU262" s="164" t="s">
        <v>121</v>
      </c>
      <c r="AY262" s="16" t="s">
        <v>142</v>
      </c>
      <c r="BE262" s="165">
        <f t="shared" ref="BE262:BE270" si="59">IF(N262="základná",J262,0)</f>
        <v>0</v>
      </c>
      <c r="BF262" s="165">
        <f t="shared" ref="BF262:BF270" si="60">IF(N262="znížená",J262,0)</f>
        <v>0</v>
      </c>
      <c r="BG262" s="165">
        <f t="shared" ref="BG262:BG270" si="61">IF(N262="zákl. prenesená",J262,0)</f>
        <v>0</v>
      </c>
      <c r="BH262" s="165">
        <f t="shared" ref="BH262:BH270" si="62">IF(N262="zníž. prenesená",J262,0)</f>
        <v>0</v>
      </c>
      <c r="BI262" s="165">
        <f t="shared" ref="BI262:BI270" si="63">IF(N262="nulová",J262,0)</f>
        <v>0</v>
      </c>
      <c r="BJ262" s="16" t="s">
        <v>121</v>
      </c>
      <c r="BK262" s="166">
        <f t="shared" ref="BK262:BK270" si="64">ROUND(I262*H262,3)</f>
        <v>0</v>
      </c>
      <c r="BL262" s="16" t="s">
        <v>149</v>
      </c>
      <c r="BM262" s="164" t="s">
        <v>395</v>
      </c>
    </row>
    <row r="263" spans="1:65" s="2" customFormat="1" ht="24.15" customHeight="1" x14ac:dyDescent="0.2">
      <c r="A263" s="31"/>
      <c r="B263" s="119"/>
      <c r="C263" s="153" t="s">
        <v>396</v>
      </c>
      <c r="D263" s="153" t="s">
        <v>145</v>
      </c>
      <c r="E263" s="154" t="s">
        <v>318</v>
      </c>
      <c r="F263" s="155" t="s">
        <v>159</v>
      </c>
      <c r="G263" s="156" t="s">
        <v>148</v>
      </c>
      <c r="H263" s="157">
        <v>533</v>
      </c>
      <c r="I263" s="158"/>
      <c r="J263" s="157">
        <f t="shared" si="55"/>
        <v>0</v>
      </c>
      <c r="K263" s="159"/>
      <c r="L263" s="32"/>
      <c r="M263" s="160" t="s">
        <v>1</v>
      </c>
      <c r="N263" s="161" t="s">
        <v>40</v>
      </c>
      <c r="O263" s="57"/>
      <c r="P263" s="162">
        <f t="shared" si="56"/>
        <v>0</v>
      </c>
      <c r="Q263" s="162">
        <v>0</v>
      </c>
      <c r="R263" s="162">
        <f t="shared" si="57"/>
        <v>0</v>
      </c>
      <c r="S263" s="162">
        <v>0</v>
      </c>
      <c r="T263" s="162">
        <f t="shared" si="58"/>
        <v>0</v>
      </c>
      <c r="U263" s="163" t="s">
        <v>1</v>
      </c>
      <c r="V263" s="31"/>
      <c r="W263" s="31"/>
      <c r="X263" s="31"/>
      <c r="Y263" s="31"/>
      <c r="Z263" s="31"/>
      <c r="AA263" s="31"/>
      <c r="AB263" s="31"/>
      <c r="AC263" s="31"/>
      <c r="AD263" s="31"/>
      <c r="AE263" s="31"/>
      <c r="AR263" s="164" t="s">
        <v>149</v>
      </c>
      <c r="AT263" s="164" t="s">
        <v>145</v>
      </c>
      <c r="AU263" s="164" t="s">
        <v>121</v>
      </c>
      <c r="AY263" s="16" t="s">
        <v>142</v>
      </c>
      <c r="BE263" s="165">
        <f t="shared" si="59"/>
        <v>0</v>
      </c>
      <c r="BF263" s="165">
        <f t="shared" si="60"/>
        <v>0</v>
      </c>
      <c r="BG263" s="165">
        <f t="shared" si="61"/>
        <v>0</v>
      </c>
      <c r="BH263" s="165">
        <f t="shared" si="62"/>
        <v>0</v>
      </c>
      <c r="BI263" s="165">
        <f t="shared" si="63"/>
        <v>0</v>
      </c>
      <c r="BJ263" s="16" t="s">
        <v>121</v>
      </c>
      <c r="BK263" s="166">
        <f t="shared" si="64"/>
        <v>0</v>
      </c>
      <c r="BL263" s="16" t="s">
        <v>149</v>
      </c>
      <c r="BM263" s="164" t="s">
        <v>397</v>
      </c>
    </row>
    <row r="264" spans="1:65" s="2" customFormat="1" ht="37.950000000000003" customHeight="1" x14ac:dyDescent="0.2">
      <c r="A264" s="31"/>
      <c r="B264" s="119"/>
      <c r="C264" s="153" t="s">
        <v>398</v>
      </c>
      <c r="D264" s="153" t="s">
        <v>145</v>
      </c>
      <c r="E264" s="154" t="s">
        <v>186</v>
      </c>
      <c r="F264" s="155" t="s">
        <v>183</v>
      </c>
      <c r="G264" s="156" t="s">
        <v>148</v>
      </c>
      <c r="H264" s="157">
        <v>533</v>
      </c>
      <c r="I264" s="158"/>
      <c r="J264" s="157">
        <f t="shared" si="55"/>
        <v>0</v>
      </c>
      <c r="K264" s="159"/>
      <c r="L264" s="32"/>
      <c r="M264" s="160" t="s">
        <v>1</v>
      </c>
      <c r="N264" s="161" t="s">
        <v>40</v>
      </c>
      <c r="O264" s="57"/>
      <c r="P264" s="162">
        <f t="shared" si="56"/>
        <v>0</v>
      </c>
      <c r="Q264" s="162">
        <v>0.02</v>
      </c>
      <c r="R264" s="162">
        <f t="shared" si="57"/>
        <v>10.66</v>
      </c>
      <c r="S264" s="162">
        <v>0</v>
      </c>
      <c r="T264" s="162">
        <f t="shared" si="58"/>
        <v>0</v>
      </c>
      <c r="U264" s="163" t="s">
        <v>1</v>
      </c>
      <c r="V264" s="31"/>
      <c r="W264" s="31"/>
      <c r="X264" s="31"/>
      <c r="Y264" s="31"/>
      <c r="Z264" s="31"/>
      <c r="AA264" s="31"/>
      <c r="AB264" s="31"/>
      <c r="AC264" s="31"/>
      <c r="AD264" s="31"/>
      <c r="AE264" s="31"/>
      <c r="AR264" s="164" t="s">
        <v>149</v>
      </c>
      <c r="AT264" s="164" t="s">
        <v>145</v>
      </c>
      <c r="AU264" s="164" t="s">
        <v>121</v>
      </c>
      <c r="AY264" s="16" t="s">
        <v>142</v>
      </c>
      <c r="BE264" s="165">
        <f t="shared" si="59"/>
        <v>0</v>
      </c>
      <c r="BF264" s="165">
        <f t="shared" si="60"/>
        <v>0</v>
      </c>
      <c r="BG264" s="165">
        <f t="shared" si="61"/>
        <v>0</v>
      </c>
      <c r="BH264" s="165">
        <f t="shared" si="62"/>
        <v>0</v>
      </c>
      <c r="BI264" s="165">
        <f t="shared" si="63"/>
        <v>0</v>
      </c>
      <c r="BJ264" s="16" t="s">
        <v>121</v>
      </c>
      <c r="BK264" s="166">
        <f t="shared" si="64"/>
        <v>0</v>
      </c>
      <c r="BL264" s="16" t="s">
        <v>149</v>
      </c>
      <c r="BM264" s="164" t="s">
        <v>399</v>
      </c>
    </row>
    <row r="265" spans="1:65" s="2" customFormat="1" ht="37.950000000000003" customHeight="1" x14ac:dyDescent="0.2">
      <c r="A265" s="31"/>
      <c r="B265" s="119"/>
      <c r="C265" s="153" t="s">
        <v>400</v>
      </c>
      <c r="D265" s="153" t="s">
        <v>145</v>
      </c>
      <c r="E265" s="154" t="s">
        <v>189</v>
      </c>
      <c r="F265" s="155" t="s">
        <v>190</v>
      </c>
      <c r="G265" s="156" t="s">
        <v>191</v>
      </c>
      <c r="H265" s="157">
        <v>611</v>
      </c>
      <c r="I265" s="158"/>
      <c r="J265" s="157">
        <f t="shared" si="55"/>
        <v>0</v>
      </c>
      <c r="K265" s="159"/>
      <c r="L265" s="32"/>
      <c r="M265" s="160" t="s">
        <v>1</v>
      </c>
      <c r="N265" s="161" t="s">
        <v>40</v>
      </c>
      <c r="O265" s="57"/>
      <c r="P265" s="162">
        <f t="shared" si="56"/>
        <v>0</v>
      </c>
      <c r="Q265" s="162">
        <v>4.4999999999999999E-4</v>
      </c>
      <c r="R265" s="162">
        <f t="shared" si="57"/>
        <v>0.27494999999999997</v>
      </c>
      <c r="S265" s="162">
        <v>4.4999999999999999E-4</v>
      </c>
      <c r="T265" s="162">
        <f t="shared" si="58"/>
        <v>0.27494999999999997</v>
      </c>
      <c r="U265" s="163" t="s">
        <v>1</v>
      </c>
      <c r="V265" s="31"/>
      <c r="W265" s="31"/>
      <c r="X265" s="31"/>
      <c r="Y265" s="31"/>
      <c r="Z265" s="31"/>
      <c r="AA265" s="31"/>
      <c r="AB265" s="31"/>
      <c r="AC265" s="31"/>
      <c r="AD265" s="31"/>
      <c r="AE265" s="31"/>
      <c r="AR265" s="164" t="s">
        <v>149</v>
      </c>
      <c r="AT265" s="164" t="s">
        <v>145</v>
      </c>
      <c r="AU265" s="164" t="s">
        <v>121</v>
      </c>
      <c r="AY265" s="16" t="s">
        <v>142</v>
      </c>
      <c r="BE265" s="165">
        <f t="shared" si="59"/>
        <v>0</v>
      </c>
      <c r="BF265" s="165">
        <f t="shared" si="60"/>
        <v>0</v>
      </c>
      <c r="BG265" s="165">
        <f t="shared" si="61"/>
        <v>0</v>
      </c>
      <c r="BH265" s="165">
        <f t="shared" si="62"/>
        <v>0</v>
      </c>
      <c r="BI265" s="165">
        <f t="shared" si="63"/>
        <v>0</v>
      </c>
      <c r="BJ265" s="16" t="s">
        <v>121</v>
      </c>
      <c r="BK265" s="166">
        <f t="shared" si="64"/>
        <v>0</v>
      </c>
      <c r="BL265" s="16" t="s">
        <v>149</v>
      </c>
      <c r="BM265" s="164" t="s">
        <v>401</v>
      </c>
    </row>
    <row r="266" spans="1:65" s="2" customFormat="1" ht="24.15" customHeight="1" x14ac:dyDescent="0.2">
      <c r="A266" s="31"/>
      <c r="B266" s="119"/>
      <c r="C266" s="153" t="s">
        <v>402</v>
      </c>
      <c r="D266" s="153" t="s">
        <v>145</v>
      </c>
      <c r="E266" s="154" t="s">
        <v>194</v>
      </c>
      <c r="F266" s="155" t="s">
        <v>195</v>
      </c>
      <c r="G266" s="156" t="s">
        <v>191</v>
      </c>
      <c r="H266" s="157">
        <v>611</v>
      </c>
      <c r="I266" s="158"/>
      <c r="J266" s="157">
        <f t="shared" si="55"/>
        <v>0</v>
      </c>
      <c r="K266" s="159"/>
      <c r="L266" s="32"/>
      <c r="M266" s="160" t="s">
        <v>1</v>
      </c>
      <c r="N266" s="161" t="s">
        <v>40</v>
      </c>
      <c r="O266" s="57"/>
      <c r="P266" s="162">
        <f t="shared" si="56"/>
        <v>0</v>
      </c>
      <c r="Q266" s="162">
        <v>5.2999999999999998E-4</v>
      </c>
      <c r="R266" s="162">
        <f t="shared" si="57"/>
        <v>0.32383000000000001</v>
      </c>
      <c r="S266" s="162">
        <v>0</v>
      </c>
      <c r="T266" s="162">
        <f t="shared" si="58"/>
        <v>0</v>
      </c>
      <c r="U266" s="163" t="s">
        <v>1</v>
      </c>
      <c r="V266" s="31"/>
      <c r="W266" s="31"/>
      <c r="X266" s="31"/>
      <c r="Y266" s="31"/>
      <c r="Z266" s="31"/>
      <c r="AA266" s="31"/>
      <c r="AB266" s="31"/>
      <c r="AC266" s="31"/>
      <c r="AD266" s="31"/>
      <c r="AE266" s="31"/>
      <c r="AR266" s="164" t="s">
        <v>149</v>
      </c>
      <c r="AT266" s="164" t="s">
        <v>145</v>
      </c>
      <c r="AU266" s="164" t="s">
        <v>121</v>
      </c>
      <c r="AY266" s="16" t="s">
        <v>142</v>
      </c>
      <c r="BE266" s="165">
        <f t="shared" si="59"/>
        <v>0</v>
      </c>
      <c r="BF266" s="165">
        <f t="shared" si="60"/>
        <v>0</v>
      </c>
      <c r="BG266" s="165">
        <f t="shared" si="61"/>
        <v>0</v>
      </c>
      <c r="BH266" s="165">
        <f t="shared" si="62"/>
        <v>0</v>
      </c>
      <c r="BI266" s="165">
        <f t="shared" si="63"/>
        <v>0</v>
      </c>
      <c r="BJ266" s="16" t="s">
        <v>121</v>
      </c>
      <c r="BK266" s="166">
        <f t="shared" si="64"/>
        <v>0</v>
      </c>
      <c r="BL266" s="16" t="s">
        <v>149</v>
      </c>
      <c r="BM266" s="164" t="s">
        <v>403</v>
      </c>
    </row>
    <row r="267" spans="1:65" s="2" customFormat="1" ht="37.950000000000003" customHeight="1" x14ac:dyDescent="0.2">
      <c r="A267" s="31"/>
      <c r="B267" s="119"/>
      <c r="C267" s="153" t="s">
        <v>404</v>
      </c>
      <c r="D267" s="153" t="s">
        <v>145</v>
      </c>
      <c r="E267" s="154" t="s">
        <v>198</v>
      </c>
      <c r="F267" s="155" t="s">
        <v>199</v>
      </c>
      <c r="G267" s="156" t="s">
        <v>148</v>
      </c>
      <c r="H267" s="157">
        <v>533</v>
      </c>
      <c r="I267" s="158"/>
      <c r="J267" s="157">
        <f t="shared" si="55"/>
        <v>0</v>
      </c>
      <c r="K267" s="159"/>
      <c r="L267" s="32"/>
      <c r="M267" s="160" t="s">
        <v>1</v>
      </c>
      <c r="N267" s="161" t="s">
        <v>40</v>
      </c>
      <c r="O267" s="57"/>
      <c r="P267" s="162">
        <f t="shared" si="56"/>
        <v>0</v>
      </c>
      <c r="Q267" s="162">
        <v>6.9999999999999999E-4</v>
      </c>
      <c r="R267" s="162">
        <f t="shared" si="57"/>
        <v>0.37309999999999999</v>
      </c>
      <c r="S267" s="162">
        <v>0</v>
      </c>
      <c r="T267" s="162">
        <f t="shared" si="58"/>
        <v>0</v>
      </c>
      <c r="U267" s="163" t="s">
        <v>1</v>
      </c>
      <c r="V267" s="31"/>
      <c r="W267" s="31"/>
      <c r="X267" s="31"/>
      <c r="Y267" s="31"/>
      <c r="Z267" s="31"/>
      <c r="AA267" s="31"/>
      <c r="AB267" s="31"/>
      <c r="AC267" s="31"/>
      <c r="AD267" s="31"/>
      <c r="AE267" s="31"/>
      <c r="AR267" s="164" t="s">
        <v>149</v>
      </c>
      <c r="AT267" s="164" t="s">
        <v>145</v>
      </c>
      <c r="AU267" s="164" t="s">
        <v>121</v>
      </c>
      <c r="AY267" s="16" t="s">
        <v>142</v>
      </c>
      <c r="BE267" s="165">
        <f t="shared" si="59"/>
        <v>0</v>
      </c>
      <c r="BF267" s="165">
        <f t="shared" si="60"/>
        <v>0</v>
      </c>
      <c r="BG267" s="165">
        <f t="shared" si="61"/>
        <v>0</v>
      </c>
      <c r="BH267" s="165">
        <f t="shared" si="62"/>
        <v>0</v>
      </c>
      <c r="BI267" s="165">
        <f t="shared" si="63"/>
        <v>0</v>
      </c>
      <c r="BJ267" s="16" t="s">
        <v>121</v>
      </c>
      <c r="BK267" s="166">
        <f t="shared" si="64"/>
        <v>0</v>
      </c>
      <c r="BL267" s="16" t="s">
        <v>149</v>
      </c>
      <c r="BM267" s="164" t="s">
        <v>405</v>
      </c>
    </row>
    <row r="268" spans="1:65" s="2" customFormat="1" ht="14.4" customHeight="1" x14ac:dyDescent="0.2">
      <c r="A268" s="31"/>
      <c r="B268" s="119"/>
      <c r="C268" s="153" t="s">
        <v>406</v>
      </c>
      <c r="D268" s="153" t="s">
        <v>145</v>
      </c>
      <c r="E268" s="154" t="s">
        <v>202</v>
      </c>
      <c r="F268" s="155" t="s">
        <v>203</v>
      </c>
      <c r="G268" s="156" t="s">
        <v>148</v>
      </c>
      <c r="H268" s="157">
        <v>533</v>
      </c>
      <c r="I268" s="158"/>
      <c r="J268" s="157">
        <f t="shared" si="55"/>
        <v>0</v>
      </c>
      <c r="K268" s="159"/>
      <c r="L268" s="32"/>
      <c r="M268" s="160" t="s">
        <v>1</v>
      </c>
      <c r="N268" s="161" t="s">
        <v>40</v>
      </c>
      <c r="O268" s="57"/>
      <c r="P268" s="162">
        <f t="shared" si="56"/>
        <v>0</v>
      </c>
      <c r="Q268" s="162">
        <v>5.0000000000000001E-4</v>
      </c>
      <c r="R268" s="162">
        <f t="shared" si="57"/>
        <v>0.26650000000000001</v>
      </c>
      <c r="S268" s="162">
        <v>0</v>
      </c>
      <c r="T268" s="162">
        <f t="shared" si="58"/>
        <v>0</v>
      </c>
      <c r="U268" s="163" t="s">
        <v>1</v>
      </c>
      <c r="V268" s="31"/>
      <c r="W268" s="31"/>
      <c r="X268" s="31"/>
      <c r="Y268" s="31"/>
      <c r="Z268" s="31"/>
      <c r="AA268" s="31"/>
      <c r="AB268" s="31"/>
      <c r="AC268" s="31"/>
      <c r="AD268" s="31"/>
      <c r="AE268" s="31"/>
      <c r="AR268" s="164" t="s">
        <v>149</v>
      </c>
      <c r="AT268" s="164" t="s">
        <v>145</v>
      </c>
      <c r="AU268" s="164" t="s">
        <v>121</v>
      </c>
      <c r="AY268" s="16" t="s">
        <v>142</v>
      </c>
      <c r="BE268" s="165">
        <f t="shared" si="59"/>
        <v>0</v>
      </c>
      <c r="BF268" s="165">
        <f t="shared" si="60"/>
        <v>0</v>
      </c>
      <c r="BG268" s="165">
        <f t="shared" si="61"/>
        <v>0</v>
      </c>
      <c r="BH268" s="165">
        <f t="shared" si="62"/>
        <v>0</v>
      </c>
      <c r="BI268" s="165">
        <f t="shared" si="63"/>
        <v>0</v>
      </c>
      <c r="BJ268" s="16" t="s">
        <v>121</v>
      </c>
      <c r="BK268" s="166">
        <f t="shared" si="64"/>
        <v>0</v>
      </c>
      <c r="BL268" s="16" t="s">
        <v>149</v>
      </c>
      <c r="BM268" s="164" t="s">
        <v>407</v>
      </c>
    </row>
    <row r="269" spans="1:65" s="2" customFormat="1" ht="24.15" customHeight="1" x14ac:dyDescent="0.2">
      <c r="A269" s="31"/>
      <c r="B269" s="119"/>
      <c r="C269" s="153" t="s">
        <v>408</v>
      </c>
      <c r="D269" s="153" t="s">
        <v>145</v>
      </c>
      <c r="E269" s="154" t="s">
        <v>210</v>
      </c>
      <c r="F269" s="155" t="s">
        <v>211</v>
      </c>
      <c r="G269" s="156" t="s">
        <v>212</v>
      </c>
      <c r="H269" s="157">
        <v>7.2039999999999997</v>
      </c>
      <c r="I269" s="158"/>
      <c r="J269" s="157">
        <f t="shared" si="55"/>
        <v>0</v>
      </c>
      <c r="K269" s="159"/>
      <c r="L269" s="32"/>
      <c r="M269" s="160" t="s">
        <v>1</v>
      </c>
      <c r="N269" s="161" t="s">
        <v>40</v>
      </c>
      <c r="O269" s="57"/>
      <c r="P269" s="162">
        <f t="shared" si="56"/>
        <v>0</v>
      </c>
      <c r="Q269" s="162">
        <v>0</v>
      </c>
      <c r="R269" s="162">
        <f t="shared" si="57"/>
        <v>0</v>
      </c>
      <c r="S269" s="162">
        <v>0</v>
      </c>
      <c r="T269" s="162">
        <f t="shared" si="58"/>
        <v>0</v>
      </c>
      <c r="U269" s="163" t="s">
        <v>1</v>
      </c>
      <c r="V269" s="31"/>
      <c r="W269" s="31"/>
      <c r="X269" s="31"/>
      <c r="Y269" s="31"/>
      <c r="Z269" s="31"/>
      <c r="AA269" s="31"/>
      <c r="AB269" s="31"/>
      <c r="AC269" s="31"/>
      <c r="AD269" s="31"/>
      <c r="AE269" s="31"/>
      <c r="AR269" s="164" t="s">
        <v>149</v>
      </c>
      <c r="AT269" s="164" t="s">
        <v>145</v>
      </c>
      <c r="AU269" s="164" t="s">
        <v>121</v>
      </c>
      <c r="AY269" s="16" t="s">
        <v>142</v>
      </c>
      <c r="BE269" s="165">
        <f t="shared" si="59"/>
        <v>0</v>
      </c>
      <c r="BF269" s="165">
        <f t="shared" si="60"/>
        <v>0</v>
      </c>
      <c r="BG269" s="165">
        <f t="shared" si="61"/>
        <v>0</v>
      </c>
      <c r="BH269" s="165">
        <f t="shared" si="62"/>
        <v>0</v>
      </c>
      <c r="BI269" s="165">
        <f t="shared" si="63"/>
        <v>0</v>
      </c>
      <c r="BJ269" s="16" t="s">
        <v>121</v>
      </c>
      <c r="BK269" s="166">
        <f t="shared" si="64"/>
        <v>0</v>
      </c>
      <c r="BL269" s="16" t="s">
        <v>149</v>
      </c>
      <c r="BM269" s="164" t="s">
        <v>409</v>
      </c>
    </row>
    <row r="270" spans="1:65" s="2" customFormat="1" ht="24.15" customHeight="1" x14ac:dyDescent="0.2">
      <c r="A270" s="31"/>
      <c r="B270" s="119"/>
      <c r="C270" s="153" t="s">
        <v>410</v>
      </c>
      <c r="D270" s="153" t="s">
        <v>145</v>
      </c>
      <c r="E270" s="154" t="s">
        <v>215</v>
      </c>
      <c r="F270" s="155" t="s">
        <v>216</v>
      </c>
      <c r="G270" s="156" t="s">
        <v>212</v>
      </c>
      <c r="H270" s="157">
        <v>36.020000000000003</v>
      </c>
      <c r="I270" s="158"/>
      <c r="J270" s="157">
        <f t="shared" si="55"/>
        <v>0</v>
      </c>
      <c r="K270" s="159"/>
      <c r="L270" s="32"/>
      <c r="M270" s="160" t="s">
        <v>1</v>
      </c>
      <c r="N270" s="161" t="s">
        <v>40</v>
      </c>
      <c r="O270" s="57"/>
      <c r="P270" s="162">
        <f t="shared" si="56"/>
        <v>0</v>
      </c>
      <c r="Q270" s="162">
        <v>0</v>
      </c>
      <c r="R270" s="162">
        <f t="shared" si="57"/>
        <v>0</v>
      </c>
      <c r="S270" s="162">
        <v>0</v>
      </c>
      <c r="T270" s="162">
        <f t="shared" si="58"/>
        <v>0</v>
      </c>
      <c r="U270" s="163" t="s">
        <v>1</v>
      </c>
      <c r="V270" s="31"/>
      <c r="W270" s="31"/>
      <c r="X270" s="31"/>
      <c r="Y270" s="31"/>
      <c r="Z270" s="31"/>
      <c r="AA270" s="31"/>
      <c r="AB270" s="31"/>
      <c r="AC270" s="31"/>
      <c r="AD270" s="31"/>
      <c r="AE270" s="31"/>
      <c r="AR270" s="164" t="s">
        <v>149</v>
      </c>
      <c r="AT270" s="164" t="s">
        <v>145</v>
      </c>
      <c r="AU270" s="164" t="s">
        <v>121</v>
      </c>
      <c r="AY270" s="16" t="s">
        <v>142</v>
      </c>
      <c r="BE270" s="165">
        <f t="shared" si="59"/>
        <v>0</v>
      </c>
      <c r="BF270" s="165">
        <f t="shared" si="60"/>
        <v>0</v>
      </c>
      <c r="BG270" s="165">
        <f t="shared" si="61"/>
        <v>0</v>
      </c>
      <c r="BH270" s="165">
        <f t="shared" si="62"/>
        <v>0</v>
      </c>
      <c r="BI270" s="165">
        <f t="shared" si="63"/>
        <v>0</v>
      </c>
      <c r="BJ270" s="16" t="s">
        <v>121</v>
      </c>
      <c r="BK270" s="166">
        <f t="shared" si="64"/>
        <v>0</v>
      </c>
      <c r="BL270" s="16" t="s">
        <v>149</v>
      </c>
      <c r="BM270" s="164" t="s">
        <v>411</v>
      </c>
    </row>
    <row r="271" spans="1:65" s="13" customFormat="1" x14ac:dyDescent="0.2">
      <c r="B271" s="167"/>
      <c r="D271" s="168" t="s">
        <v>218</v>
      </c>
      <c r="F271" s="169" t="s">
        <v>412</v>
      </c>
      <c r="H271" s="170">
        <v>36.020000000000003</v>
      </c>
      <c r="I271" s="171"/>
      <c r="L271" s="167"/>
      <c r="M271" s="172"/>
      <c r="N271" s="173"/>
      <c r="O271" s="173"/>
      <c r="P271" s="173"/>
      <c r="Q271" s="173"/>
      <c r="R271" s="173"/>
      <c r="S271" s="173"/>
      <c r="T271" s="173"/>
      <c r="U271" s="174"/>
      <c r="AT271" s="175" t="s">
        <v>218</v>
      </c>
      <c r="AU271" s="175" t="s">
        <v>121</v>
      </c>
      <c r="AV271" s="13" t="s">
        <v>121</v>
      </c>
      <c r="AW271" s="13" t="s">
        <v>3</v>
      </c>
      <c r="AX271" s="13" t="s">
        <v>81</v>
      </c>
      <c r="AY271" s="175" t="s">
        <v>142</v>
      </c>
    </row>
    <row r="272" spans="1:65" s="2" customFormat="1" ht="14.4" customHeight="1" x14ac:dyDescent="0.2">
      <c r="A272" s="31"/>
      <c r="B272" s="119"/>
      <c r="C272" s="153" t="s">
        <v>413</v>
      </c>
      <c r="D272" s="153" t="s">
        <v>145</v>
      </c>
      <c r="E272" s="154" t="s">
        <v>221</v>
      </c>
      <c r="F272" s="155" t="s">
        <v>222</v>
      </c>
      <c r="G272" s="156" t="s">
        <v>212</v>
      </c>
      <c r="H272" s="157">
        <v>7.2039999999999997</v>
      </c>
      <c r="I272" s="158"/>
      <c r="J272" s="157">
        <f>ROUND(I272*H272,3)</f>
        <v>0</v>
      </c>
      <c r="K272" s="159"/>
      <c r="L272" s="32"/>
      <c r="M272" s="160" t="s">
        <v>1</v>
      </c>
      <c r="N272" s="161" t="s">
        <v>40</v>
      </c>
      <c r="O272" s="57"/>
      <c r="P272" s="162">
        <f>O272*H272</f>
        <v>0</v>
      </c>
      <c r="Q272" s="162">
        <v>0</v>
      </c>
      <c r="R272" s="162">
        <f>Q272*H272</f>
        <v>0</v>
      </c>
      <c r="S272" s="162">
        <v>0</v>
      </c>
      <c r="T272" s="162">
        <f>S272*H272</f>
        <v>0</v>
      </c>
      <c r="U272" s="163" t="s">
        <v>1</v>
      </c>
      <c r="V272" s="31"/>
      <c r="W272" s="31"/>
      <c r="X272" s="31"/>
      <c r="Y272" s="31"/>
      <c r="Z272" s="31"/>
      <c r="AA272" s="31"/>
      <c r="AB272" s="31"/>
      <c r="AC272" s="31"/>
      <c r="AD272" s="31"/>
      <c r="AE272" s="31"/>
      <c r="AR272" s="164" t="s">
        <v>149</v>
      </c>
      <c r="AT272" s="164" t="s">
        <v>145</v>
      </c>
      <c r="AU272" s="164" t="s">
        <v>121</v>
      </c>
      <c r="AY272" s="16" t="s">
        <v>142</v>
      </c>
      <c r="BE272" s="165">
        <f>IF(N272="základná",J272,0)</f>
        <v>0</v>
      </c>
      <c r="BF272" s="165">
        <f>IF(N272="znížená",J272,0)</f>
        <v>0</v>
      </c>
      <c r="BG272" s="165">
        <f>IF(N272="zákl. prenesená",J272,0)</f>
        <v>0</v>
      </c>
      <c r="BH272" s="165">
        <f>IF(N272="zníž. prenesená",J272,0)</f>
        <v>0</v>
      </c>
      <c r="BI272" s="165">
        <f>IF(N272="nulová",J272,0)</f>
        <v>0</v>
      </c>
      <c r="BJ272" s="16" t="s">
        <v>121</v>
      </c>
      <c r="BK272" s="166">
        <f>ROUND(I272*H272,3)</f>
        <v>0</v>
      </c>
      <c r="BL272" s="16" t="s">
        <v>149</v>
      </c>
      <c r="BM272" s="164" t="s">
        <v>414</v>
      </c>
    </row>
    <row r="273" spans="1:65" s="2" customFormat="1" ht="24.15" customHeight="1" x14ac:dyDescent="0.2">
      <c r="A273" s="31"/>
      <c r="B273" s="119"/>
      <c r="C273" s="153" t="s">
        <v>415</v>
      </c>
      <c r="D273" s="153" t="s">
        <v>145</v>
      </c>
      <c r="E273" s="154" t="s">
        <v>225</v>
      </c>
      <c r="F273" s="155" t="s">
        <v>226</v>
      </c>
      <c r="G273" s="156" t="s">
        <v>212</v>
      </c>
      <c r="H273" s="157">
        <v>208.887</v>
      </c>
      <c r="I273" s="158"/>
      <c r="J273" s="157">
        <f>ROUND(I273*H273,3)</f>
        <v>0</v>
      </c>
      <c r="K273" s="159"/>
      <c r="L273" s="32"/>
      <c r="M273" s="160" t="s">
        <v>1</v>
      </c>
      <c r="N273" s="161" t="s">
        <v>40</v>
      </c>
      <c r="O273" s="57"/>
      <c r="P273" s="162">
        <f>O273*H273</f>
        <v>0</v>
      </c>
      <c r="Q273" s="162">
        <v>0</v>
      </c>
      <c r="R273" s="162">
        <f>Q273*H273</f>
        <v>0</v>
      </c>
      <c r="S273" s="162">
        <v>0</v>
      </c>
      <c r="T273" s="162">
        <f>S273*H273</f>
        <v>0</v>
      </c>
      <c r="U273" s="163" t="s">
        <v>1</v>
      </c>
      <c r="V273" s="31"/>
      <c r="W273" s="31"/>
      <c r="X273" s="31"/>
      <c r="Y273" s="31"/>
      <c r="Z273" s="31"/>
      <c r="AA273" s="31"/>
      <c r="AB273" s="31"/>
      <c r="AC273" s="31"/>
      <c r="AD273" s="31"/>
      <c r="AE273" s="31"/>
      <c r="AR273" s="164" t="s">
        <v>149</v>
      </c>
      <c r="AT273" s="164" t="s">
        <v>145</v>
      </c>
      <c r="AU273" s="164" t="s">
        <v>121</v>
      </c>
      <c r="AY273" s="16" t="s">
        <v>142</v>
      </c>
      <c r="BE273" s="165">
        <f>IF(N273="základná",J273,0)</f>
        <v>0</v>
      </c>
      <c r="BF273" s="165">
        <f>IF(N273="znížená",J273,0)</f>
        <v>0</v>
      </c>
      <c r="BG273" s="165">
        <f>IF(N273="zákl. prenesená",J273,0)</f>
        <v>0</v>
      </c>
      <c r="BH273" s="165">
        <f>IF(N273="zníž. prenesená",J273,0)</f>
        <v>0</v>
      </c>
      <c r="BI273" s="165">
        <f>IF(N273="nulová",J273,0)</f>
        <v>0</v>
      </c>
      <c r="BJ273" s="16" t="s">
        <v>121</v>
      </c>
      <c r="BK273" s="166">
        <f>ROUND(I273*H273,3)</f>
        <v>0</v>
      </c>
      <c r="BL273" s="16" t="s">
        <v>149</v>
      </c>
      <c r="BM273" s="164" t="s">
        <v>416</v>
      </c>
    </row>
    <row r="274" spans="1:65" s="13" customFormat="1" x14ac:dyDescent="0.2">
      <c r="B274" s="167"/>
      <c r="D274" s="168" t="s">
        <v>218</v>
      </c>
      <c r="F274" s="169" t="s">
        <v>417</v>
      </c>
      <c r="H274" s="170">
        <v>208.887</v>
      </c>
      <c r="I274" s="171"/>
      <c r="L274" s="167"/>
      <c r="M274" s="172"/>
      <c r="N274" s="173"/>
      <c r="O274" s="173"/>
      <c r="P274" s="173"/>
      <c r="Q274" s="173"/>
      <c r="R274" s="173"/>
      <c r="S274" s="173"/>
      <c r="T274" s="173"/>
      <c r="U274" s="174"/>
      <c r="AT274" s="175" t="s">
        <v>218</v>
      </c>
      <c r="AU274" s="175" t="s">
        <v>121</v>
      </c>
      <c r="AV274" s="13" t="s">
        <v>121</v>
      </c>
      <c r="AW274" s="13" t="s">
        <v>3</v>
      </c>
      <c r="AX274" s="13" t="s">
        <v>81</v>
      </c>
      <c r="AY274" s="175" t="s">
        <v>142</v>
      </c>
    </row>
    <row r="275" spans="1:65" s="2" customFormat="1" ht="14.4" customHeight="1" x14ac:dyDescent="0.2">
      <c r="A275" s="31"/>
      <c r="B275" s="119"/>
      <c r="C275" s="153" t="s">
        <v>418</v>
      </c>
      <c r="D275" s="153" t="s">
        <v>145</v>
      </c>
      <c r="E275" s="154" t="s">
        <v>230</v>
      </c>
      <c r="F275" s="155" t="s">
        <v>231</v>
      </c>
      <c r="G275" s="156" t="s">
        <v>212</v>
      </c>
      <c r="H275" s="157">
        <v>7.2039999999999997</v>
      </c>
      <c r="I275" s="158"/>
      <c r="J275" s="157">
        <f>ROUND(I275*H275,3)</f>
        <v>0</v>
      </c>
      <c r="K275" s="159"/>
      <c r="L275" s="32"/>
      <c r="M275" s="160" t="s">
        <v>1</v>
      </c>
      <c r="N275" s="161" t="s">
        <v>40</v>
      </c>
      <c r="O275" s="57"/>
      <c r="P275" s="162">
        <f>O275*H275</f>
        <v>0</v>
      </c>
      <c r="Q275" s="162">
        <v>0</v>
      </c>
      <c r="R275" s="162">
        <f>Q275*H275</f>
        <v>0</v>
      </c>
      <c r="S275" s="162">
        <v>0</v>
      </c>
      <c r="T275" s="162">
        <f>S275*H275</f>
        <v>0</v>
      </c>
      <c r="U275" s="163" t="s">
        <v>1</v>
      </c>
      <c r="V275" s="31"/>
      <c r="W275" s="31"/>
      <c r="X275" s="31"/>
      <c r="Y275" s="31"/>
      <c r="Z275" s="31"/>
      <c r="AA275" s="31"/>
      <c r="AB275" s="31"/>
      <c r="AC275" s="31"/>
      <c r="AD275" s="31"/>
      <c r="AE275" s="31"/>
      <c r="AR275" s="164" t="s">
        <v>149</v>
      </c>
      <c r="AT275" s="164" t="s">
        <v>145</v>
      </c>
      <c r="AU275" s="164" t="s">
        <v>121</v>
      </c>
      <c r="AY275" s="16" t="s">
        <v>142</v>
      </c>
      <c r="BE275" s="165">
        <f>IF(N275="základná",J275,0)</f>
        <v>0</v>
      </c>
      <c r="BF275" s="165">
        <f>IF(N275="znížená",J275,0)</f>
        <v>0</v>
      </c>
      <c r="BG275" s="165">
        <f>IF(N275="zákl. prenesená",J275,0)</f>
        <v>0</v>
      </c>
      <c r="BH275" s="165">
        <f>IF(N275="zníž. prenesená",J275,0)</f>
        <v>0</v>
      </c>
      <c r="BI275" s="165">
        <f>IF(N275="nulová",J275,0)</f>
        <v>0</v>
      </c>
      <c r="BJ275" s="16" t="s">
        <v>121</v>
      </c>
      <c r="BK275" s="166">
        <f>ROUND(I275*H275,3)</f>
        <v>0</v>
      </c>
      <c r="BL275" s="16" t="s">
        <v>149</v>
      </c>
      <c r="BM275" s="164" t="s">
        <v>419</v>
      </c>
    </row>
    <row r="276" spans="1:65" s="2" customFormat="1" ht="24.15" customHeight="1" x14ac:dyDescent="0.2">
      <c r="A276" s="31"/>
      <c r="B276" s="119"/>
      <c r="C276" s="153" t="s">
        <v>420</v>
      </c>
      <c r="D276" s="153" t="s">
        <v>145</v>
      </c>
      <c r="E276" s="154" t="s">
        <v>234</v>
      </c>
      <c r="F276" s="155" t="s">
        <v>235</v>
      </c>
      <c r="G276" s="156" t="s">
        <v>212</v>
      </c>
      <c r="H276" s="157">
        <v>11.898</v>
      </c>
      <c r="I276" s="158"/>
      <c r="J276" s="157">
        <f>ROUND(I276*H276,3)</f>
        <v>0</v>
      </c>
      <c r="K276" s="159"/>
      <c r="L276" s="32"/>
      <c r="M276" s="160" t="s">
        <v>1</v>
      </c>
      <c r="N276" s="161" t="s">
        <v>40</v>
      </c>
      <c r="O276" s="57"/>
      <c r="P276" s="162">
        <f>O276*H276</f>
        <v>0</v>
      </c>
      <c r="Q276" s="162">
        <v>0</v>
      </c>
      <c r="R276" s="162">
        <f>Q276*H276</f>
        <v>0</v>
      </c>
      <c r="S276" s="162">
        <v>0</v>
      </c>
      <c r="T276" s="162">
        <f>S276*H276</f>
        <v>0</v>
      </c>
      <c r="U276" s="163" t="s">
        <v>1</v>
      </c>
      <c r="V276" s="31"/>
      <c r="W276" s="31"/>
      <c r="X276" s="31"/>
      <c r="Y276" s="31"/>
      <c r="Z276" s="31"/>
      <c r="AA276" s="31"/>
      <c r="AB276" s="31"/>
      <c r="AC276" s="31"/>
      <c r="AD276" s="31"/>
      <c r="AE276" s="31"/>
      <c r="AR276" s="164" t="s">
        <v>149</v>
      </c>
      <c r="AT276" s="164" t="s">
        <v>145</v>
      </c>
      <c r="AU276" s="164" t="s">
        <v>121</v>
      </c>
      <c r="AY276" s="16" t="s">
        <v>142</v>
      </c>
      <c r="BE276" s="165">
        <f>IF(N276="základná",J276,0)</f>
        <v>0</v>
      </c>
      <c r="BF276" s="165">
        <f>IF(N276="znížená",J276,0)</f>
        <v>0</v>
      </c>
      <c r="BG276" s="165">
        <f>IF(N276="zákl. prenesená",J276,0)</f>
        <v>0</v>
      </c>
      <c r="BH276" s="165">
        <f>IF(N276="zníž. prenesená",J276,0)</f>
        <v>0</v>
      </c>
      <c r="BI276" s="165">
        <f>IF(N276="nulová",J276,0)</f>
        <v>0</v>
      </c>
      <c r="BJ276" s="16" t="s">
        <v>121</v>
      </c>
      <c r="BK276" s="166">
        <f>ROUND(I276*H276,3)</f>
        <v>0</v>
      </c>
      <c r="BL276" s="16" t="s">
        <v>149</v>
      </c>
      <c r="BM276" s="164" t="s">
        <v>421</v>
      </c>
    </row>
    <row r="277" spans="1:65" s="12" customFormat="1" ht="22.95" customHeight="1" x14ac:dyDescent="0.25">
      <c r="B277" s="140"/>
      <c r="D277" s="141" t="s">
        <v>73</v>
      </c>
      <c r="E277" s="151" t="s">
        <v>422</v>
      </c>
      <c r="F277" s="151" t="s">
        <v>423</v>
      </c>
      <c r="I277" s="143"/>
      <c r="J277" s="152">
        <f>BK277</f>
        <v>0</v>
      </c>
      <c r="L277" s="140"/>
      <c r="M277" s="145"/>
      <c r="N277" s="146"/>
      <c r="O277" s="146"/>
      <c r="P277" s="147">
        <f>SUM(P278:P284)</f>
        <v>0</v>
      </c>
      <c r="Q277" s="146"/>
      <c r="R277" s="147">
        <f>SUM(R278:R284)</f>
        <v>1.5408000000000002</v>
      </c>
      <c r="S277" s="146"/>
      <c r="T277" s="147">
        <f>SUM(T278:T284)</f>
        <v>0</v>
      </c>
      <c r="U277" s="148"/>
      <c r="AR277" s="141" t="s">
        <v>81</v>
      </c>
      <c r="AT277" s="149" t="s">
        <v>73</v>
      </c>
      <c r="AU277" s="149" t="s">
        <v>81</v>
      </c>
      <c r="AY277" s="141" t="s">
        <v>142</v>
      </c>
      <c r="BK277" s="150">
        <f>SUM(BK278:BK284)</f>
        <v>0</v>
      </c>
    </row>
    <row r="278" spans="1:65" s="2" customFormat="1" ht="24.15" customHeight="1" x14ac:dyDescent="0.2">
      <c r="A278" s="31"/>
      <c r="B278" s="119"/>
      <c r="C278" s="153" t="s">
        <v>424</v>
      </c>
      <c r="D278" s="153" t="s">
        <v>145</v>
      </c>
      <c r="E278" s="154" t="s">
        <v>425</v>
      </c>
      <c r="F278" s="155" t="s">
        <v>426</v>
      </c>
      <c r="G278" s="156" t="s">
        <v>148</v>
      </c>
      <c r="H278" s="157">
        <v>179</v>
      </c>
      <c r="I278" s="158"/>
      <c r="J278" s="157">
        <f t="shared" ref="J278:J284" si="65">ROUND(I278*H278,3)</f>
        <v>0</v>
      </c>
      <c r="K278" s="159"/>
      <c r="L278" s="32"/>
      <c r="M278" s="160" t="s">
        <v>1</v>
      </c>
      <c r="N278" s="161" t="s">
        <v>40</v>
      </c>
      <c r="O278" s="57"/>
      <c r="P278" s="162">
        <f t="shared" ref="P278:P284" si="66">O278*H278</f>
        <v>0</v>
      </c>
      <c r="Q278" s="162">
        <v>0</v>
      </c>
      <c r="R278" s="162">
        <f t="shared" ref="R278:R284" si="67">Q278*H278</f>
        <v>0</v>
      </c>
      <c r="S278" s="162">
        <v>0</v>
      </c>
      <c r="T278" s="162">
        <f t="shared" ref="T278:T284" si="68">S278*H278</f>
        <v>0</v>
      </c>
      <c r="U278" s="163" t="s">
        <v>1</v>
      </c>
      <c r="V278" s="31"/>
      <c r="W278" s="31"/>
      <c r="X278" s="31"/>
      <c r="Y278" s="31"/>
      <c r="Z278" s="31"/>
      <c r="AA278" s="31"/>
      <c r="AB278" s="31"/>
      <c r="AC278" s="31"/>
      <c r="AD278" s="31"/>
      <c r="AE278" s="31"/>
      <c r="AR278" s="164" t="s">
        <v>205</v>
      </c>
      <c r="AT278" s="164" t="s">
        <v>145</v>
      </c>
      <c r="AU278" s="164" t="s">
        <v>121</v>
      </c>
      <c r="AY278" s="16" t="s">
        <v>142</v>
      </c>
      <c r="BE278" s="165">
        <f t="shared" ref="BE278:BE284" si="69">IF(N278="základná",J278,0)</f>
        <v>0</v>
      </c>
      <c r="BF278" s="165">
        <f t="shared" ref="BF278:BF284" si="70">IF(N278="znížená",J278,0)</f>
        <v>0</v>
      </c>
      <c r="BG278" s="165">
        <f t="shared" ref="BG278:BG284" si="71">IF(N278="zákl. prenesená",J278,0)</f>
        <v>0</v>
      </c>
      <c r="BH278" s="165">
        <f t="shared" ref="BH278:BH284" si="72">IF(N278="zníž. prenesená",J278,0)</f>
        <v>0</v>
      </c>
      <c r="BI278" s="165">
        <f t="shared" ref="BI278:BI284" si="73">IF(N278="nulová",J278,0)</f>
        <v>0</v>
      </c>
      <c r="BJ278" s="16" t="s">
        <v>121</v>
      </c>
      <c r="BK278" s="166">
        <f t="shared" ref="BK278:BK284" si="74">ROUND(I278*H278,3)</f>
        <v>0</v>
      </c>
      <c r="BL278" s="16" t="s">
        <v>205</v>
      </c>
      <c r="BM278" s="164" t="s">
        <v>427</v>
      </c>
    </row>
    <row r="279" spans="1:65" s="2" customFormat="1" ht="24.15" customHeight="1" x14ac:dyDescent="0.2">
      <c r="A279" s="31"/>
      <c r="B279" s="119"/>
      <c r="C279" s="153" t="s">
        <v>428</v>
      </c>
      <c r="D279" s="153" t="s">
        <v>145</v>
      </c>
      <c r="E279" s="154" t="s">
        <v>429</v>
      </c>
      <c r="F279" s="155" t="s">
        <v>430</v>
      </c>
      <c r="G279" s="156" t="s">
        <v>148</v>
      </c>
      <c r="H279" s="157">
        <v>1</v>
      </c>
      <c r="I279" s="158"/>
      <c r="J279" s="157">
        <f t="shared" si="65"/>
        <v>0</v>
      </c>
      <c r="K279" s="159"/>
      <c r="L279" s="32"/>
      <c r="M279" s="160" t="s">
        <v>1</v>
      </c>
      <c r="N279" s="161" t="s">
        <v>40</v>
      </c>
      <c r="O279" s="57"/>
      <c r="P279" s="162">
        <f t="shared" si="66"/>
        <v>0</v>
      </c>
      <c r="Q279" s="162">
        <v>0</v>
      </c>
      <c r="R279" s="162">
        <f t="shared" si="67"/>
        <v>0</v>
      </c>
      <c r="S279" s="162">
        <v>0</v>
      </c>
      <c r="T279" s="162">
        <f t="shared" si="68"/>
        <v>0</v>
      </c>
      <c r="U279" s="163" t="s">
        <v>1</v>
      </c>
      <c r="V279" s="31"/>
      <c r="W279" s="31"/>
      <c r="X279" s="31"/>
      <c r="Y279" s="31"/>
      <c r="Z279" s="31"/>
      <c r="AA279" s="31"/>
      <c r="AB279" s="31"/>
      <c r="AC279" s="31"/>
      <c r="AD279" s="31"/>
      <c r="AE279" s="31"/>
      <c r="AR279" s="164" t="s">
        <v>205</v>
      </c>
      <c r="AT279" s="164" t="s">
        <v>145</v>
      </c>
      <c r="AU279" s="164" t="s">
        <v>121</v>
      </c>
      <c r="AY279" s="16" t="s">
        <v>142</v>
      </c>
      <c r="BE279" s="165">
        <f t="shared" si="69"/>
        <v>0</v>
      </c>
      <c r="BF279" s="165">
        <f t="shared" si="70"/>
        <v>0</v>
      </c>
      <c r="BG279" s="165">
        <f t="shared" si="71"/>
        <v>0</v>
      </c>
      <c r="BH279" s="165">
        <f t="shared" si="72"/>
        <v>0</v>
      </c>
      <c r="BI279" s="165">
        <f t="shared" si="73"/>
        <v>0</v>
      </c>
      <c r="BJ279" s="16" t="s">
        <v>121</v>
      </c>
      <c r="BK279" s="166">
        <f t="shared" si="74"/>
        <v>0</v>
      </c>
      <c r="BL279" s="16" t="s">
        <v>205</v>
      </c>
      <c r="BM279" s="164" t="s">
        <v>431</v>
      </c>
    </row>
    <row r="280" spans="1:65" s="2" customFormat="1" ht="24.15" customHeight="1" x14ac:dyDescent="0.2">
      <c r="A280" s="31"/>
      <c r="B280" s="119"/>
      <c r="C280" s="153" t="s">
        <v>432</v>
      </c>
      <c r="D280" s="153" t="s">
        <v>145</v>
      </c>
      <c r="E280" s="154" t="s">
        <v>433</v>
      </c>
      <c r="F280" s="155" t="s">
        <v>434</v>
      </c>
      <c r="G280" s="156" t="s">
        <v>148</v>
      </c>
      <c r="H280" s="157">
        <v>180</v>
      </c>
      <c r="I280" s="158"/>
      <c r="J280" s="157">
        <f t="shared" si="65"/>
        <v>0</v>
      </c>
      <c r="K280" s="159"/>
      <c r="L280" s="32"/>
      <c r="M280" s="160" t="s">
        <v>1</v>
      </c>
      <c r="N280" s="161" t="s">
        <v>40</v>
      </c>
      <c r="O280" s="57"/>
      <c r="P280" s="162">
        <f t="shared" si="66"/>
        <v>0</v>
      </c>
      <c r="Q280" s="162">
        <v>6.11E-3</v>
      </c>
      <c r="R280" s="162">
        <f t="shared" si="67"/>
        <v>1.0997999999999999</v>
      </c>
      <c r="S280" s="162">
        <v>0</v>
      </c>
      <c r="T280" s="162">
        <f t="shared" si="68"/>
        <v>0</v>
      </c>
      <c r="U280" s="163" t="s">
        <v>1</v>
      </c>
      <c r="V280" s="31"/>
      <c r="W280" s="31"/>
      <c r="X280" s="31"/>
      <c r="Y280" s="31"/>
      <c r="Z280" s="31"/>
      <c r="AA280" s="31"/>
      <c r="AB280" s="31"/>
      <c r="AC280" s="31"/>
      <c r="AD280" s="31"/>
      <c r="AE280" s="31"/>
      <c r="AR280" s="164" t="s">
        <v>149</v>
      </c>
      <c r="AT280" s="164" t="s">
        <v>145</v>
      </c>
      <c r="AU280" s="164" t="s">
        <v>121</v>
      </c>
      <c r="AY280" s="16" t="s">
        <v>142</v>
      </c>
      <c r="BE280" s="165">
        <f t="shared" si="69"/>
        <v>0</v>
      </c>
      <c r="BF280" s="165">
        <f t="shared" si="70"/>
        <v>0</v>
      </c>
      <c r="BG280" s="165">
        <f t="shared" si="71"/>
        <v>0</v>
      </c>
      <c r="BH280" s="165">
        <f t="shared" si="72"/>
        <v>0</v>
      </c>
      <c r="BI280" s="165">
        <f t="shared" si="73"/>
        <v>0</v>
      </c>
      <c r="BJ280" s="16" t="s">
        <v>121</v>
      </c>
      <c r="BK280" s="166">
        <f t="shared" si="74"/>
        <v>0</v>
      </c>
      <c r="BL280" s="16" t="s">
        <v>149</v>
      </c>
      <c r="BM280" s="164" t="s">
        <v>435</v>
      </c>
    </row>
    <row r="281" spans="1:65" s="2" customFormat="1" ht="37.950000000000003" customHeight="1" x14ac:dyDescent="0.2">
      <c r="A281" s="31"/>
      <c r="B281" s="119"/>
      <c r="C281" s="153" t="s">
        <v>436</v>
      </c>
      <c r="D281" s="153" t="s">
        <v>145</v>
      </c>
      <c r="E281" s="154" t="s">
        <v>437</v>
      </c>
      <c r="F281" s="155" t="s">
        <v>438</v>
      </c>
      <c r="G281" s="156" t="s">
        <v>148</v>
      </c>
      <c r="H281" s="157">
        <v>45</v>
      </c>
      <c r="I281" s="158"/>
      <c r="J281" s="157">
        <f t="shared" si="65"/>
        <v>0</v>
      </c>
      <c r="K281" s="159"/>
      <c r="L281" s="32"/>
      <c r="M281" s="160" t="s">
        <v>1</v>
      </c>
      <c r="N281" s="161" t="s">
        <v>40</v>
      </c>
      <c r="O281" s="57"/>
      <c r="P281" s="162">
        <f t="shared" si="66"/>
        <v>0</v>
      </c>
      <c r="Q281" s="162">
        <v>5.0000000000000001E-3</v>
      </c>
      <c r="R281" s="162">
        <f t="shared" si="67"/>
        <v>0.22500000000000001</v>
      </c>
      <c r="S281" s="162">
        <v>0</v>
      </c>
      <c r="T281" s="162">
        <f t="shared" si="68"/>
        <v>0</v>
      </c>
      <c r="U281" s="163" t="s">
        <v>1</v>
      </c>
      <c r="V281" s="31"/>
      <c r="W281" s="31"/>
      <c r="X281" s="31"/>
      <c r="Y281" s="31"/>
      <c r="Z281" s="31"/>
      <c r="AA281" s="31"/>
      <c r="AB281" s="31"/>
      <c r="AC281" s="31"/>
      <c r="AD281" s="31"/>
      <c r="AE281" s="31"/>
      <c r="AR281" s="164" t="s">
        <v>149</v>
      </c>
      <c r="AT281" s="164" t="s">
        <v>145</v>
      </c>
      <c r="AU281" s="164" t="s">
        <v>121</v>
      </c>
      <c r="AY281" s="16" t="s">
        <v>142</v>
      </c>
      <c r="BE281" s="165">
        <f t="shared" si="69"/>
        <v>0</v>
      </c>
      <c r="BF281" s="165">
        <f t="shared" si="70"/>
        <v>0</v>
      </c>
      <c r="BG281" s="165">
        <f t="shared" si="71"/>
        <v>0</v>
      </c>
      <c r="BH281" s="165">
        <f t="shared" si="72"/>
        <v>0</v>
      </c>
      <c r="BI281" s="165">
        <f t="shared" si="73"/>
        <v>0</v>
      </c>
      <c r="BJ281" s="16" t="s">
        <v>121</v>
      </c>
      <c r="BK281" s="166">
        <f t="shared" si="74"/>
        <v>0</v>
      </c>
      <c r="BL281" s="16" t="s">
        <v>149</v>
      </c>
      <c r="BM281" s="164" t="s">
        <v>439</v>
      </c>
    </row>
    <row r="282" spans="1:65" s="2" customFormat="1" ht="37.950000000000003" customHeight="1" x14ac:dyDescent="0.2">
      <c r="A282" s="31"/>
      <c r="B282" s="119"/>
      <c r="C282" s="153" t="s">
        <v>440</v>
      </c>
      <c r="D282" s="153" t="s">
        <v>145</v>
      </c>
      <c r="E282" s="154" t="s">
        <v>198</v>
      </c>
      <c r="F282" s="155" t="s">
        <v>199</v>
      </c>
      <c r="G282" s="156" t="s">
        <v>148</v>
      </c>
      <c r="H282" s="157">
        <v>180</v>
      </c>
      <c r="I282" s="158"/>
      <c r="J282" s="157">
        <f t="shared" si="65"/>
        <v>0</v>
      </c>
      <c r="K282" s="159"/>
      <c r="L282" s="32"/>
      <c r="M282" s="160" t="s">
        <v>1</v>
      </c>
      <c r="N282" s="161" t="s">
        <v>40</v>
      </c>
      <c r="O282" s="57"/>
      <c r="P282" s="162">
        <f t="shared" si="66"/>
        <v>0</v>
      </c>
      <c r="Q282" s="162">
        <v>6.9999999999999999E-4</v>
      </c>
      <c r="R282" s="162">
        <f t="shared" si="67"/>
        <v>0.126</v>
      </c>
      <c r="S282" s="162">
        <v>0</v>
      </c>
      <c r="T282" s="162">
        <f t="shared" si="68"/>
        <v>0</v>
      </c>
      <c r="U282" s="163" t="s">
        <v>1</v>
      </c>
      <c r="V282" s="31"/>
      <c r="W282" s="31"/>
      <c r="X282" s="31"/>
      <c r="Y282" s="31"/>
      <c r="Z282" s="31"/>
      <c r="AA282" s="31"/>
      <c r="AB282" s="31"/>
      <c r="AC282" s="31"/>
      <c r="AD282" s="31"/>
      <c r="AE282" s="31"/>
      <c r="AR282" s="164" t="s">
        <v>149</v>
      </c>
      <c r="AT282" s="164" t="s">
        <v>145</v>
      </c>
      <c r="AU282" s="164" t="s">
        <v>121</v>
      </c>
      <c r="AY282" s="16" t="s">
        <v>142</v>
      </c>
      <c r="BE282" s="165">
        <f t="shared" si="69"/>
        <v>0</v>
      </c>
      <c r="BF282" s="165">
        <f t="shared" si="70"/>
        <v>0</v>
      </c>
      <c r="BG282" s="165">
        <f t="shared" si="71"/>
        <v>0</v>
      </c>
      <c r="BH282" s="165">
        <f t="shared" si="72"/>
        <v>0</v>
      </c>
      <c r="BI282" s="165">
        <f t="shared" si="73"/>
        <v>0</v>
      </c>
      <c r="BJ282" s="16" t="s">
        <v>121</v>
      </c>
      <c r="BK282" s="166">
        <f t="shared" si="74"/>
        <v>0</v>
      </c>
      <c r="BL282" s="16" t="s">
        <v>149</v>
      </c>
      <c r="BM282" s="164" t="s">
        <v>441</v>
      </c>
    </row>
    <row r="283" spans="1:65" s="2" customFormat="1" ht="14.4" customHeight="1" x14ac:dyDescent="0.2">
      <c r="A283" s="31"/>
      <c r="B283" s="119"/>
      <c r="C283" s="153" t="s">
        <v>442</v>
      </c>
      <c r="D283" s="153" t="s">
        <v>145</v>
      </c>
      <c r="E283" s="154" t="s">
        <v>202</v>
      </c>
      <c r="F283" s="155" t="s">
        <v>203</v>
      </c>
      <c r="G283" s="156" t="s">
        <v>148</v>
      </c>
      <c r="H283" s="157">
        <v>180</v>
      </c>
      <c r="I283" s="158"/>
      <c r="J283" s="157">
        <f t="shared" si="65"/>
        <v>0</v>
      </c>
      <c r="K283" s="159"/>
      <c r="L283" s="32"/>
      <c r="M283" s="160" t="s">
        <v>1</v>
      </c>
      <c r="N283" s="161" t="s">
        <v>40</v>
      </c>
      <c r="O283" s="57"/>
      <c r="P283" s="162">
        <f t="shared" si="66"/>
        <v>0</v>
      </c>
      <c r="Q283" s="162">
        <v>5.0000000000000001E-4</v>
      </c>
      <c r="R283" s="162">
        <f t="shared" si="67"/>
        <v>0.09</v>
      </c>
      <c r="S283" s="162">
        <v>0</v>
      </c>
      <c r="T283" s="162">
        <f t="shared" si="68"/>
        <v>0</v>
      </c>
      <c r="U283" s="163" t="s">
        <v>1</v>
      </c>
      <c r="V283" s="31"/>
      <c r="W283" s="31"/>
      <c r="X283" s="31"/>
      <c r="Y283" s="31"/>
      <c r="Z283" s="31"/>
      <c r="AA283" s="31"/>
      <c r="AB283" s="31"/>
      <c r="AC283" s="31"/>
      <c r="AD283" s="31"/>
      <c r="AE283" s="31"/>
      <c r="AR283" s="164" t="s">
        <v>149</v>
      </c>
      <c r="AT283" s="164" t="s">
        <v>145</v>
      </c>
      <c r="AU283" s="164" t="s">
        <v>121</v>
      </c>
      <c r="AY283" s="16" t="s">
        <v>142</v>
      </c>
      <c r="BE283" s="165">
        <f t="shared" si="69"/>
        <v>0</v>
      </c>
      <c r="BF283" s="165">
        <f t="shared" si="70"/>
        <v>0</v>
      </c>
      <c r="BG283" s="165">
        <f t="shared" si="71"/>
        <v>0</v>
      </c>
      <c r="BH283" s="165">
        <f t="shared" si="72"/>
        <v>0</v>
      </c>
      <c r="BI283" s="165">
        <f t="shared" si="73"/>
        <v>0</v>
      </c>
      <c r="BJ283" s="16" t="s">
        <v>121</v>
      </c>
      <c r="BK283" s="166">
        <f t="shared" si="74"/>
        <v>0</v>
      </c>
      <c r="BL283" s="16" t="s">
        <v>149</v>
      </c>
      <c r="BM283" s="164" t="s">
        <v>443</v>
      </c>
    </row>
    <row r="284" spans="1:65" s="2" customFormat="1" ht="24.15" customHeight="1" x14ac:dyDescent="0.2">
      <c r="A284" s="31"/>
      <c r="B284" s="119"/>
      <c r="C284" s="153" t="s">
        <v>444</v>
      </c>
      <c r="D284" s="153" t="s">
        <v>145</v>
      </c>
      <c r="E284" s="154" t="s">
        <v>234</v>
      </c>
      <c r="F284" s="155" t="s">
        <v>235</v>
      </c>
      <c r="G284" s="156" t="s">
        <v>212</v>
      </c>
      <c r="H284" s="157">
        <v>1.5409999999999999</v>
      </c>
      <c r="I284" s="158"/>
      <c r="J284" s="157">
        <f t="shared" si="65"/>
        <v>0</v>
      </c>
      <c r="K284" s="159"/>
      <c r="L284" s="32"/>
      <c r="M284" s="160" t="s">
        <v>1</v>
      </c>
      <c r="N284" s="161" t="s">
        <v>40</v>
      </c>
      <c r="O284" s="57"/>
      <c r="P284" s="162">
        <f t="shared" si="66"/>
        <v>0</v>
      </c>
      <c r="Q284" s="162">
        <v>0</v>
      </c>
      <c r="R284" s="162">
        <f t="shared" si="67"/>
        <v>0</v>
      </c>
      <c r="S284" s="162">
        <v>0</v>
      </c>
      <c r="T284" s="162">
        <f t="shared" si="68"/>
        <v>0</v>
      </c>
      <c r="U284" s="163" t="s">
        <v>1</v>
      </c>
      <c r="V284" s="31"/>
      <c r="W284" s="31"/>
      <c r="X284" s="31"/>
      <c r="Y284" s="31"/>
      <c r="Z284" s="31"/>
      <c r="AA284" s="31"/>
      <c r="AB284" s="31"/>
      <c r="AC284" s="31"/>
      <c r="AD284" s="31"/>
      <c r="AE284" s="31"/>
      <c r="AR284" s="164" t="s">
        <v>149</v>
      </c>
      <c r="AT284" s="164" t="s">
        <v>145</v>
      </c>
      <c r="AU284" s="164" t="s">
        <v>121</v>
      </c>
      <c r="AY284" s="16" t="s">
        <v>142</v>
      </c>
      <c r="BE284" s="165">
        <f t="shared" si="69"/>
        <v>0</v>
      </c>
      <c r="BF284" s="165">
        <f t="shared" si="70"/>
        <v>0</v>
      </c>
      <c r="BG284" s="165">
        <f t="shared" si="71"/>
        <v>0</v>
      </c>
      <c r="BH284" s="165">
        <f t="shared" si="72"/>
        <v>0</v>
      </c>
      <c r="BI284" s="165">
        <f t="shared" si="73"/>
        <v>0</v>
      </c>
      <c r="BJ284" s="16" t="s">
        <v>121</v>
      </c>
      <c r="BK284" s="166">
        <f t="shared" si="74"/>
        <v>0</v>
      </c>
      <c r="BL284" s="16" t="s">
        <v>149</v>
      </c>
      <c r="BM284" s="164" t="s">
        <v>445</v>
      </c>
    </row>
    <row r="285" spans="1:65" s="12" customFormat="1" ht="22.95" customHeight="1" x14ac:dyDescent="0.25">
      <c r="B285" s="140"/>
      <c r="D285" s="141" t="s">
        <v>73</v>
      </c>
      <c r="E285" s="151" t="s">
        <v>446</v>
      </c>
      <c r="F285" s="151" t="s">
        <v>447</v>
      </c>
      <c r="I285" s="143"/>
      <c r="J285" s="152">
        <f>BK285</f>
        <v>0</v>
      </c>
      <c r="L285" s="140"/>
      <c r="M285" s="145"/>
      <c r="N285" s="146"/>
      <c r="O285" s="146"/>
      <c r="P285" s="147">
        <f>SUM(P286:P291)</f>
        <v>0</v>
      </c>
      <c r="Q285" s="146"/>
      <c r="R285" s="147">
        <f>SUM(R286:R291)</f>
        <v>0.67135</v>
      </c>
      <c r="S285" s="146"/>
      <c r="T285" s="147">
        <f>SUM(T286:T291)</f>
        <v>0</v>
      </c>
      <c r="U285" s="148"/>
      <c r="AR285" s="141" t="s">
        <v>81</v>
      </c>
      <c r="AT285" s="149" t="s">
        <v>73</v>
      </c>
      <c r="AU285" s="149" t="s">
        <v>81</v>
      </c>
      <c r="AY285" s="141" t="s">
        <v>142</v>
      </c>
      <c r="BK285" s="150">
        <f>SUM(BK286:BK291)</f>
        <v>0</v>
      </c>
    </row>
    <row r="286" spans="1:65" s="2" customFormat="1" ht="24.15" customHeight="1" x14ac:dyDescent="0.2">
      <c r="A286" s="31"/>
      <c r="B286" s="119"/>
      <c r="C286" s="153" t="s">
        <v>448</v>
      </c>
      <c r="D286" s="153" t="s">
        <v>145</v>
      </c>
      <c r="E286" s="154" t="s">
        <v>425</v>
      </c>
      <c r="F286" s="155" t="s">
        <v>426</v>
      </c>
      <c r="G286" s="156" t="s">
        <v>148</v>
      </c>
      <c r="H286" s="157">
        <v>85</v>
      </c>
      <c r="I286" s="158"/>
      <c r="J286" s="157">
        <f t="shared" ref="J286:J291" si="75">ROUND(I286*H286,3)</f>
        <v>0</v>
      </c>
      <c r="K286" s="159"/>
      <c r="L286" s="32"/>
      <c r="M286" s="160" t="s">
        <v>1</v>
      </c>
      <c r="N286" s="161" t="s">
        <v>40</v>
      </c>
      <c r="O286" s="57"/>
      <c r="P286" s="162">
        <f t="shared" ref="P286:P291" si="76">O286*H286</f>
        <v>0</v>
      </c>
      <c r="Q286" s="162">
        <v>0</v>
      </c>
      <c r="R286" s="162">
        <f t="shared" ref="R286:R291" si="77">Q286*H286</f>
        <v>0</v>
      </c>
      <c r="S286" s="162">
        <v>0</v>
      </c>
      <c r="T286" s="162">
        <f t="shared" ref="T286:T291" si="78">S286*H286</f>
        <v>0</v>
      </c>
      <c r="U286" s="163" t="s">
        <v>1</v>
      </c>
      <c r="V286" s="31"/>
      <c r="W286" s="31"/>
      <c r="X286" s="31"/>
      <c r="Y286" s="31"/>
      <c r="Z286" s="31"/>
      <c r="AA286" s="31"/>
      <c r="AB286" s="31"/>
      <c r="AC286" s="31"/>
      <c r="AD286" s="31"/>
      <c r="AE286" s="31"/>
      <c r="AR286" s="164" t="s">
        <v>205</v>
      </c>
      <c r="AT286" s="164" t="s">
        <v>145</v>
      </c>
      <c r="AU286" s="164" t="s">
        <v>121</v>
      </c>
      <c r="AY286" s="16" t="s">
        <v>142</v>
      </c>
      <c r="BE286" s="165">
        <f t="shared" ref="BE286:BE291" si="79">IF(N286="základná",J286,0)</f>
        <v>0</v>
      </c>
      <c r="BF286" s="165">
        <f t="shared" ref="BF286:BF291" si="80">IF(N286="znížená",J286,0)</f>
        <v>0</v>
      </c>
      <c r="BG286" s="165">
        <f t="shared" ref="BG286:BG291" si="81">IF(N286="zákl. prenesená",J286,0)</f>
        <v>0</v>
      </c>
      <c r="BH286" s="165">
        <f t="shared" ref="BH286:BH291" si="82">IF(N286="zníž. prenesená",J286,0)</f>
        <v>0</v>
      </c>
      <c r="BI286" s="165">
        <f t="shared" ref="BI286:BI291" si="83">IF(N286="nulová",J286,0)</f>
        <v>0</v>
      </c>
      <c r="BJ286" s="16" t="s">
        <v>121</v>
      </c>
      <c r="BK286" s="166">
        <f t="shared" ref="BK286:BK291" si="84">ROUND(I286*H286,3)</f>
        <v>0</v>
      </c>
      <c r="BL286" s="16" t="s">
        <v>205</v>
      </c>
      <c r="BM286" s="164" t="s">
        <v>449</v>
      </c>
    </row>
    <row r="287" spans="1:65" s="2" customFormat="1" ht="24.15" customHeight="1" x14ac:dyDescent="0.2">
      <c r="A287" s="31"/>
      <c r="B287" s="119"/>
      <c r="C287" s="153" t="s">
        <v>450</v>
      </c>
      <c r="D287" s="153" t="s">
        <v>145</v>
      </c>
      <c r="E287" s="154" t="s">
        <v>433</v>
      </c>
      <c r="F287" s="155" t="s">
        <v>434</v>
      </c>
      <c r="G287" s="156" t="s">
        <v>148</v>
      </c>
      <c r="H287" s="157">
        <v>85</v>
      </c>
      <c r="I287" s="158"/>
      <c r="J287" s="157">
        <f t="shared" si="75"/>
        <v>0</v>
      </c>
      <c r="K287" s="159"/>
      <c r="L287" s="32"/>
      <c r="M287" s="160" t="s">
        <v>1</v>
      </c>
      <c r="N287" s="161" t="s">
        <v>40</v>
      </c>
      <c r="O287" s="57"/>
      <c r="P287" s="162">
        <f t="shared" si="76"/>
        <v>0</v>
      </c>
      <c r="Q287" s="162">
        <v>6.11E-3</v>
      </c>
      <c r="R287" s="162">
        <f t="shared" si="77"/>
        <v>0.51934999999999998</v>
      </c>
      <c r="S287" s="162">
        <v>0</v>
      </c>
      <c r="T287" s="162">
        <f t="shared" si="78"/>
        <v>0</v>
      </c>
      <c r="U287" s="163" t="s">
        <v>1</v>
      </c>
      <c r="V287" s="31"/>
      <c r="W287" s="31"/>
      <c r="X287" s="31"/>
      <c r="Y287" s="31"/>
      <c r="Z287" s="31"/>
      <c r="AA287" s="31"/>
      <c r="AB287" s="31"/>
      <c r="AC287" s="31"/>
      <c r="AD287" s="31"/>
      <c r="AE287" s="31"/>
      <c r="AR287" s="164" t="s">
        <v>149</v>
      </c>
      <c r="AT287" s="164" t="s">
        <v>145</v>
      </c>
      <c r="AU287" s="164" t="s">
        <v>121</v>
      </c>
      <c r="AY287" s="16" t="s">
        <v>142</v>
      </c>
      <c r="BE287" s="165">
        <f t="shared" si="79"/>
        <v>0</v>
      </c>
      <c r="BF287" s="165">
        <f t="shared" si="80"/>
        <v>0</v>
      </c>
      <c r="BG287" s="165">
        <f t="shared" si="81"/>
        <v>0</v>
      </c>
      <c r="BH287" s="165">
        <f t="shared" si="82"/>
        <v>0</v>
      </c>
      <c r="BI287" s="165">
        <f t="shared" si="83"/>
        <v>0</v>
      </c>
      <c r="BJ287" s="16" t="s">
        <v>121</v>
      </c>
      <c r="BK287" s="166">
        <f t="shared" si="84"/>
        <v>0</v>
      </c>
      <c r="BL287" s="16" t="s">
        <v>149</v>
      </c>
      <c r="BM287" s="164" t="s">
        <v>451</v>
      </c>
    </row>
    <row r="288" spans="1:65" s="2" customFormat="1" ht="37.950000000000003" customHeight="1" x14ac:dyDescent="0.2">
      <c r="A288" s="31"/>
      <c r="B288" s="119"/>
      <c r="C288" s="153" t="s">
        <v>452</v>
      </c>
      <c r="D288" s="153" t="s">
        <v>145</v>
      </c>
      <c r="E288" s="154" t="s">
        <v>437</v>
      </c>
      <c r="F288" s="155" t="s">
        <v>438</v>
      </c>
      <c r="G288" s="156" t="s">
        <v>148</v>
      </c>
      <c r="H288" s="157">
        <v>10</v>
      </c>
      <c r="I288" s="158"/>
      <c r="J288" s="157">
        <f t="shared" si="75"/>
        <v>0</v>
      </c>
      <c r="K288" s="159"/>
      <c r="L288" s="32"/>
      <c r="M288" s="160" t="s">
        <v>1</v>
      </c>
      <c r="N288" s="161" t="s">
        <v>40</v>
      </c>
      <c r="O288" s="57"/>
      <c r="P288" s="162">
        <f t="shared" si="76"/>
        <v>0</v>
      </c>
      <c r="Q288" s="162">
        <v>5.0000000000000001E-3</v>
      </c>
      <c r="R288" s="162">
        <f t="shared" si="77"/>
        <v>0.05</v>
      </c>
      <c r="S288" s="162">
        <v>0</v>
      </c>
      <c r="T288" s="162">
        <f t="shared" si="78"/>
        <v>0</v>
      </c>
      <c r="U288" s="163" t="s">
        <v>1</v>
      </c>
      <c r="V288" s="31"/>
      <c r="W288" s="31"/>
      <c r="X288" s="31"/>
      <c r="Y288" s="31"/>
      <c r="Z288" s="31"/>
      <c r="AA288" s="31"/>
      <c r="AB288" s="31"/>
      <c r="AC288" s="31"/>
      <c r="AD288" s="31"/>
      <c r="AE288" s="31"/>
      <c r="AR288" s="164" t="s">
        <v>149</v>
      </c>
      <c r="AT288" s="164" t="s">
        <v>145</v>
      </c>
      <c r="AU288" s="164" t="s">
        <v>121</v>
      </c>
      <c r="AY288" s="16" t="s">
        <v>142</v>
      </c>
      <c r="BE288" s="165">
        <f t="shared" si="79"/>
        <v>0</v>
      </c>
      <c r="BF288" s="165">
        <f t="shared" si="80"/>
        <v>0</v>
      </c>
      <c r="BG288" s="165">
        <f t="shared" si="81"/>
        <v>0</v>
      </c>
      <c r="BH288" s="165">
        <f t="shared" si="82"/>
        <v>0</v>
      </c>
      <c r="BI288" s="165">
        <f t="shared" si="83"/>
        <v>0</v>
      </c>
      <c r="BJ288" s="16" t="s">
        <v>121</v>
      </c>
      <c r="BK288" s="166">
        <f t="shared" si="84"/>
        <v>0</v>
      </c>
      <c r="BL288" s="16" t="s">
        <v>149</v>
      </c>
      <c r="BM288" s="164" t="s">
        <v>453</v>
      </c>
    </row>
    <row r="289" spans="1:65" s="2" customFormat="1" ht="37.950000000000003" customHeight="1" x14ac:dyDescent="0.2">
      <c r="A289" s="31"/>
      <c r="B289" s="119"/>
      <c r="C289" s="153" t="s">
        <v>454</v>
      </c>
      <c r="D289" s="153" t="s">
        <v>145</v>
      </c>
      <c r="E289" s="154" t="s">
        <v>198</v>
      </c>
      <c r="F289" s="155" t="s">
        <v>199</v>
      </c>
      <c r="G289" s="156" t="s">
        <v>148</v>
      </c>
      <c r="H289" s="157">
        <v>85</v>
      </c>
      <c r="I289" s="158"/>
      <c r="J289" s="157">
        <f t="shared" si="75"/>
        <v>0</v>
      </c>
      <c r="K289" s="159"/>
      <c r="L289" s="32"/>
      <c r="M289" s="160" t="s">
        <v>1</v>
      </c>
      <c r="N289" s="161" t="s">
        <v>40</v>
      </c>
      <c r="O289" s="57"/>
      <c r="P289" s="162">
        <f t="shared" si="76"/>
        <v>0</v>
      </c>
      <c r="Q289" s="162">
        <v>6.9999999999999999E-4</v>
      </c>
      <c r="R289" s="162">
        <f t="shared" si="77"/>
        <v>5.9499999999999997E-2</v>
      </c>
      <c r="S289" s="162">
        <v>0</v>
      </c>
      <c r="T289" s="162">
        <f t="shared" si="78"/>
        <v>0</v>
      </c>
      <c r="U289" s="163" t="s">
        <v>1</v>
      </c>
      <c r="V289" s="31"/>
      <c r="W289" s="31"/>
      <c r="X289" s="31"/>
      <c r="Y289" s="31"/>
      <c r="Z289" s="31"/>
      <c r="AA289" s="31"/>
      <c r="AB289" s="31"/>
      <c r="AC289" s="31"/>
      <c r="AD289" s="31"/>
      <c r="AE289" s="31"/>
      <c r="AR289" s="164" t="s">
        <v>149</v>
      </c>
      <c r="AT289" s="164" t="s">
        <v>145</v>
      </c>
      <c r="AU289" s="164" t="s">
        <v>121</v>
      </c>
      <c r="AY289" s="16" t="s">
        <v>142</v>
      </c>
      <c r="BE289" s="165">
        <f t="shared" si="79"/>
        <v>0</v>
      </c>
      <c r="BF289" s="165">
        <f t="shared" si="80"/>
        <v>0</v>
      </c>
      <c r="BG289" s="165">
        <f t="shared" si="81"/>
        <v>0</v>
      </c>
      <c r="BH289" s="165">
        <f t="shared" si="82"/>
        <v>0</v>
      </c>
      <c r="BI289" s="165">
        <f t="shared" si="83"/>
        <v>0</v>
      </c>
      <c r="BJ289" s="16" t="s">
        <v>121</v>
      </c>
      <c r="BK289" s="166">
        <f t="shared" si="84"/>
        <v>0</v>
      </c>
      <c r="BL289" s="16" t="s">
        <v>149</v>
      </c>
      <c r="BM289" s="164" t="s">
        <v>455</v>
      </c>
    </row>
    <row r="290" spans="1:65" s="2" customFormat="1" ht="14.4" customHeight="1" x14ac:dyDescent="0.2">
      <c r="A290" s="31"/>
      <c r="B290" s="119"/>
      <c r="C290" s="153" t="s">
        <v>456</v>
      </c>
      <c r="D290" s="153" t="s">
        <v>145</v>
      </c>
      <c r="E290" s="154" t="s">
        <v>202</v>
      </c>
      <c r="F290" s="155" t="s">
        <v>203</v>
      </c>
      <c r="G290" s="156" t="s">
        <v>148</v>
      </c>
      <c r="H290" s="157">
        <v>85</v>
      </c>
      <c r="I290" s="158"/>
      <c r="J290" s="157">
        <f t="shared" si="75"/>
        <v>0</v>
      </c>
      <c r="K290" s="159"/>
      <c r="L290" s="32"/>
      <c r="M290" s="160" t="s">
        <v>1</v>
      </c>
      <c r="N290" s="161" t="s">
        <v>40</v>
      </c>
      <c r="O290" s="57"/>
      <c r="P290" s="162">
        <f t="shared" si="76"/>
        <v>0</v>
      </c>
      <c r="Q290" s="162">
        <v>5.0000000000000001E-4</v>
      </c>
      <c r="R290" s="162">
        <f t="shared" si="77"/>
        <v>4.2500000000000003E-2</v>
      </c>
      <c r="S290" s="162">
        <v>0</v>
      </c>
      <c r="T290" s="162">
        <f t="shared" si="78"/>
        <v>0</v>
      </c>
      <c r="U290" s="163" t="s">
        <v>1</v>
      </c>
      <c r="V290" s="31"/>
      <c r="W290" s="31"/>
      <c r="X290" s="31"/>
      <c r="Y290" s="31"/>
      <c r="Z290" s="31"/>
      <c r="AA290" s="31"/>
      <c r="AB290" s="31"/>
      <c r="AC290" s="31"/>
      <c r="AD290" s="31"/>
      <c r="AE290" s="31"/>
      <c r="AR290" s="164" t="s">
        <v>149</v>
      </c>
      <c r="AT290" s="164" t="s">
        <v>145</v>
      </c>
      <c r="AU290" s="164" t="s">
        <v>121</v>
      </c>
      <c r="AY290" s="16" t="s">
        <v>142</v>
      </c>
      <c r="BE290" s="165">
        <f t="shared" si="79"/>
        <v>0</v>
      </c>
      <c r="BF290" s="165">
        <f t="shared" si="80"/>
        <v>0</v>
      </c>
      <c r="BG290" s="165">
        <f t="shared" si="81"/>
        <v>0</v>
      </c>
      <c r="BH290" s="165">
        <f t="shared" si="82"/>
        <v>0</v>
      </c>
      <c r="BI290" s="165">
        <f t="shared" si="83"/>
        <v>0</v>
      </c>
      <c r="BJ290" s="16" t="s">
        <v>121</v>
      </c>
      <c r="BK290" s="166">
        <f t="shared" si="84"/>
        <v>0</v>
      </c>
      <c r="BL290" s="16" t="s">
        <v>149</v>
      </c>
      <c r="BM290" s="164" t="s">
        <v>457</v>
      </c>
    </row>
    <row r="291" spans="1:65" s="2" customFormat="1" ht="24.15" customHeight="1" x14ac:dyDescent="0.2">
      <c r="A291" s="31"/>
      <c r="B291" s="119"/>
      <c r="C291" s="153" t="s">
        <v>458</v>
      </c>
      <c r="D291" s="153" t="s">
        <v>145</v>
      </c>
      <c r="E291" s="154" t="s">
        <v>234</v>
      </c>
      <c r="F291" s="155" t="s">
        <v>235</v>
      </c>
      <c r="G291" s="156" t="s">
        <v>212</v>
      </c>
      <c r="H291" s="157">
        <v>0.67100000000000004</v>
      </c>
      <c r="I291" s="158"/>
      <c r="J291" s="157">
        <f t="shared" si="75"/>
        <v>0</v>
      </c>
      <c r="K291" s="159"/>
      <c r="L291" s="32"/>
      <c r="M291" s="160" t="s">
        <v>1</v>
      </c>
      <c r="N291" s="161" t="s">
        <v>40</v>
      </c>
      <c r="O291" s="57"/>
      <c r="P291" s="162">
        <f t="shared" si="76"/>
        <v>0</v>
      </c>
      <c r="Q291" s="162">
        <v>0</v>
      </c>
      <c r="R291" s="162">
        <f t="shared" si="77"/>
        <v>0</v>
      </c>
      <c r="S291" s="162">
        <v>0</v>
      </c>
      <c r="T291" s="162">
        <f t="shared" si="78"/>
        <v>0</v>
      </c>
      <c r="U291" s="163" t="s">
        <v>1</v>
      </c>
      <c r="V291" s="31"/>
      <c r="W291" s="31"/>
      <c r="X291" s="31"/>
      <c r="Y291" s="31"/>
      <c r="Z291" s="31"/>
      <c r="AA291" s="31"/>
      <c r="AB291" s="31"/>
      <c r="AC291" s="31"/>
      <c r="AD291" s="31"/>
      <c r="AE291" s="31"/>
      <c r="AR291" s="164" t="s">
        <v>149</v>
      </c>
      <c r="AT291" s="164" t="s">
        <v>145</v>
      </c>
      <c r="AU291" s="164" t="s">
        <v>121</v>
      </c>
      <c r="AY291" s="16" t="s">
        <v>142</v>
      </c>
      <c r="BE291" s="165">
        <f t="shared" si="79"/>
        <v>0</v>
      </c>
      <c r="BF291" s="165">
        <f t="shared" si="80"/>
        <v>0</v>
      </c>
      <c r="BG291" s="165">
        <f t="shared" si="81"/>
        <v>0</v>
      </c>
      <c r="BH291" s="165">
        <f t="shared" si="82"/>
        <v>0</v>
      </c>
      <c r="BI291" s="165">
        <f t="shared" si="83"/>
        <v>0</v>
      </c>
      <c r="BJ291" s="16" t="s">
        <v>121</v>
      </c>
      <c r="BK291" s="166">
        <f t="shared" si="84"/>
        <v>0</v>
      </c>
      <c r="BL291" s="16" t="s">
        <v>149</v>
      </c>
      <c r="BM291" s="164" t="s">
        <v>459</v>
      </c>
    </row>
    <row r="292" spans="1:65" s="12" customFormat="1" ht="22.95" customHeight="1" x14ac:dyDescent="0.25">
      <c r="B292" s="140"/>
      <c r="D292" s="141" t="s">
        <v>73</v>
      </c>
      <c r="E292" s="151" t="s">
        <v>460</v>
      </c>
      <c r="F292" s="151" t="s">
        <v>461</v>
      </c>
      <c r="I292" s="143"/>
      <c r="J292" s="152">
        <f>BK292</f>
        <v>0</v>
      </c>
      <c r="L292" s="140"/>
      <c r="M292" s="145"/>
      <c r="N292" s="146"/>
      <c r="O292" s="146"/>
      <c r="P292" s="147">
        <f>SUM(P293:P307)</f>
        <v>0</v>
      </c>
      <c r="Q292" s="146"/>
      <c r="R292" s="147">
        <f>SUM(R293:R307)</f>
        <v>8.2767499999999998</v>
      </c>
      <c r="S292" s="146"/>
      <c r="T292" s="147">
        <f>SUM(T293:T307)</f>
        <v>7.676499999999999</v>
      </c>
      <c r="U292" s="148"/>
      <c r="AR292" s="141" t="s">
        <v>81</v>
      </c>
      <c r="AT292" s="149" t="s">
        <v>73</v>
      </c>
      <c r="AU292" s="149" t="s">
        <v>81</v>
      </c>
      <c r="AY292" s="141" t="s">
        <v>142</v>
      </c>
      <c r="BK292" s="150">
        <f>SUM(BK293:BK307)</f>
        <v>0</v>
      </c>
    </row>
    <row r="293" spans="1:65" s="2" customFormat="1" ht="24.15" customHeight="1" x14ac:dyDescent="0.2">
      <c r="A293" s="31"/>
      <c r="B293" s="119"/>
      <c r="C293" s="153" t="s">
        <v>462</v>
      </c>
      <c r="D293" s="153" t="s">
        <v>145</v>
      </c>
      <c r="E293" s="154" t="s">
        <v>463</v>
      </c>
      <c r="F293" s="155" t="s">
        <v>152</v>
      </c>
      <c r="G293" s="156" t="s">
        <v>148</v>
      </c>
      <c r="H293" s="157">
        <v>4</v>
      </c>
      <c r="I293" s="158"/>
      <c r="J293" s="157">
        <f t="shared" ref="J293:J301" si="85">ROUND(I293*H293,3)</f>
        <v>0</v>
      </c>
      <c r="K293" s="159"/>
      <c r="L293" s="32"/>
      <c r="M293" s="160" t="s">
        <v>1</v>
      </c>
      <c r="N293" s="161" t="s">
        <v>40</v>
      </c>
      <c r="O293" s="57"/>
      <c r="P293" s="162">
        <f t="shared" ref="P293:P301" si="86">O293*H293</f>
        <v>0</v>
      </c>
      <c r="Q293" s="162">
        <v>0</v>
      </c>
      <c r="R293" s="162">
        <f t="shared" ref="R293:R301" si="87">Q293*H293</f>
        <v>0</v>
      </c>
      <c r="S293" s="162">
        <v>6.0999999999999999E-2</v>
      </c>
      <c r="T293" s="162">
        <f t="shared" ref="T293:T301" si="88">S293*H293</f>
        <v>0.24399999999999999</v>
      </c>
      <c r="U293" s="163" t="s">
        <v>1</v>
      </c>
      <c r="V293" s="31"/>
      <c r="W293" s="31"/>
      <c r="X293" s="31"/>
      <c r="Y293" s="31"/>
      <c r="Z293" s="31"/>
      <c r="AA293" s="31"/>
      <c r="AB293" s="31"/>
      <c r="AC293" s="31"/>
      <c r="AD293" s="31"/>
      <c r="AE293" s="31"/>
      <c r="AR293" s="164" t="s">
        <v>149</v>
      </c>
      <c r="AT293" s="164" t="s">
        <v>145</v>
      </c>
      <c r="AU293" s="164" t="s">
        <v>121</v>
      </c>
      <c r="AY293" s="16" t="s">
        <v>142</v>
      </c>
      <c r="BE293" s="165">
        <f t="shared" ref="BE293:BE301" si="89">IF(N293="základná",J293,0)</f>
        <v>0</v>
      </c>
      <c r="BF293" s="165">
        <f t="shared" ref="BF293:BF301" si="90">IF(N293="znížená",J293,0)</f>
        <v>0</v>
      </c>
      <c r="BG293" s="165">
        <f t="shared" ref="BG293:BG301" si="91">IF(N293="zákl. prenesená",J293,0)</f>
        <v>0</v>
      </c>
      <c r="BH293" s="165">
        <f t="shared" ref="BH293:BH301" si="92">IF(N293="zníž. prenesená",J293,0)</f>
        <v>0</v>
      </c>
      <c r="BI293" s="165">
        <f t="shared" ref="BI293:BI301" si="93">IF(N293="nulová",J293,0)</f>
        <v>0</v>
      </c>
      <c r="BJ293" s="16" t="s">
        <v>121</v>
      </c>
      <c r="BK293" s="166">
        <f t="shared" ref="BK293:BK301" si="94">ROUND(I293*H293,3)</f>
        <v>0</v>
      </c>
      <c r="BL293" s="16" t="s">
        <v>149</v>
      </c>
      <c r="BM293" s="164" t="s">
        <v>464</v>
      </c>
    </row>
    <row r="294" spans="1:65" s="2" customFormat="1" ht="37.950000000000003" customHeight="1" x14ac:dyDescent="0.2">
      <c r="A294" s="31"/>
      <c r="B294" s="119"/>
      <c r="C294" s="153" t="s">
        <v>465</v>
      </c>
      <c r="D294" s="153" t="s">
        <v>145</v>
      </c>
      <c r="E294" s="154" t="s">
        <v>466</v>
      </c>
      <c r="F294" s="155" t="s">
        <v>467</v>
      </c>
      <c r="G294" s="156" t="s">
        <v>148</v>
      </c>
      <c r="H294" s="157">
        <v>90</v>
      </c>
      <c r="I294" s="158"/>
      <c r="J294" s="157">
        <f t="shared" si="85"/>
        <v>0</v>
      </c>
      <c r="K294" s="159"/>
      <c r="L294" s="32"/>
      <c r="M294" s="160" t="s">
        <v>1</v>
      </c>
      <c r="N294" s="161" t="s">
        <v>40</v>
      </c>
      <c r="O294" s="57"/>
      <c r="P294" s="162">
        <f t="shared" si="86"/>
        <v>0</v>
      </c>
      <c r="Q294" s="162">
        <v>2.4099999999999998E-3</v>
      </c>
      <c r="R294" s="162">
        <f t="shared" si="87"/>
        <v>0.21689999999999998</v>
      </c>
      <c r="S294" s="162">
        <v>7.1999999999999995E-2</v>
      </c>
      <c r="T294" s="162">
        <f t="shared" si="88"/>
        <v>6.4799999999999995</v>
      </c>
      <c r="U294" s="163" t="s">
        <v>1</v>
      </c>
      <c r="V294" s="31"/>
      <c r="W294" s="31"/>
      <c r="X294" s="31"/>
      <c r="Y294" s="31"/>
      <c r="Z294" s="31"/>
      <c r="AA294" s="31"/>
      <c r="AB294" s="31"/>
      <c r="AC294" s="31"/>
      <c r="AD294" s="31"/>
      <c r="AE294" s="31"/>
      <c r="AR294" s="164" t="s">
        <v>149</v>
      </c>
      <c r="AT294" s="164" t="s">
        <v>145</v>
      </c>
      <c r="AU294" s="164" t="s">
        <v>121</v>
      </c>
      <c r="AY294" s="16" t="s">
        <v>142</v>
      </c>
      <c r="BE294" s="165">
        <f t="shared" si="89"/>
        <v>0</v>
      </c>
      <c r="BF294" s="165">
        <f t="shared" si="90"/>
        <v>0</v>
      </c>
      <c r="BG294" s="165">
        <f t="shared" si="91"/>
        <v>0</v>
      </c>
      <c r="BH294" s="165">
        <f t="shared" si="92"/>
        <v>0</v>
      </c>
      <c r="BI294" s="165">
        <f t="shared" si="93"/>
        <v>0</v>
      </c>
      <c r="BJ294" s="16" t="s">
        <v>121</v>
      </c>
      <c r="BK294" s="166">
        <f t="shared" si="94"/>
        <v>0</v>
      </c>
      <c r="BL294" s="16" t="s">
        <v>149</v>
      </c>
      <c r="BM294" s="164" t="s">
        <v>468</v>
      </c>
    </row>
    <row r="295" spans="1:65" s="2" customFormat="1" ht="49.2" customHeight="1" x14ac:dyDescent="0.2">
      <c r="A295" s="31"/>
      <c r="B295" s="119"/>
      <c r="C295" s="153" t="s">
        <v>469</v>
      </c>
      <c r="D295" s="153" t="s">
        <v>145</v>
      </c>
      <c r="E295" s="154" t="s">
        <v>470</v>
      </c>
      <c r="F295" s="155" t="s">
        <v>471</v>
      </c>
      <c r="G295" s="156" t="s">
        <v>472</v>
      </c>
      <c r="H295" s="157">
        <v>0.5</v>
      </c>
      <c r="I295" s="158"/>
      <c r="J295" s="157">
        <f t="shared" si="85"/>
        <v>0</v>
      </c>
      <c r="K295" s="159"/>
      <c r="L295" s="32"/>
      <c r="M295" s="160" t="s">
        <v>1</v>
      </c>
      <c r="N295" s="161" t="s">
        <v>40</v>
      </c>
      <c r="O295" s="57"/>
      <c r="P295" s="162">
        <f t="shared" si="86"/>
        <v>0</v>
      </c>
      <c r="Q295" s="162">
        <v>2.5</v>
      </c>
      <c r="R295" s="162">
        <f t="shared" si="87"/>
        <v>1.25</v>
      </c>
      <c r="S295" s="162">
        <v>1.905</v>
      </c>
      <c r="T295" s="162">
        <f t="shared" si="88"/>
        <v>0.95250000000000001</v>
      </c>
      <c r="U295" s="163" t="s">
        <v>1</v>
      </c>
      <c r="V295" s="31"/>
      <c r="W295" s="31"/>
      <c r="X295" s="31"/>
      <c r="Y295" s="31"/>
      <c r="Z295" s="31"/>
      <c r="AA295" s="31"/>
      <c r="AB295" s="31"/>
      <c r="AC295" s="31"/>
      <c r="AD295" s="31"/>
      <c r="AE295" s="31"/>
      <c r="AR295" s="164" t="s">
        <v>149</v>
      </c>
      <c r="AT295" s="164" t="s">
        <v>145</v>
      </c>
      <c r="AU295" s="164" t="s">
        <v>121</v>
      </c>
      <c r="AY295" s="16" t="s">
        <v>142</v>
      </c>
      <c r="BE295" s="165">
        <f t="shared" si="89"/>
        <v>0</v>
      </c>
      <c r="BF295" s="165">
        <f t="shared" si="90"/>
        <v>0</v>
      </c>
      <c r="BG295" s="165">
        <f t="shared" si="91"/>
        <v>0</v>
      </c>
      <c r="BH295" s="165">
        <f t="shared" si="92"/>
        <v>0</v>
      </c>
      <c r="BI295" s="165">
        <f t="shared" si="93"/>
        <v>0</v>
      </c>
      <c r="BJ295" s="16" t="s">
        <v>121</v>
      </c>
      <c r="BK295" s="166">
        <f t="shared" si="94"/>
        <v>0</v>
      </c>
      <c r="BL295" s="16" t="s">
        <v>149</v>
      </c>
      <c r="BM295" s="164" t="s">
        <v>473</v>
      </c>
    </row>
    <row r="296" spans="1:65" s="2" customFormat="1" ht="24.15" customHeight="1" x14ac:dyDescent="0.2">
      <c r="A296" s="31"/>
      <c r="B296" s="119"/>
      <c r="C296" s="153" t="s">
        <v>474</v>
      </c>
      <c r="D296" s="153" t="s">
        <v>145</v>
      </c>
      <c r="E296" s="154" t="s">
        <v>475</v>
      </c>
      <c r="F296" s="155" t="s">
        <v>159</v>
      </c>
      <c r="G296" s="156" t="s">
        <v>148</v>
      </c>
      <c r="H296" s="157">
        <v>90</v>
      </c>
      <c r="I296" s="158"/>
      <c r="J296" s="157">
        <f t="shared" si="85"/>
        <v>0</v>
      </c>
      <c r="K296" s="159"/>
      <c r="L296" s="32"/>
      <c r="M296" s="160" t="s">
        <v>1</v>
      </c>
      <c r="N296" s="161" t="s">
        <v>40</v>
      </c>
      <c r="O296" s="57"/>
      <c r="P296" s="162">
        <f t="shared" si="86"/>
        <v>0</v>
      </c>
      <c r="Q296" s="162">
        <v>0</v>
      </c>
      <c r="R296" s="162">
        <f t="shared" si="87"/>
        <v>0</v>
      </c>
      <c r="S296" s="162">
        <v>0</v>
      </c>
      <c r="T296" s="162">
        <f t="shared" si="88"/>
        <v>0</v>
      </c>
      <c r="U296" s="163" t="s">
        <v>1</v>
      </c>
      <c r="V296" s="31"/>
      <c r="W296" s="31"/>
      <c r="X296" s="31"/>
      <c r="Y296" s="31"/>
      <c r="Z296" s="31"/>
      <c r="AA296" s="31"/>
      <c r="AB296" s="31"/>
      <c r="AC296" s="31"/>
      <c r="AD296" s="31"/>
      <c r="AE296" s="31"/>
      <c r="AR296" s="164" t="s">
        <v>149</v>
      </c>
      <c r="AT296" s="164" t="s">
        <v>145</v>
      </c>
      <c r="AU296" s="164" t="s">
        <v>121</v>
      </c>
      <c r="AY296" s="16" t="s">
        <v>142</v>
      </c>
      <c r="BE296" s="165">
        <f t="shared" si="89"/>
        <v>0</v>
      </c>
      <c r="BF296" s="165">
        <f t="shared" si="90"/>
        <v>0</v>
      </c>
      <c r="BG296" s="165">
        <f t="shared" si="91"/>
        <v>0</v>
      </c>
      <c r="BH296" s="165">
        <f t="shared" si="92"/>
        <v>0</v>
      </c>
      <c r="BI296" s="165">
        <f t="shared" si="93"/>
        <v>0</v>
      </c>
      <c r="BJ296" s="16" t="s">
        <v>121</v>
      </c>
      <c r="BK296" s="166">
        <f t="shared" si="94"/>
        <v>0</v>
      </c>
      <c r="BL296" s="16" t="s">
        <v>149</v>
      </c>
      <c r="BM296" s="164" t="s">
        <v>476</v>
      </c>
    </row>
    <row r="297" spans="1:65" s="2" customFormat="1" ht="24.15" customHeight="1" x14ac:dyDescent="0.2">
      <c r="A297" s="31"/>
      <c r="B297" s="119"/>
      <c r="C297" s="153" t="s">
        <v>477</v>
      </c>
      <c r="D297" s="153" t="s">
        <v>145</v>
      </c>
      <c r="E297" s="154" t="s">
        <v>478</v>
      </c>
      <c r="F297" s="155" t="s">
        <v>434</v>
      </c>
      <c r="G297" s="156" t="s">
        <v>148</v>
      </c>
      <c r="H297" s="157">
        <v>90</v>
      </c>
      <c r="I297" s="158"/>
      <c r="J297" s="157">
        <f t="shared" si="85"/>
        <v>0</v>
      </c>
      <c r="K297" s="159"/>
      <c r="L297" s="32"/>
      <c r="M297" s="160" t="s">
        <v>1</v>
      </c>
      <c r="N297" s="161" t="s">
        <v>40</v>
      </c>
      <c r="O297" s="57"/>
      <c r="P297" s="162">
        <f t="shared" si="86"/>
        <v>0</v>
      </c>
      <c r="Q297" s="162">
        <v>6.11E-3</v>
      </c>
      <c r="R297" s="162">
        <f t="shared" si="87"/>
        <v>0.54989999999999994</v>
      </c>
      <c r="S297" s="162">
        <v>0</v>
      </c>
      <c r="T297" s="162">
        <f t="shared" si="88"/>
        <v>0</v>
      </c>
      <c r="U297" s="163" t="s">
        <v>1</v>
      </c>
      <c r="V297" s="31"/>
      <c r="W297" s="31"/>
      <c r="X297" s="31"/>
      <c r="Y297" s="31"/>
      <c r="Z297" s="31"/>
      <c r="AA297" s="31"/>
      <c r="AB297" s="31"/>
      <c r="AC297" s="31"/>
      <c r="AD297" s="31"/>
      <c r="AE297" s="31"/>
      <c r="AR297" s="164" t="s">
        <v>149</v>
      </c>
      <c r="AT297" s="164" t="s">
        <v>145</v>
      </c>
      <c r="AU297" s="164" t="s">
        <v>121</v>
      </c>
      <c r="AY297" s="16" t="s">
        <v>142</v>
      </c>
      <c r="BE297" s="165">
        <f t="shared" si="89"/>
        <v>0</v>
      </c>
      <c r="BF297" s="165">
        <f t="shared" si="90"/>
        <v>0</v>
      </c>
      <c r="BG297" s="165">
        <f t="shared" si="91"/>
        <v>0</v>
      </c>
      <c r="BH297" s="165">
        <f t="shared" si="92"/>
        <v>0</v>
      </c>
      <c r="BI297" s="165">
        <f t="shared" si="93"/>
        <v>0</v>
      </c>
      <c r="BJ297" s="16" t="s">
        <v>121</v>
      </c>
      <c r="BK297" s="166">
        <f t="shared" si="94"/>
        <v>0</v>
      </c>
      <c r="BL297" s="16" t="s">
        <v>149</v>
      </c>
      <c r="BM297" s="164" t="s">
        <v>479</v>
      </c>
    </row>
    <row r="298" spans="1:65" s="2" customFormat="1" ht="62.7" customHeight="1" x14ac:dyDescent="0.2">
      <c r="A298" s="31"/>
      <c r="B298" s="119"/>
      <c r="C298" s="153" t="s">
        <v>480</v>
      </c>
      <c r="D298" s="153" t="s">
        <v>145</v>
      </c>
      <c r="E298" s="154" t="s">
        <v>481</v>
      </c>
      <c r="F298" s="155" t="s">
        <v>482</v>
      </c>
      <c r="G298" s="156" t="s">
        <v>148</v>
      </c>
      <c r="H298" s="157">
        <v>90</v>
      </c>
      <c r="I298" s="158"/>
      <c r="J298" s="157">
        <f t="shared" si="85"/>
        <v>0</v>
      </c>
      <c r="K298" s="159"/>
      <c r="L298" s="32"/>
      <c r="M298" s="160" t="s">
        <v>1</v>
      </c>
      <c r="N298" s="161" t="s">
        <v>40</v>
      </c>
      <c r="O298" s="57"/>
      <c r="P298" s="162">
        <f t="shared" si="86"/>
        <v>0</v>
      </c>
      <c r="Q298" s="162">
        <v>6.8970000000000004E-2</v>
      </c>
      <c r="R298" s="162">
        <f t="shared" si="87"/>
        <v>6.2073</v>
      </c>
      <c r="S298" s="162">
        <v>0</v>
      </c>
      <c r="T298" s="162">
        <f t="shared" si="88"/>
        <v>0</v>
      </c>
      <c r="U298" s="163" t="s">
        <v>1</v>
      </c>
      <c r="V298" s="31"/>
      <c r="W298" s="31"/>
      <c r="X298" s="31"/>
      <c r="Y298" s="31"/>
      <c r="Z298" s="31"/>
      <c r="AA298" s="31"/>
      <c r="AB298" s="31"/>
      <c r="AC298" s="31"/>
      <c r="AD298" s="31"/>
      <c r="AE298" s="31"/>
      <c r="AR298" s="164" t="s">
        <v>149</v>
      </c>
      <c r="AT298" s="164" t="s">
        <v>145</v>
      </c>
      <c r="AU298" s="164" t="s">
        <v>121</v>
      </c>
      <c r="AY298" s="16" t="s">
        <v>142</v>
      </c>
      <c r="BE298" s="165">
        <f t="shared" si="89"/>
        <v>0</v>
      </c>
      <c r="BF298" s="165">
        <f t="shared" si="90"/>
        <v>0</v>
      </c>
      <c r="BG298" s="165">
        <f t="shared" si="91"/>
        <v>0</v>
      </c>
      <c r="BH298" s="165">
        <f t="shared" si="92"/>
        <v>0</v>
      </c>
      <c r="BI298" s="165">
        <f t="shared" si="93"/>
        <v>0</v>
      </c>
      <c r="BJ298" s="16" t="s">
        <v>121</v>
      </c>
      <c r="BK298" s="166">
        <f t="shared" si="94"/>
        <v>0</v>
      </c>
      <c r="BL298" s="16" t="s">
        <v>149</v>
      </c>
      <c r="BM298" s="164" t="s">
        <v>483</v>
      </c>
    </row>
    <row r="299" spans="1:65" s="2" customFormat="1" ht="14.4" customHeight="1" x14ac:dyDescent="0.2">
      <c r="A299" s="31"/>
      <c r="B299" s="119"/>
      <c r="C299" s="153" t="s">
        <v>484</v>
      </c>
      <c r="D299" s="153" t="s">
        <v>145</v>
      </c>
      <c r="E299" s="154" t="s">
        <v>485</v>
      </c>
      <c r="F299" s="155" t="s">
        <v>486</v>
      </c>
      <c r="G299" s="156" t="s">
        <v>148</v>
      </c>
      <c r="H299" s="157">
        <v>45</v>
      </c>
      <c r="I299" s="158"/>
      <c r="J299" s="157">
        <f t="shared" si="85"/>
        <v>0</v>
      </c>
      <c r="K299" s="159"/>
      <c r="L299" s="32"/>
      <c r="M299" s="160" t="s">
        <v>1</v>
      </c>
      <c r="N299" s="161" t="s">
        <v>40</v>
      </c>
      <c r="O299" s="57"/>
      <c r="P299" s="162">
        <f t="shared" si="86"/>
        <v>0</v>
      </c>
      <c r="Q299" s="162">
        <v>1.17E-3</v>
      </c>
      <c r="R299" s="162">
        <f t="shared" si="87"/>
        <v>5.2650000000000002E-2</v>
      </c>
      <c r="S299" s="162">
        <v>0</v>
      </c>
      <c r="T299" s="162">
        <f t="shared" si="88"/>
        <v>0</v>
      </c>
      <c r="U299" s="163" t="s">
        <v>1</v>
      </c>
      <c r="V299" s="31"/>
      <c r="W299" s="31"/>
      <c r="X299" s="31"/>
      <c r="Y299" s="31"/>
      <c r="Z299" s="31"/>
      <c r="AA299" s="31"/>
      <c r="AB299" s="31"/>
      <c r="AC299" s="31"/>
      <c r="AD299" s="31"/>
      <c r="AE299" s="31"/>
      <c r="AR299" s="164" t="s">
        <v>149</v>
      </c>
      <c r="AT299" s="164" t="s">
        <v>145</v>
      </c>
      <c r="AU299" s="164" t="s">
        <v>121</v>
      </c>
      <c r="AY299" s="16" t="s">
        <v>142</v>
      </c>
      <c r="BE299" s="165">
        <f t="shared" si="89"/>
        <v>0</v>
      </c>
      <c r="BF299" s="165">
        <f t="shared" si="90"/>
        <v>0</v>
      </c>
      <c r="BG299" s="165">
        <f t="shared" si="91"/>
        <v>0</v>
      </c>
      <c r="BH299" s="165">
        <f t="shared" si="92"/>
        <v>0</v>
      </c>
      <c r="BI299" s="165">
        <f t="shared" si="93"/>
        <v>0</v>
      </c>
      <c r="BJ299" s="16" t="s">
        <v>121</v>
      </c>
      <c r="BK299" s="166">
        <f t="shared" si="94"/>
        <v>0</v>
      </c>
      <c r="BL299" s="16" t="s">
        <v>149</v>
      </c>
      <c r="BM299" s="164" t="s">
        <v>487</v>
      </c>
    </row>
    <row r="300" spans="1:65" s="2" customFormat="1" ht="24.15" customHeight="1" x14ac:dyDescent="0.2">
      <c r="A300" s="31"/>
      <c r="B300" s="119"/>
      <c r="C300" s="153" t="s">
        <v>488</v>
      </c>
      <c r="D300" s="153" t="s">
        <v>145</v>
      </c>
      <c r="E300" s="154" t="s">
        <v>210</v>
      </c>
      <c r="F300" s="155" t="s">
        <v>211</v>
      </c>
      <c r="G300" s="156" t="s">
        <v>212</v>
      </c>
      <c r="H300" s="157">
        <v>7.6769999999999996</v>
      </c>
      <c r="I300" s="158"/>
      <c r="J300" s="157">
        <f t="shared" si="85"/>
        <v>0</v>
      </c>
      <c r="K300" s="159"/>
      <c r="L300" s="32"/>
      <c r="M300" s="160" t="s">
        <v>1</v>
      </c>
      <c r="N300" s="161" t="s">
        <v>40</v>
      </c>
      <c r="O300" s="57"/>
      <c r="P300" s="162">
        <f t="shared" si="86"/>
        <v>0</v>
      </c>
      <c r="Q300" s="162">
        <v>0</v>
      </c>
      <c r="R300" s="162">
        <f t="shared" si="87"/>
        <v>0</v>
      </c>
      <c r="S300" s="162">
        <v>0</v>
      </c>
      <c r="T300" s="162">
        <f t="shared" si="88"/>
        <v>0</v>
      </c>
      <c r="U300" s="163" t="s">
        <v>1</v>
      </c>
      <c r="V300" s="31"/>
      <c r="W300" s="31"/>
      <c r="X300" s="31"/>
      <c r="Y300" s="31"/>
      <c r="Z300" s="31"/>
      <c r="AA300" s="31"/>
      <c r="AB300" s="31"/>
      <c r="AC300" s="31"/>
      <c r="AD300" s="31"/>
      <c r="AE300" s="31"/>
      <c r="AR300" s="164" t="s">
        <v>149</v>
      </c>
      <c r="AT300" s="164" t="s">
        <v>145</v>
      </c>
      <c r="AU300" s="164" t="s">
        <v>121</v>
      </c>
      <c r="AY300" s="16" t="s">
        <v>142</v>
      </c>
      <c r="BE300" s="165">
        <f t="shared" si="89"/>
        <v>0</v>
      </c>
      <c r="BF300" s="165">
        <f t="shared" si="90"/>
        <v>0</v>
      </c>
      <c r="BG300" s="165">
        <f t="shared" si="91"/>
        <v>0</v>
      </c>
      <c r="BH300" s="165">
        <f t="shared" si="92"/>
        <v>0</v>
      </c>
      <c r="BI300" s="165">
        <f t="shared" si="93"/>
        <v>0</v>
      </c>
      <c r="BJ300" s="16" t="s">
        <v>121</v>
      </c>
      <c r="BK300" s="166">
        <f t="shared" si="94"/>
        <v>0</v>
      </c>
      <c r="BL300" s="16" t="s">
        <v>149</v>
      </c>
      <c r="BM300" s="164" t="s">
        <v>489</v>
      </c>
    </row>
    <row r="301" spans="1:65" s="2" customFormat="1" ht="24.15" customHeight="1" x14ac:dyDescent="0.2">
      <c r="A301" s="31"/>
      <c r="B301" s="119"/>
      <c r="C301" s="153" t="s">
        <v>490</v>
      </c>
      <c r="D301" s="153" t="s">
        <v>145</v>
      </c>
      <c r="E301" s="154" t="s">
        <v>215</v>
      </c>
      <c r="F301" s="155" t="s">
        <v>216</v>
      </c>
      <c r="G301" s="156" t="s">
        <v>212</v>
      </c>
      <c r="H301" s="157">
        <v>38.384999999999998</v>
      </c>
      <c r="I301" s="158"/>
      <c r="J301" s="157">
        <f t="shared" si="85"/>
        <v>0</v>
      </c>
      <c r="K301" s="159"/>
      <c r="L301" s="32"/>
      <c r="M301" s="160" t="s">
        <v>1</v>
      </c>
      <c r="N301" s="161" t="s">
        <v>40</v>
      </c>
      <c r="O301" s="57"/>
      <c r="P301" s="162">
        <f t="shared" si="86"/>
        <v>0</v>
      </c>
      <c r="Q301" s="162">
        <v>0</v>
      </c>
      <c r="R301" s="162">
        <f t="shared" si="87"/>
        <v>0</v>
      </c>
      <c r="S301" s="162">
        <v>0</v>
      </c>
      <c r="T301" s="162">
        <f t="shared" si="88"/>
        <v>0</v>
      </c>
      <c r="U301" s="163" t="s">
        <v>1</v>
      </c>
      <c r="V301" s="31"/>
      <c r="W301" s="31"/>
      <c r="X301" s="31"/>
      <c r="Y301" s="31"/>
      <c r="Z301" s="31"/>
      <c r="AA301" s="31"/>
      <c r="AB301" s="31"/>
      <c r="AC301" s="31"/>
      <c r="AD301" s="31"/>
      <c r="AE301" s="31"/>
      <c r="AR301" s="164" t="s">
        <v>149</v>
      </c>
      <c r="AT301" s="164" t="s">
        <v>145</v>
      </c>
      <c r="AU301" s="164" t="s">
        <v>121</v>
      </c>
      <c r="AY301" s="16" t="s">
        <v>142</v>
      </c>
      <c r="BE301" s="165">
        <f t="shared" si="89"/>
        <v>0</v>
      </c>
      <c r="BF301" s="165">
        <f t="shared" si="90"/>
        <v>0</v>
      </c>
      <c r="BG301" s="165">
        <f t="shared" si="91"/>
        <v>0</v>
      </c>
      <c r="BH301" s="165">
        <f t="shared" si="92"/>
        <v>0</v>
      </c>
      <c r="BI301" s="165">
        <f t="shared" si="93"/>
        <v>0</v>
      </c>
      <c r="BJ301" s="16" t="s">
        <v>121</v>
      </c>
      <c r="BK301" s="166">
        <f t="shared" si="94"/>
        <v>0</v>
      </c>
      <c r="BL301" s="16" t="s">
        <v>149</v>
      </c>
      <c r="BM301" s="164" t="s">
        <v>491</v>
      </c>
    </row>
    <row r="302" spans="1:65" s="13" customFormat="1" x14ac:dyDescent="0.2">
      <c r="B302" s="167"/>
      <c r="D302" s="168" t="s">
        <v>218</v>
      </c>
      <c r="F302" s="169" t="s">
        <v>492</v>
      </c>
      <c r="H302" s="170">
        <v>38.384999999999998</v>
      </c>
      <c r="I302" s="171"/>
      <c r="L302" s="167"/>
      <c r="M302" s="172"/>
      <c r="N302" s="173"/>
      <c r="O302" s="173"/>
      <c r="P302" s="173"/>
      <c r="Q302" s="173"/>
      <c r="R302" s="173"/>
      <c r="S302" s="173"/>
      <c r="T302" s="173"/>
      <c r="U302" s="174"/>
      <c r="AT302" s="175" t="s">
        <v>218</v>
      </c>
      <c r="AU302" s="175" t="s">
        <v>121</v>
      </c>
      <c r="AV302" s="13" t="s">
        <v>121</v>
      </c>
      <c r="AW302" s="13" t="s">
        <v>3</v>
      </c>
      <c r="AX302" s="13" t="s">
        <v>81</v>
      </c>
      <c r="AY302" s="175" t="s">
        <v>142</v>
      </c>
    </row>
    <row r="303" spans="1:65" s="2" customFormat="1" ht="14.4" customHeight="1" x14ac:dyDescent="0.2">
      <c r="A303" s="31"/>
      <c r="B303" s="119"/>
      <c r="C303" s="153" t="s">
        <v>493</v>
      </c>
      <c r="D303" s="153" t="s">
        <v>145</v>
      </c>
      <c r="E303" s="154" t="s">
        <v>221</v>
      </c>
      <c r="F303" s="155" t="s">
        <v>222</v>
      </c>
      <c r="G303" s="156" t="s">
        <v>212</v>
      </c>
      <c r="H303" s="157">
        <v>7.6769999999999996</v>
      </c>
      <c r="I303" s="158"/>
      <c r="J303" s="157">
        <f>ROUND(I303*H303,3)</f>
        <v>0</v>
      </c>
      <c r="K303" s="159"/>
      <c r="L303" s="32"/>
      <c r="M303" s="160" t="s">
        <v>1</v>
      </c>
      <c r="N303" s="161" t="s">
        <v>40</v>
      </c>
      <c r="O303" s="57"/>
      <c r="P303" s="162">
        <f>O303*H303</f>
        <v>0</v>
      </c>
      <c r="Q303" s="162">
        <v>0</v>
      </c>
      <c r="R303" s="162">
        <f>Q303*H303</f>
        <v>0</v>
      </c>
      <c r="S303" s="162">
        <v>0</v>
      </c>
      <c r="T303" s="162">
        <f>S303*H303</f>
        <v>0</v>
      </c>
      <c r="U303" s="163" t="s">
        <v>1</v>
      </c>
      <c r="V303" s="31"/>
      <c r="W303" s="31"/>
      <c r="X303" s="31"/>
      <c r="Y303" s="31"/>
      <c r="Z303" s="31"/>
      <c r="AA303" s="31"/>
      <c r="AB303" s="31"/>
      <c r="AC303" s="31"/>
      <c r="AD303" s="31"/>
      <c r="AE303" s="31"/>
      <c r="AR303" s="164" t="s">
        <v>149</v>
      </c>
      <c r="AT303" s="164" t="s">
        <v>145</v>
      </c>
      <c r="AU303" s="164" t="s">
        <v>121</v>
      </c>
      <c r="AY303" s="16" t="s">
        <v>142</v>
      </c>
      <c r="BE303" s="165">
        <f>IF(N303="základná",J303,0)</f>
        <v>0</v>
      </c>
      <c r="BF303" s="165">
        <f>IF(N303="znížená",J303,0)</f>
        <v>0</v>
      </c>
      <c r="BG303" s="165">
        <f>IF(N303="zákl. prenesená",J303,0)</f>
        <v>0</v>
      </c>
      <c r="BH303" s="165">
        <f>IF(N303="zníž. prenesená",J303,0)</f>
        <v>0</v>
      </c>
      <c r="BI303" s="165">
        <f>IF(N303="nulová",J303,0)</f>
        <v>0</v>
      </c>
      <c r="BJ303" s="16" t="s">
        <v>121</v>
      </c>
      <c r="BK303" s="166">
        <f>ROUND(I303*H303,3)</f>
        <v>0</v>
      </c>
      <c r="BL303" s="16" t="s">
        <v>149</v>
      </c>
      <c r="BM303" s="164" t="s">
        <v>494</v>
      </c>
    </row>
    <row r="304" spans="1:65" s="2" customFormat="1" ht="24.15" customHeight="1" x14ac:dyDescent="0.2">
      <c r="A304" s="31"/>
      <c r="B304" s="119"/>
      <c r="C304" s="153" t="s">
        <v>495</v>
      </c>
      <c r="D304" s="153" t="s">
        <v>145</v>
      </c>
      <c r="E304" s="154" t="s">
        <v>225</v>
      </c>
      <c r="F304" s="155" t="s">
        <v>226</v>
      </c>
      <c r="G304" s="156" t="s">
        <v>212</v>
      </c>
      <c r="H304" s="157">
        <v>222.34299999999999</v>
      </c>
      <c r="I304" s="158"/>
      <c r="J304" s="157">
        <f>ROUND(I304*H304,3)</f>
        <v>0</v>
      </c>
      <c r="K304" s="159"/>
      <c r="L304" s="32"/>
      <c r="M304" s="160" t="s">
        <v>1</v>
      </c>
      <c r="N304" s="161" t="s">
        <v>40</v>
      </c>
      <c r="O304" s="57"/>
      <c r="P304" s="162">
        <f>O304*H304</f>
        <v>0</v>
      </c>
      <c r="Q304" s="162">
        <v>0</v>
      </c>
      <c r="R304" s="162">
        <f>Q304*H304</f>
        <v>0</v>
      </c>
      <c r="S304" s="162">
        <v>0</v>
      </c>
      <c r="T304" s="162">
        <f>S304*H304</f>
        <v>0</v>
      </c>
      <c r="U304" s="163" t="s">
        <v>1</v>
      </c>
      <c r="V304" s="31"/>
      <c r="W304" s="31"/>
      <c r="X304" s="31"/>
      <c r="Y304" s="31"/>
      <c r="Z304" s="31"/>
      <c r="AA304" s="31"/>
      <c r="AB304" s="31"/>
      <c r="AC304" s="31"/>
      <c r="AD304" s="31"/>
      <c r="AE304" s="31"/>
      <c r="AR304" s="164" t="s">
        <v>149</v>
      </c>
      <c r="AT304" s="164" t="s">
        <v>145</v>
      </c>
      <c r="AU304" s="164" t="s">
        <v>121</v>
      </c>
      <c r="AY304" s="16" t="s">
        <v>142</v>
      </c>
      <c r="BE304" s="165">
        <f>IF(N304="základná",J304,0)</f>
        <v>0</v>
      </c>
      <c r="BF304" s="165">
        <f>IF(N304="znížená",J304,0)</f>
        <v>0</v>
      </c>
      <c r="BG304" s="165">
        <f>IF(N304="zákl. prenesená",J304,0)</f>
        <v>0</v>
      </c>
      <c r="BH304" s="165">
        <f>IF(N304="zníž. prenesená",J304,0)</f>
        <v>0</v>
      </c>
      <c r="BI304" s="165">
        <f>IF(N304="nulová",J304,0)</f>
        <v>0</v>
      </c>
      <c r="BJ304" s="16" t="s">
        <v>121</v>
      </c>
      <c r="BK304" s="166">
        <f>ROUND(I304*H304,3)</f>
        <v>0</v>
      </c>
      <c r="BL304" s="16" t="s">
        <v>149</v>
      </c>
      <c r="BM304" s="164" t="s">
        <v>496</v>
      </c>
    </row>
    <row r="305" spans="1:65" s="13" customFormat="1" x14ac:dyDescent="0.2">
      <c r="B305" s="167"/>
      <c r="D305" s="168" t="s">
        <v>218</v>
      </c>
      <c r="F305" s="169" t="s">
        <v>497</v>
      </c>
      <c r="H305" s="170">
        <v>222.34299999999999</v>
      </c>
      <c r="I305" s="171"/>
      <c r="L305" s="167"/>
      <c r="M305" s="172"/>
      <c r="N305" s="173"/>
      <c r="O305" s="173"/>
      <c r="P305" s="173"/>
      <c r="Q305" s="173"/>
      <c r="R305" s="173"/>
      <c r="S305" s="173"/>
      <c r="T305" s="173"/>
      <c r="U305" s="174"/>
      <c r="AT305" s="175" t="s">
        <v>218</v>
      </c>
      <c r="AU305" s="175" t="s">
        <v>121</v>
      </c>
      <c r="AV305" s="13" t="s">
        <v>121</v>
      </c>
      <c r="AW305" s="13" t="s">
        <v>3</v>
      </c>
      <c r="AX305" s="13" t="s">
        <v>81</v>
      </c>
      <c r="AY305" s="175" t="s">
        <v>142</v>
      </c>
    </row>
    <row r="306" spans="1:65" s="2" customFormat="1" ht="14.4" customHeight="1" x14ac:dyDescent="0.2">
      <c r="A306" s="31"/>
      <c r="B306" s="119"/>
      <c r="C306" s="153" t="s">
        <v>498</v>
      </c>
      <c r="D306" s="153" t="s">
        <v>145</v>
      </c>
      <c r="E306" s="154" t="s">
        <v>230</v>
      </c>
      <c r="F306" s="155" t="s">
        <v>231</v>
      </c>
      <c r="G306" s="156" t="s">
        <v>212</v>
      </c>
      <c r="H306" s="157">
        <v>7.6769999999999996</v>
      </c>
      <c r="I306" s="158"/>
      <c r="J306" s="157">
        <f>ROUND(I306*H306,3)</f>
        <v>0</v>
      </c>
      <c r="K306" s="159"/>
      <c r="L306" s="32"/>
      <c r="M306" s="160" t="s">
        <v>1</v>
      </c>
      <c r="N306" s="161" t="s">
        <v>40</v>
      </c>
      <c r="O306" s="57"/>
      <c r="P306" s="162">
        <f>O306*H306</f>
        <v>0</v>
      </c>
      <c r="Q306" s="162">
        <v>0</v>
      </c>
      <c r="R306" s="162">
        <f>Q306*H306</f>
        <v>0</v>
      </c>
      <c r="S306" s="162">
        <v>0</v>
      </c>
      <c r="T306" s="162">
        <f>S306*H306</f>
        <v>0</v>
      </c>
      <c r="U306" s="163" t="s">
        <v>1</v>
      </c>
      <c r="V306" s="31"/>
      <c r="W306" s="31"/>
      <c r="X306" s="31"/>
      <c r="Y306" s="31"/>
      <c r="Z306" s="31"/>
      <c r="AA306" s="31"/>
      <c r="AB306" s="31"/>
      <c r="AC306" s="31"/>
      <c r="AD306" s="31"/>
      <c r="AE306" s="31"/>
      <c r="AR306" s="164" t="s">
        <v>149</v>
      </c>
      <c r="AT306" s="164" t="s">
        <v>145</v>
      </c>
      <c r="AU306" s="164" t="s">
        <v>121</v>
      </c>
      <c r="AY306" s="16" t="s">
        <v>142</v>
      </c>
      <c r="BE306" s="165">
        <f>IF(N306="základná",J306,0)</f>
        <v>0</v>
      </c>
      <c r="BF306" s="165">
        <f>IF(N306="znížená",J306,0)</f>
        <v>0</v>
      </c>
      <c r="BG306" s="165">
        <f>IF(N306="zákl. prenesená",J306,0)</f>
        <v>0</v>
      </c>
      <c r="BH306" s="165">
        <f>IF(N306="zníž. prenesená",J306,0)</f>
        <v>0</v>
      </c>
      <c r="BI306" s="165">
        <f>IF(N306="nulová",J306,0)</f>
        <v>0</v>
      </c>
      <c r="BJ306" s="16" t="s">
        <v>121</v>
      </c>
      <c r="BK306" s="166">
        <f>ROUND(I306*H306,3)</f>
        <v>0</v>
      </c>
      <c r="BL306" s="16" t="s">
        <v>149</v>
      </c>
      <c r="BM306" s="164" t="s">
        <v>499</v>
      </c>
    </row>
    <row r="307" spans="1:65" s="2" customFormat="1" ht="24.15" customHeight="1" x14ac:dyDescent="0.2">
      <c r="A307" s="31"/>
      <c r="B307" s="119"/>
      <c r="C307" s="153" t="s">
        <v>500</v>
      </c>
      <c r="D307" s="153" t="s">
        <v>145</v>
      </c>
      <c r="E307" s="154" t="s">
        <v>234</v>
      </c>
      <c r="F307" s="155" t="s">
        <v>235</v>
      </c>
      <c r="G307" s="156" t="s">
        <v>212</v>
      </c>
      <c r="H307" s="157">
        <v>8.2769999999999992</v>
      </c>
      <c r="I307" s="158"/>
      <c r="J307" s="157">
        <f>ROUND(I307*H307,3)</f>
        <v>0</v>
      </c>
      <c r="K307" s="159"/>
      <c r="L307" s="32"/>
      <c r="M307" s="160" t="s">
        <v>1</v>
      </c>
      <c r="N307" s="161" t="s">
        <v>40</v>
      </c>
      <c r="O307" s="57"/>
      <c r="P307" s="162">
        <f>O307*H307</f>
        <v>0</v>
      </c>
      <c r="Q307" s="162">
        <v>0</v>
      </c>
      <c r="R307" s="162">
        <f>Q307*H307</f>
        <v>0</v>
      </c>
      <c r="S307" s="162">
        <v>0</v>
      </c>
      <c r="T307" s="162">
        <f>S307*H307</f>
        <v>0</v>
      </c>
      <c r="U307" s="163" t="s">
        <v>1</v>
      </c>
      <c r="V307" s="31"/>
      <c r="W307" s="31"/>
      <c r="X307" s="31"/>
      <c r="Y307" s="31"/>
      <c r="Z307" s="31"/>
      <c r="AA307" s="31"/>
      <c r="AB307" s="31"/>
      <c r="AC307" s="31"/>
      <c r="AD307" s="31"/>
      <c r="AE307" s="31"/>
      <c r="AR307" s="164" t="s">
        <v>149</v>
      </c>
      <c r="AT307" s="164" t="s">
        <v>145</v>
      </c>
      <c r="AU307" s="164" t="s">
        <v>121</v>
      </c>
      <c r="AY307" s="16" t="s">
        <v>142</v>
      </c>
      <c r="BE307" s="165">
        <f>IF(N307="základná",J307,0)</f>
        <v>0</v>
      </c>
      <c r="BF307" s="165">
        <f>IF(N307="znížená",J307,0)</f>
        <v>0</v>
      </c>
      <c r="BG307" s="165">
        <f>IF(N307="zákl. prenesená",J307,0)</f>
        <v>0</v>
      </c>
      <c r="BH307" s="165">
        <f>IF(N307="zníž. prenesená",J307,0)</f>
        <v>0</v>
      </c>
      <c r="BI307" s="165">
        <f>IF(N307="nulová",J307,0)</f>
        <v>0</v>
      </c>
      <c r="BJ307" s="16" t="s">
        <v>121</v>
      </c>
      <c r="BK307" s="166">
        <f>ROUND(I307*H307,3)</f>
        <v>0</v>
      </c>
      <c r="BL307" s="16" t="s">
        <v>149</v>
      </c>
      <c r="BM307" s="164" t="s">
        <v>501</v>
      </c>
    </row>
    <row r="308" spans="1:65" s="12" customFormat="1" ht="22.95" customHeight="1" x14ac:dyDescent="0.25">
      <c r="B308" s="140"/>
      <c r="D308" s="141" t="s">
        <v>73</v>
      </c>
      <c r="E308" s="151" t="s">
        <v>502</v>
      </c>
      <c r="F308" s="151" t="s">
        <v>503</v>
      </c>
      <c r="I308" s="143"/>
      <c r="J308" s="152">
        <f>BK308</f>
        <v>0</v>
      </c>
      <c r="L308" s="140"/>
      <c r="M308" s="145"/>
      <c r="N308" s="146"/>
      <c r="O308" s="146"/>
      <c r="P308" s="147">
        <f>SUM(P309:P310)</f>
        <v>0</v>
      </c>
      <c r="Q308" s="146"/>
      <c r="R308" s="147">
        <f>SUM(R309:R310)</f>
        <v>5.2650000000000002E-2</v>
      </c>
      <c r="S308" s="146"/>
      <c r="T308" s="147">
        <f>SUM(T309:T310)</f>
        <v>0</v>
      </c>
      <c r="U308" s="148"/>
      <c r="AR308" s="141" t="s">
        <v>81</v>
      </c>
      <c r="AT308" s="149" t="s">
        <v>73</v>
      </c>
      <c r="AU308" s="149" t="s">
        <v>81</v>
      </c>
      <c r="AY308" s="141" t="s">
        <v>142</v>
      </c>
      <c r="BK308" s="150">
        <f>SUM(BK309:BK310)</f>
        <v>0</v>
      </c>
    </row>
    <row r="309" spans="1:65" s="2" customFormat="1" ht="24.15" customHeight="1" x14ac:dyDescent="0.2">
      <c r="A309" s="31"/>
      <c r="B309" s="119"/>
      <c r="C309" s="153" t="s">
        <v>504</v>
      </c>
      <c r="D309" s="153" t="s">
        <v>145</v>
      </c>
      <c r="E309" s="154" t="s">
        <v>505</v>
      </c>
      <c r="F309" s="155" t="s">
        <v>506</v>
      </c>
      <c r="G309" s="156" t="s">
        <v>148</v>
      </c>
      <c r="H309" s="157">
        <v>40</v>
      </c>
      <c r="I309" s="158"/>
      <c r="J309" s="157">
        <f>ROUND(I309*H309,3)</f>
        <v>0</v>
      </c>
      <c r="K309" s="159"/>
      <c r="L309" s="32"/>
      <c r="M309" s="160" t="s">
        <v>1</v>
      </c>
      <c r="N309" s="161" t="s">
        <v>40</v>
      </c>
      <c r="O309" s="57"/>
      <c r="P309" s="162">
        <f>O309*H309</f>
        <v>0</v>
      </c>
      <c r="Q309" s="162">
        <v>0</v>
      </c>
      <c r="R309" s="162">
        <f>Q309*H309</f>
        <v>0</v>
      </c>
      <c r="S309" s="162">
        <v>0</v>
      </c>
      <c r="T309" s="162">
        <f>S309*H309</f>
        <v>0</v>
      </c>
      <c r="U309" s="163" t="s">
        <v>1</v>
      </c>
      <c r="V309" s="31"/>
      <c r="W309" s="31"/>
      <c r="X309" s="31"/>
      <c r="Y309" s="31"/>
      <c r="Z309" s="31"/>
      <c r="AA309" s="31"/>
      <c r="AB309" s="31"/>
      <c r="AC309" s="31"/>
      <c r="AD309" s="31"/>
      <c r="AE309" s="31"/>
      <c r="AR309" s="164" t="s">
        <v>149</v>
      </c>
      <c r="AT309" s="164" t="s">
        <v>145</v>
      </c>
      <c r="AU309" s="164" t="s">
        <v>121</v>
      </c>
      <c r="AY309" s="16" t="s">
        <v>142</v>
      </c>
      <c r="BE309" s="165">
        <f>IF(N309="základná",J309,0)</f>
        <v>0</v>
      </c>
      <c r="BF309" s="165">
        <f>IF(N309="znížená",J309,0)</f>
        <v>0</v>
      </c>
      <c r="BG309" s="165">
        <f>IF(N309="zákl. prenesená",J309,0)</f>
        <v>0</v>
      </c>
      <c r="BH309" s="165">
        <f>IF(N309="zníž. prenesená",J309,0)</f>
        <v>0</v>
      </c>
      <c r="BI309" s="165">
        <f>IF(N309="nulová",J309,0)</f>
        <v>0</v>
      </c>
      <c r="BJ309" s="16" t="s">
        <v>121</v>
      </c>
      <c r="BK309" s="166">
        <f>ROUND(I309*H309,3)</f>
        <v>0</v>
      </c>
      <c r="BL309" s="16" t="s">
        <v>149</v>
      </c>
      <c r="BM309" s="164" t="s">
        <v>507</v>
      </c>
    </row>
    <row r="310" spans="1:65" s="2" customFormat="1" ht="14.4" customHeight="1" x14ac:dyDescent="0.2">
      <c r="A310" s="31"/>
      <c r="B310" s="119"/>
      <c r="C310" s="153" t="s">
        <v>508</v>
      </c>
      <c r="D310" s="153" t="s">
        <v>145</v>
      </c>
      <c r="E310" s="154" t="s">
        <v>485</v>
      </c>
      <c r="F310" s="155" t="s">
        <v>486</v>
      </c>
      <c r="G310" s="156" t="s">
        <v>148</v>
      </c>
      <c r="H310" s="157">
        <v>45</v>
      </c>
      <c r="I310" s="158"/>
      <c r="J310" s="157">
        <f>ROUND(I310*H310,3)</f>
        <v>0</v>
      </c>
      <c r="K310" s="159"/>
      <c r="L310" s="32"/>
      <c r="M310" s="160" t="s">
        <v>1</v>
      </c>
      <c r="N310" s="161" t="s">
        <v>40</v>
      </c>
      <c r="O310" s="57"/>
      <c r="P310" s="162">
        <f>O310*H310</f>
        <v>0</v>
      </c>
      <c r="Q310" s="162">
        <v>1.17E-3</v>
      </c>
      <c r="R310" s="162">
        <f>Q310*H310</f>
        <v>5.2650000000000002E-2</v>
      </c>
      <c r="S310" s="162">
        <v>0</v>
      </c>
      <c r="T310" s="162">
        <f>S310*H310</f>
        <v>0</v>
      </c>
      <c r="U310" s="163" t="s">
        <v>1</v>
      </c>
      <c r="V310" s="31"/>
      <c r="W310" s="31"/>
      <c r="X310" s="31"/>
      <c r="Y310" s="31"/>
      <c r="Z310" s="31"/>
      <c r="AA310" s="31"/>
      <c r="AB310" s="31"/>
      <c r="AC310" s="31"/>
      <c r="AD310" s="31"/>
      <c r="AE310" s="31"/>
      <c r="AR310" s="164" t="s">
        <v>205</v>
      </c>
      <c r="AT310" s="164" t="s">
        <v>145</v>
      </c>
      <c r="AU310" s="164" t="s">
        <v>121</v>
      </c>
      <c r="AY310" s="16" t="s">
        <v>142</v>
      </c>
      <c r="BE310" s="165">
        <f>IF(N310="základná",J310,0)</f>
        <v>0</v>
      </c>
      <c r="BF310" s="165">
        <f>IF(N310="znížená",J310,0)</f>
        <v>0</v>
      </c>
      <c r="BG310" s="165">
        <f>IF(N310="zákl. prenesená",J310,0)</f>
        <v>0</v>
      </c>
      <c r="BH310" s="165">
        <f>IF(N310="zníž. prenesená",J310,0)</f>
        <v>0</v>
      </c>
      <c r="BI310" s="165">
        <f>IF(N310="nulová",J310,0)</f>
        <v>0</v>
      </c>
      <c r="BJ310" s="16" t="s">
        <v>121</v>
      </c>
      <c r="BK310" s="166">
        <f>ROUND(I310*H310,3)</f>
        <v>0</v>
      </c>
      <c r="BL310" s="16" t="s">
        <v>205</v>
      </c>
      <c r="BM310" s="164" t="s">
        <v>509</v>
      </c>
    </row>
    <row r="311" spans="1:65" s="12" customFormat="1" ht="22.95" customHeight="1" x14ac:dyDescent="0.25">
      <c r="B311" s="140"/>
      <c r="D311" s="141" t="s">
        <v>73</v>
      </c>
      <c r="E311" s="151" t="s">
        <v>510</v>
      </c>
      <c r="F311" s="151" t="s">
        <v>511</v>
      </c>
      <c r="I311" s="143"/>
      <c r="J311" s="152">
        <f>BK311</f>
        <v>0</v>
      </c>
      <c r="L311" s="140"/>
      <c r="M311" s="145"/>
      <c r="N311" s="146"/>
      <c r="O311" s="146"/>
      <c r="P311" s="147">
        <f>SUM(P312:P313)</f>
        <v>0</v>
      </c>
      <c r="Q311" s="146"/>
      <c r="R311" s="147">
        <f>SUM(R312:R313)</f>
        <v>5.2650000000000002E-2</v>
      </c>
      <c r="S311" s="146"/>
      <c r="T311" s="147">
        <f>SUM(T312:T313)</f>
        <v>0</v>
      </c>
      <c r="U311" s="148"/>
      <c r="AR311" s="141" t="s">
        <v>81</v>
      </c>
      <c r="AT311" s="149" t="s">
        <v>73</v>
      </c>
      <c r="AU311" s="149" t="s">
        <v>81</v>
      </c>
      <c r="AY311" s="141" t="s">
        <v>142</v>
      </c>
      <c r="BK311" s="150">
        <f>SUM(BK312:BK313)</f>
        <v>0</v>
      </c>
    </row>
    <row r="312" spans="1:65" s="2" customFormat="1" ht="24.15" customHeight="1" x14ac:dyDescent="0.2">
      <c r="A312" s="31"/>
      <c r="B312" s="119"/>
      <c r="C312" s="153" t="s">
        <v>512</v>
      </c>
      <c r="D312" s="153" t="s">
        <v>145</v>
      </c>
      <c r="E312" s="154" t="s">
        <v>513</v>
      </c>
      <c r="F312" s="155" t="s">
        <v>514</v>
      </c>
      <c r="G312" s="156" t="s">
        <v>148</v>
      </c>
      <c r="H312" s="157">
        <v>30</v>
      </c>
      <c r="I312" s="158"/>
      <c r="J312" s="157">
        <f>ROUND(I312*H312,3)</f>
        <v>0</v>
      </c>
      <c r="K312" s="159"/>
      <c r="L312" s="32"/>
      <c r="M312" s="160" t="s">
        <v>1</v>
      </c>
      <c r="N312" s="161" t="s">
        <v>40</v>
      </c>
      <c r="O312" s="57"/>
      <c r="P312" s="162">
        <f>O312*H312</f>
        <v>0</v>
      </c>
      <c r="Q312" s="162">
        <v>0</v>
      </c>
      <c r="R312" s="162">
        <f>Q312*H312</f>
        <v>0</v>
      </c>
      <c r="S312" s="162">
        <v>0</v>
      </c>
      <c r="T312" s="162">
        <f>S312*H312</f>
        <v>0</v>
      </c>
      <c r="U312" s="163" t="s">
        <v>1</v>
      </c>
      <c r="V312" s="31"/>
      <c r="W312" s="31"/>
      <c r="X312" s="31"/>
      <c r="Y312" s="31"/>
      <c r="Z312" s="31"/>
      <c r="AA312" s="31"/>
      <c r="AB312" s="31"/>
      <c r="AC312" s="31"/>
      <c r="AD312" s="31"/>
      <c r="AE312" s="31"/>
      <c r="AR312" s="164" t="s">
        <v>149</v>
      </c>
      <c r="AT312" s="164" t="s">
        <v>145</v>
      </c>
      <c r="AU312" s="164" t="s">
        <v>121</v>
      </c>
      <c r="AY312" s="16" t="s">
        <v>142</v>
      </c>
      <c r="BE312" s="165">
        <f>IF(N312="základná",J312,0)</f>
        <v>0</v>
      </c>
      <c r="BF312" s="165">
        <f>IF(N312="znížená",J312,0)</f>
        <v>0</v>
      </c>
      <c r="BG312" s="165">
        <f>IF(N312="zákl. prenesená",J312,0)</f>
        <v>0</v>
      </c>
      <c r="BH312" s="165">
        <f>IF(N312="zníž. prenesená",J312,0)</f>
        <v>0</v>
      </c>
      <c r="BI312" s="165">
        <f>IF(N312="nulová",J312,0)</f>
        <v>0</v>
      </c>
      <c r="BJ312" s="16" t="s">
        <v>121</v>
      </c>
      <c r="BK312" s="166">
        <f>ROUND(I312*H312,3)</f>
        <v>0</v>
      </c>
      <c r="BL312" s="16" t="s">
        <v>149</v>
      </c>
      <c r="BM312" s="164" t="s">
        <v>515</v>
      </c>
    </row>
    <row r="313" spans="1:65" s="2" customFormat="1" ht="14.4" customHeight="1" x14ac:dyDescent="0.2">
      <c r="A313" s="31"/>
      <c r="B313" s="119"/>
      <c r="C313" s="153" t="s">
        <v>516</v>
      </c>
      <c r="D313" s="153" t="s">
        <v>145</v>
      </c>
      <c r="E313" s="154" t="s">
        <v>485</v>
      </c>
      <c r="F313" s="155" t="s">
        <v>486</v>
      </c>
      <c r="G313" s="156" t="s">
        <v>148</v>
      </c>
      <c r="H313" s="157">
        <v>45</v>
      </c>
      <c r="I313" s="158"/>
      <c r="J313" s="157">
        <f>ROUND(I313*H313,3)</f>
        <v>0</v>
      </c>
      <c r="K313" s="159"/>
      <c r="L313" s="32"/>
      <c r="M313" s="160" t="s">
        <v>1</v>
      </c>
      <c r="N313" s="161" t="s">
        <v>40</v>
      </c>
      <c r="O313" s="57"/>
      <c r="P313" s="162">
        <f>O313*H313</f>
        <v>0</v>
      </c>
      <c r="Q313" s="162">
        <v>1.17E-3</v>
      </c>
      <c r="R313" s="162">
        <f>Q313*H313</f>
        <v>5.2650000000000002E-2</v>
      </c>
      <c r="S313" s="162">
        <v>0</v>
      </c>
      <c r="T313" s="162">
        <f>S313*H313</f>
        <v>0</v>
      </c>
      <c r="U313" s="163" t="s">
        <v>1</v>
      </c>
      <c r="V313" s="31"/>
      <c r="W313" s="31"/>
      <c r="X313" s="31"/>
      <c r="Y313" s="31"/>
      <c r="Z313" s="31"/>
      <c r="AA313" s="31"/>
      <c r="AB313" s="31"/>
      <c r="AC313" s="31"/>
      <c r="AD313" s="31"/>
      <c r="AE313" s="31"/>
      <c r="AR313" s="164" t="s">
        <v>205</v>
      </c>
      <c r="AT313" s="164" t="s">
        <v>145</v>
      </c>
      <c r="AU313" s="164" t="s">
        <v>121</v>
      </c>
      <c r="AY313" s="16" t="s">
        <v>142</v>
      </c>
      <c r="BE313" s="165">
        <f>IF(N313="základná",J313,0)</f>
        <v>0</v>
      </c>
      <c r="BF313" s="165">
        <f>IF(N313="znížená",J313,0)</f>
        <v>0</v>
      </c>
      <c r="BG313" s="165">
        <f>IF(N313="zákl. prenesená",J313,0)</f>
        <v>0</v>
      </c>
      <c r="BH313" s="165">
        <f>IF(N313="zníž. prenesená",J313,0)</f>
        <v>0</v>
      </c>
      <c r="BI313" s="165">
        <f>IF(N313="nulová",J313,0)</f>
        <v>0</v>
      </c>
      <c r="BJ313" s="16" t="s">
        <v>121</v>
      </c>
      <c r="BK313" s="166">
        <f>ROUND(I313*H313,3)</f>
        <v>0</v>
      </c>
      <c r="BL313" s="16" t="s">
        <v>205</v>
      </c>
      <c r="BM313" s="164" t="s">
        <v>517</v>
      </c>
    </row>
    <row r="314" spans="1:65" s="12" customFormat="1" ht="22.95" customHeight="1" x14ac:dyDescent="0.25">
      <c r="B314" s="140"/>
      <c r="D314" s="141" t="s">
        <v>73</v>
      </c>
      <c r="E314" s="151" t="s">
        <v>518</v>
      </c>
      <c r="F314" s="151" t="s">
        <v>519</v>
      </c>
      <c r="I314" s="143"/>
      <c r="J314" s="152">
        <f>BK314</f>
        <v>0</v>
      </c>
      <c r="L314" s="140"/>
      <c r="M314" s="145"/>
      <c r="N314" s="146"/>
      <c r="O314" s="146"/>
      <c r="P314" s="147">
        <f>P315</f>
        <v>0</v>
      </c>
      <c r="Q314" s="146"/>
      <c r="R314" s="147">
        <f>R315</f>
        <v>0</v>
      </c>
      <c r="S314" s="146"/>
      <c r="T314" s="147">
        <f>T315</f>
        <v>0</v>
      </c>
      <c r="U314" s="148"/>
      <c r="AR314" s="141" t="s">
        <v>81</v>
      </c>
      <c r="AT314" s="149" t="s">
        <v>73</v>
      </c>
      <c r="AU314" s="149" t="s">
        <v>81</v>
      </c>
      <c r="AY314" s="141" t="s">
        <v>142</v>
      </c>
      <c r="BK314" s="150">
        <f>BK315</f>
        <v>0</v>
      </c>
    </row>
    <row r="315" spans="1:65" s="2" customFormat="1" ht="24.15" customHeight="1" x14ac:dyDescent="0.2">
      <c r="A315" s="31"/>
      <c r="B315" s="119"/>
      <c r="C315" s="153" t="s">
        <v>520</v>
      </c>
      <c r="D315" s="153" t="s">
        <v>145</v>
      </c>
      <c r="E315" s="154" t="s">
        <v>521</v>
      </c>
      <c r="F315" s="155" t="s">
        <v>519</v>
      </c>
      <c r="G315" s="156" t="s">
        <v>148</v>
      </c>
      <c r="H315" s="157">
        <v>40</v>
      </c>
      <c r="I315" s="158"/>
      <c r="J315" s="157">
        <f>ROUND(I315*H315,3)</f>
        <v>0</v>
      </c>
      <c r="K315" s="159"/>
      <c r="L315" s="32"/>
      <c r="M315" s="160" t="s">
        <v>1</v>
      </c>
      <c r="N315" s="161" t="s">
        <v>40</v>
      </c>
      <c r="O315" s="57"/>
      <c r="P315" s="162">
        <f>O315*H315</f>
        <v>0</v>
      </c>
      <c r="Q315" s="162">
        <v>0</v>
      </c>
      <c r="R315" s="162">
        <f>Q315*H315</f>
        <v>0</v>
      </c>
      <c r="S315" s="162">
        <v>0</v>
      </c>
      <c r="T315" s="162">
        <f>S315*H315</f>
        <v>0</v>
      </c>
      <c r="U315" s="163" t="s">
        <v>1</v>
      </c>
      <c r="V315" s="31"/>
      <c r="W315" s="31"/>
      <c r="X315" s="31"/>
      <c r="Y315" s="31"/>
      <c r="Z315" s="31"/>
      <c r="AA315" s="31"/>
      <c r="AB315" s="31"/>
      <c r="AC315" s="31"/>
      <c r="AD315" s="31"/>
      <c r="AE315" s="31"/>
      <c r="AR315" s="164" t="s">
        <v>149</v>
      </c>
      <c r="AT315" s="164" t="s">
        <v>145</v>
      </c>
      <c r="AU315" s="164" t="s">
        <v>121</v>
      </c>
      <c r="AY315" s="16" t="s">
        <v>142</v>
      </c>
      <c r="BE315" s="165">
        <f>IF(N315="základná",J315,0)</f>
        <v>0</v>
      </c>
      <c r="BF315" s="165">
        <f>IF(N315="znížená",J315,0)</f>
        <v>0</v>
      </c>
      <c r="BG315" s="165">
        <f>IF(N315="zákl. prenesená",J315,0)</f>
        <v>0</v>
      </c>
      <c r="BH315" s="165">
        <f>IF(N315="zníž. prenesená",J315,0)</f>
        <v>0</v>
      </c>
      <c r="BI315" s="165">
        <f>IF(N315="nulová",J315,0)</f>
        <v>0</v>
      </c>
      <c r="BJ315" s="16" t="s">
        <v>121</v>
      </c>
      <c r="BK315" s="166">
        <f>ROUND(I315*H315,3)</f>
        <v>0</v>
      </c>
      <c r="BL315" s="16" t="s">
        <v>149</v>
      </c>
      <c r="BM315" s="164" t="s">
        <v>522</v>
      </c>
    </row>
    <row r="316" spans="1:65" s="12" customFormat="1" ht="22.95" customHeight="1" x14ac:dyDescent="0.25">
      <c r="B316" s="140"/>
      <c r="D316" s="141" t="s">
        <v>73</v>
      </c>
      <c r="E316" s="151" t="s">
        <v>523</v>
      </c>
      <c r="F316" s="151" t="s">
        <v>524</v>
      </c>
      <c r="I316" s="143"/>
      <c r="J316" s="152">
        <f>BK316</f>
        <v>0</v>
      </c>
      <c r="L316" s="140"/>
      <c r="M316" s="145"/>
      <c r="N316" s="146"/>
      <c r="O316" s="146"/>
      <c r="P316" s="147">
        <f>SUM(P317:P318)</f>
        <v>0</v>
      </c>
      <c r="Q316" s="146"/>
      <c r="R316" s="147">
        <f>SUM(R317:R318)</f>
        <v>1.17E-3</v>
      </c>
      <c r="S316" s="146"/>
      <c r="T316" s="147">
        <f>SUM(T317:T318)</f>
        <v>0</v>
      </c>
      <c r="U316" s="148"/>
      <c r="AR316" s="141" t="s">
        <v>81</v>
      </c>
      <c r="AT316" s="149" t="s">
        <v>73</v>
      </c>
      <c r="AU316" s="149" t="s">
        <v>81</v>
      </c>
      <c r="AY316" s="141" t="s">
        <v>142</v>
      </c>
      <c r="BK316" s="150">
        <f>SUM(BK317:BK318)</f>
        <v>0</v>
      </c>
    </row>
    <row r="317" spans="1:65" s="2" customFormat="1" ht="24.15" customHeight="1" x14ac:dyDescent="0.2">
      <c r="A317" s="31"/>
      <c r="B317" s="119"/>
      <c r="C317" s="153" t="s">
        <v>525</v>
      </c>
      <c r="D317" s="153" t="s">
        <v>145</v>
      </c>
      <c r="E317" s="154" t="s">
        <v>526</v>
      </c>
      <c r="F317" s="155" t="s">
        <v>506</v>
      </c>
      <c r="G317" s="156" t="s">
        <v>527</v>
      </c>
      <c r="H317" s="157">
        <v>1</v>
      </c>
      <c r="I317" s="158"/>
      <c r="J317" s="157">
        <f>ROUND(I317*H317,3)</f>
        <v>0</v>
      </c>
      <c r="K317" s="159"/>
      <c r="L317" s="32"/>
      <c r="M317" s="160" t="s">
        <v>1</v>
      </c>
      <c r="N317" s="161" t="s">
        <v>40</v>
      </c>
      <c r="O317" s="57"/>
      <c r="P317" s="162">
        <f>O317*H317</f>
        <v>0</v>
      </c>
      <c r="Q317" s="162">
        <v>0</v>
      </c>
      <c r="R317" s="162">
        <f>Q317*H317</f>
        <v>0</v>
      </c>
      <c r="S317" s="162">
        <v>0</v>
      </c>
      <c r="T317" s="162">
        <f>S317*H317</f>
        <v>0</v>
      </c>
      <c r="U317" s="163" t="s">
        <v>1</v>
      </c>
      <c r="V317" s="31"/>
      <c r="W317" s="31"/>
      <c r="X317" s="31"/>
      <c r="Y317" s="31"/>
      <c r="Z317" s="31"/>
      <c r="AA317" s="31"/>
      <c r="AB317" s="31"/>
      <c r="AC317" s="31"/>
      <c r="AD317" s="31"/>
      <c r="AE317" s="31"/>
      <c r="AR317" s="164" t="s">
        <v>149</v>
      </c>
      <c r="AT317" s="164" t="s">
        <v>145</v>
      </c>
      <c r="AU317" s="164" t="s">
        <v>121</v>
      </c>
      <c r="AY317" s="16" t="s">
        <v>142</v>
      </c>
      <c r="BE317" s="165">
        <f>IF(N317="základná",J317,0)</f>
        <v>0</v>
      </c>
      <c r="BF317" s="165">
        <f>IF(N317="znížená",J317,0)</f>
        <v>0</v>
      </c>
      <c r="BG317" s="165">
        <f>IF(N317="zákl. prenesená",J317,0)</f>
        <v>0</v>
      </c>
      <c r="BH317" s="165">
        <f>IF(N317="zníž. prenesená",J317,0)</f>
        <v>0</v>
      </c>
      <c r="BI317" s="165">
        <f>IF(N317="nulová",J317,0)</f>
        <v>0</v>
      </c>
      <c r="BJ317" s="16" t="s">
        <v>121</v>
      </c>
      <c r="BK317" s="166">
        <f>ROUND(I317*H317,3)</f>
        <v>0</v>
      </c>
      <c r="BL317" s="16" t="s">
        <v>149</v>
      </c>
      <c r="BM317" s="164" t="s">
        <v>528</v>
      </c>
    </row>
    <row r="318" spans="1:65" s="2" customFormat="1" ht="14.4" customHeight="1" x14ac:dyDescent="0.2">
      <c r="A318" s="31"/>
      <c r="B318" s="119"/>
      <c r="C318" s="153" t="s">
        <v>529</v>
      </c>
      <c r="D318" s="153" t="s">
        <v>145</v>
      </c>
      <c r="E318" s="154" t="s">
        <v>530</v>
      </c>
      <c r="F318" s="155" t="s">
        <v>486</v>
      </c>
      <c r="G318" s="156" t="s">
        <v>148</v>
      </c>
      <c r="H318" s="157">
        <v>1</v>
      </c>
      <c r="I318" s="158"/>
      <c r="J318" s="157">
        <f>ROUND(I318*H318,3)</f>
        <v>0</v>
      </c>
      <c r="K318" s="159"/>
      <c r="L318" s="32"/>
      <c r="M318" s="160" t="s">
        <v>1</v>
      </c>
      <c r="N318" s="161" t="s">
        <v>40</v>
      </c>
      <c r="O318" s="57"/>
      <c r="P318" s="162">
        <f>O318*H318</f>
        <v>0</v>
      </c>
      <c r="Q318" s="162">
        <v>1.17E-3</v>
      </c>
      <c r="R318" s="162">
        <f>Q318*H318</f>
        <v>1.17E-3</v>
      </c>
      <c r="S318" s="162">
        <v>0</v>
      </c>
      <c r="T318" s="162">
        <f>S318*H318</f>
        <v>0</v>
      </c>
      <c r="U318" s="163" t="s">
        <v>1</v>
      </c>
      <c r="V318" s="31"/>
      <c r="W318" s="31"/>
      <c r="X318" s="31"/>
      <c r="Y318" s="31"/>
      <c r="Z318" s="31"/>
      <c r="AA318" s="31"/>
      <c r="AB318" s="31"/>
      <c r="AC318" s="31"/>
      <c r="AD318" s="31"/>
      <c r="AE318" s="31"/>
      <c r="AR318" s="164" t="s">
        <v>205</v>
      </c>
      <c r="AT318" s="164" t="s">
        <v>145</v>
      </c>
      <c r="AU318" s="164" t="s">
        <v>121</v>
      </c>
      <c r="AY318" s="16" t="s">
        <v>142</v>
      </c>
      <c r="BE318" s="165">
        <f>IF(N318="základná",J318,0)</f>
        <v>0</v>
      </c>
      <c r="BF318" s="165">
        <f>IF(N318="znížená",J318,0)</f>
        <v>0</v>
      </c>
      <c r="BG318" s="165">
        <f>IF(N318="zákl. prenesená",J318,0)</f>
        <v>0</v>
      </c>
      <c r="BH318" s="165">
        <f>IF(N318="zníž. prenesená",J318,0)</f>
        <v>0</v>
      </c>
      <c r="BI318" s="165">
        <f>IF(N318="nulová",J318,0)</f>
        <v>0</v>
      </c>
      <c r="BJ318" s="16" t="s">
        <v>121</v>
      </c>
      <c r="BK318" s="166">
        <f>ROUND(I318*H318,3)</f>
        <v>0</v>
      </c>
      <c r="BL318" s="16" t="s">
        <v>205</v>
      </c>
      <c r="BM318" s="164" t="s">
        <v>531</v>
      </c>
    </row>
    <row r="319" spans="1:65" s="12" customFormat="1" ht="22.95" customHeight="1" x14ac:dyDescent="0.25">
      <c r="B319" s="140"/>
      <c r="D319" s="141" t="s">
        <v>73</v>
      </c>
      <c r="E319" s="151" t="s">
        <v>532</v>
      </c>
      <c r="F319" s="151" t="s">
        <v>533</v>
      </c>
      <c r="I319" s="143"/>
      <c r="J319" s="152">
        <f>BK319</f>
        <v>0</v>
      </c>
      <c r="L319" s="140"/>
      <c r="M319" s="145"/>
      <c r="N319" s="146"/>
      <c r="O319" s="146"/>
      <c r="P319" s="147">
        <f>SUM(P320:P321)</f>
        <v>0</v>
      </c>
      <c r="Q319" s="146"/>
      <c r="R319" s="147">
        <f>SUM(R320:R321)</f>
        <v>1.755E-3</v>
      </c>
      <c r="S319" s="146"/>
      <c r="T319" s="147">
        <f>SUM(T320:T321)</f>
        <v>0</v>
      </c>
      <c r="U319" s="148"/>
      <c r="AR319" s="141" t="s">
        <v>81</v>
      </c>
      <c r="AT319" s="149" t="s">
        <v>73</v>
      </c>
      <c r="AU319" s="149" t="s">
        <v>81</v>
      </c>
      <c r="AY319" s="141" t="s">
        <v>142</v>
      </c>
      <c r="BK319" s="150">
        <f>SUM(BK320:BK321)</f>
        <v>0</v>
      </c>
    </row>
    <row r="320" spans="1:65" s="2" customFormat="1" ht="24.15" customHeight="1" x14ac:dyDescent="0.2">
      <c r="A320" s="31"/>
      <c r="B320" s="119"/>
      <c r="C320" s="153" t="s">
        <v>534</v>
      </c>
      <c r="D320" s="153" t="s">
        <v>145</v>
      </c>
      <c r="E320" s="154" t="s">
        <v>535</v>
      </c>
      <c r="F320" s="155" t="s">
        <v>536</v>
      </c>
      <c r="G320" s="156" t="s">
        <v>148</v>
      </c>
      <c r="H320" s="157">
        <v>1.5</v>
      </c>
      <c r="I320" s="158"/>
      <c r="J320" s="157">
        <f>ROUND(I320*H320,3)</f>
        <v>0</v>
      </c>
      <c r="K320" s="159"/>
      <c r="L320" s="32"/>
      <c r="M320" s="160" t="s">
        <v>1</v>
      </c>
      <c r="N320" s="161" t="s">
        <v>40</v>
      </c>
      <c r="O320" s="57"/>
      <c r="P320" s="162">
        <f>O320*H320</f>
        <v>0</v>
      </c>
      <c r="Q320" s="162">
        <v>0</v>
      </c>
      <c r="R320" s="162">
        <f>Q320*H320</f>
        <v>0</v>
      </c>
      <c r="S320" s="162">
        <v>0</v>
      </c>
      <c r="T320" s="162">
        <f>S320*H320</f>
        <v>0</v>
      </c>
      <c r="U320" s="163" t="s">
        <v>1</v>
      </c>
      <c r="V320" s="31"/>
      <c r="W320" s="31"/>
      <c r="X320" s="31"/>
      <c r="Y320" s="31"/>
      <c r="Z320" s="31"/>
      <c r="AA320" s="31"/>
      <c r="AB320" s="31"/>
      <c r="AC320" s="31"/>
      <c r="AD320" s="31"/>
      <c r="AE320" s="31"/>
      <c r="AR320" s="164" t="s">
        <v>149</v>
      </c>
      <c r="AT320" s="164" t="s">
        <v>145</v>
      </c>
      <c r="AU320" s="164" t="s">
        <v>121</v>
      </c>
      <c r="AY320" s="16" t="s">
        <v>142</v>
      </c>
      <c r="BE320" s="165">
        <f>IF(N320="základná",J320,0)</f>
        <v>0</v>
      </c>
      <c r="BF320" s="165">
        <f>IF(N320="znížená",J320,0)</f>
        <v>0</v>
      </c>
      <c r="BG320" s="165">
        <f>IF(N320="zákl. prenesená",J320,0)</f>
        <v>0</v>
      </c>
      <c r="BH320" s="165">
        <f>IF(N320="zníž. prenesená",J320,0)</f>
        <v>0</v>
      </c>
      <c r="BI320" s="165">
        <f>IF(N320="nulová",J320,0)</f>
        <v>0</v>
      </c>
      <c r="BJ320" s="16" t="s">
        <v>121</v>
      </c>
      <c r="BK320" s="166">
        <f>ROUND(I320*H320,3)</f>
        <v>0</v>
      </c>
      <c r="BL320" s="16" t="s">
        <v>149</v>
      </c>
      <c r="BM320" s="164" t="s">
        <v>537</v>
      </c>
    </row>
    <row r="321" spans="1:65" s="2" customFormat="1" ht="14.4" customHeight="1" x14ac:dyDescent="0.2">
      <c r="A321" s="31"/>
      <c r="B321" s="119"/>
      <c r="C321" s="153" t="s">
        <v>538</v>
      </c>
      <c r="D321" s="153" t="s">
        <v>145</v>
      </c>
      <c r="E321" s="154" t="s">
        <v>539</v>
      </c>
      <c r="F321" s="155" t="s">
        <v>486</v>
      </c>
      <c r="G321" s="156" t="s">
        <v>148</v>
      </c>
      <c r="H321" s="157">
        <v>1.5</v>
      </c>
      <c r="I321" s="158"/>
      <c r="J321" s="157">
        <f>ROUND(I321*H321,3)</f>
        <v>0</v>
      </c>
      <c r="K321" s="159"/>
      <c r="L321" s="32"/>
      <c r="M321" s="160" t="s">
        <v>1</v>
      </c>
      <c r="N321" s="161" t="s">
        <v>40</v>
      </c>
      <c r="O321" s="57"/>
      <c r="P321" s="162">
        <f>O321*H321</f>
        <v>0</v>
      </c>
      <c r="Q321" s="162">
        <v>1.17E-3</v>
      </c>
      <c r="R321" s="162">
        <f>Q321*H321</f>
        <v>1.755E-3</v>
      </c>
      <c r="S321" s="162">
        <v>0</v>
      </c>
      <c r="T321" s="162">
        <f>S321*H321</f>
        <v>0</v>
      </c>
      <c r="U321" s="163" t="s">
        <v>1</v>
      </c>
      <c r="V321" s="31"/>
      <c r="W321" s="31"/>
      <c r="X321" s="31"/>
      <c r="Y321" s="31"/>
      <c r="Z321" s="31"/>
      <c r="AA321" s="31"/>
      <c r="AB321" s="31"/>
      <c r="AC321" s="31"/>
      <c r="AD321" s="31"/>
      <c r="AE321" s="31"/>
      <c r="AR321" s="164" t="s">
        <v>205</v>
      </c>
      <c r="AT321" s="164" t="s">
        <v>145</v>
      </c>
      <c r="AU321" s="164" t="s">
        <v>121</v>
      </c>
      <c r="AY321" s="16" t="s">
        <v>142</v>
      </c>
      <c r="BE321" s="165">
        <f>IF(N321="základná",J321,0)</f>
        <v>0</v>
      </c>
      <c r="BF321" s="165">
        <f>IF(N321="znížená",J321,0)</f>
        <v>0</v>
      </c>
      <c r="BG321" s="165">
        <f>IF(N321="zákl. prenesená",J321,0)</f>
        <v>0</v>
      </c>
      <c r="BH321" s="165">
        <f>IF(N321="zníž. prenesená",J321,0)</f>
        <v>0</v>
      </c>
      <c r="BI321" s="165">
        <f>IF(N321="nulová",J321,0)</f>
        <v>0</v>
      </c>
      <c r="BJ321" s="16" t="s">
        <v>121</v>
      </c>
      <c r="BK321" s="166">
        <f>ROUND(I321*H321,3)</f>
        <v>0</v>
      </c>
      <c r="BL321" s="16" t="s">
        <v>205</v>
      </c>
      <c r="BM321" s="164" t="s">
        <v>540</v>
      </c>
    </row>
    <row r="322" spans="1:65" s="12" customFormat="1" ht="22.95" customHeight="1" x14ac:dyDescent="0.25">
      <c r="B322" s="140"/>
      <c r="D322" s="141" t="s">
        <v>73</v>
      </c>
      <c r="E322" s="151" t="s">
        <v>541</v>
      </c>
      <c r="F322" s="151" t="s">
        <v>542</v>
      </c>
      <c r="I322" s="143"/>
      <c r="J322" s="152">
        <f>BK322</f>
        <v>0</v>
      </c>
      <c r="L322" s="140"/>
      <c r="M322" s="145"/>
      <c r="N322" s="146"/>
      <c r="O322" s="146"/>
      <c r="P322" s="147">
        <f>SUM(P323:P324)</f>
        <v>0</v>
      </c>
      <c r="Q322" s="146"/>
      <c r="R322" s="147">
        <f>SUM(R323:R324)</f>
        <v>2.8080000000000001E-2</v>
      </c>
      <c r="S322" s="146"/>
      <c r="T322" s="147">
        <f>SUM(T323:T324)</f>
        <v>0</v>
      </c>
      <c r="U322" s="148"/>
      <c r="AR322" s="141" t="s">
        <v>81</v>
      </c>
      <c r="AT322" s="149" t="s">
        <v>73</v>
      </c>
      <c r="AU322" s="149" t="s">
        <v>81</v>
      </c>
      <c r="AY322" s="141" t="s">
        <v>142</v>
      </c>
      <c r="BK322" s="150">
        <f>SUM(BK323:BK324)</f>
        <v>0</v>
      </c>
    </row>
    <row r="323" spans="1:65" s="2" customFormat="1" ht="24.15" customHeight="1" x14ac:dyDescent="0.2">
      <c r="A323" s="31"/>
      <c r="B323" s="119"/>
      <c r="C323" s="153" t="s">
        <v>543</v>
      </c>
      <c r="D323" s="153" t="s">
        <v>145</v>
      </c>
      <c r="E323" s="154" t="s">
        <v>544</v>
      </c>
      <c r="F323" s="155" t="s">
        <v>506</v>
      </c>
      <c r="G323" s="156" t="s">
        <v>148</v>
      </c>
      <c r="H323" s="157">
        <v>24</v>
      </c>
      <c r="I323" s="158"/>
      <c r="J323" s="157">
        <f>ROUND(I323*H323,3)</f>
        <v>0</v>
      </c>
      <c r="K323" s="159"/>
      <c r="L323" s="32"/>
      <c r="M323" s="160" t="s">
        <v>1</v>
      </c>
      <c r="N323" s="161" t="s">
        <v>40</v>
      </c>
      <c r="O323" s="57"/>
      <c r="P323" s="162">
        <f>O323*H323</f>
        <v>0</v>
      </c>
      <c r="Q323" s="162">
        <v>0</v>
      </c>
      <c r="R323" s="162">
        <f>Q323*H323</f>
        <v>0</v>
      </c>
      <c r="S323" s="162">
        <v>0</v>
      </c>
      <c r="T323" s="162">
        <f>S323*H323</f>
        <v>0</v>
      </c>
      <c r="U323" s="163" t="s">
        <v>1</v>
      </c>
      <c r="V323" s="31"/>
      <c r="W323" s="31"/>
      <c r="X323" s="31"/>
      <c r="Y323" s="31"/>
      <c r="Z323" s="31"/>
      <c r="AA323" s="31"/>
      <c r="AB323" s="31"/>
      <c r="AC323" s="31"/>
      <c r="AD323" s="31"/>
      <c r="AE323" s="31"/>
      <c r="AR323" s="164" t="s">
        <v>149</v>
      </c>
      <c r="AT323" s="164" t="s">
        <v>145</v>
      </c>
      <c r="AU323" s="164" t="s">
        <v>121</v>
      </c>
      <c r="AY323" s="16" t="s">
        <v>142</v>
      </c>
      <c r="BE323" s="165">
        <f>IF(N323="základná",J323,0)</f>
        <v>0</v>
      </c>
      <c r="BF323" s="165">
        <f>IF(N323="znížená",J323,0)</f>
        <v>0</v>
      </c>
      <c r="BG323" s="165">
        <f>IF(N323="zákl. prenesená",J323,0)</f>
        <v>0</v>
      </c>
      <c r="BH323" s="165">
        <f>IF(N323="zníž. prenesená",J323,0)</f>
        <v>0</v>
      </c>
      <c r="BI323" s="165">
        <f>IF(N323="nulová",J323,0)</f>
        <v>0</v>
      </c>
      <c r="BJ323" s="16" t="s">
        <v>121</v>
      </c>
      <c r="BK323" s="166">
        <f>ROUND(I323*H323,3)</f>
        <v>0</v>
      </c>
      <c r="BL323" s="16" t="s">
        <v>149</v>
      </c>
      <c r="BM323" s="164" t="s">
        <v>545</v>
      </c>
    </row>
    <row r="324" spans="1:65" s="2" customFormat="1" ht="14.4" customHeight="1" x14ac:dyDescent="0.2">
      <c r="A324" s="31"/>
      <c r="B324" s="119"/>
      <c r="C324" s="153" t="s">
        <v>546</v>
      </c>
      <c r="D324" s="153" t="s">
        <v>145</v>
      </c>
      <c r="E324" s="154" t="s">
        <v>547</v>
      </c>
      <c r="F324" s="155" t="s">
        <v>486</v>
      </c>
      <c r="G324" s="156" t="s">
        <v>148</v>
      </c>
      <c r="H324" s="157">
        <v>24</v>
      </c>
      <c r="I324" s="158"/>
      <c r="J324" s="157">
        <f>ROUND(I324*H324,3)</f>
        <v>0</v>
      </c>
      <c r="K324" s="159"/>
      <c r="L324" s="32"/>
      <c r="M324" s="160" t="s">
        <v>1</v>
      </c>
      <c r="N324" s="161" t="s">
        <v>40</v>
      </c>
      <c r="O324" s="57"/>
      <c r="P324" s="162">
        <f>O324*H324</f>
        <v>0</v>
      </c>
      <c r="Q324" s="162">
        <v>1.17E-3</v>
      </c>
      <c r="R324" s="162">
        <f>Q324*H324</f>
        <v>2.8080000000000001E-2</v>
      </c>
      <c r="S324" s="162">
        <v>0</v>
      </c>
      <c r="T324" s="162">
        <f>S324*H324</f>
        <v>0</v>
      </c>
      <c r="U324" s="163" t="s">
        <v>1</v>
      </c>
      <c r="V324" s="31"/>
      <c r="W324" s="31"/>
      <c r="X324" s="31"/>
      <c r="Y324" s="31"/>
      <c r="Z324" s="31"/>
      <c r="AA324" s="31"/>
      <c r="AB324" s="31"/>
      <c r="AC324" s="31"/>
      <c r="AD324" s="31"/>
      <c r="AE324" s="31"/>
      <c r="AR324" s="164" t="s">
        <v>205</v>
      </c>
      <c r="AT324" s="164" t="s">
        <v>145</v>
      </c>
      <c r="AU324" s="164" t="s">
        <v>121</v>
      </c>
      <c r="AY324" s="16" t="s">
        <v>142</v>
      </c>
      <c r="BE324" s="165">
        <f>IF(N324="základná",J324,0)</f>
        <v>0</v>
      </c>
      <c r="BF324" s="165">
        <f>IF(N324="znížená",J324,0)</f>
        <v>0</v>
      </c>
      <c r="BG324" s="165">
        <f>IF(N324="zákl. prenesená",J324,0)</f>
        <v>0</v>
      </c>
      <c r="BH324" s="165">
        <f>IF(N324="zníž. prenesená",J324,0)</f>
        <v>0</v>
      </c>
      <c r="BI324" s="165">
        <f>IF(N324="nulová",J324,0)</f>
        <v>0</v>
      </c>
      <c r="BJ324" s="16" t="s">
        <v>121</v>
      </c>
      <c r="BK324" s="166">
        <f>ROUND(I324*H324,3)</f>
        <v>0</v>
      </c>
      <c r="BL324" s="16" t="s">
        <v>205</v>
      </c>
      <c r="BM324" s="164" t="s">
        <v>548</v>
      </c>
    </row>
    <row r="325" spans="1:65" s="12" customFormat="1" ht="22.95" customHeight="1" x14ac:dyDescent="0.25">
      <c r="B325" s="140"/>
      <c r="D325" s="141" t="s">
        <v>73</v>
      </c>
      <c r="E325" s="151" t="s">
        <v>549</v>
      </c>
      <c r="F325" s="151" t="s">
        <v>550</v>
      </c>
      <c r="I325" s="143"/>
      <c r="J325" s="152">
        <f>BK325</f>
        <v>0</v>
      </c>
      <c r="L325" s="140"/>
      <c r="M325" s="145"/>
      <c r="N325" s="146"/>
      <c r="O325" s="146"/>
      <c r="P325" s="147">
        <f>SUM(P326:P327)</f>
        <v>0</v>
      </c>
      <c r="Q325" s="146"/>
      <c r="R325" s="147">
        <f>SUM(R326:R327)</f>
        <v>1.17E-3</v>
      </c>
      <c r="S325" s="146"/>
      <c r="T325" s="147">
        <f>SUM(T326:T327)</f>
        <v>0</v>
      </c>
      <c r="U325" s="148"/>
      <c r="AR325" s="141" t="s">
        <v>81</v>
      </c>
      <c r="AT325" s="149" t="s">
        <v>73</v>
      </c>
      <c r="AU325" s="149" t="s">
        <v>81</v>
      </c>
      <c r="AY325" s="141" t="s">
        <v>142</v>
      </c>
      <c r="BK325" s="150">
        <f>SUM(BK326:BK327)</f>
        <v>0</v>
      </c>
    </row>
    <row r="326" spans="1:65" s="2" customFormat="1" ht="24.15" customHeight="1" x14ac:dyDescent="0.2">
      <c r="A326" s="31"/>
      <c r="B326" s="119"/>
      <c r="C326" s="153" t="s">
        <v>551</v>
      </c>
      <c r="D326" s="153" t="s">
        <v>145</v>
      </c>
      <c r="E326" s="154" t="s">
        <v>552</v>
      </c>
      <c r="F326" s="155" t="s">
        <v>506</v>
      </c>
      <c r="G326" s="156" t="s">
        <v>148</v>
      </c>
      <c r="H326" s="157">
        <v>1</v>
      </c>
      <c r="I326" s="158"/>
      <c r="J326" s="157">
        <f>ROUND(I326*H326,3)</f>
        <v>0</v>
      </c>
      <c r="K326" s="159"/>
      <c r="L326" s="32"/>
      <c r="M326" s="160" t="s">
        <v>1</v>
      </c>
      <c r="N326" s="161" t="s">
        <v>40</v>
      </c>
      <c r="O326" s="57"/>
      <c r="P326" s="162">
        <f>O326*H326</f>
        <v>0</v>
      </c>
      <c r="Q326" s="162">
        <v>0</v>
      </c>
      <c r="R326" s="162">
        <f>Q326*H326</f>
        <v>0</v>
      </c>
      <c r="S326" s="162">
        <v>0</v>
      </c>
      <c r="T326" s="162">
        <f>S326*H326</f>
        <v>0</v>
      </c>
      <c r="U326" s="163" t="s">
        <v>1</v>
      </c>
      <c r="V326" s="31"/>
      <c r="W326" s="31"/>
      <c r="X326" s="31"/>
      <c r="Y326" s="31"/>
      <c r="Z326" s="31"/>
      <c r="AA326" s="31"/>
      <c r="AB326" s="31"/>
      <c r="AC326" s="31"/>
      <c r="AD326" s="31"/>
      <c r="AE326" s="31"/>
      <c r="AR326" s="164" t="s">
        <v>149</v>
      </c>
      <c r="AT326" s="164" t="s">
        <v>145</v>
      </c>
      <c r="AU326" s="164" t="s">
        <v>121</v>
      </c>
      <c r="AY326" s="16" t="s">
        <v>142</v>
      </c>
      <c r="BE326" s="165">
        <f>IF(N326="základná",J326,0)</f>
        <v>0</v>
      </c>
      <c r="BF326" s="165">
        <f>IF(N326="znížená",J326,0)</f>
        <v>0</v>
      </c>
      <c r="BG326" s="165">
        <f>IF(N326="zákl. prenesená",J326,0)</f>
        <v>0</v>
      </c>
      <c r="BH326" s="165">
        <f>IF(N326="zníž. prenesená",J326,0)</f>
        <v>0</v>
      </c>
      <c r="BI326" s="165">
        <f>IF(N326="nulová",J326,0)</f>
        <v>0</v>
      </c>
      <c r="BJ326" s="16" t="s">
        <v>121</v>
      </c>
      <c r="BK326" s="166">
        <f>ROUND(I326*H326,3)</f>
        <v>0</v>
      </c>
      <c r="BL326" s="16" t="s">
        <v>149</v>
      </c>
      <c r="BM326" s="164" t="s">
        <v>553</v>
      </c>
    </row>
    <row r="327" spans="1:65" s="2" customFormat="1" ht="14.4" customHeight="1" x14ac:dyDescent="0.2">
      <c r="A327" s="31"/>
      <c r="B327" s="119"/>
      <c r="C327" s="153" t="s">
        <v>554</v>
      </c>
      <c r="D327" s="153" t="s">
        <v>145</v>
      </c>
      <c r="E327" s="154" t="s">
        <v>555</v>
      </c>
      <c r="F327" s="155" t="s">
        <v>486</v>
      </c>
      <c r="G327" s="156" t="s">
        <v>148</v>
      </c>
      <c r="H327" s="157">
        <v>1</v>
      </c>
      <c r="I327" s="158"/>
      <c r="J327" s="157">
        <f>ROUND(I327*H327,3)</f>
        <v>0</v>
      </c>
      <c r="K327" s="159"/>
      <c r="L327" s="32"/>
      <c r="M327" s="160" t="s">
        <v>1</v>
      </c>
      <c r="N327" s="161" t="s">
        <v>40</v>
      </c>
      <c r="O327" s="57"/>
      <c r="P327" s="162">
        <f>O327*H327</f>
        <v>0</v>
      </c>
      <c r="Q327" s="162">
        <v>1.17E-3</v>
      </c>
      <c r="R327" s="162">
        <f>Q327*H327</f>
        <v>1.17E-3</v>
      </c>
      <c r="S327" s="162">
        <v>0</v>
      </c>
      <c r="T327" s="162">
        <f>S327*H327</f>
        <v>0</v>
      </c>
      <c r="U327" s="163" t="s">
        <v>1</v>
      </c>
      <c r="V327" s="31"/>
      <c r="W327" s="31"/>
      <c r="X327" s="31"/>
      <c r="Y327" s="31"/>
      <c r="Z327" s="31"/>
      <c r="AA327" s="31"/>
      <c r="AB327" s="31"/>
      <c r="AC327" s="31"/>
      <c r="AD327" s="31"/>
      <c r="AE327" s="31"/>
      <c r="AR327" s="164" t="s">
        <v>205</v>
      </c>
      <c r="AT327" s="164" t="s">
        <v>145</v>
      </c>
      <c r="AU327" s="164" t="s">
        <v>121</v>
      </c>
      <c r="AY327" s="16" t="s">
        <v>142</v>
      </c>
      <c r="BE327" s="165">
        <f>IF(N327="základná",J327,0)</f>
        <v>0</v>
      </c>
      <c r="BF327" s="165">
        <f>IF(N327="znížená",J327,0)</f>
        <v>0</v>
      </c>
      <c r="BG327" s="165">
        <f>IF(N327="zákl. prenesená",J327,0)</f>
        <v>0</v>
      </c>
      <c r="BH327" s="165">
        <f>IF(N327="zníž. prenesená",J327,0)</f>
        <v>0</v>
      </c>
      <c r="BI327" s="165">
        <f>IF(N327="nulová",J327,0)</f>
        <v>0</v>
      </c>
      <c r="BJ327" s="16" t="s">
        <v>121</v>
      </c>
      <c r="BK327" s="166">
        <f>ROUND(I327*H327,3)</f>
        <v>0</v>
      </c>
      <c r="BL327" s="16" t="s">
        <v>205</v>
      </c>
      <c r="BM327" s="164" t="s">
        <v>556</v>
      </c>
    </row>
    <row r="328" spans="1:65" s="12" customFormat="1" ht="22.95" customHeight="1" x14ac:dyDescent="0.25">
      <c r="B328" s="140"/>
      <c r="D328" s="141" t="s">
        <v>73</v>
      </c>
      <c r="E328" s="151" t="s">
        <v>557</v>
      </c>
      <c r="F328" s="151" t="s">
        <v>558</v>
      </c>
      <c r="I328" s="143"/>
      <c r="J328" s="152">
        <f>BK328</f>
        <v>0</v>
      </c>
      <c r="L328" s="140"/>
      <c r="M328" s="145"/>
      <c r="N328" s="146"/>
      <c r="O328" s="146"/>
      <c r="P328" s="147">
        <f>SUM(P329:P333)</f>
        <v>0</v>
      </c>
      <c r="Q328" s="146"/>
      <c r="R328" s="147">
        <f>SUM(R329:R333)</f>
        <v>3.0159999999999999E-2</v>
      </c>
      <c r="S328" s="146"/>
      <c r="T328" s="147">
        <f>SUM(T329:T333)</f>
        <v>0</v>
      </c>
      <c r="U328" s="148"/>
      <c r="AR328" s="141" t="s">
        <v>81</v>
      </c>
      <c r="AT328" s="149" t="s">
        <v>73</v>
      </c>
      <c r="AU328" s="149" t="s">
        <v>81</v>
      </c>
      <c r="AY328" s="141" t="s">
        <v>142</v>
      </c>
      <c r="BK328" s="150">
        <f>SUM(BK329:BK333)</f>
        <v>0</v>
      </c>
    </row>
    <row r="329" spans="1:65" s="2" customFormat="1" ht="14.4" customHeight="1" x14ac:dyDescent="0.2">
      <c r="A329" s="31"/>
      <c r="B329" s="119"/>
      <c r="C329" s="153" t="s">
        <v>559</v>
      </c>
      <c r="D329" s="153" t="s">
        <v>145</v>
      </c>
      <c r="E329" s="154" t="s">
        <v>560</v>
      </c>
      <c r="F329" s="155" t="s">
        <v>561</v>
      </c>
      <c r="G329" s="156" t="s">
        <v>148</v>
      </c>
      <c r="H329" s="157">
        <v>52</v>
      </c>
      <c r="I329" s="158"/>
      <c r="J329" s="157">
        <f>ROUND(I329*H329,3)</f>
        <v>0</v>
      </c>
      <c r="K329" s="159"/>
      <c r="L329" s="32"/>
      <c r="M329" s="160" t="s">
        <v>1</v>
      </c>
      <c r="N329" s="161" t="s">
        <v>40</v>
      </c>
      <c r="O329" s="57"/>
      <c r="P329" s="162">
        <f>O329*H329</f>
        <v>0</v>
      </c>
      <c r="Q329" s="162">
        <v>0</v>
      </c>
      <c r="R329" s="162">
        <f>Q329*H329</f>
        <v>0</v>
      </c>
      <c r="S329" s="162">
        <v>0</v>
      </c>
      <c r="T329" s="162">
        <f>S329*H329</f>
        <v>0</v>
      </c>
      <c r="U329" s="163" t="s">
        <v>1</v>
      </c>
      <c r="V329" s="31"/>
      <c r="W329" s="31"/>
      <c r="X329" s="31"/>
      <c r="Y329" s="31"/>
      <c r="Z329" s="31"/>
      <c r="AA329" s="31"/>
      <c r="AB329" s="31"/>
      <c r="AC329" s="31"/>
      <c r="AD329" s="31"/>
      <c r="AE329" s="31"/>
      <c r="AR329" s="164" t="s">
        <v>149</v>
      </c>
      <c r="AT329" s="164" t="s">
        <v>145</v>
      </c>
      <c r="AU329" s="164" t="s">
        <v>121</v>
      </c>
      <c r="AY329" s="16" t="s">
        <v>142</v>
      </c>
      <c r="BE329" s="165">
        <f>IF(N329="základná",J329,0)</f>
        <v>0</v>
      </c>
      <c r="BF329" s="165">
        <f>IF(N329="znížená",J329,0)</f>
        <v>0</v>
      </c>
      <c r="BG329" s="165">
        <f>IF(N329="zákl. prenesená",J329,0)</f>
        <v>0</v>
      </c>
      <c r="BH329" s="165">
        <f>IF(N329="zníž. prenesená",J329,0)</f>
        <v>0</v>
      </c>
      <c r="BI329" s="165">
        <f>IF(N329="nulová",J329,0)</f>
        <v>0</v>
      </c>
      <c r="BJ329" s="16" t="s">
        <v>121</v>
      </c>
      <c r="BK329" s="166">
        <f>ROUND(I329*H329,3)</f>
        <v>0</v>
      </c>
      <c r="BL329" s="16" t="s">
        <v>149</v>
      </c>
      <c r="BM329" s="164" t="s">
        <v>562</v>
      </c>
    </row>
    <row r="330" spans="1:65" s="2" customFormat="1" ht="14.4" customHeight="1" x14ac:dyDescent="0.2">
      <c r="A330" s="31"/>
      <c r="B330" s="119"/>
      <c r="C330" s="153" t="s">
        <v>563</v>
      </c>
      <c r="D330" s="153" t="s">
        <v>145</v>
      </c>
      <c r="E330" s="154" t="s">
        <v>564</v>
      </c>
      <c r="F330" s="155" t="s">
        <v>565</v>
      </c>
      <c r="G330" s="156" t="s">
        <v>148</v>
      </c>
      <c r="H330" s="157">
        <v>52</v>
      </c>
      <c r="I330" s="158"/>
      <c r="J330" s="157">
        <f>ROUND(I330*H330,3)</f>
        <v>0</v>
      </c>
      <c r="K330" s="159"/>
      <c r="L330" s="32"/>
      <c r="M330" s="160" t="s">
        <v>1</v>
      </c>
      <c r="N330" s="161" t="s">
        <v>40</v>
      </c>
      <c r="O330" s="57"/>
      <c r="P330" s="162">
        <f>O330*H330</f>
        <v>0</v>
      </c>
      <c r="Q330" s="162">
        <v>0</v>
      </c>
      <c r="R330" s="162">
        <f>Q330*H330</f>
        <v>0</v>
      </c>
      <c r="S330" s="162">
        <v>0</v>
      </c>
      <c r="T330" s="162">
        <f>S330*H330</f>
        <v>0</v>
      </c>
      <c r="U330" s="163" t="s">
        <v>1</v>
      </c>
      <c r="V330" s="31"/>
      <c r="W330" s="31"/>
      <c r="X330" s="31"/>
      <c r="Y330" s="31"/>
      <c r="Z330" s="31"/>
      <c r="AA330" s="31"/>
      <c r="AB330" s="31"/>
      <c r="AC330" s="31"/>
      <c r="AD330" s="31"/>
      <c r="AE330" s="31"/>
      <c r="AR330" s="164" t="s">
        <v>149</v>
      </c>
      <c r="AT330" s="164" t="s">
        <v>145</v>
      </c>
      <c r="AU330" s="164" t="s">
        <v>121</v>
      </c>
      <c r="AY330" s="16" t="s">
        <v>142</v>
      </c>
      <c r="BE330" s="165">
        <f>IF(N330="základná",J330,0)</f>
        <v>0</v>
      </c>
      <c r="BF330" s="165">
        <f>IF(N330="znížená",J330,0)</f>
        <v>0</v>
      </c>
      <c r="BG330" s="165">
        <f>IF(N330="zákl. prenesená",J330,0)</f>
        <v>0</v>
      </c>
      <c r="BH330" s="165">
        <f>IF(N330="zníž. prenesená",J330,0)</f>
        <v>0</v>
      </c>
      <c r="BI330" s="165">
        <f>IF(N330="nulová",J330,0)</f>
        <v>0</v>
      </c>
      <c r="BJ330" s="16" t="s">
        <v>121</v>
      </c>
      <c r="BK330" s="166">
        <f>ROUND(I330*H330,3)</f>
        <v>0</v>
      </c>
      <c r="BL330" s="16" t="s">
        <v>149</v>
      </c>
      <c r="BM330" s="164" t="s">
        <v>566</v>
      </c>
    </row>
    <row r="331" spans="1:65" s="2" customFormat="1" ht="24.15" customHeight="1" x14ac:dyDescent="0.2">
      <c r="A331" s="31"/>
      <c r="B331" s="119"/>
      <c r="C331" s="153" t="s">
        <v>567</v>
      </c>
      <c r="D331" s="153" t="s">
        <v>145</v>
      </c>
      <c r="E331" s="154" t="s">
        <v>568</v>
      </c>
      <c r="F331" s="155" t="s">
        <v>569</v>
      </c>
      <c r="G331" s="156" t="s">
        <v>148</v>
      </c>
      <c r="H331" s="157">
        <v>52</v>
      </c>
      <c r="I331" s="158"/>
      <c r="J331" s="157">
        <f>ROUND(I331*H331,3)</f>
        <v>0</v>
      </c>
      <c r="K331" s="159"/>
      <c r="L331" s="32"/>
      <c r="M331" s="160" t="s">
        <v>1</v>
      </c>
      <c r="N331" s="161" t="s">
        <v>40</v>
      </c>
      <c r="O331" s="57"/>
      <c r="P331" s="162">
        <f>O331*H331</f>
        <v>0</v>
      </c>
      <c r="Q331" s="162">
        <v>5.8E-4</v>
      </c>
      <c r="R331" s="162">
        <f>Q331*H331</f>
        <v>3.0159999999999999E-2</v>
      </c>
      <c r="S331" s="162">
        <v>0</v>
      </c>
      <c r="T331" s="162">
        <f>S331*H331</f>
        <v>0</v>
      </c>
      <c r="U331" s="163" t="s">
        <v>1</v>
      </c>
      <c r="V331" s="31"/>
      <c r="W331" s="31"/>
      <c r="X331" s="31"/>
      <c r="Y331" s="31"/>
      <c r="Z331" s="31"/>
      <c r="AA331" s="31"/>
      <c r="AB331" s="31"/>
      <c r="AC331" s="31"/>
      <c r="AD331" s="31"/>
      <c r="AE331" s="31"/>
      <c r="AR331" s="164" t="s">
        <v>205</v>
      </c>
      <c r="AT331" s="164" t="s">
        <v>145</v>
      </c>
      <c r="AU331" s="164" t="s">
        <v>121</v>
      </c>
      <c r="AY331" s="16" t="s">
        <v>142</v>
      </c>
      <c r="BE331" s="165">
        <f>IF(N331="základná",J331,0)</f>
        <v>0</v>
      </c>
      <c r="BF331" s="165">
        <f>IF(N331="znížená",J331,0)</f>
        <v>0</v>
      </c>
      <c r="BG331" s="165">
        <f>IF(N331="zákl. prenesená",J331,0)</f>
        <v>0</v>
      </c>
      <c r="BH331" s="165">
        <f>IF(N331="zníž. prenesená",J331,0)</f>
        <v>0</v>
      </c>
      <c r="BI331" s="165">
        <f>IF(N331="nulová",J331,0)</f>
        <v>0</v>
      </c>
      <c r="BJ331" s="16" t="s">
        <v>121</v>
      </c>
      <c r="BK331" s="166">
        <f>ROUND(I331*H331,3)</f>
        <v>0</v>
      </c>
      <c r="BL331" s="16" t="s">
        <v>205</v>
      </c>
      <c r="BM331" s="164" t="s">
        <v>570</v>
      </c>
    </row>
    <row r="332" spans="1:65" s="2" customFormat="1" ht="24.15" customHeight="1" x14ac:dyDescent="0.2">
      <c r="A332" s="31"/>
      <c r="B332" s="119"/>
      <c r="C332" s="153" t="s">
        <v>571</v>
      </c>
      <c r="D332" s="153" t="s">
        <v>145</v>
      </c>
      <c r="E332" s="154" t="s">
        <v>572</v>
      </c>
      <c r="F332" s="155" t="s">
        <v>569</v>
      </c>
      <c r="G332" s="156" t="s">
        <v>148</v>
      </c>
      <c r="H332" s="157">
        <v>52</v>
      </c>
      <c r="I332" s="158"/>
      <c r="J332" s="157">
        <f>ROUND(I332*H332,3)</f>
        <v>0</v>
      </c>
      <c r="K332" s="159"/>
      <c r="L332" s="32"/>
      <c r="M332" s="160" t="s">
        <v>1</v>
      </c>
      <c r="N332" s="161" t="s">
        <v>40</v>
      </c>
      <c r="O332" s="57"/>
      <c r="P332" s="162">
        <f>O332*H332</f>
        <v>0</v>
      </c>
      <c r="Q332" s="162">
        <v>0</v>
      </c>
      <c r="R332" s="162">
        <f>Q332*H332</f>
        <v>0</v>
      </c>
      <c r="S332" s="162">
        <v>0</v>
      </c>
      <c r="T332" s="162">
        <f>S332*H332</f>
        <v>0</v>
      </c>
      <c r="U332" s="163" t="s">
        <v>1</v>
      </c>
      <c r="V332" s="31"/>
      <c r="W332" s="31"/>
      <c r="X332" s="31"/>
      <c r="Y332" s="31"/>
      <c r="Z332" s="31"/>
      <c r="AA332" s="31"/>
      <c r="AB332" s="31"/>
      <c r="AC332" s="31"/>
      <c r="AD332" s="31"/>
      <c r="AE332" s="31"/>
      <c r="AR332" s="164" t="s">
        <v>205</v>
      </c>
      <c r="AT332" s="164" t="s">
        <v>145</v>
      </c>
      <c r="AU332" s="164" t="s">
        <v>121</v>
      </c>
      <c r="AY332" s="16" t="s">
        <v>142</v>
      </c>
      <c r="BE332" s="165">
        <f>IF(N332="základná",J332,0)</f>
        <v>0</v>
      </c>
      <c r="BF332" s="165">
        <f>IF(N332="znížená",J332,0)</f>
        <v>0</v>
      </c>
      <c r="BG332" s="165">
        <f>IF(N332="zákl. prenesená",J332,0)</f>
        <v>0</v>
      </c>
      <c r="BH332" s="165">
        <f>IF(N332="zníž. prenesená",J332,0)</f>
        <v>0</v>
      </c>
      <c r="BI332" s="165">
        <f>IF(N332="nulová",J332,0)</f>
        <v>0</v>
      </c>
      <c r="BJ332" s="16" t="s">
        <v>121</v>
      </c>
      <c r="BK332" s="166">
        <f>ROUND(I332*H332,3)</f>
        <v>0</v>
      </c>
      <c r="BL332" s="16" t="s">
        <v>205</v>
      </c>
      <c r="BM332" s="164" t="s">
        <v>573</v>
      </c>
    </row>
    <row r="333" spans="1:65" s="2" customFormat="1" ht="24.15" customHeight="1" x14ac:dyDescent="0.2">
      <c r="A333" s="31"/>
      <c r="B333" s="119"/>
      <c r="C333" s="153" t="s">
        <v>574</v>
      </c>
      <c r="D333" s="153" t="s">
        <v>145</v>
      </c>
      <c r="E333" s="154" t="s">
        <v>234</v>
      </c>
      <c r="F333" s="155" t="s">
        <v>235</v>
      </c>
      <c r="G333" s="156" t="s">
        <v>212</v>
      </c>
      <c r="H333" s="157">
        <v>0.03</v>
      </c>
      <c r="I333" s="158"/>
      <c r="J333" s="157">
        <f>ROUND(I333*H333,3)</f>
        <v>0</v>
      </c>
      <c r="K333" s="159"/>
      <c r="L333" s="32"/>
      <c r="M333" s="160" t="s">
        <v>1</v>
      </c>
      <c r="N333" s="161" t="s">
        <v>40</v>
      </c>
      <c r="O333" s="57"/>
      <c r="P333" s="162">
        <f>O333*H333</f>
        <v>0</v>
      </c>
      <c r="Q333" s="162">
        <v>0</v>
      </c>
      <c r="R333" s="162">
        <f>Q333*H333</f>
        <v>0</v>
      </c>
      <c r="S333" s="162">
        <v>0</v>
      </c>
      <c r="T333" s="162">
        <f>S333*H333</f>
        <v>0</v>
      </c>
      <c r="U333" s="163" t="s">
        <v>1</v>
      </c>
      <c r="V333" s="31"/>
      <c r="W333" s="31"/>
      <c r="X333" s="31"/>
      <c r="Y333" s="31"/>
      <c r="Z333" s="31"/>
      <c r="AA333" s="31"/>
      <c r="AB333" s="31"/>
      <c r="AC333" s="31"/>
      <c r="AD333" s="31"/>
      <c r="AE333" s="31"/>
      <c r="AR333" s="164" t="s">
        <v>149</v>
      </c>
      <c r="AT333" s="164" t="s">
        <v>145</v>
      </c>
      <c r="AU333" s="164" t="s">
        <v>121</v>
      </c>
      <c r="AY333" s="16" t="s">
        <v>142</v>
      </c>
      <c r="BE333" s="165">
        <f>IF(N333="základná",J333,0)</f>
        <v>0</v>
      </c>
      <c r="BF333" s="165">
        <f>IF(N333="znížená",J333,0)</f>
        <v>0</v>
      </c>
      <c r="BG333" s="165">
        <f>IF(N333="zákl. prenesená",J333,0)</f>
        <v>0</v>
      </c>
      <c r="BH333" s="165">
        <f>IF(N333="zníž. prenesená",J333,0)</f>
        <v>0</v>
      </c>
      <c r="BI333" s="165">
        <f>IF(N333="nulová",J333,0)</f>
        <v>0</v>
      </c>
      <c r="BJ333" s="16" t="s">
        <v>121</v>
      </c>
      <c r="BK333" s="166">
        <f>ROUND(I333*H333,3)</f>
        <v>0</v>
      </c>
      <c r="BL333" s="16" t="s">
        <v>149</v>
      </c>
      <c r="BM333" s="164" t="s">
        <v>575</v>
      </c>
    </row>
    <row r="334" spans="1:65" s="12" customFormat="1" ht="22.95" customHeight="1" x14ac:dyDescent="0.25">
      <c r="B334" s="140"/>
      <c r="D334" s="141" t="s">
        <v>73</v>
      </c>
      <c r="E334" s="151" t="s">
        <v>576</v>
      </c>
      <c r="F334" s="151" t="s">
        <v>577</v>
      </c>
      <c r="I334" s="143"/>
      <c r="J334" s="152">
        <f>BK334</f>
        <v>0</v>
      </c>
      <c r="L334" s="140"/>
      <c r="M334" s="145"/>
      <c r="N334" s="146"/>
      <c r="O334" s="146"/>
      <c r="P334" s="147">
        <f>SUM(P335:P337)</f>
        <v>0</v>
      </c>
      <c r="Q334" s="146"/>
      <c r="R334" s="147">
        <f>SUM(R335:R337)</f>
        <v>6.3E-3</v>
      </c>
      <c r="S334" s="146"/>
      <c r="T334" s="147">
        <f>SUM(T335:T337)</f>
        <v>0</v>
      </c>
      <c r="U334" s="148"/>
      <c r="AR334" s="141" t="s">
        <v>81</v>
      </c>
      <c r="AT334" s="149" t="s">
        <v>73</v>
      </c>
      <c r="AU334" s="149" t="s">
        <v>81</v>
      </c>
      <c r="AY334" s="141" t="s">
        <v>142</v>
      </c>
      <c r="BK334" s="150">
        <f>SUM(BK335:BK337)</f>
        <v>0</v>
      </c>
    </row>
    <row r="335" spans="1:65" s="2" customFormat="1" ht="14.4" customHeight="1" x14ac:dyDescent="0.2">
      <c r="A335" s="31"/>
      <c r="B335" s="119"/>
      <c r="C335" s="153" t="s">
        <v>578</v>
      </c>
      <c r="D335" s="153" t="s">
        <v>145</v>
      </c>
      <c r="E335" s="154" t="s">
        <v>579</v>
      </c>
      <c r="F335" s="155" t="s">
        <v>167</v>
      </c>
      <c r="G335" s="156" t="s">
        <v>148</v>
      </c>
      <c r="H335" s="157">
        <v>70</v>
      </c>
      <c r="I335" s="158"/>
      <c r="J335" s="157">
        <f>ROUND(I335*H335,3)</f>
        <v>0</v>
      </c>
      <c r="K335" s="159"/>
      <c r="L335" s="32"/>
      <c r="M335" s="160" t="s">
        <v>1</v>
      </c>
      <c r="N335" s="161" t="s">
        <v>40</v>
      </c>
      <c r="O335" s="57"/>
      <c r="P335" s="162">
        <f>O335*H335</f>
        <v>0</v>
      </c>
      <c r="Q335" s="162">
        <v>0</v>
      </c>
      <c r="R335" s="162">
        <f>Q335*H335</f>
        <v>0</v>
      </c>
      <c r="S335" s="162">
        <v>0</v>
      </c>
      <c r="T335" s="162">
        <f>S335*H335</f>
        <v>0</v>
      </c>
      <c r="U335" s="163" t="s">
        <v>1</v>
      </c>
      <c r="V335" s="31"/>
      <c r="W335" s="31"/>
      <c r="X335" s="31"/>
      <c r="Y335" s="31"/>
      <c r="Z335" s="31"/>
      <c r="AA335" s="31"/>
      <c r="AB335" s="31"/>
      <c r="AC335" s="31"/>
      <c r="AD335" s="31"/>
      <c r="AE335" s="31"/>
      <c r="AR335" s="164" t="s">
        <v>149</v>
      </c>
      <c r="AT335" s="164" t="s">
        <v>145</v>
      </c>
      <c r="AU335" s="164" t="s">
        <v>121</v>
      </c>
      <c r="AY335" s="16" t="s">
        <v>142</v>
      </c>
      <c r="BE335" s="165">
        <f>IF(N335="základná",J335,0)</f>
        <v>0</v>
      </c>
      <c r="BF335" s="165">
        <f>IF(N335="znížená",J335,0)</f>
        <v>0</v>
      </c>
      <c r="BG335" s="165">
        <f>IF(N335="zákl. prenesená",J335,0)</f>
        <v>0</v>
      </c>
      <c r="BH335" s="165">
        <f>IF(N335="zníž. prenesená",J335,0)</f>
        <v>0</v>
      </c>
      <c r="BI335" s="165">
        <f>IF(N335="nulová",J335,0)</f>
        <v>0</v>
      </c>
      <c r="BJ335" s="16" t="s">
        <v>121</v>
      </c>
      <c r="BK335" s="166">
        <f>ROUND(I335*H335,3)</f>
        <v>0</v>
      </c>
      <c r="BL335" s="16" t="s">
        <v>149</v>
      </c>
      <c r="BM335" s="164" t="s">
        <v>580</v>
      </c>
    </row>
    <row r="336" spans="1:65" s="2" customFormat="1" ht="24.15" customHeight="1" x14ac:dyDescent="0.2">
      <c r="A336" s="31"/>
      <c r="B336" s="119"/>
      <c r="C336" s="153" t="s">
        <v>581</v>
      </c>
      <c r="D336" s="153" t="s">
        <v>145</v>
      </c>
      <c r="E336" s="154" t="s">
        <v>582</v>
      </c>
      <c r="F336" s="155" t="s">
        <v>583</v>
      </c>
      <c r="G336" s="156" t="s">
        <v>148</v>
      </c>
      <c r="H336" s="157">
        <v>70</v>
      </c>
      <c r="I336" s="158"/>
      <c r="J336" s="157">
        <f>ROUND(I336*H336,3)</f>
        <v>0</v>
      </c>
      <c r="K336" s="159"/>
      <c r="L336" s="32"/>
      <c r="M336" s="160" t="s">
        <v>1</v>
      </c>
      <c r="N336" s="161" t="s">
        <v>40</v>
      </c>
      <c r="O336" s="57"/>
      <c r="P336" s="162">
        <f>O336*H336</f>
        <v>0</v>
      </c>
      <c r="Q336" s="162">
        <v>0</v>
      </c>
      <c r="R336" s="162">
        <f>Q336*H336</f>
        <v>0</v>
      </c>
      <c r="S336" s="162">
        <v>0</v>
      </c>
      <c r="T336" s="162">
        <f>S336*H336</f>
        <v>0</v>
      </c>
      <c r="U336" s="163" t="s">
        <v>1</v>
      </c>
      <c r="V336" s="31"/>
      <c r="W336" s="31"/>
      <c r="X336" s="31"/>
      <c r="Y336" s="31"/>
      <c r="Z336" s="31"/>
      <c r="AA336" s="31"/>
      <c r="AB336" s="31"/>
      <c r="AC336" s="31"/>
      <c r="AD336" s="31"/>
      <c r="AE336" s="31"/>
      <c r="AR336" s="164" t="s">
        <v>205</v>
      </c>
      <c r="AT336" s="164" t="s">
        <v>145</v>
      </c>
      <c r="AU336" s="164" t="s">
        <v>121</v>
      </c>
      <c r="AY336" s="16" t="s">
        <v>142</v>
      </c>
      <c r="BE336" s="165">
        <f>IF(N336="základná",J336,0)</f>
        <v>0</v>
      </c>
      <c r="BF336" s="165">
        <f>IF(N336="znížená",J336,0)</f>
        <v>0</v>
      </c>
      <c r="BG336" s="165">
        <f>IF(N336="zákl. prenesená",J336,0)</f>
        <v>0</v>
      </c>
      <c r="BH336" s="165">
        <f>IF(N336="zníž. prenesená",J336,0)</f>
        <v>0</v>
      </c>
      <c r="BI336" s="165">
        <f>IF(N336="nulová",J336,0)</f>
        <v>0</v>
      </c>
      <c r="BJ336" s="16" t="s">
        <v>121</v>
      </c>
      <c r="BK336" s="166">
        <f>ROUND(I336*H336,3)</f>
        <v>0</v>
      </c>
      <c r="BL336" s="16" t="s">
        <v>205</v>
      </c>
      <c r="BM336" s="164" t="s">
        <v>584</v>
      </c>
    </row>
    <row r="337" spans="1:65" s="2" customFormat="1" ht="24.15" customHeight="1" x14ac:dyDescent="0.2">
      <c r="A337" s="31"/>
      <c r="B337" s="119"/>
      <c r="C337" s="153" t="s">
        <v>585</v>
      </c>
      <c r="D337" s="153" t="s">
        <v>145</v>
      </c>
      <c r="E337" s="154" t="s">
        <v>586</v>
      </c>
      <c r="F337" s="155" t="s">
        <v>587</v>
      </c>
      <c r="G337" s="156" t="s">
        <v>148</v>
      </c>
      <c r="H337" s="157">
        <v>70</v>
      </c>
      <c r="I337" s="158"/>
      <c r="J337" s="157">
        <f>ROUND(I337*H337,3)</f>
        <v>0</v>
      </c>
      <c r="K337" s="159"/>
      <c r="L337" s="32"/>
      <c r="M337" s="160" t="s">
        <v>1</v>
      </c>
      <c r="N337" s="161" t="s">
        <v>40</v>
      </c>
      <c r="O337" s="57"/>
      <c r="P337" s="162">
        <f>O337*H337</f>
        <v>0</v>
      </c>
      <c r="Q337" s="162">
        <v>9.0000000000000006E-5</v>
      </c>
      <c r="R337" s="162">
        <f>Q337*H337</f>
        <v>6.3E-3</v>
      </c>
      <c r="S337" s="162">
        <v>0</v>
      </c>
      <c r="T337" s="162">
        <f>S337*H337</f>
        <v>0</v>
      </c>
      <c r="U337" s="163" t="s">
        <v>1</v>
      </c>
      <c r="V337" s="31"/>
      <c r="W337" s="31"/>
      <c r="X337" s="31"/>
      <c r="Y337" s="31"/>
      <c r="Z337" s="31"/>
      <c r="AA337" s="31"/>
      <c r="AB337" s="31"/>
      <c r="AC337" s="31"/>
      <c r="AD337" s="31"/>
      <c r="AE337" s="31"/>
      <c r="AR337" s="164" t="s">
        <v>205</v>
      </c>
      <c r="AT337" s="164" t="s">
        <v>145</v>
      </c>
      <c r="AU337" s="164" t="s">
        <v>121</v>
      </c>
      <c r="AY337" s="16" t="s">
        <v>142</v>
      </c>
      <c r="BE337" s="165">
        <f>IF(N337="základná",J337,0)</f>
        <v>0</v>
      </c>
      <c r="BF337" s="165">
        <f>IF(N337="znížená",J337,0)</f>
        <v>0</v>
      </c>
      <c r="BG337" s="165">
        <f>IF(N337="zákl. prenesená",J337,0)</f>
        <v>0</v>
      </c>
      <c r="BH337" s="165">
        <f>IF(N337="zníž. prenesená",J337,0)</f>
        <v>0</v>
      </c>
      <c r="BI337" s="165">
        <f>IF(N337="nulová",J337,0)</f>
        <v>0</v>
      </c>
      <c r="BJ337" s="16" t="s">
        <v>121</v>
      </c>
      <c r="BK337" s="166">
        <f>ROUND(I337*H337,3)</f>
        <v>0</v>
      </c>
      <c r="BL337" s="16" t="s">
        <v>205</v>
      </c>
      <c r="BM337" s="164" t="s">
        <v>588</v>
      </c>
    </row>
    <row r="338" spans="1:65" s="12" customFormat="1" ht="22.95" customHeight="1" x14ac:dyDescent="0.25">
      <c r="B338" s="140"/>
      <c r="D338" s="141" t="s">
        <v>73</v>
      </c>
      <c r="E338" s="151" t="s">
        <v>589</v>
      </c>
      <c r="F338" s="151" t="s">
        <v>590</v>
      </c>
      <c r="I338" s="143"/>
      <c r="J338" s="152">
        <f>BK338</f>
        <v>0</v>
      </c>
      <c r="L338" s="140"/>
      <c r="M338" s="145"/>
      <c r="N338" s="146"/>
      <c r="O338" s="146"/>
      <c r="P338" s="147">
        <f>SUM(P339:P347)</f>
        <v>0</v>
      </c>
      <c r="Q338" s="146"/>
      <c r="R338" s="147">
        <f>SUM(R339:R347)</f>
        <v>2.8050000000000002E-2</v>
      </c>
      <c r="S338" s="146"/>
      <c r="T338" s="147">
        <f>SUM(T339:T347)</f>
        <v>0</v>
      </c>
      <c r="U338" s="148"/>
      <c r="AR338" s="141" t="s">
        <v>81</v>
      </c>
      <c r="AT338" s="149" t="s">
        <v>73</v>
      </c>
      <c r="AU338" s="149" t="s">
        <v>81</v>
      </c>
      <c r="AY338" s="141" t="s">
        <v>142</v>
      </c>
      <c r="BK338" s="150">
        <f>SUM(BK339:BK347)</f>
        <v>0</v>
      </c>
    </row>
    <row r="339" spans="1:65" s="2" customFormat="1" ht="37.950000000000003" customHeight="1" x14ac:dyDescent="0.2">
      <c r="A339" s="31"/>
      <c r="B339" s="119"/>
      <c r="C339" s="153" t="s">
        <v>591</v>
      </c>
      <c r="D339" s="153" t="s">
        <v>145</v>
      </c>
      <c r="E339" s="154" t="s">
        <v>592</v>
      </c>
      <c r="F339" s="155" t="s">
        <v>593</v>
      </c>
      <c r="G339" s="156" t="s">
        <v>148</v>
      </c>
      <c r="H339" s="157">
        <v>127.5</v>
      </c>
      <c r="I339" s="158"/>
      <c r="J339" s="157">
        <f t="shared" ref="J339:J347" si="95">ROUND(I339*H339,3)</f>
        <v>0</v>
      </c>
      <c r="K339" s="159"/>
      <c r="L339" s="32"/>
      <c r="M339" s="160" t="s">
        <v>1</v>
      </c>
      <c r="N339" s="161" t="s">
        <v>40</v>
      </c>
      <c r="O339" s="57"/>
      <c r="P339" s="162">
        <f t="shared" ref="P339:P347" si="96">O339*H339</f>
        <v>0</v>
      </c>
      <c r="Q339" s="162">
        <v>0</v>
      </c>
      <c r="R339" s="162">
        <f t="shared" ref="R339:R347" si="97">Q339*H339</f>
        <v>0</v>
      </c>
      <c r="S339" s="162">
        <v>0</v>
      </c>
      <c r="T339" s="162">
        <f t="shared" ref="T339:T347" si="98">S339*H339</f>
        <v>0</v>
      </c>
      <c r="U339" s="163" t="s">
        <v>1</v>
      </c>
      <c r="V339" s="31"/>
      <c r="W339" s="31"/>
      <c r="X339" s="31"/>
      <c r="Y339" s="31"/>
      <c r="Z339" s="31"/>
      <c r="AA339" s="31"/>
      <c r="AB339" s="31"/>
      <c r="AC339" s="31"/>
      <c r="AD339" s="31"/>
      <c r="AE339" s="31"/>
      <c r="AR339" s="164" t="s">
        <v>205</v>
      </c>
      <c r="AT339" s="164" t="s">
        <v>145</v>
      </c>
      <c r="AU339" s="164" t="s">
        <v>121</v>
      </c>
      <c r="AY339" s="16" t="s">
        <v>142</v>
      </c>
      <c r="BE339" s="165">
        <f t="shared" ref="BE339:BE347" si="99">IF(N339="základná",J339,0)</f>
        <v>0</v>
      </c>
      <c r="BF339" s="165">
        <f t="shared" ref="BF339:BF347" si="100">IF(N339="znížená",J339,0)</f>
        <v>0</v>
      </c>
      <c r="BG339" s="165">
        <f t="shared" ref="BG339:BG347" si="101">IF(N339="zákl. prenesená",J339,0)</f>
        <v>0</v>
      </c>
      <c r="BH339" s="165">
        <f t="shared" ref="BH339:BH347" si="102">IF(N339="zníž. prenesená",J339,0)</f>
        <v>0</v>
      </c>
      <c r="BI339" s="165">
        <f t="shared" ref="BI339:BI347" si="103">IF(N339="nulová",J339,0)</f>
        <v>0</v>
      </c>
      <c r="BJ339" s="16" t="s">
        <v>121</v>
      </c>
      <c r="BK339" s="166">
        <f t="shared" ref="BK339:BK347" si="104">ROUND(I339*H339,3)</f>
        <v>0</v>
      </c>
      <c r="BL339" s="16" t="s">
        <v>205</v>
      </c>
      <c r="BM339" s="164" t="s">
        <v>594</v>
      </c>
    </row>
    <row r="340" spans="1:65" s="2" customFormat="1" ht="24.15" customHeight="1" x14ac:dyDescent="0.2">
      <c r="A340" s="31"/>
      <c r="B340" s="119"/>
      <c r="C340" s="153" t="s">
        <v>595</v>
      </c>
      <c r="D340" s="153" t="s">
        <v>145</v>
      </c>
      <c r="E340" s="154" t="s">
        <v>596</v>
      </c>
      <c r="F340" s="155" t="s">
        <v>597</v>
      </c>
      <c r="G340" s="156" t="s">
        <v>148</v>
      </c>
      <c r="H340" s="157">
        <v>42</v>
      </c>
      <c r="I340" s="158"/>
      <c r="J340" s="157">
        <f t="shared" si="95"/>
        <v>0</v>
      </c>
      <c r="K340" s="159"/>
      <c r="L340" s="32"/>
      <c r="M340" s="160" t="s">
        <v>1</v>
      </c>
      <c r="N340" s="161" t="s">
        <v>40</v>
      </c>
      <c r="O340" s="57"/>
      <c r="P340" s="162">
        <f t="shared" si="96"/>
        <v>0</v>
      </c>
      <c r="Q340" s="162">
        <v>1.1E-4</v>
      </c>
      <c r="R340" s="162">
        <f t="shared" si="97"/>
        <v>4.62E-3</v>
      </c>
      <c r="S340" s="162">
        <v>0</v>
      </c>
      <c r="T340" s="162">
        <f t="shared" si="98"/>
        <v>0</v>
      </c>
      <c r="U340" s="163" t="s">
        <v>1</v>
      </c>
      <c r="V340" s="31"/>
      <c r="W340" s="31"/>
      <c r="X340" s="31"/>
      <c r="Y340" s="31"/>
      <c r="Z340" s="31"/>
      <c r="AA340" s="31"/>
      <c r="AB340" s="31"/>
      <c r="AC340" s="31"/>
      <c r="AD340" s="31"/>
      <c r="AE340" s="31"/>
      <c r="AR340" s="164" t="s">
        <v>205</v>
      </c>
      <c r="AT340" s="164" t="s">
        <v>145</v>
      </c>
      <c r="AU340" s="164" t="s">
        <v>121</v>
      </c>
      <c r="AY340" s="16" t="s">
        <v>142</v>
      </c>
      <c r="BE340" s="165">
        <f t="shared" si="99"/>
        <v>0</v>
      </c>
      <c r="BF340" s="165">
        <f t="shared" si="100"/>
        <v>0</v>
      </c>
      <c r="BG340" s="165">
        <f t="shared" si="101"/>
        <v>0</v>
      </c>
      <c r="BH340" s="165">
        <f t="shared" si="102"/>
        <v>0</v>
      </c>
      <c r="BI340" s="165">
        <f t="shared" si="103"/>
        <v>0</v>
      </c>
      <c r="BJ340" s="16" t="s">
        <v>121</v>
      </c>
      <c r="BK340" s="166">
        <f t="shared" si="104"/>
        <v>0</v>
      </c>
      <c r="BL340" s="16" t="s">
        <v>205</v>
      </c>
      <c r="BM340" s="164" t="s">
        <v>598</v>
      </c>
    </row>
    <row r="341" spans="1:65" s="2" customFormat="1" ht="24.15" customHeight="1" x14ac:dyDescent="0.2">
      <c r="A341" s="31"/>
      <c r="B341" s="119"/>
      <c r="C341" s="153" t="s">
        <v>599</v>
      </c>
      <c r="D341" s="153" t="s">
        <v>145</v>
      </c>
      <c r="E341" s="154" t="s">
        <v>600</v>
      </c>
      <c r="F341" s="155" t="s">
        <v>597</v>
      </c>
      <c r="G341" s="156" t="s">
        <v>148</v>
      </c>
      <c r="H341" s="157">
        <v>16</v>
      </c>
      <c r="I341" s="158"/>
      <c r="J341" s="157">
        <f t="shared" si="95"/>
        <v>0</v>
      </c>
      <c r="K341" s="159"/>
      <c r="L341" s="32"/>
      <c r="M341" s="160" t="s">
        <v>1</v>
      </c>
      <c r="N341" s="161" t="s">
        <v>40</v>
      </c>
      <c r="O341" s="57"/>
      <c r="P341" s="162">
        <f t="shared" si="96"/>
        <v>0</v>
      </c>
      <c r="Q341" s="162">
        <v>1.1E-4</v>
      </c>
      <c r="R341" s="162">
        <f t="shared" si="97"/>
        <v>1.7600000000000001E-3</v>
      </c>
      <c r="S341" s="162">
        <v>0</v>
      </c>
      <c r="T341" s="162">
        <f t="shared" si="98"/>
        <v>0</v>
      </c>
      <c r="U341" s="163" t="s">
        <v>1</v>
      </c>
      <c r="V341" s="31"/>
      <c r="W341" s="31"/>
      <c r="X341" s="31"/>
      <c r="Y341" s="31"/>
      <c r="Z341" s="31"/>
      <c r="AA341" s="31"/>
      <c r="AB341" s="31"/>
      <c r="AC341" s="31"/>
      <c r="AD341" s="31"/>
      <c r="AE341" s="31"/>
      <c r="AR341" s="164" t="s">
        <v>205</v>
      </c>
      <c r="AT341" s="164" t="s">
        <v>145</v>
      </c>
      <c r="AU341" s="164" t="s">
        <v>121</v>
      </c>
      <c r="AY341" s="16" t="s">
        <v>142</v>
      </c>
      <c r="BE341" s="165">
        <f t="shared" si="99"/>
        <v>0</v>
      </c>
      <c r="BF341" s="165">
        <f t="shared" si="100"/>
        <v>0</v>
      </c>
      <c r="BG341" s="165">
        <f t="shared" si="101"/>
        <v>0</v>
      </c>
      <c r="BH341" s="165">
        <f t="shared" si="102"/>
        <v>0</v>
      </c>
      <c r="BI341" s="165">
        <f t="shared" si="103"/>
        <v>0</v>
      </c>
      <c r="BJ341" s="16" t="s">
        <v>121</v>
      </c>
      <c r="BK341" s="166">
        <f t="shared" si="104"/>
        <v>0</v>
      </c>
      <c r="BL341" s="16" t="s">
        <v>205</v>
      </c>
      <c r="BM341" s="164" t="s">
        <v>601</v>
      </c>
    </row>
    <row r="342" spans="1:65" s="2" customFormat="1" ht="24.15" customHeight="1" x14ac:dyDescent="0.2">
      <c r="A342" s="31"/>
      <c r="B342" s="119"/>
      <c r="C342" s="153" t="s">
        <v>602</v>
      </c>
      <c r="D342" s="153" t="s">
        <v>145</v>
      </c>
      <c r="E342" s="154" t="s">
        <v>603</v>
      </c>
      <c r="F342" s="155" t="s">
        <v>597</v>
      </c>
      <c r="G342" s="156" t="s">
        <v>148</v>
      </c>
      <c r="H342" s="157">
        <v>68</v>
      </c>
      <c r="I342" s="158"/>
      <c r="J342" s="157">
        <f t="shared" si="95"/>
        <v>0</v>
      </c>
      <c r="K342" s="159"/>
      <c r="L342" s="32"/>
      <c r="M342" s="160" t="s">
        <v>1</v>
      </c>
      <c r="N342" s="161" t="s">
        <v>40</v>
      </c>
      <c r="O342" s="57"/>
      <c r="P342" s="162">
        <f t="shared" si="96"/>
        <v>0</v>
      </c>
      <c r="Q342" s="162">
        <v>1.1E-4</v>
      </c>
      <c r="R342" s="162">
        <f t="shared" si="97"/>
        <v>7.4800000000000005E-3</v>
      </c>
      <c r="S342" s="162">
        <v>0</v>
      </c>
      <c r="T342" s="162">
        <f t="shared" si="98"/>
        <v>0</v>
      </c>
      <c r="U342" s="163" t="s">
        <v>1</v>
      </c>
      <c r="V342" s="31"/>
      <c r="W342" s="31"/>
      <c r="X342" s="31"/>
      <c r="Y342" s="31"/>
      <c r="Z342" s="31"/>
      <c r="AA342" s="31"/>
      <c r="AB342" s="31"/>
      <c r="AC342" s="31"/>
      <c r="AD342" s="31"/>
      <c r="AE342" s="31"/>
      <c r="AR342" s="164" t="s">
        <v>205</v>
      </c>
      <c r="AT342" s="164" t="s">
        <v>145</v>
      </c>
      <c r="AU342" s="164" t="s">
        <v>121</v>
      </c>
      <c r="AY342" s="16" t="s">
        <v>142</v>
      </c>
      <c r="BE342" s="165">
        <f t="shared" si="99"/>
        <v>0</v>
      </c>
      <c r="BF342" s="165">
        <f t="shared" si="100"/>
        <v>0</v>
      </c>
      <c r="BG342" s="165">
        <f t="shared" si="101"/>
        <v>0</v>
      </c>
      <c r="BH342" s="165">
        <f t="shared" si="102"/>
        <v>0</v>
      </c>
      <c r="BI342" s="165">
        <f t="shared" si="103"/>
        <v>0</v>
      </c>
      <c r="BJ342" s="16" t="s">
        <v>121</v>
      </c>
      <c r="BK342" s="166">
        <f t="shared" si="104"/>
        <v>0</v>
      </c>
      <c r="BL342" s="16" t="s">
        <v>205</v>
      </c>
      <c r="BM342" s="164" t="s">
        <v>604</v>
      </c>
    </row>
    <row r="343" spans="1:65" s="2" customFormat="1" ht="24.15" customHeight="1" x14ac:dyDescent="0.2">
      <c r="A343" s="31"/>
      <c r="B343" s="119"/>
      <c r="C343" s="153" t="s">
        <v>605</v>
      </c>
      <c r="D343" s="153" t="s">
        <v>145</v>
      </c>
      <c r="E343" s="154" t="s">
        <v>606</v>
      </c>
      <c r="F343" s="155" t="s">
        <v>597</v>
      </c>
      <c r="G343" s="156" t="s">
        <v>148</v>
      </c>
      <c r="H343" s="157">
        <v>1.5</v>
      </c>
      <c r="I343" s="158"/>
      <c r="J343" s="157">
        <f t="shared" si="95"/>
        <v>0</v>
      </c>
      <c r="K343" s="159"/>
      <c r="L343" s="32"/>
      <c r="M343" s="160" t="s">
        <v>1</v>
      </c>
      <c r="N343" s="161" t="s">
        <v>40</v>
      </c>
      <c r="O343" s="57"/>
      <c r="P343" s="162">
        <f t="shared" si="96"/>
        <v>0</v>
      </c>
      <c r="Q343" s="162">
        <v>1.1E-4</v>
      </c>
      <c r="R343" s="162">
        <f t="shared" si="97"/>
        <v>1.65E-4</v>
      </c>
      <c r="S343" s="162">
        <v>0</v>
      </c>
      <c r="T343" s="162">
        <f t="shared" si="98"/>
        <v>0</v>
      </c>
      <c r="U343" s="163" t="s">
        <v>1</v>
      </c>
      <c r="V343" s="31"/>
      <c r="W343" s="31"/>
      <c r="X343" s="31"/>
      <c r="Y343" s="31"/>
      <c r="Z343" s="31"/>
      <c r="AA343" s="31"/>
      <c r="AB343" s="31"/>
      <c r="AC343" s="31"/>
      <c r="AD343" s="31"/>
      <c r="AE343" s="31"/>
      <c r="AR343" s="164" t="s">
        <v>205</v>
      </c>
      <c r="AT343" s="164" t="s">
        <v>145</v>
      </c>
      <c r="AU343" s="164" t="s">
        <v>121</v>
      </c>
      <c r="AY343" s="16" t="s">
        <v>142</v>
      </c>
      <c r="BE343" s="165">
        <f t="shared" si="99"/>
        <v>0</v>
      </c>
      <c r="BF343" s="165">
        <f t="shared" si="100"/>
        <v>0</v>
      </c>
      <c r="BG343" s="165">
        <f t="shared" si="101"/>
        <v>0</v>
      </c>
      <c r="BH343" s="165">
        <f t="shared" si="102"/>
        <v>0</v>
      </c>
      <c r="BI343" s="165">
        <f t="shared" si="103"/>
        <v>0</v>
      </c>
      <c r="BJ343" s="16" t="s">
        <v>121</v>
      </c>
      <c r="BK343" s="166">
        <f t="shared" si="104"/>
        <v>0</v>
      </c>
      <c r="BL343" s="16" t="s">
        <v>205</v>
      </c>
      <c r="BM343" s="164" t="s">
        <v>607</v>
      </c>
    </row>
    <row r="344" spans="1:65" s="2" customFormat="1" ht="24.15" customHeight="1" x14ac:dyDescent="0.2">
      <c r="A344" s="31"/>
      <c r="B344" s="119"/>
      <c r="C344" s="153" t="s">
        <v>608</v>
      </c>
      <c r="D344" s="153" t="s">
        <v>145</v>
      </c>
      <c r="E344" s="154" t="s">
        <v>609</v>
      </c>
      <c r="F344" s="155" t="s">
        <v>597</v>
      </c>
      <c r="G344" s="156" t="s">
        <v>148</v>
      </c>
      <c r="H344" s="157">
        <v>42</v>
      </c>
      <c r="I344" s="158"/>
      <c r="J344" s="157">
        <f t="shared" si="95"/>
        <v>0</v>
      </c>
      <c r="K344" s="159"/>
      <c r="L344" s="32"/>
      <c r="M344" s="160" t="s">
        <v>1</v>
      </c>
      <c r="N344" s="161" t="s">
        <v>40</v>
      </c>
      <c r="O344" s="57"/>
      <c r="P344" s="162">
        <f t="shared" si="96"/>
        <v>0</v>
      </c>
      <c r="Q344" s="162">
        <v>1.1E-4</v>
      </c>
      <c r="R344" s="162">
        <f t="shared" si="97"/>
        <v>4.62E-3</v>
      </c>
      <c r="S344" s="162">
        <v>0</v>
      </c>
      <c r="T344" s="162">
        <f t="shared" si="98"/>
        <v>0</v>
      </c>
      <c r="U344" s="163" t="s">
        <v>1</v>
      </c>
      <c r="V344" s="31"/>
      <c r="W344" s="31"/>
      <c r="X344" s="31"/>
      <c r="Y344" s="31"/>
      <c r="Z344" s="31"/>
      <c r="AA344" s="31"/>
      <c r="AB344" s="31"/>
      <c r="AC344" s="31"/>
      <c r="AD344" s="31"/>
      <c r="AE344" s="31"/>
      <c r="AR344" s="164" t="s">
        <v>205</v>
      </c>
      <c r="AT344" s="164" t="s">
        <v>145</v>
      </c>
      <c r="AU344" s="164" t="s">
        <v>121</v>
      </c>
      <c r="AY344" s="16" t="s">
        <v>142</v>
      </c>
      <c r="BE344" s="165">
        <f t="shared" si="99"/>
        <v>0</v>
      </c>
      <c r="BF344" s="165">
        <f t="shared" si="100"/>
        <v>0</v>
      </c>
      <c r="BG344" s="165">
        <f t="shared" si="101"/>
        <v>0</v>
      </c>
      <c r="BH344" s="165">
        <f t="shared" si="102"/>
        <v>0</v>
      </c>
      <c r="BI344" s="165">
        <f t="shared" si="103"/>
        <v>0</v>
      </c>
      <c r="BJ344" s="16" t="s">
        <v>121</v>
      </c>
      <c r="BK344" s="166">
        <f t="shared" si="104"/>
        <v>0</v>
      </c>
      <c r="BL344" s="16" t="s">
        <v>205</v>
      </c>
      <c r="BM344" s="164" t="s">
        <v>610</v>
      </c>
    </row>
    <row r="345" spans="1:65" s="2" customFormat="1" ht="24.15" customHeight="1" x14ac:dyDescent="0.2">
      <c r="A345" s="31"/>
      <c r="B345" s="119"/>
      <c r="C345" s="153" t="s">
        <v>611</v>
      </c>
      <c r="D345" s="153" t="s">
        <v>145</v>
      </c>
      <c r="E345" s="154" t="s">
        <v>612</v>
      </c>
      <c r="F345" s="155" t="s">
        <v>597</v>
      </c>
      <c r="G345" s="156" t="s">
        <v>148</v>
      </c>
      <c r="H345" s="157">
        <v>16</v>
      </c>
      <c r="I345" s="158"/>
      <c r="J345" s="157">
        <f t="shared" si="95"/>
        <v>0</v>
      </c>
      <c r="K345" s="159"/>
      <c r="L345" s="32"/>
      <c r="M345" s="160" t="s">
        <v>1</v>
      </c>
      <c r="N345" s="161" t="s">
        <v>40</v>
      </c>
      <c r="O345" s="57"/>
      <c r="P345" s="162">
        <f t="shared" si="96"/>
        <v>0</v>
      </c>
      <c r="Q345" s="162">
        <v>1.1E-4</v>
      </c>
      <c r="R345" s="162">
        <f t="shared" si="97"/>
        <v>1.7600000000000001E-3</v>
      </c>
      <c r="S345" s="162">
        <v>0</v>
      </c>
      <c r="T345" s="162">
        <f t="shared" si="98"/>
        <v>0</v>
      </c>
      <c r="U345" s="163" t="s">
        <v>1</v>
      </c>
      <c r="V345" s="31"/>
      <c r="W345" s="31"/>
      <c r="X345" s="31"/>
      <c r="Y345" s="31"/>
      <c r="Z345" s="31"/>
      <c r="AA345" s="31"/>
      <c r="AB345" s="31"/>
      <c r="AC345" s="31"/>
      <c r="AD345" s="31"/>
      <c r="AE345" s="31"/>
      <c r="AR345" s="164" t="s">
        <v>205</v>
      </c>
      <c r="AT345" s="164" t="s">
        <v>145</v>
      </c>
      <c r="AU345" s="164" t="s">
        <v>121</v>
      </c>
      <c r="AY345" s="16" t="s">
        <v>142</v>
      </c>
      <c r="BE345" s="165">
        <f t="shared" si="99"/>
        <v>0</v>
      </c>
      <c r="BF345" s="165">
        <f t="shared" si="100"/>
        <v>0</v>
      </c>
      <c r="BG345" s="165">
        <f t="shared" si="101"/>
        <v>0</v>
      </c>
      <c r="BH345" s="165">
        <f t="shared" si="102"/>
        <v>0</v>
      </c>
      <c r="BI345" s="165">
        <f t="shared" si="103"/>
        <v>0</v>
      </c>
      <c r="BJ345" s="16" t="s">
        <v>121</v>
      </c>
      <c r="BK345" s="166">
        <f t="shared" si="104"/>
        <v>0</v>
      </c>
      <c r="BL345" s="16" t="s">
        <v>205</v>
      </c>
      <c r="BM345" s="164" t="s">
        <v>613</v>
      </c>
    </row>
    <row r="346" spans="1:65" s="2" customFormat="1" ht="24.15" customHeight="1" x14ac:dyDescent="0.2">
      <c r="A346" s="31"/>
      <c r="B346" s="119"/>
      <c r="C346" s="153" t="s">
        <v>614</v>
      </c>
      <c r="D346" s="153" t="s">
        <v>145</v>
      </c>
      <c r="E346" s="154" t="s">
        <v>615</v>
      </c>
      <c r="F346" s="155" t="s">
        <v>597</v>
      </c>
      <c r="G346" s="156" t="s">
        <v>148</v>
      </c>
      <c r="H346" s="157">
        <v>68</v>
      </c>
      <c r="I346" s="158"/>
      <c r="J346" s="157">
        <f t="shared" si="95"/>
        <v>0</v>
      </c>
      <c r="K346" s="159"/>
      <c r="L346" s="32"/>
      <c r="M346" s="160" t="s">
        <v>1</v>
      </c>
      <c r="N346" s="161" t="s">
        <v>40</v>
      </c>
      <c r="O346" s="57"/>
      <c r="P346" s="162">
        <f t="shared" si="96"/>
        <v>0</v>
      </c>
      <c r="Q346" s="162">
        <v>1.1E-4</v>
      </c>
      <c r="R346" s="162">
        <f t="shared" si="97"/>
        <v>7.4800000000000005E-3</v>
      </c>
      <c r="S346" s="162">
        <v>0</v>
      </c>
      <c r="T346" s="162">
        <f t="shared" si="98"/>
        <v>0</v>
      </c>
      <c r="U346" s="163" t="s">
        <v>1</v>
      </c>
      <c r="V346" s="31"/>
      <c r="W346" s="31"/>
      <c r="X346" s="31"/>
      <c r="Y346" s="31"/>
      <c r="Z346" s="31"/>
      <c r="AA346" s="31"/>
      <c r="AB346" s="31"/>
      <c r="AC346" s="31"/>
      <c r="AD346" s="31"/>
      <c r="AE346" s="31"/>
      <c r="AR346" s="164" t="s">
        <v>205</v>
      </c>
      <c r="AT346" s="164" t="s">
        <v>145</v>
      </c>
      <c r="AU346" s="164" t="s">
        <v>121</v>
      </c>
      <c r="AY346" s="16" t="s">
        <v>142</v>
      </c>
      <c r="BE346" s="165">
        <f t="shared" si="99"/>
        <v>0</v>
      </c>
      <c r="BF346" s="165">
        <f t="shared" si="100"/>
        <v>0</v>
      </c>
      <c r="BG346" s="165">
        <f t="shared" si="101"/>
        <v>0</v>
      </c>
      <c r="BH346" s="165">
        <f t="shared" si="102"/>
        <v>0</v>
      </c>
      <c r="BI346" s="165">
        <f t="shared" si="103"/>
        <v>0</v>
      </c>
      <c r="BJ346" s="16" t="s">
        <v>121</v>
      </c>
      <c r="BK346" s="166">
        <f t="shared" si="104"/>
        <v>0</v>
      </c>
      <c r="BL346" s="16" t="s">
        <v>205</v>
      </c>
      <c r="BM346" s="164" t="s">
        <v>616</v>
      </c>
    </row>
    <row r="347" spans="1:65" s="2" customFormat="1" ht="24.15" customHeight="1" x14ac:dyDescent="0.2">
      <c r="A347" s="31"/>
      <c r="B347" s="119"/>
      <c r="C347" s="153" t="s">
        <v>617</v>
      </c>
      <c r="D347" s="153" t="s">
        <v>145</v>
      </c>
      <c r="E347" s="154" t="s">
        <v>618</v>
      </c>
      <c r="F347" s="155" t="s">
        <v>597</v>
      </c>
      <c r="G347" s="156" t="s">
        <v>148</v>
      </c>
      <c r="H347" s="157">
        <v>1.5</v>
      </c>
      <c r="I347" s="158"/>
      <c r="J347" s="157">
        <f t="shared" si="95"/>
        <v>0</v>
      </c>
      <c r="K347" s="159"/>
      <c r="L347" s="32"/>
      <c r="M347" s="160" t="s">
        <v>1</v>
      </c>
      <c r="N347" s="161" t="s">
        <v>40</v>
      </c>
      <c r="O347" s="57"/>
      <c r="P347" s="162">
        <f t="shared" si="96"/>
        <v>0</v>
      </c>
      <c r="Q347" s="162">
        <v>1.1E-4</v>
      </c>
      <c r="R347" s="162">
        <f t="shared" si="97"/>
        <v>1.65E-4</v>
      </c>
      <c r="S347" s="162">
        <v>0</v>
      </c>
      <c r="T347" s="162">
        <f t="shared" si="98"/>
        <v>0</v>
      </c>
      <c r="U347" s="163" t="s">
        <v>1</v>
      </c>
      <c r="V347" s="31"/>
      <c r="W347" s="31"/>
      <c r="X347" s="31"/>
      <c r="Y347" s="31"/>
      <c r="Z347" s="31"/>
      <c r="AA347" s="31"/>
      <c r="AB347" s="31"/>
      <c r="AC347" s="31"/>
      <c r="AD347" s="31"/>
      <c r="AE347" s="31"/>
      <c r="AR347" s="164" t="s">
        <v>205</v>
      </c>
      <c r="AT347" s="164" t="s">
        <v>145</v>
      </c>
      <c r="AU347" s="164" t="s">
        <v>121</v>
      </c>
      <c r="AY347" s="16" t="s">
        <v>142</v>
      </c>
      <c r="BE347" s="165">
        <f t="shared" si="99"/>
        <v>0</v>
      </c>
      <c r="BF347" s="165">
        <f t="shared" si="100"/>
        <v>0</v>
      </c>
      <c r="BG347" s="165">
        <f t="shared" si="101"/>
        <v>0</v>
      </c>
      <c r="BH347" s="165">
        <f t="shared" si="102"/>
        <v>0</v>
      </c>
      <c r="BI347" s="165">
        <f t="shared" si="103"/>
        <v>0</v>
      </c>
      <c r="BJ347" s="16" t="s">
        <v>121</v>
      </c>
      <c r="BK347" s="166">
        <f t="shared" si="104"/>
        <v>0</v>
      </c>
      <c r="BL347" s="16" t="s">
        <v>205</v>
      </c>
      <c r="BM347" s="164" t="s">
        <v>619</v>
      </c>
    </row>
    <row r="348" spans="1:65" s="12" customFormat="1" ht="22.95" customHeight="1" x14ac:dyDescent="0.25">
      <c r="B348" s="140"/>
      <c r="D348" s="141" t="s">
        <v>73</v>
      </c>
      <c r="E348" s="151" t="s">
        <v>620</v>
      </c>
      <c r="F348" s="151" t="s">
        <v>621</v>
      </c>
      <c r="I348" s="143"/>
      <c r="J348" s="152">
        <f>BK348</f>
        <v>0</v>
      </c>
      <c r="L348" s="140"/>
      <c r="M348" s="145"/>
      <c r="N348" s="146"/>
      <c r="O348" s="146"/>
      <c r="P348" s="147">
        <f>SUM(P349:P360)</f>
        <v>0</v>
      </c>
      <c r="Q348" s="146"/>
      <c r="R348" s="147">
        <f>SUM(R349:R360)</f>
        <v>1.5512599999999999</v>
      </c>
      <c r="S348" s="146"/>
      <c r="T348" s="147">
        <f>SUM(T349:T360)</f>
        <v>0</v>
      </c>
      <c r="U348" s="148"/>
      <c r="AR348" s="141" t="s">
        <v>81</v>
      </c>
      <c r="AT348" s="149" t="s">
        <v>73</v>
      </c>
      <c r="AU348" s="149" t="s">
        <v>81</v>
      </c>
      <c r="AY348" s="141" t="s">
        <v>142</v>
      </c>
      <c r="BK348" s="150">
        <f>SUM(BK349:BK360)</f>
        <v>0</v>
      </c>
    </row>
    <row r="349" spans="1:65" s="2" customFormat="1" ht="37.950000000000003" customHeight="1" x14ac:dyDescent="0.2">
      <c r="A349" s="31"/>
      <c r="B349" s="119"/>
      <c r="C349" s="153" t="s">
        <v>622</v>
      </c>
      <c r="D349" s="153" t="s">
        <v>145</v>
      </c>
      <c r="E349" s="154" t="s">
        <v>623</v>
      </c>
      <c r="F349" s="155" t="s">
        <v>624</v>
      </c>
      <c r="G349" s="156" t="s">
        <v>148</v>
      </c>
      <c r="H349" s="157">
        <v>190</v>
      </c>
      <c r="I349" s="158"/>
      <c r="J349" s="157">
        <f t="shared" ref="J349:J360" si="105">ROUND(I349*H349,3)</f>
        <v>0</v>
      </c>
      <c r="K349" s="159"/>
      <c r="L349" s="32"/>
      <c r="M349" s="160" t="s">
        <v>1</v>
      </c>
      <c r="N349" s="161" t="s">
        <v>40</v>
      </c>
      <c r="O349" s="57"/>
      <c r="P349" s="162">
        <f t="shared" ref="P349:P360" si="106">O349*H349</f>
        <v>0</v>
      </c>
      <c r="Q349" s="162">
        <v>7.1900000000000002E-3</v>
      </c>
      <c r="R349" s="162">
        <f t="shared" ref="R349:R360" si="107">Q349*H349</f>
        <v>1.3661000000000001</v>
      </c>
      <c r="S349" s="162">
        <v>0</v>
      </c>
      <c r="T349" s="162">
        <f t="shared" ref="T349:T360" si="108">S349*H349</f>
        <v>0</v>
      </c>
      <c r="U349" s="163" t="s">
        <v>1</v>
      </c>
      <c r="V349" s="31"/>
      <c r="W349" s="31"/>
      <c r="X349" s="31"/>
      <c r="Y349" s="31"/>
      <c r="Z349" s="31"/>
      <c r="AA349" s="31"/>
      <c r="AB349" s="31"/>
      <c r="AC349" s="31"/>
      <c r="AD349" s="31"/>
      <c r="AE349" s="31"/>
      <c r="AR349" s="164" t="s">
        <v>149</v>
      </c>
      <c r="AT349" s="164" t="s">
        <v>145</v>
      </c>
      <c r="AU349" s="164" t="s">
        <v>121</v>
      </c>
      <c r="AY349" s="16" t="s">
        <v>142</v>
      </c>
      <c r="BE349" s="165">
        <f t="shared" ref="BE349:BE360" si="109">IF(N349="základná",J349,0)</f>
        <v>0</v>
      </c>
      <c r="BF349" s="165">
        <f t="shared" ref="BF349:BF360" si="110">IF(N349="znížená",J349,0)</f>
        <v>0</v>
      </c>
      <c r="BG349" s="165">
        <f t="shared" ref="BG349:BG360" si="111">IF(N349="zákl. prenesená",J349,0)</f>
        <v>0</v>
      </c>
      <c r="BH349" s="165">
        <f t="shared" ref="BH349:BH360" si="112">IF(N349="zníž. prenesená",J349,0)</f>
        <v>0</v>
      </c>
      <c r="BI349" s="165">
        <f t="shared" ref="BI349:BI360" si="113">IF(N349="nulová",J349,0)</f>
        <v>0</v>
      </c>
      <c r="BJ349" s="16" t="s">
        <v>121</v>
      </c>
      <c r="BK349" s="166">
        <f t="shared" ref="BK349:BK360" si="114">ROUND(I349*H349,3)</f>
        <v>0</v>
      </c>
      <c r="BL349" s="16" t="s">
        <v>149</v>
      </c>
      <c r="BM349" s="164" t="s">
        <v>625</v>
      </c>
    </row>
    <row r="350" spans="1:65" s="2" customFormat="1" ht="37.950000000000003" customHeight="1" x14ac:dyDescent="0.2">
      <c r="A350" s="31"/>
      <c r="B350" s="119"/>
      <c r="C350" s="153" t="s">
        <v>626</v>
      </c>
      <c r="D350" s="153" t="s">
        <v>145</v>
      </c>
      <c r="E350" s="154" t="s">
        <v>627</v>
      </c>
      <c r="F350" s="155" t="s">
        <v>628</v>
      </c>
      <c r="G350" s="156" t="s">
        <v>191</v>
      </c>
      <c r="H350" s="157">
        <v>50</v>
      </c>
      <c r="I350" s="158"/>
      <c r="J350" s="157">
        <f t="shared" si="105"/>
        <v>0</v>
      </c>
      <c r="K350" s="159"/>
      <c r="L350" s="32"/>
      <c r="M350" s="160" t="s">
        <v>1</v>
      </c>
      <c r="N350" s="161" t="s">
        <v>40</v>
      </c>
      <c r="O350" s="57"/>
      <c r="P350" s="162">
        <f t="shared" si="106"/>
        <v>0</v>
      </c>
      <c r="Q350" s="162">
        <v>1E-4</v>
      </c>
      <c r="R350" s="162">
        <f t="shared" si="107"/>
        <v>5.0000000000000001E-3</v>
      </c>
      <c r="S350" s="162">
        <v>0</v>
      </c>
      <c r="T350" s="162">
        <f t="shared" si="108"/>
        <v>0</v>
      </c>
      <c r="U350" s="163" t="s">
        <v>1</v>
      </c>
      <c r="V350" s="31"/>
      <c r="W350" s="31"/>
      <c r="X350" s="31"/>
      <c r="Y350" s="31"/>
      <c r="Z350" s="31"/>
      <c r="AA350" s="31"/>
      <c r="AB350" s="31"/>
      <c r="AC350" s="31"/>
      <c r="AD350" s="31"/>
      <c r="AE350" s="31"/>
      <c r="AR350" s="164" t="s">
        <v>205</v>
      </c>
      <c r="AT350" s="164" t="s">
        <v>145</v>
      </c>
      <c r="AU350" s="164" t="s">
        <v>121</v>
      </c>
      <c r="AY350" s="16" t="s">
        <v>142</v>
      </c>
      <c r="BE350" s="165">
        <f t="shared" si="109"/>
        <v>0</v>
      </c>
      <c r="BF350" s="165">
        <f t="shared" si="110"/>
        <v>0</v>
      </c>
      <c r="BG350" s="165">
        <f t="shared" si="111"/>
        <v>0</v>
      </c>
      <c r="BH350" s="165">
        <f t="shared" si="112"/>
        <v>0</v>
      </c>
      <c r="BI350" s="165">
        <f t="shared" si="113"/>
        <v>0</v>
      </c>
      <c r="BJ350" s="16" t="s">
        <v>121</v>
      </c>
      <c r="BK350" s="166">
        <f t="shared" si="114"/>
        <v>0</v>
      </c>
      <c r="BL350" s="16" t="s">
        <v>205</v>
      </c>
      <c r="BM350" s="164" t="s">
        <v>629</v>
      </c>
    </row>
    <row r="351" spans="1:65" s="2" customFormat="1" ht="37.950000000000003" customHeight="1" x14ac:dyDescent="0.2">
      <c r="A351" s="31"/>
      <c r="B351" s="119"/>
      <c r="C351" s="153" t="s">
        <v>630</v>
      </c>
      <c r="D351" s="153" t="s">
        <v>145</v>
      </c>
      <c r="E351" s="154" t="s">
        <v>631</v>
      </c>
      <c r="F351" s="155" t="s">
        <v>632</v>
      </c>
      <c r="G351" s="156" t="s">
        <v>191</v>
      </c>
      <c r="H351" s="157">
        <v>42</v>
      </c>
      <c r="I351" s="158"/>
      <c r="J351" s="157">
        <f t="shared" si="105"/>
        <v>0</v>
      </c>
      <c r="K351" s="159"/>
      <c r="L351" s="32"/>
      <c r="M351" s="160" t="s">
        <v>1</v>
      </c>
      <c r="N351" s="161" t="s">
        <v>40</v>
      </c>
      <c r="O351" s="57"/>
      <c r="P351" s="162">
        <f t="shared" si="106"/>
        <v>0</v>
      </c>
      <c r="Q351" s="162">
        <v>2.6700000000000001E-3</v>
      </c>
      <c r="R351" s="162">
        <f t="shared" si="107"/>
        <v>0.11214</v>
      </c>
      <c r="S351" s="162">
        <v>0</v>
      </c>
      <c r="T351" s="162">
        <f t="shared" si="108"/>
        <v>0</v>
      </c>
      <c r="U351" s="163" t="s">
        <v>1</v>
      </c>
      <c r="V351" s="31"/>
      <c r="W351" s="31"/>
      <c r="X351" s="31"/>
      <c r="Y351" s="31"/>
      <c r="Z351" s="31"/>
      <c r="AA351" s="31"/>
      <c r="AB351" s="31"/>
      <c r="AC351" s="31"/>
      <c r="AD351" s="31"/>
      <c r="AE351" s="31"/>
      <c r="AR351" s="164" t="s">
        <v>205</v>
      </c>
      <c r="AT351" s="164" t="s">
        <v>145</v>
      </c>
      <c r="AU351" s="164" t="s">
        <v>121</v>
      </c>
      <c r="AY351" s="16" t="s">
        <v>142</v>
      </c>
      <c r="BE351" s="165">
        <f t="shared" si="109"/>
        <v>0</v>
      </c>
      <c r="BF351" s="165">
        <f t="shared" si="110"/>
        <v>0</v>
      </c>
      <c r="BG351" s="165">
        <f t="shared" si="111"/>
        <v>0</v>
      </c>
      <c r="BH351" s="165">
        <f t="shared" si="112"/>
        <v>0</v>
      </c>
      <c r="BI351" s="165">
        <f t="shared" si="113"/>
        <v>0</v>
      </c>
      <c r="BJ351" s="16" t="s">
        <v>121</v>
      </c>
      <c r="BK351" s="166">
        <f t="shared" si="114"/>
        <v>0</v>
      </c>
      <c r="BL351" s="16" t="s">
        <v>205</v>
      </c>
      <c r="BM351" s="164" t="s">
        <v>633</v>
      </c>
    </row>
    <row r="352" spans="1:65" s="2" customFormat="1" ht="24.15" customHeight="1" x14ac:dyDescent="0.2">
      <c r="A352" s="31"/>
      <c r="B352" s="119"/>
      <c r="C352" s="153" t="s">
        <v>634</v>
      </c>
      <c r="D352" s="153" t="s">
        <v>145</v>
      </c>
      <c r="E352" s="154" t="s">
        <v>635</v>
      </c>
      <c r="F352" s="155" t="s">
        <v>636</v>
      </c>
      <c r="G352" s="156" t="s">
        <v>637</v>
      </c>
      <c r="H352" s="157">
        <v>4</v>
      </c>
      <c r="I352" s="158"/>
      <c r="J352" s="157">
        <f t="shared" si="105"/>
        <v>0</v>
      </c>
      <c r="K352" s="159"/>
      <c r="L352" s="32"/>
      <c r="M352" s="160" t="s">
        <v>1</v>
      </c>
      <c r="N352" s="161" t="s">
        <v>40</v>
      </c>
      <c r="O352" s="57"/>
      <c r="P352" s="162">
        <f t="shared" si="106"/>
        <v>0</v>
      </c>
      <c r="Q352" s="162">
        <v>1.48E-3</v>
      </c>
      <c r="R352" s="162">
        <f t="shared" si="107"/>
        <v>5.9199999999999999E-3</v>
      </c>
      <c r="S352" s="162">
        <v>0</v>
      </c>
      <c r="T352" s="162">
        <f t="shared" si="108"/>
        <v>0</v>
      </c>
      <c r="U352" s="163" t="s">
        <v>1</v>
      </c>
      <c r="V352" s="31"/>
      <c r="W352" s="31"/>
      <c r="X352" s="31"/>
      <c r="Y352" s="31"/>
      <c r="Z352" s="31"/>
      <c r="AA352" s="31"/>
      <c r="AB352" s="31"/>
      <c r="AC352" s="31"/>
      <c r="AD352" s="31"/>
      <c r="AE352" s="31"/>
      <c r="AR352" s="164" t="s">
        <v>205</v>
      </c>
      <c r="AT352" s="164" t="s">
        <v>145</v>
      </c>
      <c r="AU352" s="164" t="s">
        <v>121</v>
      </c>
      <c r="AY352" s="16" t="s">
        <v>142</v>
      </c>
      <c r="BE352" s="165">
        <f t="shared" si="109"/>
        <v>0</v>
      </c>
      <c r="BF352" s="165">
        <f t="shared" si="110"/>
        <v>0</v>
      </c>
      <c r="BG352" s="165">
        <f t="shared" si="111"/>
        <v>0</v>
      </c>
      <c r="BH352" s="165">
        <f t="shared" si="112"/>
        <v>0</v>
      </c>
      <c r="BI352" s="165">
        <f t="shared" si="113"/>
        <v>0</v>
      </c>
      <c r="BJ352" s="16" t="s">
        <v>121</v>
      </c>
      <c r="BK352" s="166">
        <f t="shared" si="114"/>
        <v>0</v>
      </c>
      <c r="BL352" s="16" t="s">
        <v>205</v>
      </c>
      <c r="BM352" s="164" t="s">
        <v>638</v>
      </c>
    </row>
    <row r="353" spans="1:65" s="2" customFormat="1" ht="24.15" customHeight="1" x14ac:dyDescent="0.2">
      <c r="A353" s="31"/>
      <c r="B353" s="119"/>
      <c r="C353" s="153" t="s">
        <v>639</v>
      </c>
      <c r="D353" s="153" t="s">
        <v>145</v>
      </c>
      <c r="E353" s="154" t="s">
        <v>640</v>
      </c>
      <c r="F353" s="155" t="s">
        <v>641</v>
      </c>
      <c r="G353" s="156" t="s">
        <v>637</v>
      </c>
      <c r="H353" s="157">
        <v>1</v>
      </c>
      <c r="I353" s="158"/>
      <c r="J353" s="157">
        <f t="shared" si="105"/>
        <v>0</v>
      </c>
      <c r="K353" s="159"/>
      <c r="L353" s="32"/>
      <c r="M353" s="160" t="s">
        <v>1</v>
      </c>
      <c r="N353" s="161" t="s">
        <v>40</v>
      </c>
      <c r="O353" s="57"/>
      <c r="P353" s="162">
        <f t="shared" si="106"/>
        <v>0</v>
      </c>
      <c r="Q353" s="162">
        <v>4.0000000000000002E-4</v>
      </c>
      <c r="R353" s="162">
        <f t="shared" si="107"/>
        <v>4.0000000000000002E-4</v>
      </c>
      <c r="S353" s="162">
        <v>0</v>
      </c>
      <c r="T353" s="162">
        <f t="shared" si="108"/>
        <v>0</v>
      </c>
      <c r="U353" s="163" t="s">
        <v>1</v>
      </c>
      <c r="V353" s="31"/>
      <c r="W353" s="31"/>
      <c r="X353" s="31"/>
      <c r="Y353" s="31"/>
      <c r="Z353" s="31"/>
      <c r="AA353" s="31"/>
      <c r="AB353" s="31"/>
      <c r="AC353" s="31"/>
      <c r="AD353" s="31"/>
      <c r="AE353" s="31"/>
      <c r="AR353" s="164" t="s">
        <v>205</v>
      </c>
      <c r="AT353" s="164" t="s">
        <v>145</v>
      </c>
      <c r="AU353" s="164" t="s">
        <v>121</v>
      </c>
      <c r="AY353" s="16" t="s">
        <v>142</v>
      </c>
      <c r="BE353" s="165">
        <f t="shared" si="109"/>
        <v>0</v>
      </c>
      <c r="BF353" s="165">
        <f t="shared" si="110"/>
        <v>0</v>
      </c>
      <c r="BG353" s="165">
        <f t="shared" si="111"/>
        <v>0</v>
      </c>
      <c r="BH353" s="165">
        <f t="shared" si="112"/>
        <v>0</v>
      </c>
      <c r="BI353" s="165">
        <f t="shared" si="113"/>
        <v>0</v>
      </c>
      <c r="BJ353" s="16" t="s">
        <v>121</v>
      </c>
      <c r="BK353" s="166">
        <f t="shared" si="114"/>
        <v>0</v>
      </c>
      <c r="BL353" s="16" t="s">
        <v>205</v>
      </c>
      <c r="BM353" s="164" t="s">
        <v>642</v>
      </c>
    </row>
    <row r="354" spans="1:65" s="2" customFormat="1" ht="24.15" customHeight="1" x14ac:dyDescent="0.2">
      <c r="A354" s="31"/>
      <c r="B354" s="119"/>
      <c r="C354" s="153" t="s">
        <v>643</v>
      </c>
      <c r="D354" s="153" t="s">
        <v>145</v>
      </c>
      <c r="E354" s="154" t="s">
        <v>644</v>
      </c>
      <c r="F354" s="155" t="s">
        <v>645</v>
      </c>
      <c r="G354" s="156" t="s">
        <v>637</v>
      </c>
      <c r="H354" s="157">
        <v>20</v>
      </c>
      <c r="I354" s="158"/>
      <c r="J354" s="157">
        <f t="shared" si="105"/>
        <v>0</v>
      </c>
      <c r="K354" s="159"/>
      <c r="L354" s="32"/>
      <c r="M354" s="160" t="s">
        <v>1</v>
      </c>
      <c r="N354" s="161" t="s">
        <v>40</v>
      </c>
      <c r="O354" s="57"/>
      <c r="P354" s="162">
        <f t="shared" si="106"/>
        <v>0</v>
      </c>
      <c r="Q354" s="162">
        <v>1E-3</v>
      </c>
      <c r="R354" s="162">
        <f t="shared" si="107"/>
        <v>0.02</v>
      </c>
      <c r="S354" s="162">
        <v>0</v>
      </c>
      <c r="T354" s="162">
        <f t="shared" si="108"/>
        <v>0</v>
      </c>
      <c r="U354" s="163" t="s">
        <v>1</v>
      </c>
      <c r="V354" s="31"/>
      <c r="W354" s="31"/>
      <c r="X354" s="31"/>
      <c r="Y354" s="31"/>
      <c r="Z354" s="31"/>
      <c r="AA354" s="31"/>
      <c r="AB354" s="31"/>
      <c r="AC354" s="31"/>
      <c r="AD354" s="31"/>
      <c r="AE354" s="31"/>
      <c r="AR354" s="164" t="s">
        <v>205</v>
      </c>
      <c r="AT354" s="164" t="s">
        <v>145</v>
      </c>
      <c r="AU354" s="164" t="s">
        <v>121</v>
      </c>
      <c r="AY354" s="16" t="s">
        <v>142</v>
      </c>
      <c r="BE354" s="165">
        <f t="shared" si="109"/>
        <v>0</v>
      </c>
      <c r="BF354" s="165">
        <f t="shared" si="110"/>
        <v>0</v>
      </c>
      <c r="BG354" s="165">
        <f t="shared" si="111"/>
        <v>0</v>
      </c>
      <c r="BH354" s="165">
        <f t="shared" si="112"/>
        <v>0</v>
      </c>
      <c r="BI354" s="165">
        <f t="shared" si="113"/>
        <v>0</v>
      </c>
      <c r="BJ354" s="16" t="s">
        <v>121</v>
      </c>
      <c r="BK354" s="166">
        <f t="shared" si="114"/>
        <v>0</v>
      </c>
      <c r="BL354" s="16" t="s">
        <v>205</v>
      </c>
      <c r="BM354" s="164" t="s">
        <v>646</v>
      </c>
    </row>
    <row r="355" spans="1:65" s="2" customFormat="1" ht="49.2" customHeight="1" x14ac:dyDescent="0.2">
      <c r="A355" s="31"/>
      <c r="B355" s="119"/>
      <c r="C355" s="153" t="s">
        <v>647</v>
      </c>
      <c r="D355" s="153" t="s">
        <v>145</v>
      </c>
      <c r="E355" s="154" t="s">
        <v>648</v>
      </c>
      <c r="F355" s="155" t="s">
        <v>649</v>
      </c>
      <c r="G355" s="156" t="s">
        <v>191</v>
      </c>
      <c r="H355" s="157">
        <v>15</v>
      </c>
      <c r="I355" s="158"/>
      <c r="J355" s="157">
        <f t="shared" si="105"/>
        <v>0</v>
      </c>
      <c r="K355" s="159"/>
      <c r="L355" s="32"/>
      <c r="M355" s="160" t="s">
        <v>1</v>
      </c>
      <c r="N355" s="161" t="s">
        <v>40</v>
      </c>
      <c r="O355" s="57"/>
      <c r="P355" s="162">
        <f t="shared" si="106"/>
        <v>0</v>
      </c>
      <c r="Q355" s="162">
        <v>2.0200000000000001E-3</v>
      </c>
      <c r="R355" s="162">
        <f t="shared" si="107"/>
        <v>3.0300000000000001E-2</v>
      </c>
      <c r="S355" s="162">
        <v>0</v>
      </c>
      <c r="T355" s="162">
        <f t="shared" si="108"/>
        <v>0</v>
      </c>
      <c r="U355" s="163" t="s">
        <v>1</v>
      </c>
      <c r="V355" s="31"/>
      <c r="W355" s="31"/>
      <c r="X355" s="31"/>
      <c r="Y355" s="31"/>
      <c r="Z355" s="31"/>
      <c r="AA355" s="31"/>
      <c r="AB355" s="31"/>
      <c r="AC355" s="31"/>
      <c r="AD355" s="31"/>
      <c r="AE355" s="31"/>
      <c r="AR355" s="164" t="s">
        <v>205</v>
      </c>
      <c r="AT355" s="164" t="s">
        <v>145</v>
      </c>
      <c r="AU355" s="164" t="s">
        <v>121</v>
      </c>
      <c r="AY355" s="16" t="s">
        <v>142</v>
      </c>
      <c r="BE355" s="165">
        <f t="shared" si="109"/>
        <v>0</v>
      </c>
      <c r="BF355" s="165">
        <f t="shared" si="110"/>
        <v>0</v>
      </c>
      <c r="BG355" s="165">
        <f t="shared" si="111"/>
        <v>0</v>
      </c>
      <c r="BH355" s="165">
        <f t="shared" si="112"/>
        <v>0</v>
      </c>
      <c r="BI355" s="165">
        <f t="shared" si="113"/>
        <v>0</v>
      </c>
      <c r="BJ355" s="16" t="s">
        <v>121</v>
      </c>
      <c r="BK355" s="166">
        <f t="shared" si="114"/>
        <v>0</v>
      </c>
      <c r="BL355" s="16" t="s">
        <v>205</v>
      </c>
      <c r="BM355" s="164" t="s">
        <v>650</v>
      </c>
    </row>
    <row r="356" spans="1:65" s="2" customFormat="1" ht="24.15" customHeight="1" x14ac:dyDescent="0.2">
      <c r="A356" s="31"/>
      <c r="B356" s="119"/>
      <c r="C356" s="153" t="s">
        <v>651</v>
      </c>
      <c r="D356" s="153" t="s">
        <v>145</v>
      </c>
      <c r="E356" s="154" t="s">
        <v>652</v>
      </c>
      <c r="F356" s="155" t="s">
        <v>653</v>
      </c>
      <c r="G356" s="156" t="s">
        <v>637</v>
      </c>
      <c r="H356" s="157">
        <v>4</v>
      </c>
      <c r="I356" s="158"/>
      <c r="J356" s="157">
        <f t="shared" si="105"/>
        <v>0</v>
      </c>
      <c r="K356" s="159"/>
      <c r="L356" s="32"/>
      <c r="M356" s="160" t="s">
        <v>1</v>
      </c>
      <c r="N356" s="161" t="s">
        <v>40</v>
      </c>
      <c r="O356" s="57"/>
      <c r="P356" s="162">
        <f t="shared" si="106"/>
        <v>0</v>
      </c>
      <c r="Q356" s="162">
        <v>2.49E-3</v>
      </c>
      <c r="R356" s="162">
        <f t="shared" si="107"/>
        <v>9.9600000000000001E-3</v>
      </c>
      <c r="S356" s="162">
        <v>0</v>
      </c>
      <c r="T356" s="162">
        <f t="shared" si="108"/>
        <v>0</v>
      </c>
      <c r="U356" s="163" t="s">
        <v>1</v>
      </c>
      <c r="V356" s="31"/>
      <c r="W356" s="31"/>
      <c r="X356" s="31"/>
      <c r="Y356" s="31"/>
      <c r="Z356" s="31"/>
      <c r="AA356" s="31"/>
      <c r="AB356" s="31"/>
      <c r="AC356" s="31"/>
      <c r="AD356" s="31"/>
      <c r="AE356" s="31"/>
      <c r="AR356" s="164" t="s">
        <v>205</v>
      </c>
      <c r="AT356" s="164" t="s">
        <v>145</v>
      </c>
      <c r="AU356" s="164" t="s">
        <v>121</v>
      </c>
      <c r="AY356" s="16" t="s">
        <v>142</v>
      </c>
      <c r="BE356" s="165">
        <f t="shared" si="109"/>
        <v>0</v>
      </c>
      <c r="BF356" s="165">
        <f t="shared" si="110"/>
        <v>0</v>
      </c>
      <c r="BG356" s="165">
        <f t="shared" si="111"/>
        <v>0</v>
      </c>
      <c r="BH356" s="165">
        <f t="shared" si="112"/>
        <v>0</v>
      </c>
      <c r="BI356" s="165">
        <f t="shared" si="113"/>
        <v>0</v>
      </c>
      <c r="BJ356" s="16" t="s">
        <v>121</v>
      </c>
      <c r="BK356" s="166">
        <f t="shared" si="114"/>
        <v>0</v>
      </c>
      <c r="BL356" s="16" t="s">
        <v>205</v>
      </c>
      <c r="BM356" s="164" t="s">
        <v>654</v>
      </c>
    </row>
    <row r="357" spans="1:65" s="2" customFormat="1" ht="24.15" customHeight="1" x14ac:dyDescent="0.2">
      <c r="A357" s="31"/>
      <c r="B357" s="119"/>
      <c r="C357" s="153" t="s">
        <v>655</v>
      </c>
      <c r="D357" s="153" t="s">
        <v>145</v>
      </c>
      <c r="E357" s="154" t="s">
        <v>656</v>
      </c>
      <c r="F357" s="155" t="s">
        <v>657</v>
      </c>
      <c r="G357" s="156" t="s">
        <v>637</v>
      </c>
      <c r="H357" s="157">
        <v>1</v>
      </c>
      <c r="I357" s="158"/>
      <c r="J357" s="157">
        <f t="shared" si="105"/>
        <v>0</v>
      </c>
      <c r="K357" s="159"/>
      <c r="L357" s="32"/>
      <c r="M357" s="160" t="s">
        <v>1</v>
      </c>
      <c r="N357" s="161" t="s">
        <v>40</v>
      </c>
      <c r="O357" s="57"/>
      <c r="P357" s="162">
        <f t="shared" si="106"/>
        <v>0</v>
      </c>
      <c r="Q357" s="162">
        <v>1.2600000000000001E-3</v>
      </c>
      <c r="R357" s="162">
        <f t="shared" si="107"/>
        <v>1.2600000000000001E-3</v>
      </c>
      <c r="S357" s="162">
        <v>0</v>
      </c>
      <c r="T357" s="162">
        <f t="shared" si="108"/>
        <v>0</v>
      </c>
      <c r="U357" s="163" t="s">
        <v>1</v>
      </c>
      <c r="V357" s="31"/>
      <c r="W357" s="31"/>
      <c r="X357" s="31"/>
      <c r="Y357" s="31"/>
      <c r="Z357" s="31"/>
      <c r="AA357" s="31"/>
      <c r="AB357" s="31"/>
      <c r="AC357" s="31"/>
      <c r="AD357" s="31"/>
      <c r="AE357" s="31"/>
      <c r="AR357" s="164" t="s">
        <v>205</v>
      </c>
      <c r="AT357" s="164" t="s">
        <v>145</v>
      </c>
      <c r="AU357" s="164" t="s">
        <v>121</v>
      </c>
      <c r="AY357" s="16" t="s">
        <v>142</v>
      </c>
      <c r="BE357" s="165">
        <f t="shared" si="109"/>
        <v>0</v>
      </c>
      <c r="BF357" s="165">
        <f t="shared" si="110"/>
        <v>0</v>
      </c>
      <c r="BG357" s="165">
        <f t="shared" si="111"/>
        <v>0</v>
      </c>
      <c r="BH357" s="165">
        <f t="shared" si="112"/>
        <v>0</v>
      </c>
      <c r="BI357" s="165">
        <f t="shared" si="113"/>
        <v>0</v>
      </c>
      <c r="BJ357" s="16" t="s">
        <v>121</v>
      </c>
      <c r="BK357" s="166">
        <f t="shared" si="114"/>
        <v>0</v>
      </c>
      <c r="BL357" s="16" t="s">
        <v>205</v>
      </c>
      <c r="BM357" s="164" t="s">
        <v>658</v>
      </c>
    </row>
    <row r="358" spans="1:65" s="2" customFormat="1" ht="24.15" customHeight="1" x14ac:dyDescent="0.2">
      <c r="A358" s="31"/>
      <c r="B358" s="119"/>
      <c r="C358" s="153" t="s">
        <v>659</v>
      </c>
      <c r="D358" s="153" t="s">
        <v>145</v>
      </c>
      <c r="E358" s="154" t="s">
        <v>660</v>
      </c>
      <c r="F358" s="155" t="s">
        <v>661</v>
      </c>
      <c r="G358" s="156" t="s">
        <v>637</v>
      </c>
      <c r="H358" s="157">
        <v>2</v>
      </c>
      <c r="I358" s="158"/>
      <c r="J358" s="157">
        <f t="shared" si="105"/>
        <v>0</v>
      </c>
      <c r="K358" s="159"/>
      <c r="L358" s="32"/>
      <c r="M358" s="160" t="s">
        <v>1</v>
      </c>
      <c r="N358" s="161" t="s">
        <v>40</v>
      </c>
      <c r="O358" s="57"/>
      <c r="P358" s="162">
        <f t="shared" si="106"/>
        <v>0</v>
      </c>
      <c r="Q358" s="162">
        <v>9.0000000000000006E-5</v>
      </c>
      <c r="R358" s="162">
        <f t="shared" si="107"/>
        <v>1.8000000000000001E-4</v>
      </c>
      <c r="S358" s="162">
        <v>0</v>
      </c>
      <c r="T358" s="162">
        <f t="shared" si="108"/>
        <v>0</v>
      </c>
      <c r="U358" s="163" t="s">
        <v>1</v>
      </c>
      <c r="V358" s="31"/>
      <c r="W358" s="31"/>
      <c r="X358" s="31"/>
      <c r="Y358" s="31"/>
      <c r="Z358" s="31"/>
      <c r="AA358" s="31"/>
      <c r="AB358" s="31"/>
      <c r="AC358" s="31"/>
      <c r="AD358" s="31"/>
      <c r="AE358" s="31"/>
      <c r="AR358" s="164" t="s">
        <v>205</v>
      </c>
      <c r="AT358" s="164" t="s">
        <v>145</v>
      </c>
      <c r="AU358" s="164" t="s">
        <v>121</v>
      </c>
      <c r="AY358" s="16" t="s">
        <v>142</v>
      </c>
      <c r="BE358" s="165">
        <f t="shared" si="109"/>
        <v>0</v>
      </c>
      <c r="BF358" s="165">
        <f t="shared" si="110"/>
        <v>0</v>
      </c>
      <c r="BG358" s="165">
        <f t="shared" si="111"/>
        <v>0</v>
      </c>
      <c r="BH358" s="165">
        <f t="shared" si="112"/>
        <v>0</v>
      </c>
      <c r="BI358" s="165">
        <f t="shared" si="113"/>
        <v>0</v>
      </c>
      <c r="BJ358" s="16" t="s">
        <v>121</v>
      </c>
      <c r="BK358" s="166">
        <f t="shared" si="114"/>
        <v>0</v>
      </c>
      <c r="BL358" s="16" t="s">
        <v>205</v>
      </c>
      <c r="BM358" s="164" t="s">
        <v>662</v>
      </c>
    </row>
    <row r="359" spans="1:65" s="2" customFormat="1" ht="14.4" customHeight="1" x14ac:dyDescent="0.2">
      <c r="A359" s="31"/>
      <c r="B359" s="119"/>
      <c r="C359" s="153" t="s">
        <v>663</v>
      </c>
      <c r="D359" s="153" t="s">
        <v>145</v>
      </c>
      <c r="E359" s="154" t="s">
        <v>664</v>
      </c>
      <c r="F359" s="155" t="s">
        <v>665</v>
      </c>
      <c r="G359" s="156" t="s">
        <v>666</v>
      </c>
      <c r="H359" s="157">
        <v>10</v>
      </c>
      <c r="I359" s="158"/>
      <c r="J359" s="157">
        <f t="shared" si="105"/>
        <v>0</v>
      </c>
      <c r="K359" s="159"/>
      <c r="L359" s="32"/>
      <c r="M359" s="160" t="s">
        <v>1</v>
      </c>
      <c r="N359" s="161" t="s">
        <v>40</v>
      </c>
      <c r="O359" s="57"/>
      <c r="P359" s="162">
        <f t="shared" si="106"/>
        <v>0</v>
      </c>
      <c r="Q359" s="162">
        <v>0</v>
      </c>
      <c r="R359" s="162">
        <f t="shared" si="107"/>
        <v>0</v>
      </c>
      <c r="S359" s="162">
        <v>0</v>
      </c>
      <c r="T359" s="162">
        <f t="shared" si="108"/>
        <v>0</v>
      </c>
      <c r="U359" s="163" t="s">
        <v>1</v>
      </c>
      <c r="V359" s="31"/>
      <c r="W359" s="31"/>
      <c r="X359" s="31"/>
      <c r="Y359" s="31"/>
      <c r="Z359" s="31"/>
      <c r="AA359" s="31"/>
      <c r="AB359" s="31"/>
      <c r="AC359" s="31"/>
      <c r="AD359" s="31"/>
      <c r="AE359" s="31"/>
      <c r="AR359" s="164" t="s">
        <v>205</v>
      </c>
      <c r="AT359" s="164" t="s">
        <v>145</v>
      </c>
      <c r="AU359" s="164" t="s">
        <v>121</v>
      </c>
      <c r="AY359" s="16" t="s">
        <v>142</v>
      </c>
      <c r="BE359" s="165">
        <f t="shared" si="109"/>
        <v>0</v>
      </c>
      <c r="BF359" s="165">
        <f t="shared" si="110"/>
        <v>0</v>
      </c>
      <c r="BG359" s="165">
        <f t="shared" si="111"/>
        <v>0</v>
      </c>
      <c r="BH359" s="165">
        <f t="shared" si="112"/>
        <v>0</v>
      </c>
      <c r="BI359" s="165">
        <f t="shared" si="113"/>
        <v>0</v>
      </c>
      <c r="BJ359" s="16" t="s">
        <v>121</v>
      </c>
      <c r="BK359" s="166">
        <f t="shared" si="114"/>
        <v>0</v>
      </c>
      <c r="BL359" s="16" t="s">
        <v>205</v>
      </c>
      <c r="BM359" s="164" t="s">
        <v>667</v>
      </c>
    </row>
    <row r="360" spans="1:65" s="2" customFormat="1" ht="24.15" customHeight="1" x14ac:dyDescent="0.2">
      <c r="A360" s="31"/>
      <c r="B360" s="119"/>
      <c r="C360" s="153" t="s">
        <v>668</v>
      </c>
      <c r="D360" s="153" t="s">
        <v>145</v>
      </c>
      <c r="E360" s="154" t="s">
        <v>669</v>
      </c>
      <c r="F360" s="155" t="s">
        <v>670</v>
      </c>
      <c r="G360" s="156" t="s">
        <v>671</v>
      </c>
      <c r="H360" s="158"/>
      <c r="I360" s="158"/>
      <c r="J360" s="157">
        <f t="shared" si="105"/>
        <v>0</v>
      </c>
      <c r="K360" s="159"/>
      <c r="L360" s="32"/>
      <c r="M360" s="160" t="s">
        <v>1</v>
      </c>
      <c r="N360" s="161" t="s">
        <v>40</v>
      </c>
      <c r="O360" s="57"/>
      <c r="P360" s="162">
        <f t="shared" si="106"/>
        <v>0</v>
      </c>
      <c r="Q360" s="162">
        <v>0</v>
      </c>
      <c r="R360" s="162">
        <f t="shared" si="107"/>
        <v>0</v>
      </c>
      <c r="S360" s="162">
        <v>0</v>
      </c>
      <c r="T360" s="162">
        <f t="shared" si="108"/>
        <v>0</v>
      </c>
      <c r="U360" s="163" t="s">
        <v>1</v>
      </c>
      <c r="V360" s="31"/>
      <c r="W360" s="31"/>
      <c r="X360" s="31"/>
      <c r="Y360" s="31"/>
      <c r="Z360" s="31"/>
      <c r="AA360" s="31"/>
      <c r="AB360" s="31"/>
      <c r="AC360" s="31"/>
      <c r="AD360" s="31"/>
      <c r="AE360" s="31"/>
      <c r="AR360" s="164" t="s">
        <v>205</v>
      </c>
      <c r="AT360" s="164" t="s">
        <v>145</v>
      </c>
      <c r="AU360" s="164" t="s">
        <v>121</v>
      </c>
      <c r="AY360" s="16" t="s">
        <v>142</v>
      </c>
      <c r="BE360" s="165">
        <f t="shared" si="109"/>
        <v>0</v>
      </c>
      <c r="BF360" s="165">
        <f t="shared" si="110"/>
        <v>0</v>
      </c>
      <c r="BG360" s="165">
        <f t="shared" si="111"/>
        <v>0</v>
      </c>
      <c r="BH360" s="165">
        <f t="shared" si="112"/>
        <v>0</v>
      </c>
      <c r="BI360" s="165">
        <f t="shared" si="113"/>
        <v>0</v>
      </c>
      <c r="BJ360" s="16" t="s">
        <v>121</v>
      </c>
      <c r="BK360" s="166">
        <f t="shared" si="114"/>
        <v>0</v>
      </c>
      <c r="BL360" s="16" t="s">
        <v>205</v>
      </c>
      <c r="BM360" s="164" t="s">
        <v>672</v>
      </c>
    </row>
    <row r="361" spans="1:65" s="12" customFormat="1" ht="22.95" customHeight="1" x14ac:dyDescent="0.25">
      <c r="B361" s="140"/>
      <c r="D361" s="141" t="s">
        <v>73</v>
      </c>
      <c r="E361" s="151" t="s">
        <v>191</v>
      </c>
      <c r="F361" s="151" t="s">
        <v>673</v>
      </c>
      <c r="I361" s="143"/>
      <c r="J361" s="152">
        <f>BK361</f>
        <v>0</v>
      </c>
      <c r="L361" s="140"/>
      <c r="M361" s="145"/>
      <c r="N361" s="146"/>
      <c r="O361" s="146"/>
      <c r="P361" s="147">
        <f>SUM(P362:P363)</f>
        <v>0</v>
      </c>
      <c r="Q361" s="146"/>
      <c r="R361" s="147">
        <f>SUM(R362:R363)</f>
        <v>0</v>
      </c>
      <c r="S361" s="146"/>
      <c r="T361" s="147">
        <f>SUM(T362:T363)</f>
        <v>0</v>
      </c>
      <c r="U361" s="148"/>
      <c r="AR361" s="141" t="s">
        <v>81</v>
      </c>
      <c r="AT361" s="149" t="s">
        <v>73</v>
      </c>
      <c r="AU361" s="149" t="s">
        <v>81</v>
      </c>
      <c r="AY361" s="141" t="s">
        <v>142</v>
      </c>
      <c r="BK361" s="150">
        <f>SUM(BK362:BK363)</f>
        <v>0</v>
      </c>
    </row>
    <row r="362" spans="1:65" s="2" customFormat="1" ht="24.15" customHeight="1" x14ac:dyDescent="0.2">
      <c r="A362" s="31"/>
      <c r="B362" s="119"/>
      <c r="C362" s="153" t="s">
        <v>674</v>
      </c>
      <c r="D362" s="153" t="s">
        <v>145</v>
      </c>
      <c r="E362" s="154" t="s">
        <v>675</v>
      </c>
      <c r="F362" s="155" t="s">
        <v>676</v>
      </c>
      <c r="G362" s="156" t="s">
        <v>666</v>
      </c>
      <c r="H362" s="157">
        <v>2</v>
      </c>
      <c r="I362" s="158"/>
      <c r="J362" s="157">
        <f>ROUND(I362*H362,3)</f>
        <v>0</v>
      </c>
      <c r="K362" s="159"/>
      <c r="L362" s="32"/>
      <c r="M362" s="160" t="s">
        <v>1</v>
      </c>
      <c r="N362" s="161" t="s">
        <v>40</v>
      </c>
      <c r="O362" s="57"/>
      <c r="P362" s="162">
        <f>O362*H362</f>
        <v>0</v>
      </c>
      <c r="Q362" s="162">
        <v>0</v>
      </c>
      <c r="R362" s="162">
        <f>Q362*H362</f>
        <v>0</v>
      </c>
      <c r="S362" s="162">
        <v>0</v>
      </c>
      <c r="T362" s="162">
        <f>S362*H362</f>
        <v>0</v>
      </c>
      <c r="U362" s="163" t="s">
        <v>1</v>
      </c>
      <c r="V362" s="31"/>
      <c r="W362" s="31"/>
      <c r="X362" s="31"/>
      <c r="Y362" s="31"/>
      <c r="Z362" s="31"/>
      <c r="AA362" s="31"/>
      <c r="AB362" s="31"/>
      <c r="AC362" s="31"/>
      <c r="AD362" s="31"/>
      <c r="AE362" s="31"/>
      <c r="AR362" s="164" t="s">
        <v>149</v>
      </c>
      <c r="AT362" s="164" t="s">
        <v>145</v>
      </c>
      <c r="AU362" s="164" t="s">
        <v>121</v>
      </c>
      <c r="AY362" s="16" t="s">
        <v>142</v>
      </c>
      <c r="BE362" s="165">
        <f>IF(N362="základná",J362,0)</f>
        <v>0</v>
      </c>
      <c r="BF362" s="165">
        <f>IF(N362="znížená",J362,0)</f>
        <v>0</v>
      </c>
      <c r="BG362" s="165">
        <f>IF(N362="zákl. prenesená",J362,0)</f>
        <v>0</v>
      </c>
      <c r="BH362" s="165">
        <f>IF(N362="zníž. prenesená",J362,0)</f>
        <v>0</v>
      </c>
      <c r="BI362" s="165">
        <f>IF(N362="nulová",J362,0)</f>
        <v>0</v>
      </c>
      <c r="BJ362" s="16" t="s">
        <v>121</v>
      </c>
      <c r="BK362" s="166">
        <f>ROUND(I362*H362,3)</f>
        <v>0</v>
      </c>
      <c r="BL362" s="16" t="s">
        <v>149</v>
      </c>
      <c r="BM362" s="164" t="s">
        <v>677</v>
      </c>
    </row>
    <row r="363" spans="1:65" s="2" customFormat="1" ht="24.15" customHeight="1" x14ac:dyDescent="0.2">
      <c r="A363" s="31"/>
      <c r="B363" s="119"/>
      <c r="C363" s="153" t="s">
        <v>678</v>
      </c>
      <c r="D363" s="153" t="s">
        <v>145</v>
      </c>
      <c r="E363" s="154" t="s">
        <v>679</v>
      </c>
      <c r="F363" s="155" t="s">
        <v>680</v>
      </c>
      <c r="G363" s="156" t="s">
        <v>148</v>
      </c>
      <c r="H363" s="157">
        <v>2</v>
      </c>
      <c r="I363" s="158"/>
      <c r="J363" s="157">
        <f>ROUND(I363*H363,3)</f>
        <v>0</v>
      </c>
      <c r="K363" s="159"/>
      <c r="L363" s="32"/>
      <c r="M363" s="160" t="s">
        <v>1</v>
      </c>
      <c r="N363" s="161" t="s">
        <v>40</v>
      </c>
      <c r="O363" s="57"/>
      <c r="P363" s="162">
        <f>O363*H363</f>
        <v>0</v>
      </c>
      <c r="Q363" s="162">
        <v>0</v>
      </c>
      <c r="R363" s="162">
        <f>Q363*H363</f>
        <v>0</v>
      </c>
      <c r="S363" s="162">
        <v>0</v>
      </c>
      <c r="T363" s="162">
        <f>S363*H363</f>
        <v>0</v>
      </c>
      <c r="U363" s="163" t="s">
        <v>1</v>
      </c>
      <c r="V363" s="31"/>
      <c r="W363" s="31"/>
      <c r="X363" s="31"/>
      <c r="Y363" s="31"/>
      <c r="Z363" s="31"/>
      <c r="AA363" s="31"/>
      <c r="AB363" s="31"/>
      <c r="AC363" s="31"/>
      <c r="AD363" s="31"/>
      <c r="AE363" s="31"/>
      <c r="AR363" s="164" t="s">
        <v>149</v>
      </c>
      <c r="AT363" s="164" t="s">
        <v>145</v>
      </c>
      <c r="AU363" s="164" t="s">
        <v>121</v>
      </c>
      <c r="AY363" s="16" t="s">
        <v>142</v>
      </c>
      <c r="BE363" s="165">
        <f>IF(N363="základná",J363,0)</f>
        <v>0</v>
      </c>
      <c r="BF363" s="165">
        <f>IF(N363="znížená",J363,0)</f>
        <v>0</v>
      </c>
      <c r="BG363" s="165">
        <f>IF(N363="zákl. prenesená",J363,0)</f>
        <v>0</v>
      </c>
      <c r="BH363" s="165">
        <f>IF(N363="zníž. prenesená",J363,0)</f>
        <v>0</v>
      </c>
      <c r="BI363" s="165">
        <f>IF(N363="nulová",J363,0)</f>
        <v>0</v>
      </c>
      <c r="BJ363" s="16" t="s">
        <v>121</v>
      </c>
      <c r="BK363" s="166">
        <f>ROUND(I363*H363,3)</f>
        <v>0</v>
      </c>
      <c r="BL363" s="16" t="s">
        <v>149</v>
      </c>
      <c r="BM363" s="164" t="s">
        <v>681</v>
      </c>
    </row>
    <row r="364" spans="1:65" s="12" customFormat="1" ht="22.95" customHeight="1" x14ac:dyDescent="0.25">
      <c r="B364" s="140"/>
      <c r="D364" s="141" t="s">
        <v>73</v>
      </c>
      <c r="E364" s="151" t="s">
        <v>682</v>
      </c>
      <c r="F364" s="151" t="s">
        <v>683</v>
      </c>
      <c r="I364" s="143"/>
      <c r="J364" s="152">
        <f>BK364</f>
        <v>0</v>
      </c>
      <c r="L364" s="140"/>
      <c r="M364" s="145"/>
      <c r="N364" s="146"/>
      <c r="O364" s="146"/>
      <c r="P364" s="147">
        <f>SUM(P365:P376)</f>
        <v>0</v>
      </c>
      <c r="Q364" s="146"/>
      <c r="R364" s="147">
        <f>SUM(R365:R376)</f>
        <v>61.790299999999995</v>
      </c>
      <c r="S364" s="146"/>
      <c r="T364" s="147">
        <f>SUM(T365:T376)</f>
        <v>0</v>
      </c>
      <c r="U364" s="148"/>
      <c r="AR364" s="141" t="s">
        <v>81</v>
      </c>
      <c r="AT364" s="149" t="s">
        <v>73</v>
      </c>
      <c r="AU364" s="149" t="s">
        <v>81</v>
      </c>
      <c r="AY364" s="141" t="s">
        <v>142</v>
      </c>
      <c r="BK364" s="150">
        <f>SUM(BK365:BK376)</f>
        <v>0</v>
      </c>
    </row>
    <row r="365" spans="1:65" s="2" customFormat="1" ht="37.950000000000003" customHeight="1" x14ac:dyDescent="0.2">
      <c r="A365" s="31"/>
      <c r="B365" s="119"/>
      <c r="C365" s="153" t="s">
        <v>684</v>
      </c>
      <c r="D365" s="153" t="s">
        <v>145</v>
      </c>
      <c r="E365" s="154" t="s">
        <v>685</v>
      </c>
      <c r="F365" s="155" t="s">
        <v>686</v>
      </c>
      <c r="G365" s="156" t="s">
        <v>148</v>
      </c>
      <c r="H365" s="157">
        <v>1490</v>
      </c>
      <c r="I365" s="158"/>
      <c r="J365" s="157">
        <f>ROUND(I365*H365,3)</f>
        <v>0</v>
      </c>
      <c r="K365" s="159"/>
      <c r="L365" s="32"/>
      <c r="M365" s="160" t="s">
        <v>1</v>
      </c>
      <c r="N365" s="161" t="s">
        <v>40</v>
      </c>
      <c r="O365" s="57"/>
      <c r="P365" s="162">
        <f>O365*H365</f>
        <v>0</v>
      </c>
      <c r="Q365" s="162">
        <v>4.0219999999999999E-2</v>
      </c>
      <c r="R365" s="162">
        <f>Q365*H365</f>
        <v>59.927799999999998</v>
      </c>
      <c r="S365" s="162">
        <v>0</v>
      </c>
      <c r="T365" s="162">
        <f>S365*H365</f>
        <v>0</v>
      </c>
      <c r="U365" s="163" t="s">
        <v>1</v>
      </c>
      <c r="V365" s="31"/>
      <c r="W365" s="31"/>
      <c r="X365" s="31"/>
      <c r="Y365" s="31"/>
      <c r="Z365" s="31"/>
      <c r="AA365" s="31"/>
      <c r="AB365" s="31"/>
      <c r="AC365" s="31"/>
      <c r="AD365" s="31"/>
      <c r="AE365" s="31"/>
      <c r="AR365" s="164" t="s">
        <v>149</v>
      </c>
      <c r="AT365" s="164" t="s">
        <v>145</v>
      </c>
      <c r="AU365" s="164" t="s">
        <v>121</v>
      </c>
      <c r="AY365" s="16" t="s">
        <v>142</v>
      </c>
      <c r="BE365" s="165">
        <f>IF(N365="základná",J365,0)</f>
        <v>0</v>
      </c>
      <c r="BF365" s="165">
        <f>IF(N365="znížená",J365,0)</f>
        <v>0</v>
      </c>
      <c r="BG365" s="165">
        <f>IF(N365="zákl. prenesená",J365,0)</f>
        <v>0</v>
      </c>
      <c r="BH365" s="165">
        <f>IF(N365="zníž. prenesená",J365,0)</f>
        <v>0</v>
      </c>
      <c r="BI365" s="165">
        <f>IF(N365="nulová",J365,0)</f>
        <v>0</v>
      </c>
      <c r="BJ365" s="16" t="s">
        <v>121</v>
      </c>
      <c r="BK365" s="166">
        <f>ROUND(I365*H365,3)</f>
        <v>0</v>
      </c>
      <c r="BL365" s="16" t="s">
        <v>149</v>
      </c>
      <c r="BM365" s="164" t="s">
        <v>687</v>
      </c>
    </row>
    <row r="366" spans="1:65" s="13" customFormat="1" x14ac:dyDescent="0.2">
      <c r="B366" s="167"/>
      <c r="D366" s="168" t="s">
        <v>218</v>
      </c>
      <c r="E366" s="175" t="s">
        <v>1</v>
      </c>
      <c r="F366" s="169" t="s">
        <v>688</v>
      </c>
      <c r="H366" s="170">
        <v>1230</v>
      </c>
      <c r="I366" s="171"/>
      <c r="L366" s="167"/>
      <c r="M366" s="172"/>
      <c r="N366" s="173"/>
      <c r="O366" s="173"/>
      <c r="P366" s="173"/>
      <c r="Q366" s="173"/>
      <c r="R366" s="173"/>
      <c r="S366" s="173"/>
      <c r="T366" s="173"/>
      <c r="U366" s="174"/>
      <c r="AT366" s="175" t="s">
        <v>218</v>
      </c>
      <c r="AU366" s="175" t="s">
        <v>121</v>
      </c>
      <c r="AV366" s="13" t="s">
        <v>121</v>
      </c>
      <c r="AW366" s="13" t="s">
        <v>30</v>
      </c>
      <c r="AX366" s="13" t="s">
        <v>7</v>
      </c>
      <c r="AY366" s="175" t="s">
        <v>142</v>
      </c>
    </row>
    <row r="367" spans="1:65" s="13" customFormat="1" x14ac:dyDescent="0.2">
      <c r="B367" s="167"/>
      <c r="D367" s="168" t="s">
        <v>218</v>
      </c>
      <c r="E367" s="175" t="s">
        <v>1</v>
      </c>
      <c r="F367" s="169" t="s">
        <v>689</v>
      </c>
      <c r="H367" s="170">
        <v>260</v>
      </c>
      <c r="I367" s="171"/>
      <c r="L367" s="167"/>
      <c r="M367" s="172"/>
      <c r="N367" s="173"/>
      <c r="O367" s="173"/>
      <c r="P367" s="173"/>
      <c r="Q367" s="173"/>
      <c r="R367" s="173"/>
      <c r="S367" s="173"/>
      <c r="T367" s="173"/>
      <c r="U367" s="174"/>
      <c r="AT367" s="175" t="s">
        <v>218</v>
      </c>
      <c r="AU367" s="175" t="s">
        <v>121</v>
      </c>
      <c r="AV367" s="13" t="s">
        <v>121</v>
      </c>
      <c r="AW367" s="13" t="s">
        <v>30</v>
      </c>
      <c r="AX367" s="13" t="s">
        <v>7</v>
      </c>
      <c r="AY367" s="175" t="s">
        <v>142</v>
      </c>
    </row>
    <row r="368" spans="1:65" s="14" customFormat="1" x14ac:dyDescent="0.2">
      <c r="B368" s="176"/>
      <c r="D368" s="168" t="s">
        <v>218</v>
      </c>
      <c r="E368" s="177" t="s">
        <v>1</v>
      </c>
      <c r="F368" s="178" t="s">
        <v>690</v>
      </c>
      <c r="H368" s="179">
        <v>1490</v>
      </c>
      <c r="I368" s="180"/>
      <c r="L368" s="176"/>
      <c r="M368" s="181"/>
      <c r="N368" s="182"/>
      <c r="O368" s="182"/>
      <c r="P368" s="182"/>
      <c r="Q368" s="182"/>
      <c r="R368" s="182"/>
      <c r="S368" s="182"/>
      <c r="T368" s="182"/>
      <c r="U368" s="183"/>
      <c r="AT368" s="177" t="s">
        <v>218</v>
      </c>
      <c r="AU368" s="177" t="s">
        <v>121</v>
      </c>
      <c r="AV368" s="14" t="s">
        <v>149</v>
      </c>
      <c r="AW368" s="14" t="s">
        <v>30</v>
      </c>
      <c r="AX368" s="14" t="s">
        <v>81</v>
      </c>
      <c r="AY368" s="177" t="s">
        <v>142</v>
      </c>
    </row>
    <row r="369" spans="1:65" s="2" customFormat="1" ht="49.2" customHeight="1" x14ac:dyDescent="0.2">
      <c r="A369" s="31"/>
      <c r="B369" s="119"/>
      <c r="C369" s="153" t="s">
        <v>691</v>
      </c>
      <c r="D369" s="153" t="s">
        <v>145</v>
      </c>
      <c r="E369" s="154" t="s">
        <v>692</v>
      </c>
      <c r="F369" s="155" t="s">
        <v>693</v>
      </c>
      <c r="G369" s="156" t="s">
        <v>148</v>
      </c>
      <c r="H369" s="157">
        <v>8940</v>
      </c>
      <c r="I369" s="158"/>
      <c r="J369" s="157">
        <f>ROUND(I369*H369,3)</f>
        <v>0</v>
      </c>
      <c r="K369" s="159"/>
      <c r="L369" s="32"/>
      <c r="M369" s="160" t="s">
        <v>1</v>
      </c>
      <c r="N369" s="161" t="s">
        <v>40</v>
      </c>
      <c r="O369" s="57"/>
      <c r="P369" s="162">
        <f>O369*H369</f>
        <v>0</v>
      </c>
      <c r="Q369" s="162">
        <v>2.0000000000000001E-4</v>
      </c>
      <c r="R369" s="162">
        <f>Q369*H369</f>
        <v>1.788</v>
      </c>
      <c r="S369" s="162">
        <v>0</v>
      </c>
      <c r="T369" s="162">
        <f>S369*H369</f>
        <v>0</v>
      </c>
      <c r="U369" s="163" t="s">
        <v>1</v>
      </c>
      <c r="V369" s="31"/>
      <c r="W369" s="31"/>
      <c r="X369" s="31"/>
      <c r="Y369" s="31"/>
      <c r="Z369" s="31"/>
      <c r="AA369" s="31"/>
      <c r="AB369" s="31"/>
      <c r="AC369" s="31"/>
      <c r="AD369" s="31"/>
      <c r="AE369" s="31"/>
      <c r="AR369" s="164" t="s">
        <v>149</v>
      </c>
      <c r="AT369" s="164" t="s">
        <v>145</v>
      </c>
      <c r="AU369" s="164" t="s">
        <v>121</v>
      </c>
      <c r="AY369" s="16" t="s">
        <v>142</v>
      </c>
      <c r="BE369" s="165">
        <f>IF(N369="základná",J369,0)</f>
        <v>0</v>
      </c>
      <c r="BF369" s="165">
        <f>IF(N369="znížená",J369,0)</f>
        <v>0</v>
      </c>
      <c r="BG369" s="165">
        <f>IF(N369="zákl. prenesená",J369,0)</f>
        <v>0</v>
      </c>
      <c r="BH369" s="165">
        <f>IF(N369="zníž. prenesená",J369,0)</f>
        <v>0</v>
      </c>
      <c r="BI369" s="165">
        <f>IF(N369="nulová",J369,0)</f>
        <v>0</v>
      </c>
      <c r="BJ369" s="16" t="s">
        <v>121</v>
      </c>
      <c r="BK369" s="166">
        <f>ROUND(I369*H369,3)</f>
        <v>0</v>
      </c>
      <c r="BL369" s="16" t="s">
        <v>149</v>
      </c>
      <c r="BM369" s="164" t="s">
        <v>694</v>
      </c>
    </row>
    <row r="370" spans="1:65" s="13" customFormat="1" x14ac:dyDescent="0.2">
      <c r="B370" s="167"/>
      <c r="D370" s="168" t="s">
        <v>218</v>
      </c>
      <c r="F370" s="169" t="s">
        <v>695</v>
      </c>
      <c r="H370" s="170">
        <v>8940</v>
      </c>
      <c r="I370" s="171"/>
      <c r="L370" s="167"/>
      <c r="M370" s="172"/>
      <c r="N370" s="173"/>
      <c r="O370" s="173"/>
      <c r="P370" s="173"/>
      <c r="Q370" s="173"/>
      <c r="R370" s="173"/>
      <c r="S370" s="173"/>
      <c r="T370" s="173"/>
      <c r="U370" s="174"/>
      <c r="AT370" s="175" t="s">
        <v>218</v>
      </c>
      <c r="AU370" s="175" t="s">
        <v>121</v>
      </c>
      <c r="AV370" s="13" t="s">
        <v>121</v>
      </c>
      <c r="AW370" s="13" t="s">
        <v>3</v>
      </c>
      <c r="AX370" s="13" t="s">
        <v>81</v>
      </c>
      <c r="AY370" s="175" t="s">
        <v>142</v>
      </c>
    </row>
    <row r="371" spans="1:65" s="2" customFormat="1" ht="37.950000000000003" customHeight="1" x14ac:dyDescent="0.2">
      <c r="A371" s="31"/>
      <c r="B371" s="119"/>
      <c r="C371" s="153" t="s">
        <v>696</v>
      </c>
      <c r="D371" s="153" t="s">
        <v>145</v>
      </c>
      <c r="E371" s="154" t="s">
        <v>697</v>
      </c>
      <c r="F371" s="155" t="s">
        <v>698</v>
      </c>
      <c r="G371" s="156" t="s">
        <v>148</v>
      </c>
      <c r="H371" s="157">
        <v>1490</v>
      </c>
      <c r="I371" s="158"/>
      <c r="J371" s="157">
        <f>ROUND(I371*H371,3)</f>
        <v>0</v>
      </c>
      <c r="K371" s="159"/>
      <c r="L371" s="32"/>
      <c r="M371" s="160" t="s">
        <v>1</v>
      </c>
      <c r="N371" s="161" t="s">
        <v>40</v>
      </c>
      <c r="O371" s="57"/>
      <c r="P371" s="162">
        <f>O371*H371</f>
        <v>0</v>
      </c>
      <c r="Q371" s="162">
        <v>0</v>
      </c>
      <c r="R371" s="162">
        <f>Q371*H371</f>
        <v>0</v>
      </c>
      <c r="S371" s="162">
        <v>0</v>
      </c>
      <c r="T371" s="162">
        <f>S371*H371</f>
        <v>0</v>
      </c>
      <c r="U371" s="163" t="s">
        <v>1</v>
      </c>
      <c r="V371" s="31"/>
      <c r="W371" s="31"/>
      <c r="X371" s="31"/>
      <c r="Y371" s="31"/>
      <c r="Z371" s="31"/>
      <c r="AA371" s="31"/>
      <c r="AB371" s="31"/>
      <c r="AC371" s="31"/>
      <c r="AD371" s="31"/>
      <c r="AE371" s="31"/>
      <c r="AR371" s="164" t="s">
        <v>149</v>
      </c>
      <c r="AT371" s="164" t="s">
        <v>145</v>
      </c>
      <c r="AU371" s="164" t="s">
        <v>121</v>
      </c>
      <c r="AY371" s="16" t="s">
        <v>142</v>
      </c>
      <c r="BE371" s="165">
        <f>IF(N371="základná",J371,0)</f>
        <v>0</v>
      </c>
      <c r="BF371" s="165">
        <f>IF(N371="znížená",J371,0)</f>
        <v>0</v>
      </c>
      <c r="BG371" s="165">
        <f>IF(N371="zákl. prenesená",J371,0)</f>
        <v>0</v>
      </c>
      <c r="BH371" s="165">
        <f>IF(N371="zníž. prenesená",J371,0)</f>
        <v>0</v>
      </c>
      <c r="BI371" s="165">
        <f>IF(N371="nulová",J371,0)</f>
        <v>0</v>
      </c>
      <c r="BJ371" s="16" t="s">
        <v>121</v>
      </c>
      <c r="BK371" s="166">
        <f>ROUND(I371*H371,3)</f>
        <v>0</v>
      </c>
      <c r="BL371" s="16" t="s">
        <v>149</v>
      </c>
      <c r="BM371" s="164" t="s">
        <v>699</v>
      </c>
    </row>
    <row r="372" spans="1:65" s="2" customFormat="1" ht="14.4" customHeight="1" x14ac:dyDescent="0.2">
      <c r="A372" s="31"/>
      <c r="B372" s="119"/>
      <c r="C372" s="153" t="s">
        <v>700</v>
      </c>
      <c r="D372" s="153" t="s">
        <v>145</v>
      </c>
      <c r="E372" s="154" t="s">
        <v>701</v>
      </c>
      <c r="F372" s="155" t="s">
        <v>702</v>
      </c>
      <c r="G372" s="156" t="s">
        <v>148</v>
      </c>
      <c r="H372" s="157">
        <v>1490</v>
      </c>
      <c r="I372" s="158"/>
      <c r="J372" s="157">
        <f>ROUND(I372*H372,3)</f>
        <v>0</v>
      </c>
      <c r="K372" s="159"/>
      <c r="L372" s="32"/>
      <c r="M372" s="160" t="s">
        <v>1</v>
      </c>
      <c r="N372" s="161" t="s">
        <v>40</v>
      </c>
      <c r="O372" s="57"/>
      <c r="P372" s="162">
        <f>O372*H372</f>
        <v>0</v>
      </c>
      <c r="Q372" s="162">
        <v>5.0000000000000002E-5</v>
      </c>
      <c r="R372" s="162">
        <f>Q372*H372</f>
        <v>7.4499999999999997E-2</v>
      </c>
      <c r="S372" s="162">
        <v>0</v>
      </c>
      <c r="T372" s="162">
        <f>S372*H372</f>
        <v>0</v>
      </c>
      <c r="U372" s="163" t="s">
        <v>1</v>
      </c>
      <c r="V372" s="31"/>
      <c r="W372" s="31"/>
      <c r="X372" s="31"/>
      <c r="Y372" s="31"/>
      <c r="Z372" s="31"/>
      <c r="AA372" s="31"/>
      <c r="AB372" s="31"/>
      <c r="AC372" s="31"/>
      <c r="AD372" s="31"/>
      <c r="AE372" s="31"/>
      <c r="AR372" s="164" t="s">
        <v>149</v>
      </c>
      <c r="AT372" s="164" t="s">
        <v>145</v>
      </c>
      <c r="AU372" s="164" t="s">
        <v>121</v>
      </c>
      <c r="AY372" s="16" t="s">
        <v>142</v>
      </c>
      <c r="BE372" s="165">
        <f>IF(N372="základná",J372,0)</f>
        <v>0</v>
      </c>
      <c r="BF372" s="165">
        <f>IF(N372="znížená",J372,0)</f>
        <v>0</v>
      </c>
      <c r="BG372" s="165">
        <f>IF(N372="zákl. prenesená",J372,0)</f>
        <v>0</v>
      </c>
      <c r="BH372" s="165">
        <f>IF(N372="zníž. prenesená",J372,0)</f>
        <v>0</v>
      </c>
      <c r="BI372" s="165">
        <f>IF(N372="nulová",J372,0)</f>
        <v>0</v>
      </c>
      <c r="BJ372" s="16" t="s">
        <v>121</v>
      </c>
      <c r="BK372" s="166">
        <f>ROUND(I372*H372,3)</f>
        <v>0</v>
      </c>
      <c r="BL372" s="16" t="s">
        <v>149</v>
      </c>
      <c r="BM372" s="164" t="s">
        <v>703</v>
      </c>
    </row>
    <row r="373" spans="1:65" s="13" customFormat="1" x14ac:dyDescent="0.2">
      <c r="B373" s="167"/>
      <c r="D373" s="168" t="s">
        <v>218</v>
      </c>
      <c r="E373" s="175" t="s">
        <v>1</v>
      </c>
      <c r="F373" s="169" t="s">
        <v>688</v>
      </c>
      <c r="H373" s="170">
        <v>1230</v>
      </c>
      <c r="I373" s="171"/>
      <c r="L373" s="167"/>
      <c r="M373" s="172"/>
      <c r="N373" s="173"/>
      <c r="O373" s="173"/>
      <c r="P373" s="173"/>
      <c r="Q373" s="173"/>
      <c r="R373" s="173"/>
      <c r="S373" s="173"/>
      <c r="T373" s="173"/>
      <c r="U373" s="174"/>
      <c r="AT373" s="175" t="s">
        <v>218</v>
      </c>
      <c r="AU373" s="175" t="s">
        <v>121</v>
      </c>
      <c r="AV373" s="13" t="s">
        <v>121</v>
      </c>
      <c r="AW373" s="13" t="s">
        <v>30</v>
      </c>
      <c r="AX373" s="13" t="s">
        <v>7</v>
      </c>
      <c r="AY373" s="175" t="s">
        <v>142</v>
      </c>
    </row>
    <row r="374" spans="1:65" s="13" customFormat="1" x14ac:dyDescent="0.2">
      <c r="B374" s="167"/>
      <c r="D374" s="168" t="s">
        <v>218</v>
      </c>
      <c r="E374" s="175" t="s">
        <v>1</v>
      </c>
      <c r="F374" s="169" t="s">
        <v>689</v>
      </c>
      <c r="H374" s="170">
        <v>260</v>
      </c>
      <c r="I374" s="171"/>
      <c r="L374" s="167"/>
      <c r="M374" s="172"/>
      <c r="N374" s="173"/>
      <c r="O374" s="173"/>
      <c r="P374" s="173"/>
      <c r="Q374" s="173"/>
      <c r="R374" s="173"/>
      <c r="S374" s="173"/>
      <c r="T374" s="173"/>
      <c r="U374" s="174"/>
      <c r="AT374" s="175" t="s">
        <v>218</v>
      </c>
      <c r="AU374" s="175" t="s">
        <v>121</v>
      </c>
      <c r="AV374" s="13" t="s">
        <v>121</v>
      </c>
      <c r="AW374" s="13" t="s">
        <v>30</v>
      </c>
      <c r="AX374" s="13" t="s">
        <v>7</v>
      </c>
      <c r="AY374" s="175" t="s">
        <v>142</v>
      </c>
    </row>
    <row r="375" spans="1:65" s="14" customFormat="1" x14ac:dyDescent="0.2">
      <c r="B375" s="176"/>
      <c r="D375" s="168" t="s">
        <v>218</v>
      </c>
      <c r="E375" s="177" t="s">
        <v>1</v>
      </c>
      <c r="F375" s="178" t="s">
        <v>690</v>
      </c>
      <c r="H375" s="179">
        <v>1490</v>
      </c>
      <c r="I375" s="180"/>
      <c r="L375" s="176"/>
      <c r="M375" s="181"/>
      <c r="N375" s="182"/>
      <c r="O375" s="182"/>
      <c r="P375" s="182"/>
      <c r="Q375" s="182"/>
      <c r="R375" s="182"/>
      <c r="S375" s="182"/>
      <c r="T375" s="182"/>
      <c r="U375" s="183"/>
      <c r="AT375" s="177" t="s">
        <v>218</v>
      </c>
      <c r="AU375" s="177" t="s">
        <v>121</v>
      </c>
      <c r="AV375" s="14" t="s">
        <v>149</v>
      </c>
      <c r="AW375" s="14" t="s">
        <v>30</v>
      </c>
      <c r="AX375" s="14" t="s">
        <v>81</v>
      </c>
      <c r="AY375" s="177" t="s">
        <v>142</v>
      </c>
    </row>
    <row r="376" spans="1:65" s="2" customFormat="1" ht="24.15" customHeight="1" x14ac:dyDescent="0.2">
      <c r="A376" s="31"/>
      <c r="B376" s="119"/>
      <c r="C376" s="153" t="s">
        <v>704</v>
      </c>
      <c r="D376" s="153" t="s">
        <v>145</v>
      </c>
      <c r="E376" s="154" t="s">
        <v>234</v>
      </c>
      <c r="F376" s="155" t="s">
        <v>235</v>
      </c>
      <c r="G376" s="156" t="s">
        <v>212</v>
      </c>
      <c r="H376" s="157">
        <v>61.79</v>
      </c>
      <c r="I376" s="158"/>
      <c r="J376" s="157">
        <f>ROUND(I376*H376,3)</f>
        <v>0</v>
      </c>
      <c r="K376" s="159"/>
      <c r="L376" s="32"/>
      <c r="M376" s="160" t="s">
        <v>1</v>
      </c>
      <c r="N376" s="161" t="s">
        <v>40</v>
      </c>
      <c r="O376" s="57"/>
      <c r="P376" s="162">
        <f>O376*H376</f>
        <v>0</v>
      </c>
      <c r="Q376" s="162">
        <v>0</v>
      </c>
      <c r="R376" s="162">
        <f>Q376*H376</f>
        <v>0</v>
      </c>
      <c r="S376" s="162">
        <v>0</v>
      </c>
      <c r="T376" s="162">
        <f>S376*H376</f>
        <v>0</v>
      </c>
      <c r="U376" s="163" t="s">
        <v>1</v>
      </c>
      <c r="V376" s="31"/>
      <c r="W376" s="31"/>
      <c r="X376" s="31"/>
      <c r="Y376" s="31"/>
      <c r="Z376" s="31"/>
      <c r="AA376" s="31"/>
      <c r="AB376" s="31"/>
      <c r="AC376" s="31"/>
      <c r="AD376" s="31"/>
      <c r="AE376" s="31"/>
      <c r="AR376" s="164" t="s">
        <v>149</v>
      </c>
      <c r="AT376" s="164" t="s">
        <v>145</v>
      </c>
      <c r="AU376" s="164" t="s">
        <v>121</v>
      </c>
      <c r="AY376" s="16" t="s">
        <v>142</v>
      </c>
      <c r="BE376" s="165">
        <f>IF(N376="základná",J376,0)</f>
        <v>0</v>
      </c>
      <c r="BF376" s="165">
        <f>IF(N376="znížená",J376,0)</f>
        <v>0</v>
      </c>
      <c r="BG376" s="165">
        <f>IF(N376="zákl. prenesená",J376,0)</f>
        <v>0</v>
      </c>
      <c r="BH376" s="165">
        <f>IF(N376="zníž. prenesená",J376,0)</f>
        <v>0</v>
      </c>
      <c r="BI376" s="165">
        <f>IF(N376="nulová",J376,0)</f>
        <v>0</v>
      </c>
      <c r="BJ376" s="16" t="s">
        <v>121</v>
      </c>
      <c r="BK376" s="166">
        <f>ROUND(I376*H376,3)</f>
        <v>0</v>
      </c>
      <c r="BL376" s="16" t="s">
        <v>149</v>
      </c>
      <c r="BM376" s="164" t="s">
        <v>705</v>
      </c>
    </row>
    <row r="377" spans="1:65" s="12" customFormat="1" ht="22.95" customHeight="1" x14ac:dyDescent="0.25">
      <c r="B377" s="140"/>
      <c r="D377" s="141" t="s">
        <v>73</v>
      </c>
      <c r="E377" s="151" t="s">
        <v>706</v>
      </c>
      <c r="F377" s="151" t="s">
        <v>707</v>
      </c>
      <c r="I377" s="143"/>
      <c r="J377" s="152">
        <f>BK377</f>
        <v>0</v>
      </c>
      <c r="L377" s="140"/>
      <c r="M377" s="145"/>
      <c r="N377" s="146"/>
      <c r="O377" s="146"/>
      <c r="P377" s="147">
        <f>SUM(P378:P380)</f>
        <v>0</v>
      </c>
      <c r="Q377" s="146"/>
      <c r="R377" s="147">
        <f>SUM(R378:R380)</f>
        <v>0</v>
      </c>
      <c r="S377" s="146"/>
      <c r="T377" s="147">
        <f>SUM(T378:T380)</f>
        <v>0</v>
      </c>
      <c r="U377" s="148"/>
      <c r="AR377" s="141" t="s">
        <v>81</v>
      </c>
      <c r="AT377" s="149" t="s">
        <v>73</v>
      </c>
      <c r="AU377" s="149" t="s">
        <v>81</v>
      </c>
      <c r="AY377" s="141" t="s">
        <v>142</v>
      </c>
      <c r="BK377" s="150">
        <f>SUM(BK378:BK380)</f>
        <v>0</v>
      </c>
    </row>
    <row r="378" spans="1:65" s="2" customFormat="1" ht="14.4" customHeight="1" x14ac:dyDescent="0.2">
      <c r="A378" s="31"/>
      <c r="B378" s="119"/>
      <c r="C378" s="153" t="s">
        <v>708</v>
      </c>
      <c r="D378" s="153" t="s">
        <v>145</v>
      </c>
      <c r="E378" s="154" t="s">
        <v>709</v>
      </c>
      <c r="F378" s="155" t="s">
        <v>710</v>
      </c>
      <c r="G378" s="156" t="s">
        <v>191</v>
      </c>
      <c r="H378" s="157">
        <v>15</v>
      </c>
      <c r="I378" s="158"/>
      <c r="J378" s="157">
        <f>ROUND(I378*H378,3)</f>
        <v>0</v>
      </c>
      <c r="K378" s="159"/>
      <c r="L378" s="32"/>
      <c r="M378" s="160" t="s">
        <v>1</v>
      </c>
      <c r="N378" s="161" t="s">
        <v>40</v>
      </c>
      <c r="O378" s="57"/>
      <c r="P378" s="162">
        <f>O378*H378</f>
        <v>0</v>
      </c>
      <c r="Q378" s="162">
        <v>0</v>
      </c>
      <c r="R378" s="162">
        <f>Q378*H378</f>
        <v>0</v>
      </c>
      <c r="S378" s="162">
        <v>0</v>
      </c>
      <c r="T378" s="162">
        <f>S378*H378</f>
        <v>0</v>
      </c>
      <c r="U378" s="163" t="s">
        <v>1</v>
      </c>
      <c r="V378" s="31"/>
      <c r="W378" s="31"/>
      <c r="X378" s="31"/>
      <c r="Y378" s="31"/>
      <c r="Z378" s="31"/>
      <c r="AA378" s="31"/>
      <c r="AB378" s="31"/>
      <c r="AC378" s="31"/>
      <c r="AD378" s="31"/>
      <c r="AE378" s="31"/>
      <c r="AR378" s="164" t="s">
        <v>149</v>
      </c>
      <c r="AT378" s="164" t="s">
        <v>145</v>
      </c>
      <c r="AU378" s="164" t="s">
        <v>121</v>
      </c>
      <c r="AY378" s="16" t="s">
        <v>142</v>
      </c>
      <c r="BE378" s="165">
        <f>IF(N378="základná",J378,0)</f>
        <v>0</v>
      </c>
      <c r="BF378" s="165">
        <f>IF(N378="znížená",J378,0)</f>
        <v>0</v>
      </c>
      <c r="BG378" s="165">
        <f>IF(N378="zákl. prenesená",J378,0)</f>
        <v>0</v>
      </c>
      <c r="BH378" s="165">
        <f>IF(N378="zníž. prenesená",J378,0)</f>
        <v>0</v>
      </c>
      <c r="BI378" s="165">
        <f>IF(N378="nulová",J378,0)</f>
        <v>0</v>
      </c>
      <c r="BJ378" s="16" t="s">
        <v>121</v>
      </c>
      <c r="BK378" s="166">
        <f>ROUND(I378*H378,3)</f>
        <v>0</v>
      </c>
      <c r="BL378" s="16" t="s">
        <v>149</v>
      </c>
      <c r="BM378" s="164" t="s">
        <v>711</v>
      </c>
    </row>
    <row r="379" spans="1:65" s="2" customFormat="1" ht="14.4" customHeight="1" x14ac:dyDescent="0.2">
      <c r="A379" s="31"/>
      <c r="B379" s="119"/>
      <c r="C379" s="153" t="s">
        <v>712</v>
      </c>
      <c r="D379" s="153" t="s">
        <v>145</v>
      </c>
      <c r="E379" s="154" t="s">
        <v>713</v>
      </c>
      <c r="F379" s="155" t="s">
        <v>714</v>
      </c>
      <c r="G379" s="156" t="s">
        <v>191</v>
      </c>
      <c r="H379" s="157">
        <v>15</v>
      </c>
      <c r="I379" s="158"/>
      <c r="J379" s="157">
        <f>ROUND(I379*H379,3)</f>
        <v>0</v>
      </c>
      <c r="K379" s="159"/>
      <c r="L379" s="32"/>
      <c r="M379" s="160" t="s">
        <v>1</v>
      </c>
      <c r="N379" s="161" t="s">
        <v>40</v>
      </c>
      <c r="O379" s="57"/>
      <c r="P379" s="162">
        <f>O379*H379</f>
        <v>0</v>
      </c>
      <c r="Q379" s="162">
        <v>0</v>
      </c>
      <c r="R379" s="162">
        <f>Q379*H379</f>
        <v>0</v>
      </c>
      <c r="S379" s="162">
        <v>0</v>
      </c>
      <c r="T379" s="162">
        <f>S379*H379</f>
        <v>0</v>
      </c>
      <c r="U379" s="163" t="s">
        <v>1</v>
      </c>
      <c r="V379" s="31"/>
      <c r="W379" s="31"/>
      <c r="X379" s="31"/>
      <c r="Y379" s="31"/>
      <c r="Z379" s="31"/>
      <c r="AA379" s="31"/>
      <c r="AB379" s="31"/>
      <c r="AC379" s="31"/>
      <c r="AD379" s="31"/>
      <c r="AE379" s="31"/>
      <c r="AR379" s="164" t="s">
        <v>149</v>
      </c>
      <c r="AT379" s="164" t="s">
        <v>145</v>
      </c>
      <c r="AU379" s="164" t="s">
        <v>121</v>
      </c>
      <c r="AY379" s="16" t="s">
        <v>142</v>
      </c>
      <c r="BE379" s="165">
        <f>IF(N379="základná",J379,0)</f>
        <v>0</v>
      </c>
      <c r="BF379" s="165">
        <f>IF(N379="znížená",J379,0)</f>
        <v>0</v>
      </c>
      <c r="BG379" s="165">
        <f>IF(N379="zákl. prenesená",J379,0)</f>
        <v>0</v>
      </c>
      <c r="BH379" s="165">
        <f>IF(N379="zníž. prenesená",J379,0)</f>
        <v>0</v>
      </c>
      <c r="BI379" s="165">
        <f>IF(N379="nulová",J379,0)</f>
        <v>0</v>
      </c>
      <c r="BJ379" s="16" t="s">
        <v>121</v>
      </c>
      <c r="BK379" s="166">
        <f>ROUND(I379*H379,3)</f>
        <v>0</v>
      </c>
      <c r="BL379" s="16" t="s">
        <v>149</v>
      </c>
      <c r="BM379" s="164" t="s">
        <v>715</v>
      </c>
    </row>
    <row r="380" spans="1:65" s="2" customFormat="1" ht="24.15" customHeight="1" x14ac:dyDescent="0.2">
      <c r="A380" s="31"/>
      <c r="B380" s="119"/>
      <c r="C380" s="153" t="s">
        <v>716</v>
      </c>
      <c r="D380" s="153" t="s">
        <v>145</v>
      </c>
      <c r="E380" s="154" t="s">
        <v>717</v>
      </c>
      <c r="F380" s="155" t="s">
        <v>718</v>
      </c>
      <c r="G380" s="156" t="s">
        <v>191</v>
      </c>
      <c r="H380" s="157">
        <v>15</v>
      </c>
      <c r="I380" s="158"/>
      <c r="J380" s="157">
        <f>ROUND(I380*H380,3)</f>
        <v>0</v>
      </c>
      <c r="K380" s="159"/>
      <c r="L380" s="32"/>
      <c r="M380" s="184" t="s">
        <v>1</v>
      </c>
      <c r="N380" s="185" t="s">
        <v>40</v>
      </c>
      <c r="O380" s="186"/>
      <c r="P380" s="187">
        <f>O380*H380</f>
        <v>0</v>
      </c>
      <c r="Q380" s="187">
        <v>0</v>
      </c>
      <c r="R380" s="187">
        <f>Q380*H380</f>
        <v>0</v>
      </c>
      <c r="S380" s="187">
        <v>0</v>
      </c>
      <c r="T380" s="187">
        <f>S380*H380</f>
        <v>0</v>
      </c>
      <c r="U380" s="188" t="s">
        <v>1</v>
      </c>
      <c r="V380" s="31"/>
      <c r="W380" s="31"/>
      <c r="X380" s="31"/>
      <c r="Y380" s="31"/>
      <c r="Z380" s="31"/>
      <c r="AA380" s="31"/>
      <c r="AB380" s="31"/>
      <c r="AC380" s="31"/>
      <c r="AD380" s="31"/>
      <c r="AE380" s="31"/>
      <c r="AR380" s="164" t="s">
        <v>149</v>
      </c>
      <c r="AT380" s="164" t="s">
        <v>145</v>
      </c>
      <c r="AU380" s="164" t="s">
        <v>121</v>
      </c>
      <c r="AY380" s="16" t="s">
        <v>142</v>
      </c>
      <c r="BE380" s="165">
        <f>IF(N380="základná",J380,0)</f>
        <v>0</v>
      </c>
      <c r="BF380" s="165">
        <f>IF(N380="znížená",J380,0)</f>
        <v>0</v>
      </c>
      <c r="BG380" s="165">
        <f>IF(N380="zákl. prenesená",J380,0)</f>
        <v>0</v>
      </c>
      <c r="BH380" s="165">
        <f>IF(N380="zníž. prenesená",J380,0)</f>
        <v>0</v>
      </c>
      <c r="BI380" s="165">
        <f>IF(N380="nulová",J380,0)</f>
        <v>0</v>
      </c>
      <c r="BJ380" s="16" t="s">
        <v>121</v>
      </c>
      <c r="BK380" s="166">
        <f>ROUND(I380*H380,3)</f>
        <v>0</v>
      </c>
      <c r="BL380" s="16" t="s">
        <v>149</v>
      </c>
      <c r="BM380" s="164" t="s">
        <v>719</v>
      </c>
    </row>
    <row r="381" spans="1:65" s="2" customFormat="1" ht="6.9" customHeight="1" x14ac:dyDescent="0.2">
      <c r="A381" s="31"/>
      <c r="B381" s="46"/>
      <c r="C381" s="47"/>
      <c r="D381" s="47"/>
      <c r="E381" s="47"/>
      <c r="F381" s="47"/>
      <c r="G381" s="47"/>
      <c r="H381" s="47"/>
      <c r="I381" s="47"/>
      <c r="J381" s="47"/>
      <c r="K381" s="47"/>
      <c r="L381" s="32"/>
      <c r="M381" s="31"/>
      <c r="O381" s="31"/>
      <c r="P381" s="31"/>
      <c r="Q381" s="31"/>
      <c r="R381" s="31"/>
      <c r="S381" s="31"/>
      <c r="T381" s="31"/>
      <c r="U381" s="31"/>
      <c r="V381" s="31"/>
      <c r="W381" s="31"/>
      <c r="X381" s="31"/>
      <c r="Y381" s="31"/>
      <c r="Z381" s="31"/>
      <c r="AA381" s="31"/>
      <c r="AB381" s="31"/>
      <c r="AC381" s="31"/>
      <c r="AD381" s="31"/>
      <c r="AE381" s="31"/>
    </row>
  </sheetData>
  <autoFilter ref="C152:K380" xr:uid="{00000000-0009-0000-0000-000001000000}"/>
  <mergeCells count="15">
    <mergeCell ref="D129:F129"/>
    <mergeCell ref="D130:F130"/>
    <mergeCell ref="E142:H142"/>
    <mergeCell ref="E144:H144"/>
    <mergeCell ref="L2:V2"/>
    <mergeCell ref="E85:H85"/>
    <mergeCell ref="E87:H87"/>
    <mergeCell ref="D126:F126"/>
    <mergeCell ref="D127:F127"/>
    <mergeCell ref="D128:F128"/>
    <mergeCell ref="E7:H7"/>
    <mergeCell ref="E9:H9"/>
    <mergeCell ref="E18:H18"/>
    <mergeCell ref="E27:H27"/>
    <mergeCell ref="E29:J29"/>
  </mergeCells>
  <pageMargins left="0.39374999999999999" right="0.39374999999999999" top="0.39374999999999999" bottom="0.39374999999999999" header="0" footer="0"/>
  <pageSetup paperSize="9" scale="87" fitToHeight="100" orientation="portrait" blackAndWhite="1" r:id="rId1"/>
  <headerFooter>
    <oddFooter>&amp;CStrana &amp;P z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emplateUrl xmlns="http://schemas.microsoft.com/sharepoint/v3" xsi:nil="true"/>
    <xd_ProgID xmlns="http://schemas.microsoft.com/sharepoint/v3" xsi:nil="true"/>
    <Metadata xmlns="AC64C69B-3C57-4B43-A357-5BCC5B918EDC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 (DMS)" ma:contentTypeID="0x010100F5CEA94C78EB42B7A3BD7D634CEE81BF009E39958C87223041B6E1F3D3D973EAC0" ma:contentTypeVersion="" ma:contentTypeDescription="" ma:contentTypeScope="" ma:versionID="5bec4967b55655707efa95e8b7ae6c4b">
  <xsd:schema xmlns:xsd="http://www.w3.org/2001/XMLSchema" xmlns:xs="http://www.w3.org/2001/XMLSchema" xmlns:p="http://schemas.microsoft.com/office/2006/metadata/properties" xmlns:ns1="http://schemas.microsoft.com/sharepoint/v3" xmlns:ns3="AC64C69B-3C57-4B43-A357-5BCC5B918EDC" targetNamespace="http://schemas.microsoft.com/office/2006/metadata/properties" ma:root="true" ma:fieldsID="2fece50c65b1e4d455ca1e7ad6b46cee" ns1:_="" ns3:_="">
    <xsd:import namespace="http://schemas.microsoft.com/sharepoint/v3"/>
    <xsd:import namespace="AC64C69B-3C57-4B43-A357-5BCC5B918EDC"/>
    <xsd:element name="properties">
      <xsd:complexType>
        <xsd:sequence>
          <xsd:element name="documentManagement">
            <xsd:complexType>
              <xsd:all>
                <xsd:element ref="ns1:TemplateUrl" minOccurs="0"/>
                <xsd:element ref="ns1:xd_ProgID" minOccurs="0"/>
                <xsd:element ref="ns1:xd_Signature" minOccurs="0"/>
                <xsd:element ref="ns3: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TemplateUrl" ma:index="1" nillable="true" ma:displayName="Prepojenie šablóny" ma:hidden="true" ma:internalName="TemplateUrl">
      <xsd:simpleType>
        <xsd:restriction base="dms:Text"/>
      </xsd:simpleType>
    </xsd:element>
    <xsd:element name="xd_ProgID" ma:index="2" nillable="true" ma:displayName="Prepojenie na súbor HTML" ma:hidden="true" ma:internalName="xd_ProgID">
      <xsd:simpleType>
        <xsd:restriction base="dms:Text"/>
      </xsd:simpleType>
    </xsd:element>
    <xsd:element name="xd_Signature" ma:index="3" nillable="true" ma:displayName="Je podpísané" ma:description="" ma:hidden="true" ma:indexed="true" ma:internalName="xd_Signature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64C69B-3C57-4B43-A357-5BCC5B918EDC" elementFormDefault="qualified">
    <xsd:import namespace="http://schemas.microsoft.com/office/2006/documentManagement/types"/>
    <xsd:import namespace="http://schemas.microsoft.com/office/infopath/2007/PartnerControls"/>
    <xsd:element name="Metadata" ma:index="7" nillable="true" ma:displayName="Metadata" ma:internalName="Metadata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/>
        <xsd:element ref="dc:title" minOccurs="0" maxOccurs="1" ma:index="0" ma:displayName="Nadpis"/>
        <xsd:element ref="dc:subject" minOccurs="0" maxOccurs="1" ma:index="6" ma:displayName="Predmet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B058869-DA04-4802-B483-AF1570214B65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AC64C69B-3C57-4B43-A357-5BCC5B918EDC"/>
  </ds:schemaRefs>
</ds:datastoreItem>
</file>

<file path=customXml/itemProps2.xml><?xml version="1.0" encoding="utf-8"?>
<ds:datastoreItem xmlns:ds="http://schemas.openxmlformats.org/officeDocument/2006/customXml" ds:itemID="{44F2010E-6D61-461E-B6CD-DE6BF2F44DC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C64C69B-3C57-4B43-A357-5BCC5B918E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Rekapitulácia stavby</vt:lpstr>
      <vt:lpstr>SO 02 - Oprava Katarínske...</vt:lpstr>
      <vt:lpstr>'Rekapitulácia stavby'!Print_Area</vt:lpstr>
      <vt:lpstr>'SO 02 - Oprava Katarínske...'!Print_Area</vt:lpstr>
      <vt:lpstr>'Rekapitulácia stavby'!Print_Titles</vt:lpstr>
      <vt:lpstr>'SO 02 - Oprava Katarínske...'!Print_Titles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Výkaz výmer KREMNICA-HA_KOSTOL_SO-02.xlsx</dc:title>
  <dc:creator>Oľga Knauerová</dc:creator>
  <cp:lastModifiedBy>Krištínová Ľubomíra</cp:lastModifiedBy>
  <cp:lastPrinted>2022-05-15T13:46:07Z</cp:lastPrinted>
  <dcterms:created xsi:type="dcterms:W3CDTF">2022-05-15T13:39:06Z</dcterms:created>
  <dcterms:modified xsi:type="dcterms:W3CDTF">2022-06-01T07:47:38Z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0x010100F5CEA94C78EB42B7A3BD7D634CEE81BF009E39958C87223041B6E1F3D3D973EAC0</vt:lpwstr>
  </property>
</Properties>
</file>