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320" windowHeight="1311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Rekapitulace!$G$24</definedName>
    <definedName name="Dodavka0">Položky!#REF!</definedName>
    <definedName name="HSV">Rekapitulace!$E$24</definedName>
    <definedName name="HSV0">Položky!#REF!</definedName>
    <definedName name="HZS">Rekapitulace!$I$24</definedName>
    <definedName name="HZS0">Položky!#REF!</definedName>
    <definedName name="JKSO">'Krycí list'!$G$2</definedName>
    <definedName name="MJ">'Krycí list'!$G$5</definedName>
    <definedName name="Mont">Rekapitulace!$H$24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Položky!$A$1:$G$302</definedName>
    <definedName name="_xlnm.Print_Area" localSheetId="1">Rekapitulace!$A$1:$I$38</definedName>
    <definedName name="PocetMJ">'Krycí list'!$G$6</definedName>
    <definedName name="Poznamka">'Krycí list'!$B$37</definedName>
    <definedName name="Projektant">'Krycí list'!$C$8</definedName>
    <definedName name="PSV">Rekapitulace!$F$24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1" i="3" l="1"/>
  <c r="E245" i="3" l="1"/>
  <c r="E265" i="3"/>
  <c r="E266" i="3"/>
  <c r="E180" i="3"/>
  <c r="E189" i="3" s="1"/>
  <c r="E201" i="3" s="1"/>
  <c r="E244" i="3"/>
  <c r="E213" i="3" l="1"/>
  <c r="E212" i="3" s="1"/>
  <c r="E279" i="3"/>
  <c r="E289" i="3" s="1"/>
  <c r="G134" i="3"/>
  <c r="G165" i="3"/>
  <c r="G164" i="3"/>
  <c r="G163" i="3"/>
  <c r="G159" i="3"/>
  <c r="G160" i="3"/>
  <c r="E288" i="3" l="1"/>
  <c r="E52" i="3"/>
  <c r="E49" i="3" s="1"/>
  <c r="G49" i="3" s="1"/>
  <c r="BA49" i="3" s="1"/>
  <c r="E44" i="3"/>
  <c r="E24" i="3" s="1"/>
  <c r="E46" i="3"/>
  <c r="E45" i="3" s="1"/>
  <c r="G45" i="3" s="1"/>
  <c r="BA45" i="3" s="1"/>
  <c r="D21" i="1"/>
  <c r="D20" i="1"/>
  <c r="D19" i="1"/>
  <c r="D18" i="1"/>
  <c r="D17" i="1"/>
  <c r="D16" i="1"/>
  <c r="D15" i="1"/>
  <c r="BE300" i="3"/>
  <c r="BD300" i="3"/>
  <c r="BC300" i="3"/>
  <c r="BB300" i="3"/>
  <c r="G300" i="3"/>
  <c r="BA300" i="3" s="1"/>
  <c r="BE298" i="3"/>
  <c r="BD298" i="3"/>
  <c r="BC298" i="3"/>
  <c r="BB298" i="3"/>
  <c r="G298" i="3"/>
  <c r="BA298" i="3" s="1"/>
  <c r="BE296" i="3"/>
  <c r="BD296" i="3"/>
  <c r="BC296" i="3"/>
  <c r="BB296" i="3"/>
  <c r="G296" i="3"/>
  <c r="BA296" i="3" s="1"/>
  <c r="BE294" i="3"/>
  <c r="BD294" i="3"/>
  <c r="BC294" i="3"/>
  <c r="BB294" i="3"/>
  <c r="G294" i="3"/>
  <c r="BA294" i="3" s="1"/>
  <c r="BE292" i="3"/>
  <c r="BD292" i="3"/>
  <c r="BC292" i="3"/>
  <c r="BB292" i="3"/>
  <c r="G292" i="3"/>
  <c r="BA292" i="3" s="1"/>
  <c r="B23" i="2"/>
  <c r="A23" i="2"/>
  <c r="C302" i="3"/>
  <c r="BE289" i="3"/>
  <c r="BD289" i="3"/>
  <c r="BC289" i="3"/>
  <c r="BA289" i="3"/>
  <c r="G289" i="3"/>
  <c r="BB289" i="3" s="1"/>
  <c r="BE288" i="3"/>
  <c r="BD288" i="3"/>
  <c r="BC288" i="3"/>
  <c r="BA288" i="3"/>
  <c r="G288" i="3"/>
  <c r="BB288" i="3" s="1"/>
  <c r="BE279" i="3"/>
  <c r="BD279" i="3"/>
  <c r="BC279" i="3"/>
  <c r="BA279" i="3"/>
  <c r="G279" i="3"/>
  <c r="BB279" i="3" s="1"/>
  <c r="B22" i="2"/>
  <c r="A22" i="2"/>
  <c r="C290" i="3"/>
  <c r="BE273" i="3"/>
  <c r="BE277" i="3" s="1"/>
  <c r="I21" i="2" s="1"/>
  <c r="BD273" i="3"/>
  <c r="BD277" i="3" s="1"/>
  <c r="H21" i="2" s="1"/>
  <c r="BC273" i="3"/>
  <c r="BC277" i="3" s="1"/>
  <c r="G21" i="2" s="1"/>
  <c r="BA273" i="3"/>
  <c r="BA277" i="3" s="1"/>
  <c r="E21" i="2" s="1"/>
  <c r="G273" i="3"/>
  <c r="BB273" i="3" s="1"/>
  <c r="BB277" i="3" s="1"/>
  <c r="F21" i="2" s="1"/>
  <c r="B21" i="2"/>
  <c r="A21" i="2"/>
  <c r="C277" i="3"/>
  <c r="BE270" i="3"/>
  <c r="BD270" i="3"/>
  <c r="BC270" i="3"/>
  <c r="BA270" i="3"/>
  <c r="G270" i="3"/>
  <c r="BB270" i="3" s="1"/>
  <c r="BE269" i="3"/>
  <c r="BD269" i="3"/>
  <c r="BC269" i="3"/>
  <c r="BA269" i="3"/>
  <c r="G269" i="3"/>
  <c r="BB269" i="3" s="1"/>
  <c r="BE268" i="3"/>
  <c r="BD268" i="3"/>
  <c r="BC268" i="3"/>
  <c r="BA268" i="3"/>
  <c r="G268" i="3"/>
  <c r="BB268" i="3" s="1"/>
  <c r="BE267" i="3"/>
  <c r="BD267" i="3"/>
  <c r="BC267" i="3"/>
  <c r="BA267" i="3"/>
  <c r="G267" i="3"/>
  <c r="BB267" i="3" s="1"/>
  <c r="BE265" i="3"/>
  <c r="BD265" i="3"/>
  <c r="BC265" i="3"/>
  <c r="BA265" i="3"/>
  <c r="G265" i="3"/>
  <c r="BB265" i="3" s="1"/>
  <c r="BE263" i="3"/>
  <c r="BD263" i="3"/>
  <c r="BC263" i="3"/>
  <c r="BA263" i="3"/>
  <c r="G263" i="3"/>
  <c r="BB263" i="3" s="1"/>
  <c r="BE259" i="3"/>
  <c r="BD259" i="3"/>
  <c r="BC259" i="3"/>
  <c r="BA259" i="3"/>
  <c r="G259" i="3"/>
  <c r="BB259" i="3" s="1"/>
  <c r="BE254" i="3"/>
  <c r="BD254" i="3"/>
  <c r="BC254" i="3"/>
  <c r="BA254" i="3"/>
  <c r="G254" i="3"/>
  <c r="BB254" i="3" s="1"/>
  <c r="BE253" i="3"/>
  <c r="BD253" i="3"/>
  <c r="BC253" i="3"/>
  <c r="BA253" i="3"/>
  <c r="G253" i="3"/>
  <c r="BB253" i="3" s="1"/>
  <c r="BE251" i="3"/>
  <c r="BD251" i="3"/>
  <c r="BC251" i="3"/>
  <c r="BA251" i="3"/>
  <c r="G251" i="3"/>
  <c r="BE249" i="3"/>
  <c r="BD249" i="3"/>
  <c r="BC249" i="3"/>
  <c r="BA249" i="3"/>
  <c r="G249" i="3"/>
  <c r="BB249" i="3" s="1"/>
  <c r="B20" i="2"/>
  <c r="A20" i="2"/>
  <c r="C271" i="3"/>
  <c r="BE246" i="3"/>
  <c r="BD246" i="3"/>
  <c r="BC246" i="3"/>
  <c r="BA246" i="3"/>
  <c r="G246" i="3"/>
  <c r="BB246" i="3" s="1"/>
  <c r="BE244" i="3"/>
  <c r="BD244" i="3"/>
  <c r="BC244" i="3"/>
  <c r="BA244" i="3"/>
  <c r="G244" i="3"/>
  <c r="BB244" i="3" s="1"/>
  <c r="BE242" i="3"/>
  <c r="BD242" i="3"/>
  <c r="BC242" i="3"/>
  <c r="BA242" i="3"/>
  <c r="G242" i="3"/>
  <c r="BB242" i="3" s="1"/>
  <c r="BE240" i="3"/>
  <c r="BD240" i="3"/>
  <c r="BC240" i="3"/>
  <c r="BA240" i="3"/>
  <c r="G240" i="3"/>
  <c r="BB240" i="3" s="1"/>
  <c r="BE238" i="3"/>
  <c r="BD238" i="3"/>
  <c r="BC238" i="3"/>
  <c r="BA238" i="3"/>
  <c r="G238" i="3"/>
  <c r="BB238" i="3" s="1"/>
  <c r="BE236" i="3"/>
  <c r="BD236" i="3"/>
  <c r="BC236" i="3"/>
  <c r="BA236" i="3"/>
  <c r="G236" i="3"/>
  <c r="BB236" i="3" s="1"/>
  <c r="BE234" i="3"/>
  <c r="BD234" i="3"/>
  <c r="BC234" i="3"/>
  <c r="BA234" i="3"/>
  <c r="G234" i="3"/>
  <c r="BB234" i="3" s="1"/>
  <c r="BE226" i="3"/>
  <c r="BD226" i="3"/>
  <c r="BC226" i="3"/>
  <c r="BA226" i="3"/>
  <c r="G226" i="3"/>
  <c r="BB226" i="3" s="1"/>
  <c r="BE224" i="3"/>
  <c r="BD224" i="3"/>
  <c r="BC224" i="3"/>
  <c r="BA224" i="3"/>
  <c r="G224" i="3"/>
  <c r="BB224" i="3" s="1"/>
  <c r="BE222" i="3"/>
  <c r="BD222" i="3"/>
  <c r="BC222" i="3"/>
  <c r="BA222" i="3"/>
  <c r="G222" i="3"/>
  <c r="BE220" i="3"/>
  <c r="BD220" i="3"/>
  <c r="BC220" i="3"/>
  <c r="BA220" i="3"/>
  <c r="G220" i="3"/>
  <c r="BB220" i="3" s="1"/>
  <c r="B19" i="2"/>
  <c r="A19" i="2"/>
  <c r="C247" i="3"/>
  <c r="BE217" i="3"/>
  <c r="BD217" i="3"/>
  <c r="BC217" i="3"/>
  <c r="BA217" i="3"/>
  <c r="G217" i="3"/>
  <c r="BB217" i="3" s="1"/>
  <c r="BE216" i="3"/>
  <c r="BD216" i="3"/>
  <c r="BC216" i="3"/>
  <c r="BA216" i="3"/>
  <c r="G216" i="3"/>
  <c r="BB216" i="3" s="1"/>
  <c r="BE215" i="3"/>
  <c r="BD215" i="3"/>
  <c r="BC215" i="3"/>
  <c r="BA215" i="3"/>
  <c r="G215" i="3"/>
  <c r="BB215" i="3" s="1"/>
  <c r="BE214" i="3"/>
  <c r="BD214" i="3"/>
  <c r="BC214" i="3"/>
  <c r="BA214" i="3"/>
  <c r="G214" i="3"/>
  <c r="BB214" i="3" s="1"/>
  <c r="BE212" i="3"/>
  <c r="BD212" i="3"/>
  <c r="BC212" i="3"/>
  <c r="BA212" i="3"/>
  <c r="G212" i="3"/>
  <c r="BB212" i="3" s="1"/>
  <c r="BE210" i="3"/>
  <c r="BD210" i="3"/>
  <c r="BC210" i="3"/>
  <c r="BA210" i="3"/>
  <c r="G210" i="3"/>
  <c r="BB210" i="3" s="1"/>
  <c r="BE205" i="3"/>
  <c r="BD205" i="3"/>
  <c r="BC205" i="3"/>
  <c r="BA205" i="3"/>
  <c r="G205" i="3"/>
  <c r="BB205" i="3" s="1"/>
  <c r="BE204" i="3"/>
  <c r="BD204" i="3"/>
  <c r="BC204" i="3"/>
  <c r="BA204" i="3"/>
  <c r="G204" i="3"/>
  <c r="BB204" i="3" s="1"/>
  <c r="BE203" i="3"/>
  <c r="BD203" i="3"/>
  <c r="BC203" i="3"/>
  <c r="BA203" i="3"/>
  <c r="G203" i="3"/>
  <c r="BB203" i="3" s="1"/>
  <c r="BE202" i="3"/>
  <c r="BD202" i="3"/>
  <c r="BC202" i="3"/>
  <c r="BA202" i="3"/>
  <c r="G202" i="3"/>
  <c r="BB202" i="3" s="1"/>
  <c r="BE201" i="3"/>
  <c r="BD201" i="3"/>
  <c r="BC201" i="3"/>
  <c r="BA201" i="3"/>
  <c r="G201" i="3"/>
  <c r="BB201" i="3" s="1"/>
  <c r="BE200" i="3"/>
  <c r="BD200" i="3"/>
  <c r="BC200" i="3"/>
  <c r="BA200" i="3"/>
  <c r="G200" i="3"/>
  <c r="BB200" i="3" s="1"/>
  <c r="BE190" i="3"/>
  <c r="BD190" i="3"/>
  <c r="BC190" i="3"/>
  <c r="BA190" i="3"/>
  <c r="G190" i="3"/>
  <c r="BB190" i="3" s="1"/>
  <c r="BE189" i="3"/>
  <c r="BD189" i="3"/>
  <c r="BC189" i="3"/>
  <c r="BA189" i="3"/>
  <c r="G189" i="3"/>
  <c r="BB189" i="3" s="1"/>
  <c r="BE187" i="3"/>
  <c r="BD187" i="3"/>
  <c r="BC187" i="3"/>
  <c r="BA187" i="3"/>
  <c r="G187" i="3"/>
  <c r="BB187" i="3" s="1"/>
  <c r="BE184" i="3"/>
  <c r="BD184" i="3"/>
  <c r="BC184" i="3"/>
  <c r="BA184" i="3"/>
  <c r="G184" i="3"/>
  <c r="BB184" i="3" s="1"/>
  <c r="BE183" i="3"/>
  <c r="BD183" i="3"/>
  <c r="BC183" i="3"/>
  <c r="BA183" i="3"/>
  <c r="G183" i="3"/>
  <c r="BB183" i="3" s="1"/>
  <c r="BE180" i="3"/>
  <c r="BD180" i="3"/>
  <c r="BC180" i="3"/>
  <c r="BA180" i="3"/>
  <c r="G180" i="3"/>
  <c r="B18" i="2"/>
  <c r="A18" i="2"/>
  <c r="C218" i="3"/>
  <c r="BE177" i="3"/>
  <c r="BD177" i="3"/>
  <c r="BC177" i="3"/>
  <c r="BA177" i="3"/>
  <c r="G177" i="3"/>
  <c r="BB177" i="3" s="1"/>
  <c r="BE176" i="3"/>
  <c r="BD176" i="3"/>
  <c r="BC176" i="3"/>
  <c r="BA176" i="3"/>
  <c r="G176" i="3"/>
  <c r="BB176" i="3" s="1"/>
  <c r="BE173" i="3"/>
  <c r="BD173" i="3"/>
  <c r="BC173" i="3"/>
  <c r="BA173" i="3"/>
  <c r="G173" i="3"/>
  <c r="BB173" i="3" s="1"/>
  <c r="BE171" i="3"/>
  <c r="BD171" i="3"/>
  <c r="BC171" i="3"/>
  <c r="BA171" i="3"/>
  <c r="G171" i="3"/>
  <c r="BB171" i="3" s="1"/>
  <c r="BE169" i="3"/>
  <c r="BD169" i="3"/>
  <c r="BC169" i="3"/>
  <c r="BA169" i="3"/>
  <c r="G169" i="3"/>
  <c r="BB169" i="3" s="1"/>
  <c r="B17" i="2"/>
  <c r="A17" i="2"/>
  <c r="C178" i="3"/>
  <c r="BE166" i="3"/>
  <c r="BD166" i="3"/>
  <c r="BC166" i="3"/>
  <c r="BA166" i="3"/>
  <c r="G166" i="3"/>
  <c r="BB166" i="3" s="1"/>
  <c r="BE155" i="3"/>
  <c r="BD155" i="3"/>
  <c r="BC155" i="3"/>
  <c r="BA155" i="3"/>
  <c r="G155" i="3"/>
  <c r="BB155" i="3" s="1"/>
  <c r="BE151" i="3"/>
  <c r="BD151" i="3"/>
  <c r="BC151" i="3"/>
  <c r="BA151" i="3"/>
  <c r="G151" i="3"/>
  <c r="BB151" i="3" s="1"/>
  <c r="BE149" i="3"/>
  <c r="BD149" i="3"/>
  <c r="BC149" i="3"/>
  <c r="BA149" i="3"/>
  <c r="G149" i="3"/>
  <c r="BB149" i="3" s="1"/>
  <c r="BE147" i="3"/>
  <c r="BD147" i="3"/>
  <c r="BC147" i="3"/>
  <c r="BA147" i="3"/>
  <c r="G147" i="3"/>
  <c r="BB147" i="3" s="1"/>
  <c r="BE142" i="3"/>
  <c r="BD142" i="3"/>
  <c r="BC142" i="3"/>
  <c r="BA142" i="3"/>
  <c r="G142" i="3"/>
  <c r="BB142" i="3" s="1"/>
  <c r="BE136" i="3"/>
  <c r="BD136" i="3"/>
  <c r="BC136" i="3"/>
  <c r="BA136" i="3"/>
  <c r="G136" i="3"/>
  <c r="BB136" i="3" s="1"/>
  <c r="BE132" i="3"/>
  <c r="BD132" i="3"/>
  <c r="BC132" i="3"/>
  <c r="BA132" i="3"/>
  <c r="G132" i="3"/>
  <c r="BB132" i="3" s="1"/>
  <c r="BE130" i="3"/>
  <c r="BD130" i="3"/>
  <c r="BC130" i="3"/>
  <c r="BA130" i="3"/>
  <c r="G130" i="3"/>
  <c r="B16" i="2"/>
  <c r="A16" i="2"/>
  <c r="C167" i="3"/>
  <c r="BE126" i="3"/>
  <c r="BD126" i="3"/>
  <c r="BC126" i="3"/>
  <c r="BA126" i="3"/>
  <c r="G126" i="3"/>
  <c r="BE124" i="3"/>
  <c r="BD124" i="3"/>
  <c r="BC124" i="3"/>
  <c r="BA124" i="3"/>
  <c r="G124" i="3"/>
  <c r="BB124" i="3" s="1"/>
  <c r="B15" i="2"/>
  <c r="A15" i="2"/>
  <c r="C128" i="3"/>
  <c r="BE120" i="3"/>
  <c r="BD120" i="3"/>
  <c r="BC120" i="3"/>
  <c r="BB120" i="3"/>
  <c r="G120" i="3"/>
  <c r="BA120" i="3" s="1"/>
  <c r="BE118" i="3"/>
  <c r="BD118" i="3"/>
  <c r="BC118" i="3"/>
  <c r="BB118" i="3"/>
  <c r="G118" i="3"/>
  <c r="BA118" i="3" s="1"/>
  <c r="B14" i="2"/>
  <c r="A14" i="2"/>
  <c r="C122" i="3"/>
  <c r="BE115" i="3"/>
  <c r="BD115" i="3"/>
  <c r="BC115" i="3"/>
  <c r="BB115" i="3"/>
  <c r="G115" i="3"/>
  <c r="BA115" i="3" s="1"/>
  <c r="BE114" i="3"/>
  <c r="BD114" i="3"/>
  <c r="BC114" i="3"/>
  <c r="BB114" i="3"/>
  <c r="G114" i="3"/>
  <c r="BA114" i="3" s="1"/>
  <c r="BE113" i="3"/>
  <c r="BD113" i="3"/>
  <c r="BC113" i="3"/>
  <c r="BB113" i="3"/>
  <c r="G113" i="3"/>
  <c r="BA113" i="3" s="1"/>
  <c r="BE111" i="3"/>
  <c r="BD111" i="3"/>
  <c r="BC111" i="3"/>
  <c r="BB111" i="3"/>
  <c r="G111" i="3"/>
  <c r="BA111" i="3" s="1"/>
  <c r="BE109" i="3"/>
  <c r="BD109" i="3"/>
  <c r="BC109" i="3"/>
  <c r="BB109" i="3"/>
  <c r="G109" i="3"/>
  <c r="BA109" i="3" s="1"/>
  <c r="BE105" i="3"/>
  <c r="BD105" i="3"/>
  <c r="BC105" i="3"/>
  <c r="BB105" i="3"/>
  <c r="G105" i="3"/>
  <c r="BA105" i="3" s="1"/>
  <c r="BE103" i="3"/>
  <c r="BD103" i="3"/>
  <c r="BC103" i="3"/>
  <c r="BB103" i="3"/>
  <c r="G103" i="3"/>
  <c r="BA103" i="3" s="1"/>
  <c r="BE101" i="3"/>
  <c r="BD101" i="3"/>
  <c r="BC101" i="3"/>
  <c r="BB101" i="3"/>
  <c r="G101" i="3"/>
  <c r="BA101" i="3" s="1"/>
  <c r="BE99" i="3"/>
  <c r="BD99" i="3"/>
  <c r="BC99" i="3"/>
  <c r="BB99" i="3"/>
  <c r="G99" i="3"/>
  <c r="BA99" i="3" s="1"/>
  <c r="BE97" i="3"/>
  <c r="BD97" i="3"/>
  <c r="BC97" i="3"/>
  <c r="BB97" i="3"/>
  <c r="G97" i="3"/>
  <c r="BA97" i="3" s="1"/>
  <c r="BE94" i="3"/>
  <c r="BD94" i="3"/>
  <c r="BC94" i="3"/>
  <c r="BB94" i="3"/>
  <c r="G94" i="3"/>
  <c r="BA94" i="3" s="1"/>
  <c r="B13" i="2"/>
  <c r="A13" i="2"/>
  <c r="C116" i="3"/>
  <c r="BE90" i="3"/>
  <c r="BE92" i="3" s="1"/>
  <c r="I12" i="2" s="1"/>
  <c r="BD90" i="3"/>
  <c r="BD92" i="3" s="1"/>
  <c r="H12" i="2" s="1"/>
  <c r="BC90" i="3"/>
  <c r="BC92" i="3" s="1"/>
  <c r="G12" i="2" s="1"/>
  <c r="BB90" i="3"/>
  <c r="BB92" i="3" s="1"/>
  <c r="F12" i="2" s="1"/>
  <c r="G90" i="3"/>
  <c r="G92" i="3" s="1"/>
  <c r="B12" i="2"/>
  <c r="A12" i="2"/>
  <c r="C92" i="3"/>
  <c r="BE86" i="3"/>
  <c r="BD86" i="3"/>
  <c r="BC86" i="3"/>
  <c r="BB86" i="3"/>
  <c r="G86" i="3"/>
  <c r="BA86" i="3" s="1"/>
  <c r="BE84" i="3"/>
  <c r="BD84" i="3"/>
  <c r="BC84" i="3"/>
  <c r="BB84" i="3"/>
  <c r="G84" i="3"/>
  <c r="BA84" i="3" s="1"/>
  <c r="BE81" i="3"/>
  <c r="BD81" i="3"/>
  <c r="BC81" i="3"/>
  <c r="BB81" i="3"/>
  <c r="G81" i="3"/>
  <c r="B11" i="2"/>
  <c r="A11" i="2"/>
  <c r="C88" i="3"/>
  <c r="BE77" i="3"/>
  <c r="BD77" i="3"/>
  <c r="BC77" i="3"/>
  <c r="BB77" i="3"/>
  <c r="G77" i="3"/>
  <c r="BA77" i="3" s="1"/>
  <c r="BE75" i="3"/>
  <c r="BD75" i="3"/>
  <c r="BC75" i="3"/>
  <c r="BB75" i="3"/>
  <c r="G75" i="3"/>
  <c r="BA75" i="3" s="1"/>
  <c r="BE73" i="3"/>
  <c r="BD73" i="3"/>
  <c r="BC73" i="3"/>
  <c r="BB73" i="3"/>
  <c r="G73" i="3"/>
  <c r="B10" i="2"/>
  <c r="A10" i="2"/>
  <c r="C79" i="3"/>
  <c r="BE69" i="3"/>
  <c r="BD69" i="3"/>
  <c r="BC69" i="3"/>
  <c r="BB69" i="3"/>
  <c r="G69" i="3"/>
  <c r="BA69" i="3" s="1"/>
  <c r="BE67" i="3"/>
  <c r="BD67" i="3"/>
  <c r="BC67" i="3"/>
  <c r="BB67" i="3"/>
  <c r="G67" i="3"/>
  <c r="BA67" i="3" s="1"/>
  <c r="BE61" i="3"/>
  <c r="BD61" i="3"/>
  <c r="BC61" i="3"/>
  <c r="BB61" i="3"/>
  <c r="G61" i="3"/>
  <c r="BA61" i="3" s="1"/>
  <c r="BE59" i="3"/>
  <c r="BD59" i="3"/>
  <c r="BC59" i="3"/>
  <c r="BB59" i="3"/>
  <c r="G59" i="3"/>
  <c r="BA59" i="3" s="1"/>
  <c r="BE49" i="3"/>
  <c r="BD49" i="3"/>
  <c r="BC49" i="3"/>
  <c r="BB49" i="3"/>
  <c r="BE47" i="3"/>
  <c r="BD47" i="3"/>
  <c r="BC47" i="3"/>
  <c r="BB47" i="3"/>
  <c r="G47" i="3"/>
  <c r="BA47" i="3" s="1"/>
  <c r="BE45" i="3"/>
  <c r="BD45" i="3"/>
  <c r="BC45" i="3"/>
  <c r="BB45" i="3"/>
  <c r="BE43" i="3"/>
  <c r="BD43" i="3"/>
  <c r="BC43" i="3"/>
  <c r="BB43" i="3"/>
  <c r="BE36" i="3"/>
  <c r="BD36" i="3"/>
  <c r="BC36" i="3"/>
  <c r="BB36" i="3"/>
  <c r="G36" i="3"/>
  <c r="BA36" i="3" s="1"/>
  <c r="BE34" i="3"/>
  <c r="BD34" i="3"/>
  <c r="BC34" i="3"/>
  <c r="BB34" i="3"/>
  <c r="G34" i="3"/>
  <c r="BA34" i="3" s="1"/>
  <c r="BE27" i="3"/>
  <c r="BD27" i="3"/>
  <c r="BC27" i="3"/>
  <c r="BB27" i="3"/>
  <c r="G27" i="3"/>
  <c r="BA27" i="3" s="1"/>
  <c r="BE25" i="3"/>
  <c r="BD25" i="3"/>
  <c r="BC25" i="3"/>
  <c r="BB25" i="3"/>
  <c r="G25" i="3"/>
  <c r="BA25" i="3" s="1"/>
  <c r="BE21" i="3"/>
  <c r="BD21" i="3"/>
  <c r="BC21" i="3"/>
  <c r="BB21" i="3"/>
  <c r="G21" i="3"/>
  <c r="BA21" i="3" s="1"/>
  <c r="B9" i="2"/>
  <c r="A9" i="2"/>
  <c r="C71" i="3"/>
  <c r="BE17" i="3"/>
  <c r="BE19" i="3" s="1"/>
  <c r="I8" i="2" s="1"/>
  <c r="BD17" i="3"/>
  <c r="BD19" i="3" s="1"/>
  <c r="H8" i="2" s="1"/>
  <c r="BC17" i="3"/>
  <c r="BC19" i="3" s="1"/>
  <c r="G8" i="2" s="1"/>
  <c r="BB17" i="3"/>
  <c r="BB19" i="3" s="1"/>
  <c r="F8" i="2" s="1"/>
  <c r="G17" i="3"/>
  <c r="G19" i="3" s="1"/>
  <c r="B8" i="2"/>
  <c r="A8" i="2"/>
  <c r="C19" i="3"/>
  <c r="BE13" i="3"/>
  <c r="BD13" i="3"/>
  <c r="BC13" i="3"/>
  <c r="BB13" i="3"/>
  <c r="G13" i="3"/>
  <c r="BA13" i="3" s="1"/>
  <c r="BE10" i="3"/>
  <c r="BD10" i="3"/>
  <c r="BC10" i="3"/>
  <c r="BB10" i="3"/>
  <c r="G10" i="3"/>
  <c r="BA10" i="3" s="1"/>
  <c r="BE8" i="3"/>
  <c r="BD8" i="3"/>
  <c r="BC8" i="3"/>
  <c r="BB8" i="3"/>
  <c r="G8" i="3"/>
  <c r="B7" i="2"/>
  <c r="A7" i="2"/>
  <c r="C15" i="3"/>
  <c r="E4" i="3"/>
  <c r="C4" i="3"/>
  <c r="F3" i="3"/>
  <c r="C3" i="3"/>
  <c r="C2" i="2"/>
  <c r="C1" i="2"/>
  <c r="C33" i="1"/>
  <c r="F33" i="1" s="1"/>
  <c r="C31" i="1"/>
  <c r="D2" i="1"/>
  <c r="C2" i="1"/>
  <c r="E23" i="3" l="1"/>
  <c r="G23" i="3" s="1"/>
  <c r="E91" i="3"/>
  <c r="E43" i="3"/>
  <c r="G43" i="3" s="1"/>
  <c r="BA43" i="3" s="1"/>
  <c r="BA71" i="3" s="1"/>
  <c r="BA167" i="3"/>
  <c r="E16" i="2" s="1"/>
  <c r="BC122" i="3"/>
  <c r="G14" i="2" s="1"/>
  <c r="BD15" i="3"/>
  <c r="H7" i="2" s="1"/>
  <c r="BE71" i="3"/>
  <c r="I9" i="2" s="1"/>
  <c r="BE88" i="3"/>
  <c r="I11" i="2" s="1"/>
  <c r="BA122" i="3"/>
  <c r="E14" i="2" s="1"/>
  <c r="G277" i="3"/>
  <c r="BC128" i="3"/>
  <c r="G15" i="2" s="1"/>
  <c r="BB122" i="3"/>
  <c r="F14" i="2" s="1"/>
  <c r="BE128" i="3"/>
  <c r="I15" i="2" s="1"/>
  <c r="BE15" i="3"/>
  <c r="I7" i="2" s="1"/>
  <c r="BA128" i="3"/>
  <c r="E15" i="2" s="1"/>
  <c r="BD167" i="3"/>
  <c r="H16" i="2" s="1"/>
  <c r="BA290" i="3"/>
  <c r="E22" i="2" s="1"/>
  <c r="BD79" i="3"/>
  <c r="H10" i="2" s="1"/>
  <c r="BD88" i="3"/>
  <c r="H11" i="2" s="1"/>
  <c r="BB302" i="3"/>
  <c r="F23" i="2" s="1"/>
  <c r="BE178" i="3"/>
  <c r="I17" i="2" s="1"/>
  <c r="BB290" i="3"/>
  <c r="F22" i="2" s="1"/>
  <c r="G79" i="3"/>
  <c r="BE79" i="3"/>
  <c r="I10" i="2" s="1"/>
  <c r="BA218" i="3"/>
  <c r="E18" i="2" s="1"/>
  <c r="BC271" i="3"/>
  <c r="G20" i="2" s="1"/>
  <c r="BC290" i="3"/>
  <c r="G22" i="2" s="1"/>
  <c r="BE290" i="3"/>
  <c r="I22" i="2" s="1"/>
  <c r="BD290" i="3"/>
  <c r="H22" i="2" s="1"/>
  <c r="BB15" i="3"/>
  <c r="F7" i="2" s="1"/>
  <c r="BB88" i="3"/>
  <c r="F11" i="2" s="1"/>
  <c r="BB178" i="3"/>
  <c r="F17" i="2" s="1"/>
  <c r="G15" i="3"/>
  <c r="BC15" i="3"/>
  <c r="G7" i="2" s="1"/>
  <c r="BB71" i="3"/>
  <c r="F9" i="2" s="1"/>
  <c r="BB79" i="3"/>
  <c r="F10" i="2" s="1"/>
  <c r="G88" i="3"/>
  <c r="BE116" i="3"/>
  <c r="I13" i="2" s="1"/>
  <c r="BD122" i="3"/>
  <c r="H14" i="2" s="1"/>
  <c r="BE122" i="3"/>
  <c r="I14" i="2" s="1"/>
  <c r="BD128" i="3"/>
  <c r="H15" i="2" s="1"/>
  <c r="G167" i="3"/>
  <c r="F16" i="2" s="1"/>
  <c r="BC167" i="3"/>
  <c r="G16" i="2" s="1"/>
  <c r="BD178" i="3"/>
  <c r="H17" i="2" s="1"/>
  <c r="BA178" i="3"/>
  <c r="E17" i="2" s="1"/>
  <c r="BD218" i="3"/>
  <c r="H18" i="2" s="1"/>
  <c r="BC247" i="3"/>
  <c r="G19" i="2" s="1"/>
  <c r="BA271" i="3"/>
  <c r="E20" i="2" s="1"/>
  <c r="BD271" i="3"/>
  <c r="H20" i="2" s="1"/>
  <c r="BD302" i="3"/>
  <c r="H23" i="2" s="1"/>
  <c r="BC302" i="3"/>
  <c r="G23" i="2" s="1"/>
  <c r="BC71" i="3"/>
  <c r="G9" i="2" s="1"/>
  <c r="BA116" i="3"/>
  <c r="E13" i="2" s="1"/>
  <c r="BD71" i="3"/>
  <c r="H9" i="2" s="1"/>
  <c r="BC178" i="3"/>
  <c r="G17" i="2" s="1"/>
  <c r="G218" i="3"/>
  <c r="BE302" i="3"/>
  <c r="I23" i="2" s="1"/>
  <c r="BC79" i="3"/>
  <c r="G10" i="2" s="1"/>
  <c r="BC88" i="3"/>
  <c r="G11" i="2" s="1"/>
  <c r="BE271" i="3"/>
  <c r="I20" i="2" s="1"/>
  <c r="G128" i="3"/>
  <c r="BB126" i="3"/>
  <c r="BB128" i="3" s="1"/>
  <c r="F15" i="2" s="1"/>
  <c r="G271" i="3"/>
  <c r="BB251" i="3"/>
  <c r="BB271" i="3" s="1"/>
  <c r="F20" i="2" s="1"/>
  <c r="G122" i="3"/>
  <c r="G116" i="3"/>
  <c r="BC218" i="3"/>
  <c r="G18" i="2" s="1"/>
  <c r="BE167" i="3"/>
  <c r="I16" i="2" s="1"/>
  <c r="BA247" i="3"/>
  <c r="E19" i="2" s="1"/>
  <c r="BD247" i="3"/>
  <c r="H19" i="2" s="1"/>
  <c r="BA302" i="3"/>
  <c r="E23" i="2" s="1"/>
  <c r="BC116" i="3"/>
  <c r="G13" i="2" s="1"/>
  <c r="G178" i="3"/>
  <c r="G247" i="3"/>
  <c r="BB222" i="3"/>
  <c r="BB247" i="3" s="1"/>
  <c r="F19" i="2" s="1"/>
  <c r="BD116" i="3"/>
  <c r="H13" i="2" s="1"/>
  <c r="BB116" i="3"/>
  <c r="F13" i="2" s="1"/>
  <c r="BE218" i="3"/>
  <c r="I18" i="2" s="1"/>
  <c r="BE247" i="3"/>
  <c r="I19" i="2" s="1"/>
  <c r="G290" i="3"/>
  <c r="G302" i="3"/>
  <c r="BA8" i="3"/>
  <c r="BA15" i="3" s="1"/>
  <c r="E7" i="2" s="1"/>
  <c r="BA17" i="3"/>
  <c r="BA19" i="3" s="1"/>
  <c r="E8" i="2" s="1"/>
  <c r="BA73" i="3"/>
  <c r="BA79" i="3" s="1"/>
  <c r="E10" i="2" s="1"/>
  <c r="BB130" i="3"/>
  <c r="BB167" i="3" s="1"/>
  <c r="BB180" i="3"/>
  <c r="BB218" i="3" s="1"/>
  <c r="F18" i="2" s="1"/>
  <c r="BA81" i="3"/>
  <c r="BA88" i="3" s="1"/>
  <c r="E11" i="2" s="1"/>
  <c r="BA90" i="3"/>
  <c r="BA92" i="3" s="1"/>
  <c r="E12" i="2" s="1"/>
  <c r="G71" i="3" l="1"/>
  <c r="E9" i="2" s="1"/>
  <c r="G24" i="2"/>
  <c r="C18" i="1" s="1"/>
  <c r="H24" i="2"/>
  <c r="C17" i="1" s="1"/>
  <c r="I24" i="2"/>
  <c r="C21" i="1" s="1"/>
  <c r="F24" i="2"/>
  <c r="C16" i="1" s="1"/>
  <c r="E24" i="2"/>
  <c r="G34" i="2" l="1"/>
  <c r="I34" i="2" s="1"/>
  <c r="G20" i="1" s="1"/>
  <c r="G32" i="2"/>
  <c r="I32" i="2" s="1"/>
  <c r="G18" i="1" s="1"/>
  <c r="G30" i="2"/>
  <c r="I30" i="2" s="1"/>
  <c r="G16" i="1" s="1"/>
  <c r="G36" i="2"/>
  <c r="I36" i="2" s="1"/>
  <c r="G35" i="2"/>
  <c r="I35" i="2" s="1"/>
  <c r="G21" i="1" s="1"/>
  <c r="G33" i="2"/>
  <c r="I33" i="2" s="1"/>
  <c r="G19" i="1" s="1"/>
  <c r="G31" i="2"/>
  <c r="I31" i="2" s="1"/>
  <c r="G17" i="1" s="1"/>
  <c r="G29" i="2"/>
  <c r="I29" i="2" s="1"/>
  <c r="C15" i="1"/>
  <c r="C19" i="1" s="1"/>
  <c r="C22" i="1" s="1"/>
  <c r="H37" i="2" l="1"/>
  <c r="G23" i="1" s="1"/>
  <c r="C23" i="1" s="1"/>
  <c r="F30" i="1" s="1"/>
  <c r="G15" i="1"/>
  <c r="F31" i="1" l="1"/>
  <c r="F34" i="1" s="1"/>
  <c r="G22" i="1"/>
</calcChain>
</file>

<file path=xl/sharedStrings.xml><?xml version="1.0" encoding="utf-8"?>
<sst xmlns="http://schemas.openxmlformats.org/spreadsheetml/2006/main" count="787" uniqueCount="458">
  <si>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</si>
  <si>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</si>
  <si>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</si>
  <si>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</si>
  <si>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</si>
  <si>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</si>
  <si>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</si>
  <si>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</si>
  <si>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</si>
  <si>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</si>
  <si>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</si>
  <si>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</si>
  <si>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</si>
  <si>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</si>
  <si>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</si>
  <si>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</si>
  <si>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</si>
  <si>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</si>
  <si>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</si>
  <si>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</si>
  <si>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</si>
  <si>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</si>
  <si>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</si>
  <si>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</si>
  <si>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</si>
  <si>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</si>
  <si>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</si>
  <si>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</si>
  <si>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</si>
  <si>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</si>
  <si>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</si>
  <si>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</si>
  <si>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</si>
  <si>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</si>
  <si>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</si>
  <si>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</si>
  <si>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</si>
  <si>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</si>
  <si>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</si>
  <si>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</si>
  <si>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</si>
  <si>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</si>
  <si>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</si>
  <si>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</si>
  <si>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</si>
  <si>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</si>
  <si>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</si>
  <si>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</si>
  <si>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</si>
  <si>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</si>
  <si>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</si>
  <si>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</si>
  <si>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</si>
  <si>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</si>
  <si>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</si>
  <si>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</si>
  <si>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</si>
  <si>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</si>
  <si>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</si>
  <si>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</si>
  <si>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</si>
  <si>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</si>
  <si>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</si>
  <si>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</si>
  <si>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</si>
  <si>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</si>
  <si>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</si>
  <si>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</si>
  <si>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</si>
  <si>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</si>
  <si>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</si>
  <si>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</si>
  <si>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</si>
  <si>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</si>
  <si>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</si>
  <si>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</si>
  <si>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</si>
  <si>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3</t>
  </si>
  <si>
    <t>Svislé a kompletní konstrukce</t>
  </si>
  <si>
    <t>317121251R00</t>
  </si>
  <si>
    <t xml:space="preserve">Montáž ŽB překladů do 180 cm dodatečně do rýh </t>
  </si>
  <si>
    <t>kus</t>
  </si>
  <si>
    <t>2</t>
  </si>
  <si>
    <t>342248112R00</t>
  </si>
  <si>
    <t xml:space="preserve">Příčky POROTHERM 11,5 P+D na MVC 5, tl. 115 mm </t>
  </si>
  <si>
    <t>m2</t>
  </si>
  <si>
    <t>(2/n):9,35</t>
  </si>
  <si>
    <t>(4/n):19,20</t>
  </si>
  <si>
    <t>59340714.A</t>
  </si>
  <si>
    <t>Překlad Porotherm KP 11,5 - 125x11,5x7,1 cm</t>
  </si>
  <si>
    <t>34</t>
  </si>
  <si>
    <t>Stěny a příčky</t>
  </si>
  <si>
    <t>311271800R00</t>
  </si>
  <si>
    <t>Zdivo z tvárnic pórobet.PORFIX hladk.tl.100 500/250/100mm</t>
  </si>
  <si>
    <t>1,3</t>
  </si>
  <si>
    <t>61</t>
  </si>
  <si>
    <t>Upravy povrchů vnitřní</t>
  </si>
  <si>
    <t>612311111U00</t>
  </si>
  <si>
    <t xml:space="preserve">Váp omítka hrubá zatř vni stěna ru </t>
  </si>
  <si>
    <t>612321141U00</t>
  </si>
  <si>
    <t xml:space="preserve">VC omítka štuková 2vr vni stěna ru </t>
  </si>
  <si>
    <t>54,31</t>
  </si>
  <si>
    <t>612409991R00</t>
  </si>
  <si>
    <t xml:space="preserve">Začištění omítek kolem oken,dveří apod. </t>
  </si>
  <si>
    <t>m</t>
  </si>
  <si>
    <t>m.č.03:3,54+0,7</t>
  </si>
  <si>
    <t>m.č.04:6,24+0,7</t>
  </si>
  <si>
    <t>m.č.05:2*0,75+3,63*2+2*2*0,9</t>
  </si>
  <si>
    <t>m.č.301c:2,68*2+4,2+2*2*0,9</t>
  </si>
  <si>
    <t>m.č.01:2,68*2+2*2*0,9+1,5+2*2*0,9+2*2*0,9</t>
  </si>
  <si>
    <t>m.č.07:2,68*4+2*2*0,9+4,4+3,2</t>
  </si>
  <si>
    <t>612421331R00</t>
  </si>
  <si>
    <t xml:space="preserve">Oprava vápen.omítek stěn do 30 % pl. - štukových </t>
  </si>
  <si>
    <t>24</t>
  </si>
  <si>
    <t>612451121R00</t>
  </si>
  <si>
    <t xml:space="preserve">Omítka vnitřní zdiva, cementová (MC), hladká </t>
  </si>
  <si>
    <t>m.č.03 (10/n):7,2</t>
  </si>
  <si>
    <t>m.č.04 (7/n):12,5</t>
  </si>
  <si>
    <t>m.č.05 (18/n):4,5</t>
  </si>
  <si>
    <t>m.č.301c (2/n):9,35</t>
  </si>
  <si>
    <t>m.č.07 (4/n):19,20</t>
  </si>
  <si>
    <t>m.č.301c (1/n):2,65*0,2*2+2*0,2*2</t>
  </si>
  <si>
    <t>dveře kanceláře:2</t>
  </si>
  <si>
    <t>614471913R00</t>
  </si>
  <si>
    <t xml:space="preserve">Oprava bet.potěr.BASF PCI Pericem EBF Spec.tl.40mm </t>
  </si>
  <si>
    <t>pod vanou:1</t>
  </si>
  <si>
    <t>620471831U00</t>
  </si>
  <si>
    <t xml:space="preserve">Nátěr základní penetrační Cemix </t>
  </si>
  <si>
    <t>m.č (14/n):1,3</t>
  </si>
  <si>
    <t>612 21-620-2NC</t>
  </si>
  <si>
    <t xml:space="preserve">Zapravení rýh po vybouraných stěnách bet. 5-150mm </t>
  </si>
  <si>
    <t>1,6</t>
  </si>
  <si>
    <t>612 21-620NC</t>
  </si>
  <si>
    <t>Zapravení rýh ve stěnách po ZTI omítka vnitří zdi</t>
  </si>
  <si>
    <t>m.č.03:3,0</t>
  </si>
  <si>
    <t>m.č.04:3,0+6,5</t>
  </si>
  <si>
    <t>m.č.05:3,0</t>
  </si>
  <si>
    <t>m.č.01:4,0</t>
  </si>
  <si>
    <t>m.č.07:1,0</t>
  </si>
  <si>
    <t>Zapravení rýh v podlaze po ZTI beton pro š.250mm</t>
  </si>
  <si>
    <t>m.č.01:2,5</t>
  </si>
  <si>
    <t>63180000</t>
  </si>
  <si>
    <t>Síť armovací pro omítky 1x50 m, oka 8x8 mm</t>
  </si>
  <si>
    <t>63</t>
  </si>
  <si>
    <t>Podlahy a podlahové konstrukce</t>
  </si>
  <si>
    <t>631317105R00</t>
  </si>
  <si>
    <t xml:space="preserve">Řezání dilatační spáry hl. 0-50 mm, beton prostý </t>
  </si>
  <si>
    <t>pro příčky a zárubně:4,05+4,4+3,2</t>
  </si>
  <si>
    <t>632479128R00</t>
  </si>
  <si>
    <t xml:space="preserve">Reprofi.potěr BASF, PCI Pericem EBF Spec.tl.do50mm </t>
  </si>
  <si>
    <t>5*0,5</t>
  </si>
  <si>
    <t>781 11-1131.pc</t>
  </si>
  <si>
    <t>Vyplnění dilatačních spár tmelem pro nivelační podlahy vč.materiálu</t>
  </si>
  <si>
    <t>25</t>
  </si>
  <si>
    <t>64</t>
  </si>
  <si>
    <t>Výplně otvorů</t>
  </si>
  <si>
    <t>642942111R00</t>
  </si>
  <si>
    <t xml:space="preserve">Osazení zárubní dveřních ocelových, pl. do 2,5 m2 </t>
  </si>
  <si>
    <t>(1/z):1</t>
  </si>
  <si>
    <t>(2/z):1</t>
  </si>
  <si>
    <t>55330306</t>
  </si>
  <si>
    <t>Zárubeň ocelová H 95   800x1970x95 P</t>
  </si>
  <si>
    <t>55330308</t>
  </si>
  <si>
    <t>Zárubeň ocelová H 95   900x1970x95 P</t>
  </si>
  <si>
    <t>94</t>
  </si>
  <si>
    <t>Lešení a stavební výtahy</t>
  </si>
  <si>
    <t>941955001R00</t>
  </si>
  <si>
    <t xml:space="preserve">Lešení lehké pomocné, výška podlahy do 1,2 m </t>
  </si>
  <si>
    <t>96</t>
  </si>
  <si>
    <t>Bourání konstrukcí</t>
  </si>
  <si>
    <t>962031133R00</t>
  </si>
  <si>
    <t xml:space="preserve">Bourání příček cihelných tl. 15 cm </t>
  </si>
  <si>
    <t>(1/b):0,53</t>
  </si>
  <si>
    <t>(2/b):0,6</t>
  </si>
  <si>
    <t>962031135R00</t>
  </si>
  <si>
    <t xml:space="preserve">Bourání příček z tvárnic tl. 5 cm </t>
  </si>
  <si>
    <t>od vany:18*0,55</t>
  </si>
  <si>
    <t>968061125R00</t>
  </si>
  <si>
    <t xml:space="preserve">Vyvěšení a zavěšení dřevěných dveřních křídel </t>
  </si>
  <si>
    <t>7</t>
  </si>
  <si>
    <t>968062244R00</t>
  </si>
  <si>
    <t xml:space="preserve">Vybourání dřevěných dvířek jednoduch. pl. 1 m2 </t>
  </si>
  <si>
    <t>968072455R00</t>
  </si>
  <si>
    <t xml:space="preserve">Vybourání kovových dveřních zárubní pl. do 2 m2 </t>
  </si>
  <si>
    <t>978013191R00</t>
  </si>
  <si>
    <t xml:space="preserve">Otlučení omítek vnitřních stěn v rozsahu do 100 % </t>
  </si>
  <si>
    <t>96 00-0001</t>
  </si>
  <si>
    <t>Demontáž kuchyň. linky, skříněk, včetně kuchyň. dřezu</t>
  </si>
  <si>
    <t>soubor</t>
  </si>
  <si>
    <t>(12/b):1</t>
  </si>
  <si>
    <t>964011001pc</t>
  </si>
  <si>
    <t xml:space="preserve">Vybourání ŽB překladů prefa </t>
  </si>
  <si>
    <t>998011002R00</t>
  </si>
  <si>
    <t xml:space="preserve">Přesun hmot pro budovy zděné výšky do 12 m </t>
  </si>
  <si>
    <t>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</si>
  <si>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</si>
  <si>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</si>
  <si>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</si>
  <si>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</si>
  <si>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</t>
  </si>
  <si>
    <t>Prorážení otvorů</t>
  </si>
  <si>
    <t>974042544R00</t>
  </si>
  <si>
    <t xml:space="preserve">Vysekání rýh betonová, monolitická dlažba 7x15 cm </t>
  </si>
  <si>
    <t>974040001pc</t>
  </si>
  <si>
    <t xml:space="preserve">Vysekání bet.potěru v rozích </t>
  </si>
  <si>
    <t>6</t>
  </si>
  <si>
    <t>713</t>
  </si>
  <si>
    <t>Izolace tepelné</t>
  </si>
  <si>
    <t>713100811R00</t>
  </si>
  <si>
    <t xml:space="preserve">Odstranění tepelné izolace, polystyrén tl. do 2 cm </t>
  </si>
  <si>
    <t>pro příčky a zárubně:(4,05+4,4+3,2)*0,115+(0,9*2*0,15)</t>
  </si>
  <si>
    <t>71310pc</t>
  </si>
  <si>
    <t xml:space="preserve">Odstranění písk.lože </t>
  </si>
  <si>
    <t>766</t>
  </si>
  <si>
    <t>Konstrukce truhlářské</t>
  </si>
  <si>
    <t>766661412R00</t>
  </si>
  <si>
    <t xml:space="preserve">Montáž dveří protipožár.1kř.do 80 cm, dveře levé </t>
  </si>
  <si>
    <t>Montáž dveří protipožár.1kř.do 90 cm, dveře levé s kukátkem</t>
  </si>
  <si>
    <t>766 01-0001</t>
  </si>
  <si>
    <t>kpl</t>
  </si>
  <si>
    <t>Součástí dodávky a montáže m.č.05:</t>
  </si>
  <si>
    <t xml:space="preserve">Dřez - např. TEKA DEVA ECO nerez                           </t>
  </si>
  <si>
    <t xml:space="preserve">Pečící trouba např. Electrolux                              Sklokeramická varná deska např. Electrolux </t>
  </si>
  <si>
    <t xml:space="preserve">Odsavač par např. Electrolux </t>
  </si>
  <si>
    <t>766 01-0002</t>
  </si>
  <si>
    <t>Součástí dodávky a montáže m.č.07:</t>
  </si>
  <si>
    <t>766 01-0003pc</t>
  </si>
  <si>
    <t>Dřevěné dvířka atyp. do instalačního jádra 700/300mm</t>
  </si>
  <si>
    <t>766 40-0001pc</t>
  </si>
  <si>
    <t xml:space="preserve">Demontáž+montáž prahů dveří </t>
  </si>
  <si>
    <t>61168501.A1</t>
  </si>
  <si>
    <t>včetně vložky, klika broušený hliník a samozavírač</t>
  </si>
  <si>
    <t>pro m.č. 07</t>
  </si>
  <si>
    <t>61168502.A</t>
  </si>
  <si>
    <t>Dveře dřevěné vnitřní hladké Hasil EI30  90/197 cm EI30DP3-Sm, bezp. třída BT3</t>
  </si>
  <si>
    <t>včetně vložky, klika broušený hliník</t>
  </si>
  <si>
    <t>pro byt č. 401 - dveře s kukátkem</t>
  </si>
  <si>
    <t>998766102R00</t>
  </si>
  <si>
    <t xml:space="preserve">Přesun hmot pro truhlářské konstr., výšky do 12 m </t>
  </si>
  <si>
    <t>767</t>
  </si>
  <si>
    <t>Konstrukce zámečnické</t>
  </si>
  <si>
    <t>767137803R00</t>
  </si>
  <si>
    <t xml:space="preserve">Demontáž příček sádrokartonových, desek do suti </t>
  </si>
  <si>
    <t>20,40</t>
  </si>
  <si>
    <t>767581801R00</t>
  </si>
  <si>
    <t xml:space="preserve">Demontáž podhledů - kazet </t>
  </si>
  <si>
    <t>7,01</t>
  </si>
  <si>
    <t>416 06-1212pc</t>
  </si>
  <si>
    <t>minerální podhled SK 15/600/600</t>
  </si>
  <si>
    <t>2,1</t>
  </si>
  <si>
    <t>998767102R00</t>
  </si>
  <si>
    <t xml:space="preserve">Přesun hmot pro zámečnické konstr., výšky do 12 m </t>
  </si>
  <si>
    <t>979011111R00</t>
  </si>
  <si>
    <t xml:space="preserve">Svislá doprava suti a vybour. hmot za 2.NP a 1.PP </t>
  </si>
  <si>
    <t>771</t>
  </si>
  <si>
    <t>Podlahy z dlaždic a obklady</t>
  </si>
  <si>
    <t>711113125U00</t>
  </si>
  <si>
    <t xml:space="preserve">Izolace vlhko S COMBIFLEX-C2 </t>
  </si>
  <si>
    <t>m.č.03 (12/n):1,35*0,85</t>
  </si>
  <si>
    <t>m.č.04 (8/n):3,15-0,72</t>
  </si>
  <si>
    <t>771573131U00</t>
  </si>
  <si>
    <t xml:space="preserve">Mtž keram režná skluz lepidlo -50 </t>
  </si>
  <si>
    <t>771573810U00</t>
  </si>
  <si>
    <t xml:space="preserve">Dmtž podlaha keramika lepidlo </t>
  </si>
  <si>
    <t>m.č.03 (9/b):0,85*1,35</t>
  </si>
  <si>
    <t>m.č.04 (6/b):1,8*1,1</t>
  </si>
  <si>
    <t>771578011R00</t>
  </si>
  <si>
    <t xml:space="preserve">Spára podlaha - stěna, silikonem </t>
  </si>
  <si>
    <t>771589792R00</t>
  </si>
  <si>
    <t xml:space="preserve">Příplatek za podlahy v omezeném prostoru </t>
  </si>
  <si>
    <t>771589793R00</t>
  </si>
  <si>
    <t xml:space="preserve">Příplatek za spárovací hmotu - plošně </t>
  </si>
  <si>
    <t>m.č.301b (3/n):43,26</t>
  </si>
  <si>
    <t>m.č.01 (17/n):7,3</t>
  </si>
  <si>
    <t>m.č.05 (20/n):10,95</t>
  </si>
  <si>
    <t>m.č.02 (22/n):2,24</t>
  </si>
  <si>
    <t>m.č.06 (24/n):19,46</t>
  </si>
  <si>
    <t>m.č.08 (26/n):18,8</t>
  </si>
  <si>
    <t>m.č.07 (27/n):18,26</t>
  </si>
  <si>
    <t>771591111U00</t>
  </si>
  <si>
    <t xml:space="preserve">Penetrace podkladu podlahy </t>
  </si>
  <si>
    <t>771591121U00</t>
  </si>
  <si>
    <t xml:space="preserve">Roznášecí rohož na podklad dlažby </t>
  </si>
  <si>
    <t>771990111U00</t>
  </si>
  <si>
    <t xml:space="preserve">Vyrovnání samoniv stěrkou tl4 15MPa </t>
  </si>
  <si>
    <t>771990191U00</t>
  </si>
  <si>
    <t xml:space="preserve">Přípl vyrov stěrka dlažba 1mm 15Mpa </t>
  </si>
  <si>
    <t>775592004R00</t>
  </si>
  <si>
    <t xml:space="preserve">Broušení podlahy </t>
  </si>
  <si>
    <t>771 00-0001.000</t>
  </si>
  <si>
    <t xml:space="preserve">Plastová lišta k ukončování obkladů a dlažeb </t>
  </si>
  <si>
    <t>m.č.03:3,54+2*2+2*0,85</t>
  </si>
  <si>
    <t>m.č.04:6,25+2*2</t>
  </si>
  <si>
    <t>m.č.05:2*0,75</t>
  </si>
  <si>
    <t>m.č.07:2*0,75</t>
  </si>
  <si>
    <t>771 57 8001pc</t>
  </si>
  <si>
    <t xml:space="preserve">Spárování silikonem - pro zařizovací předměty </t>
  </si>
  <si>
    <t>00001</t>
  </si>
  <si>
    <t>998771102R00</t>
  </si>
  <si>
    <t xml:space="preserve">Přesun hmot pro podlahy z dlaždic, výšky do 12 m </t>
  </si>
  <si>
    <t>998771192R00</t>
  </si>
  <si>
    <t xml:space="preserve">Příplatek zvětš. přesun, podl. z dlaždic do 100 m </t>
  </si>
  <si>
    <t>776</t>
  </si>
  <si>
    <t>Podlahy povlakové</t>
  </si>
  <si>
    <t>776401800R00</t>
  </si>
  <si>
    <t xml:space="preserve">Demontáž soklíků nebo lišt, pryžových nebo z PVC </t>
  </si>
  <si>
    <t>122,5</t>
  </si>
  <si>
    <t>776421100RU1</t>
  </si>
  <si>
    <t>Lepení podlahových soklíků z PVC a vinylu včetně dodávky soklíku PVC</t>
  </si>
  <si>
    <t>776511810RT2</t>
  </si>
  <si>
    <t>Odstranění PVC a koberců lepených bez podložky z ploch 10 - 20 m2</t>
  </si>
  <si>
    <t>120,30</t>
  </si>
  <si>
    <t>776521100RT1</t>
  </si>
  <si>
    <t>Lepení povlak.podlah z pásů PVC pouze položení - PVC ve specifikaci</t>
  </si>
  <si>
    <t>m.č.301c :43,26</t>
  </si>
  <si>
    <t>m.č.01:7,3</t>
  </si>
  <si>
    <t>m.č.05:10,95</t>
  </si>
  <si>
    <t>m.č.02:2,24</t>
  </si>
  <si>
    <t>m.č.08:18,8</t>
  </si>
  <si>
    <t>m.č.06:19,46</t>
  </si>
  <si>
    <t>m.č.07:18,26</t>
  </si>
  <si>
    <t>776981112RT1</t>
  </si>
  <si>
    <t>Lišta hliníková přechodová, stejná výška krytin profil 30/A, samolepicí, šířky 30 mm</t>
  </si>
  <si>
    <t>0,6</t>
  </si>
  <si>
    <t>776981113RT1</t>
  </si>
  <si>
    <t>Lišta hliníková přechodová, různá výška krytin profil 55/A, samolepicí, š. 35 mm, v. 8 mm</t>
  </si>
  <si>
    <t>77610</t>
  </si>
  <si>
    <t xml:space="preserve">Sešívání podkladu, původní potěry </t>
  </si>
  <si>
    <t>12</t>
  </si>
  <si>
    <t>77698</t>
  </si>
  <si>
    <t xml:space="preserve">Dodání a montáž hrany 25*20 mm, schodky </t>
  </si>
  <si>
    <t>1,85</t>
  </si>
  <si>
    <t>77699</t>
  </si>
  <si>
    <t xml:space="preserve">Olepení schodků, vč.materiálu </t>
  </si>
  <si>
    <t>28410163</t>
  </si>
  <si>
    <t>998776102R00</t>
  </si>
  <si>
    <t xml:space="preserve">Přesun hmot pro podlahy povlakové, výšky do 12 m </t>
  </si>
  <si>
    <t>781</t>
  </si>
  <si>
    <t>Obklady keramické</t>
  </si>
  <si>
    <t>781419701R00</t>
  </si>
  <si>
    <t xml:space="preserve">Příplatek za práci v omezeném prostoru </t>
  </si>
  <si>
    <t>7,2</t>
  </si>
  <si>
    <t>781419705R00</t>
  </si>
  <si>
    <t>7,2+12,5</t>
  </si>
  <si>
    <t>781419711R00</t>
  </si>
  <si>
    <t xml:space="preserve">Příplatek k obkladu stěn za plochu do 10 m2 jedntl </t>
  </si>
  <si>
    <t>781473112U00</t>
  </si>
  <si>
    <t xml:space="preserve">Mtž keram obklad, hladká, lepidlo -12ks/m2 </t>
  </si>
  <si>
    <t>m.č.07 (6/n):1,95</t>
  </si>
  <si>
    <t>781473810U00</t>
  </si>
  <si>
    <t xml:space="preserve">Dmtž obklad keram lepidlo </t>
  </si>
  <si>
    <t>m.č.03 (8/b):5,7</t>
  </si>
  <si>
    <t>m.č.04 (4/b):14,6</t>
  </si>
  <si>
    <t>m.č.05 (11/b):3,4</t>
  </si>
  <si>
    <t>781495115U00</t>
  </si>
  <si>
    <t xml:space="preserve">Spárování obkladu silikonem </t>
  </si>
  <si>
    <t>13,2+21,3</t>
  </si>
  <si>
    <t>00002</t>
  </si>
  <si>
    <t>998781102R00</t>
  </si>
  <si>
    <t xml:space="preserve">Přesun hmot pro obklady keramické, výšky do 12 m </t>
  </si>
  <si>
    <t>998781192R00</t>
  </si>
  <si>
    <t xml:space="preserve">Příplatek zvětš. přesun, obkl. keramické do 100 m </t>
  </si>
  <si>
    <t>783</t>
  </si>
  <si>
    <t>Nátěry</t>
  </si>
  <si>
    <t>783 12-0001</t>
  </si>
  <si>
    <t>Nátěry zárubní dveří - zákl+2xvrchní (RAL 1015) včetně obroušení</t>
  </si>
  <si>
    <t>Zárubně 800mm:(0,2*(2+2+0,8))*4</t>
  </si>
  <si>
    <t>Zárubně 600mm:(0,2*(2+2+0,6))*2</t>
  </si>
  <si>
    <t>Zárubně 900mm:(0,2*(2+2+0,9))*1</t>
  </si>
  <si>
    <t>784</t>
  </si>
  <si>
    <t>Malby</t>
  </si>
  <si>
    <t>784191101R00</t>
  </si>
  <si>
    <t xml:space="preserve">Penetrace podkladu univerzální Primalex 1x </t>
  </si>
  <si>
    <t>m.č.01 (16/n):41,10</t>
  </si>
  <si>
    <t>m.č.02 (21/n):19,95</t>
  </si>
  <si>
    <t>m.č.03 (11/n):3,55</t>
  </si>
  <si>
    <t>m.č.04 (9/n):7,25</t>
  </si>
  <si>
    <t>m.č.05 (19/n):42,10</t>
  </si>
  <si>
    <t>m.č.06 (23/n):69,31</t>
  </si>
  <si>
    <t>m.č.07 (5/n):63,5</t>
  </si>
  <si>
    <t>m.č.08 (28/n):68,65</t>
  </si>
  <si>
    <t>784402801R00</t>
  </si>
  <si>
    <t xml:space="preserve">Odstranění malby oškrábáním v místnosti H do 3,8 m </t>
  </si>
  <si>
    <t>784453621U00</t>
  </si>
  <si>
    <t xml:space="preserve">Malba 2xdisp. om. bílá m- do 3,8m </t>
  </si>
  <si>
    <t>D96</t>
  </si>
  <si>
    <t>Přesuny suti a vybouraných hmot</t>
  </si>
  <si>
    <t>199000000R00</t>
  </si>
  <si>
    <t xml:space="preserve">Poplatek za skladku suti </t>
  </si>
  <si>
    <t>4,1198+0,7253+0,0851+0,7649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</si>
  <si>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</si>
  <si>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</si>
  <si>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</si>
  <si>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</si>
  <si>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(4,1198+0,7253+0,0851+0,7649)*2</t>
  </si>
  <si>
    <t>979093111R00</t>
  </si>
  <si>
    <t xml:space="preserve">Uložení suti na skládku bez zhutnění </t>
  </si>
  <si>
    <t>997211611U00</t>
  </si>
  <si>
    <t xml:space="preserve">Nakládání suti doprav prostř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</si>
  <si>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</si>
  <si>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</si>
  <si>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</si>
  <si>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</si>
  <si>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</si>
  <si>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</si>
  <si>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</si>
  <si>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</si>
  <si>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Budova DPS č. p. 2292, Uherský Brod</t>
  </si>
  <si>
    <t>Renovace a úprava bytu č. 418 v budově DPS č.p. 2292, Za Humny v Uh. Brodě</t>
  </si>
  <si>
    <t>Ing. Vlastimil Karlík</t>
  </si>
  <si>
    <t>Město Uherský Brod, Masarykovo nám. 100, Uherský Brod, 688 01</t>
  </si>
  <si>
    <t>Ing.Vlastimil Karlík</t>
  </si>
  <si>
    <t>Stavebně technické řešení</t>
  </si>
  <si>
    <t>dveře kanceláře:2 + 1,3</t>
  </si>
  <si>
    <t>611481211RT2</t>
  </si>
  <si>
    <t>m.č. 05, 06, 08 = 10,95+19,46+18,80</t>
  </si>
  <si>
    <t>Montáž výztužné sítě (perlinky) do stěrky-stropy, vč. výztužné sítě a stěrkového tmelu</t>
  </si>
  <si>
    <t>612481211RT2</t>
  </si>
  <si>
    <t>Montáž výztužné sítě (perlinky) do stěrky-stěny, vč. výztužné sítě a stěrkového tmelu</t>
  </si>
  <si>
    <t>m.č.05 (18/n):4,5+10,95</t>
  </si>
  <si>
    <t>m.č.06 19,46</t>
  </si>
  <si>
    <t>m.č.08: 18,8</t>
  </si>
  <si>
    <t>601014142RT1</t>
  </si>
  <si>
    <t>Omítka stropů štuková ručně, tloušťka vrstvy 2 mm</t>
  </si>
  <si>
    <t>Podhledy-kazeta, bez izolace, včetně nosného rámu a uchycení M+D</t>
  </si>
  <si>
    <t>Dveře dřevěné vnitřní hladké Hasil EI30  80/197 cm EI30DP3-C3, vložka bezp. třída BT3</t>
  </si>
  <si>
    <t>61160103</t>
  </si>
  <si>
    <t>61160101</t>
  </si>
  <si>
    <t>Dveře vnitřní hladké plné 1kř. 60x197 bílé</t>
  </si>
  <si>
    <t>766660722</t>
  </si>
  <si>
    <t>Montáž dveřního kování a WC zámku</t>
  </si>
  <si>
    <t>54915351</t>
  </si>
  <si>
    <t>Kování WC stříbrné, WC zámek jednostranný - ovál</t>
  </si>
  <si>
    <t>54926001</t>
  </si>
  <si>
    <t>Zámek zadlabací WC</t>
  </si>
  <si>
    <t>766661512R00</t>
  </si>
  <si>
    <t xml:space="preserve">Montáž dveří vnitřních, 1kř. do 80 cm, pravé </t>
  </si>
  <si>
    <t>2+3</t>
  </si>
  <si>
    <t>m.č.05 (19/n):52,10</t>
  </si>
  <si>
    <t>m.č.07 (5/n):73,5</t>
  </si>
  <si>
    <t>m.č.08 (28/n):78,65</t>
  </si>
  <si>
    <t>m.č.06 (23/n):82,3</t>
  </si>
  <si>
    <t>PVC pro podlahy</t>
  </si>
  <si>
    <r>
      <t xml:space="preserve">Dveře vnitřní hladké 2/3 prosklené 1kř. 80x197 bílé 
    </t>
    </r>
    <r>
      <rPr>
        <sz val="8"/>
        <color rgb="FF008000"/>
        <rFont val="Arial CE"/>
        <charset val="238"/>
      </rPr>
      <t>vč. zámku dozického, klika-klika, štítky</t>
    </r>
  </si>
  <si>
    <r>
      <t xml:space="preserve">Obklad keramický </t>
    </r>
    <r>
      <rPr>
        <sz val="6"/>
        <rFont val="Arial"/>
        <family val="2"/>
        <charset val="238"/>
      </rPr>
      <t>(zadaná cena 350 Kč/m2 bez DPH)</t>
    </r>
  </si>
  <si>
    <r>
      <t xml:space="preserve">Keramická dlažba protiskluzová </t>
    </r>
    <r>
      <rPr>
        <sz val="6"/>
        <rFont val="Arial"/>
        <family val="2"/>
        <charset val="238"/>
      </rPr>
      <t>(zadaná cena 400Kč/m2 bez DPH)</t>
    </r>
  </si>
  <si>
    <t>49,21</t>
  </si>
  <si>
    <t>120,31*1,1</t>
  </si>
  <si>
    <t>m.č.04 (8/n):3,15</t>
  </si>
  <si>
    <t>kompl.</t>
  </si>
  <si>
    <t>4,30 * 1,1</t>
  </si>
  <si>
    <t>26,15*1,1</t>
  </si>
  <si>
    <t>Byt č. 418</t>
  </si>
  <si>
    <t>Výroba a montáž nábytku kuchyně vč. úchytek vestavěný dřez nerez, vč. elektro příslušenství (T/5)</t>
  </si>
  <si>
    <t>Výroba a montáž nábytku kuchyně vč. úchytek vestavěný dřez nerez (T/7)</t>
  </si>
  <si>
    <t>m.č. 01</t>
  </si>
  <si>
    <t>pro byt č. 418 - dveře s kukátkem</t>
  </si>
  <si>
    <t>Výroba a montáž nábytku vestavěné skříně a policové niky (T/6)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</si>
</sst>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31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sz val="8"/>
      <name val="Arial CE"/>
      <charset val="238"/>
    </font>
    <font>
      <sz val="8"/>
      <color rgb="FF008000"/>
      <name val="Arial CE"/>
      <charset val="238"/>
    </font>
    <font>
      <sz val="6"/>
      <name val="Arial"/>
      <family val="2"/>
      <charset val="238"/>
    </font>
    <font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4" tint="0.79998168889431442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25" fillId="2" borderId="12" xfId="0" applyNumberFormat="1" applyFont="1" applyFill="1" applyBorder="1"/>
    <xf numFmtId="14" fontId="3" fillId="0" borderId="13" xfId="0" applyNumberFormat="1" applyFont="1" applyBorder="1"/>
    <xf numFmtId="49" fontId="25" fillId="0" borderId="45" xfId="1" applyNumberFormat="1" applyFont="1" applyBorder="1"/>
    <xf numFmtId="49" fontId="27" fillId="0" borderId="65" xfId="0" applyNumberFormat="1" applyFont="1" applyBorder="1" applyAlignment="1">
      <alignment vertical="top"/>
    </xf>
    <xf numFmtId="49" fontId="27" fillId="0" borderId="65" xfId="0" applyNumberFormat="1" applyFont="1" applyBorder="1" applyAlignment="1">
      <alignment horizontal="left" vertical="top" wrapText="1"/>
    </xf>
    <xf numFmtId="0" fontId="27" fillId="0" borderId="39" xfId="0" applyFont="1" applyBorder="1" applyAlignment="1">
      <alignment horizontal="center" vertical="top" shrinkToFit="1"/>
    </xf>
    <xf numFmtId="4" fontId="27" fillId="4" borderId="10" xfId="0" applyNumberFormat="1" applyFont="1" applyFill="1" applyBorder="1" applyAlignment="1" applyProtection="1">
      <alignment vertical="top" shrinkToFit="1"/>
      <protection locked="0"/>
    </xf>
    <xf numFmtId="4" fontId="27" fillId="0" borderId="40" xfId="0" applyNumberFormat="1" applyFont="1" applyBorder="1" applyAlignment="1">
      <alignment vertical="top" shrinkToFit="1"/>
    </xf>
    <xf numFmtId="0" fontId="27" fillId="0" borderId="65" xfId="0" applyFont="1" applyBorder="1" applyAlignment="1">
      <alignment horizontal="center" vertical="top" shrinkToFit="1"/>
    </xf>
    <xf numFmtId="4" fontId="27" fillId="0" borderId="66" xfId="0" applyNumberFormat="1" applyFont="1" applyBorder="1" applyAlignment="1">
      <alignment vertical="top" shrinkToFit="1"/>
    </xf>
    <xf numFmtId="0" fontId="16" fillId="0" borderId="5" xfId="1" applyFont="1" applyBorder="1" applyAlignment="1">
      <alignment horizontal="center" vertical="top"/>
    </xf>
    <xf numFmtId="49" fontId="5" fillId="0" borderId="5" xfId="1" applyNumberFormat="1" applyFont="1" applyBorder="1" applyAlignment="1">
      <alignment horizontal="right"/>
    </xf>
    <xf numFmtId="4" fontId="20" fillId="3" borderId="67" xfId="1" applyNumberFormat="1" applyFont="1" applyFill="1" applyBorder="1" applyAlignment="1">
      <alignment horizontal="right" wrapText="1"/>
    </xf>
    <xf numFmtId="0" fontId="20" fillId="3" borderId="37" xfId="1" applyFont="1" applyFill="1" applyBorder="1" applyAlignment="1">
      <alignment horizontal="left" wrapText="1"/>
    </xf>
    <xf numFmtId="0" fontId="20" fillId="0" borderId="36" xfId="0" applyFont="1" applyBorder="1" applyAlignment="1">
      <alignment horizontal="right"/>
    </xf>
    <xf numFmtId="0" fontId="16" fillId="0" borderId="59" xfId="1" applyFont="1" applyFill="1" applyBorder="1" applyAlignment="1">
      <alignment horizontal="center" vertical="top"/>
    </xf>
    <xf numFmtId="0" fontId="5" fillId="0" borderId="56" xfId="1" applyFont="1" applyFill="1" applyBorder="1" applyAlignment="1">
      <alignment horizontal="center"/>
    </xf>
    <xf numFmtId="4" fontId="16" fillId="4" borderId="59" xfId="1" applyNumberFormat="1" applyFont="1" applyFill="1" applyBorder="1" applyAlignment="1" applyProtection="1">
      <alignment horizontal="right"/>
      <protection locked="0"/>
    </xf>
    <xf numFmtId="4" fontId="27" fillId="4" borderId="65" xfId="0" applyNumberFormat="1" applyFont="1" applyFill="1" applyBorder="1" applyAlignment="1" applyProtection="1">
      <alignment vertical="top" shrinkToFit="1"/>
      <protection locked="0"/>
    </xf>
    <xf numFmtId="0" fontId="20" fillId="0" borderId="34" xfId="1" applyFont="1" applyFill="1" applyBorder="1" applyAlignment="1" applyProtection="1">
      <alignment horizontal="left" wrapText="1"/>
    </xf>
    <xf numFmtId="3" fontId="3" fillId="4" borderId="26" xfId="0" applyNumberFormat="1" applyFont="1" applyFill="1" applyBorder="1" applyAlignment="1" applyProtection="1">
      <alignment horizontal="right"/>
      <protection locked="0"/>
    </xf>
    <xf numFmtId="165" fontId="3" fillId="4" borderId="10" xfId="0" applyNumberFormat="1" applyFont="1" applyFill="1" applyBorder="1" applyAlignment="1" applyProtection="1">
      <alignment horizontal="right"/>
      <protection locked="0"/>
    </xf>
    <xf numFmtId="49" fontId="30" fillId="0" borderId="59" xfId="1" applyNumberFormat="1" applyFont="1" applyBorder="1" applyAlignment="1">
      <alignment horizontal="left" vertical="top"/>
    </xf>
    <xf numFmtId="0" fontId="30" fillId="0" borderId="59" xfId="1" applyFont="1" applyBorder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26" fillId="0" borderId="10" xfId="0" applyFont="1" applyBorder="1" applyAlignment="1">
      <alignment horizontal="left"/>
    </xf>
    <xf numFmtId="0" fontId="5" fillId="4" borderId="10" xfId="0" applyFont="1" applyFill="1" applyBorder="1" applyAlignment="1" applyProtection="1">
      <alignment horizontal="left"/>
      <protection locked="0"/>
    </xf>
    <xf numFmtId="0" fontId="5" fillId="4" borderId="15" xfId="0" applyFont="1" applyFill="1" applyBorder="1" applyAlignment="1" applyProtection="1">
      <alignment horizontal="left"/>
      <protection locked="0"/>
    </xf>
    <xf numFmtId="0" fontId="5" fillId="4" borderId="9" xfId="0" applyFont="1" applyFill="1" applyBorder="1" applyAlignment="1" applyProtection="1">
      <alignment horizontal="left"/>
      <protection locked="0"/>
    </xf>
    <xf numFmtId="0" fontId="5" fillId="4" borderId="8" xfId="0" applyFont="1" applyFill="1" applyBorder="1" applyAlignment="1" applyProtection="1">
      <alignment horizontal="left"/>
      <protection locked="0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9" fontId="20" fillId="3" borderId="63" xfId="1" applyNumberFormat="1" applyFont="1" applyFill="1" applyBorder="1" applyAlignment="1">
      <alignment horizontal="left" wrapText="1"/>
    </xf>
    <xf numFmtId="49" fontId="20" fillId="3" borderId="64" xfId="1" applyNumberFormat="1" applyFont="1" applyFill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49" fontId="21" fillId="0" borderId="64" xfId="0" applyNumberFormat="1" applyFont="1" applyBorder="1" applyAlignment="1">
      <alignment horizontal="left" wrapText="1"/>
    </xf>
    <xf numFmtId="49" fontId="20" fillId="3" borderId="68" xfId="1" applyNumberFormat="1" applyFont="1" applyFill="1" applyBorder="1" applyAlignment="1">
      <alignment horizontal="left" wrapText="1"/>
    </xf>
    <xf numFmtId="49" fontId="20" fillId="3" borderId="69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11" sqref="C11:E1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Byt č. 418</v>
      </c>
      <c r="D2" s="5" t="str">
        <f>Rekapitulace!G2</f>
        <v>Stavebně technické řešení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/>
      <c r="B5" s="18"/>
      <c r="C5" s="19" t="s">
        <v>407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/>
      <c r="O6" s="23"/>
    </row>
    <row r="7" spans="1:57" ht="12.95" customHeight="1" x14ac:dyDescent="0.2">
      <c r="A7" s="200" t="s">
        <v>408</v>
      </c>
      <c r="B7" s="24"/>
      <c r="C7" s="25"/>
      <c r="D7" s="26"/>
      <c r="E7" s="26"/>
      <c r="F7" s="27" t="s">
        <v>11</v>
      </c>
      <c r="G7" s="22"/>
    </row>
    <row r="8" spans="1:57" x14ac:dyDescent="0.2">
      <c r="A8" s="28" t="s">
        <v>12</v>
      </c>
      <c r="B8" s="13"/>
      <c r="C8" s="225" t="s">
        <v>409</v>
      </c>
      <c r="D8" s="225"/>
      <c r="E8" s="226"/>
      <c r="F8" s="29" t="s">
        <v>13</v>
      </c>
      <c r="G8" s="30"/>
      <c r="H8" s="31"/>
      <c r="I8" s="32"/>
    </row>
    <row r="9" spans="1:57" x14ac:dyDescent="0.2">
      <c r="A9" s="28" t="s">
        <v>14</v>
      </c>
      <c r="B9" s="13"/>
      <c r="C9" s="225"/>
      <c r="D9" s="225"/>
      <c r="E9" s="226"/>
      <c r="F9" s="13"/>
      <c r="G9" s="33"/>
      <c r="H9" s="34"/>
    </row>
    <row r="10" spans="1:57" x14ac:dyDescent="0.2">
      <c r="A10" s="28" t="s">
        <v>15</v>
      </c>
      <c r="B10" s="13"/>
      <c r="C10" s="227" t="s">
        <v>410</v>
      </c>
      <c r="D10" s="227"/>
      <c r="E10" s="227"/>
      <c r="F10" s="35"/>
      <c r="G10" s="36"/>
      <c r="H10" s="37"/>
    </row>
    <row r="11" spans="1:57" ht="13.5" customHeight="1" x14ac:dyDescent="0.2">
      <c r="A11" s="28" t="s">
        <v>16</v>
      </c>
      <c r="B11" s="13"/>
      <c r="C11" s="228"/>
      <c r="D11" s="228"/>
      <c r="E11" s="228"/>
      <c r="F11" s="38" t="s">
        <v>17</v>
      </c>
      <c r="G11" s="39"/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10"/>
      <c r="C12" s="229"/>
      <c r="D12" s="230"/>
      <c r="E12" s="231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 t="str">
        <f>Rekapitulace!A29</f>
        <v>Ztížené výrobní podmínky</v>
      </c>
      <c r="E15" s="57"/>
      <c r="F15" s="58"/>
      <c r="G15" s="55">
        <f>Rekapitulace!I29</f>
        <v>0</v>
      </c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9" t="str">
        <f>Rekapitulace!A30</f>
        <v>Oborová přirážka</v>
      </c>
      <c r="E16" s="59"/>
      <c r="F16" s="60"/>
      <c r="G16" s="55">
        <f>Rekapitulace!I30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9" t="str">
        <f>Rekapitulace!A31</f>
        <v>Přesun stavebních kapacit</v>
      </c>
      <c r="E17" s="59"/>
      <c r="F17" s="60"/>
      <c r="G17" s="55">
        <f>Rekapitulace!I31</f>
        <v>0</v>
      </c>
    </row>
    <row r="18" spans="1:7" ht="15.95" customHeight="1" x14ac:dyDescent="0.2">
      <c r="A18" s="61" t="s">
        <v>28</v>
      </c>
      <c r="B18" s="62" t="s">
        <v>29</v>
      </c>
      <c r="C18" s="55">
        <f>Dodavka</f>
        <v>0</v>
      </c>
      <c r="D18" s="9" t="str">
        <f>Rekapitulace!A32</f>
        <v>Mimostaveništní doprava</v>
      </c>
      <c r="E18" s="59"/>
      <c r="F18" s="60"/>
      <c r="G18" s="55">
        <f>Rekapitulace!I32</f>
        <v>0</v>
      </c>
    </row>
    <row r="19" spans="1:7" ht="15.95" customHeight="1" x14ac:dyDescent="0.2">
      <c r="A19" s="63" t="s">
        <v>30</v>
      </c>
      <c r="B19" s="54"/>
      <c r="C19" s="55">
        <f>SUM(C15:C18)</f>
        <v>0</v>
      </c>
      <c r="D19" s="9" t="str">
        <f>Rekapitulace!A33</f>
        <v>Zařízení staveniště</v>
      </c>
      <c r="E19" s="59"/>
      <c r="F19" s="60"/>
      <c r="G19" s="55">
        <f>Rekapitulace!I33</f>
        <v>0</v>
      </c>
    </row>
    <row r="20" spans="1:7" ht="15.95" customHeight="1" x14ac:dyDescent="0.2">
      <c r="A20" s="63"/>
      <c r="B20" s="54"/>
      <c r="C20" s="55"/>
      <c r="D20" s="9" t="str">
        <f>Rekapitulace!A34</f>
        <v>Provoz investora</v>
      </c>
      <c r="E20" s="59"/>
      <c r="F20" s="60"/>
      <c r="G20" s="55">
        <f>Rekapitulace!I34</f>
        <v>0</v>
      </c>
    </row>
    <row r="21" spans="1:7" ht="15.95" customHeight="1" x14ac:dyDescent="0.2">
      <c r="A21" s="63" t="s">
        <v>31</v>
      </c>
      <c r="B21" s="54"/>
      <c r="C21" s="55">
        <f>HZS</f>
        <v>0</v>
      </c>
      <c r="D21" s="9" t="str">
        <f>Rekapitulace!A35</f>
        <v>Kompletační činnost (IČD)</v>
      </c>
      <c r="E21" s="59"/>
      <c r="F21" s="60"/>
      <c r="G21" s="55">
        <f>Rekapitulace!I35</f>
        <v>0</v>
      </c>
    </row>
    <row r="22" spans="1:7" ht="15.95" customHeight="1" x14ac:dyDescent="0.2">
      <c r="A22" s="64" t="s">
        <v>32</v>
      </c>
      <c r="B22" s="65"/>
      <c r="C22" s="55">
        <f>C19+C21</f>
        <v>0</v>
      </c>
      <c r="D22" s="9" t="s">
        <v>33</v>
      </c>
      <c r="E22" s="59"/>
      <c r="F22" s="60"/>
      <c r="G22" s="55">
        <f>G23-SUM(G15:G21)</f>
        <v>0</v>
      </c>
    </row>
    <row r="23" spans="1:7" ht="15.95" customHeight="1" thickBot="1" x14ac:dyDescent="0.25">
      <c r="A23" s="232" t="s">
        <v>34</v>
      </c>
      <c r="B23" s="233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 x14ac:dyDescent="0.2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 x14ac:dyDescent="0.2">
      <c r="A25" s="64" t="s">
        <v>39</v>
      </c>
      <c r="B25" s="65"/>
      <c r="C25" s="75" t="s">
        <v>411</v>
      </c>
      <c r="D25" s="65" t="s">
        <v>39</v>
      </c>
      <c r="E25" s="76"/>
      <c r="F25" s="77" t="s">
        <v>39</v>
      </c>
      <c r="G25" s="78"/>
    </row>
    <row r="26" spans="1:7" ht="37.5" customHeight="1" x14ac:dyDescent="0.2">
      <c r="A26" s="64" t="s">
        <v>40</v>
      </c>
      <c r="B26" s="79"/>
      <c r="C26" s="201">
        <v>43342</v>
      </c>
      <c r="D26" s="65" t="s">
        <v>40</v>
      </c>
      <c r="E26" s="76"/>
      <c r="F26" s="77" t="s">
        <v>40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43</v>
      </c>
      <c r="B30" s="85"/>
      <c r="C30" s="86">
        <v>15</v>
      </c>
      <c r="D30" s="85" t="s">
        <v>44</v>
      </c>
      <c r="E30" s="87"/>
      <c r="F30" s="234">
        <f>C23-F32</f>
        <v>0</v>
      </c>
      <c r="G30" s="235"/>
    </row>
    <row r="31" spans="1:7" x14ac:dyDescent="0.2">
      <c r="A31" s="84" t="s">
        <v>45</v>
      </c>
      <c r="B31" s="85"/>
      <c r="C31" s="86">
        <f>SazbaDPH1</f>
        <v>15</v>
      </c>
      <c r="D31" s="85" t="s">
        <v>46</v>
      </c>
      <c r="E31" s="87"/>
      <c r="F31" s="234">
        <f>ROUND(PRODUCT(F30,C31/100),0)</f>
        <v>0</v>
      </c>
      <c r="G31" s="235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234">
        <v>0</v>
      </c>
      <c r="G32" s="235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0"/>
      <c r="F33" s="234">
        <f>ROUND(PRODUCT(F32,C33/100),0)</f>
        <v>0</v>
      </c>
      <c r="G33" s="235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36">
        <f>ROUND(SUM(F30:F33),0)</f>
        <v>0</v>
      </c>
      <c r="G34" s="237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224"/>
      <c r="C37" s="224"/>
      <c r="D37" s="224"/>
      <c r="E37" s="224"/>
      <c r="F37" s="224"/>
      <c r="G37" s="224"/>
      <c r="H37" t="s">
        <v>6</v>
      </c>
    </row>
    <row r="38" spans="1:8" ht="12.75" customHeight="1" x14ac:dyDescent="0.2">
      <c r="A38" s="95"/>
      <c r="B38" s="224"/>
      <c r="C38" s="224"/>
      <c r="D38" s="224"/>
      <c r="E38" s="224"/>
      <c r="F38" s="224"/>
      <c r="G38" s="224"/>
      <c r="H38" t="s">
        <v>6</v>
      </c>
    </row>
    <row r="39" spans="1:8" x14ac:dyDescent="0.2">
      <c r="A39" s="95"/>
      <c r="B39" s="224"/>
      <c r="C39" s="224"/>
      <c r="D39" s="224"/>
      <c r="E39" s="224"/>
      <c r="F39" s="224"/>
      <c r="G39" s="224"/>
      <c r="H39" t="s">
        <v>6</v>
      </c>
    </row>
    <row r="40" spans="1:8" x14ac:dyDescent="0.2">
      <c r="A40" s="95"/>
      <c r="B40" s="224"/>
      <c r="C40" s="224"/>
      <c r="D40" s="224"/>
      <c r="E40" s="224"/>
      <c r="F40" s="224"/>
      <c r="G40" s="224"/>
      <c r="H40" t="s">
        <v>6</v>
      </c>
    </row>
    <row r="41" spans="1:8" x14ac:dyDescent="0.2">
      <c r="A41" s="95"/>
      <c r="B41" s="224"/>
      <c r="C41" s="224"/>
      <c r="D41" s="224"/>
      <c r="E41" s="224"/>
      <c r="F41" s="224"/>
      <c r="G41" s="224"/>
      <c r="H41" t="s">
        <v>6</v>
      </c>
    </row>
    <row r="42" spans="1:8" x14ac:dyDescent="0.2">
      <c r="A42" s="95"/>
      <c r="B42" s="224"/>
      <c r="C42" s="224"/>
      <c r="D42" s="224"/>
      <c r="E42" s="224"/>
      <c r="F42" s="224"/>
      <c r="G42" s="224"/>
      <c r="H42" t="s">
        <v>6</v>
      </c>
    </row>
    <row r="43" spans="1:8" x14ac:dyDescent="0.2">
      <c r="A43" s="95"/>
      <c r="B43" s="224"/>
      <c r="C43" s="224"/>
      <c r="D43" s="224"/>
      <c r="E43" s="224"/>
      <c r="F43" s="224"/>
      <c r="G43" s="224"/>
      <c r="H43" t="s">
        <v>6</v>
      </c>
    </row>
    <row r="44" spans="1:8" x14ac:dyDescent="0.2">
      <c r="A44" s="95"/>
      <c r="B44" s="224"/>
      <c r="C44" s="224"/>
      <c r="D44" s="224"/>
      <c r="E44" s="224"/>
      <c r="F44" s="224"/>
      <c r="G44" s="224"/>
      <c r="H44" t="s">
        <v>6</v>
      </c>
    </row>
    <row r="45" spans="1:8" ht="0.75" customHeight="1" x14ac:dyDescent="0.2">
      <c r="A45" s="95"/>
      <c r="B45" s="224"/>
      <c r="C45" s="224"/>
      <c r="D45" s="224"/>
      <c r="E45" s="224"/>
      <c r="F45" s="224"/>
      <c r="G45" s="224"/>
      <c r="H45" t="s">
        <v>6</v>
      </c>
    </row>
    <row r="46" spans="1:8" x14ac:dyDescent="0.2">
      <c r="B46" s="238"/>
      <c r="C46" s="238"/>
      <c r="D46" s="238"/>
      <c r="E46" s="238"/>
      <c r="F46" s="238"/>
      <c r="G46" s="238"/>
    </row>
    <row r="47" spans="1:8" x14ac:dyDescent="0.2">
      <c r="B47" s="238"/>
      <c r="C47" s="238"/>
      <c r="D47" s="238"/>
      <c r="E47" s="238"/>
      <c r="F47" s="238"/>
      <c r="G47" s="238"/>
    </row>
    <row r="48" spans="1:8" x14ac:dyDescent="0.2">
      <c r="B48" s="238"/>
      <c r="C48" s="238"/>
      <c r="D48" s="238"/>
      <c r="E48" s="238"/>
      <c r="F48" s="238"/>
      <c r="G48" s="238"/>
    </row>
    <row r="49" spans="2:7" x14ac:dyDescent="0.2">
      <c r="B49" s="238"/>
      <c r="C49" s="238"/>
      <c r="D49" s="238"/>
      <c r="E49" s="238"/>
      <c r="F49" s="238"/>
      <c r="G49" s="238"/>
    </row>
    <row r="50" spans="2:7" x14ac:dyDescent="0.2">
      <c r="B50" s="238"/>
      <c r="C50" s="238"/>
      <c r="D50" s="238"/>
      <c r="E50" s="238"/>
      <c r="F50" s="238"/>
      <c r="G50" s="238"/>
    </row>
    <row r="51" spans="2:7" x14ac:dyDescent="0.2">
      <c r="B51" s="238"/>
      <c r="C51" s="238"/>
      <c r="D51" s="238"/>
      <c r="E51" s="238"/>
      <c r="F51" s="238"/>
      <c r="G51" s="238"/>
    </row>
    <row r="52" spans="2:7" x14ac:dyDescent="0.2">
      <c r="B52" s="238"/>
      <c r="C52" s="238"/>
      <c r="D52" s="238"/>
      <c r="E52" s="238"/>
      <c r="F52" s="238"/>
      <c r="G52" s="238"/>
    </row>
    <row r="53" spans="2:7" x14ac:dyDescent="0.2">
      <c r="B53" s="238"/>
      <c r="C53" s="238"/>
      <c r="D53" s="238"/>
      <c r="E53" s="238"/>
      <c r="F53" s="238"/>
      <c r="G53" s="238"/>
    </row>
    <row r="54" spans="2:7" x14ac:dyDescent="0.2">
      <c r="B54" s="238"/>
      <c r="C54" s="238"/>
      <c r="D54" s="238"/>
      <c r="E54" s="238"/>
      <c r="F54" s="238"/>
      <c r="G54" s="238"/>
    </row>
    <row r="55" spans="2:7" x14ac:dyDescent="0.2">
      <c r="B55" s="238"/>
      <c r="C55" s="238"/>
      <c r="D55" s="238"/>
      <c r="E55" s="238"/>
      <c r="F55" s="238"/>
      <c r="G55" s="238"/>
    </row>
  </sheetData>
  <sheetProtection password="DCC5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88"/>
  <sheetViews>
    <sheetView workbookViewId="0">
      <selection activeCell="F16" sqref="F1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239" t="s">
        <v>49</v>
      </c>
      <c r="B1" s="240"/>
      <c r="C1" s="202" t="str">
        <f>CONCATENATE(cislostavby," ",nazevstavby)</f>
        <v xml:space="preserve">Renovace a úprava bytu č. 418 v budově DPS č.p. 2292, Za Humny v Uh. Brodě </v>
      </c>
      <c r="D1" s="96"/>
      <c r="E1" s="97"/>
      <c r="F1" s="96"/>
      <c r="G1" s="98" t="s">
        <v>50</v>
      </c>
      <c r="H1" s="99" t="s">
        <v>452</v>
      </c>
      <c r="I1" s="100"/>
    </row>
    <row r="2" spans="1:9" ht="13.5" thickBot="1" x14ac:dyDescent="0.25">
      <c r="A2" s="241" t="s">
        <v>51</v>
      </c>
      <c r="B2" s="242"/>
      <c r="C2" s="101" t="str">
        <f>CONCATENATE(cisloobjektu," ",nazevobjektu)</f>
        <v xml:space="preserve"> Budova DPS č. p. 2292, Uherský Brod</v>
      </c>
      <c r="D2" s="102"/>
      <c r="E2" s="103"/>
      <c r="F2" s="102"/>
      <c r="G2" s="243" t="s">
        <v>412</v>
      </c>
      <c r="H2" s="244"/>
      <c r="I2" s="245"/>
    </row>
    <row r="3" spans="1:9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 x14ac:dyDescent="0.25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 x14ac:dyDescent="0.25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4" customFormat="1" x14ac:dyDescent="0.2">
      <c r="A7" s="196" t="str">
        <f>Položky!B7</f>
        <v>3</v>
      </c>
      <c r="B7" s="113" t="str">
        <f>Položky!C7</f>
        <v>Svislé a kompletní konstrukce</v>
      </c>
      <c r="C7" s="65"/>
      <c r="D7" s="114"/>
      <c r="E7" s="197">
        <f>Položky!BA15</f>
        <v>0</v>
      </c>
      <c r="F7" s="198">
        <f>Položky!BB15</f>
        <v>0</v>
      </c>
      <c r="G7" s="198">
        <f>Položky!BC15</f>
        <v>0</v>
      </c>
      <c r="H7" s="198">
        <f>Položky!BD15</f>
        <v>0</v>
      </c>
      <c r="I7" s="199">
        <f>Položky!BE15</f>
        <v>0</v>
      </c>
    </row>
    <row r="8" spans="1:9" s="34" customFormat="1" x14ac:dyDescent="0.2">
      <c r="A8" s="196" t="str">
        <f>Položky!B16</f>
        <v>34</v>
      </c>
      <c r="B8" s="113" t="str">
        <f>Položky!C16</f>
        <v>Stěny a příčky</v>
      </c>
      <c r="C8" s="65"/>
      <c r="D8" s="114"/>
      <c r="E8" s="197">
        <f>Položky!BA19</f>
        <v>0</v>
      </c>
      <c r="F8" s="198">
        <f>Položky!BB19</f>
        <v>0</v>
      </c>
      <c r="G8" s="198">
        <f>Položky!BC19</f>
        <v>0</v>
      </c>
      <c r="H8" s="198">
        <f>Položky!BD19</f>
        <v>0</v>
      </c>
      <c r="I8" s="199">
        <f>Položky!BE19</f>
        <v>0</v>
      </c>
    </row>
    <row r="9" spans="1:9" s="34" customFormat="1" x14ac:dyDescent="0.2">
      <c r="A9" s="196" t="str">
        <f>Položky!B20</f>
        <v>61</v>
      </c>
      <c r="B9" s="113" t="str">
        <f>Položky!C20</f>
        <v>Upravy povrchů vnitřní</v>
      </c>
      <c r="C9" s="65"/>
      <c r="D9" s="114"/>
      <c r="E9" s="197">
        <f>Položky!G71</f>
        <v>0</v>
      </c>
      <c r="F9" s="198">
        <f>Položky!BB71</f>
        <v>0</v>
      </c>
      <c r="G9" s="198">
        <f>Položky!BC71</f>
        <v>0</v>
      </c>
      <c r="H9" s="198">
        <f>Položky!BD71</f>
        <v>0</v>
      </c>
      <c r="I9" s="199">
        <f>Položky!BE71</f>
        <v>0</v>
      </c>
    </row>
    <row r="10" spans="1:9" s="34" customFormat="1" x14ac:dyDescent="0.2">
      <c r="A10" s="196" t="str">
        <f>Položky!B72</f>
        <v>63</v>
      </c>
      <c r="B10" s="113" t="str">
        <f>Položky!C72</f>
        <v>Podlahy a podlahové konstrukce</v>
      </c>
      <c r="C10" s="65"/>
      <c r="D10" s="114"/>
      <c r="E10" s="197">
        <f>Položky!BA79</f>
        <v>0</v>
      </c>
      <c r="F10" s="198">
        <f>Položky!BB79</f>
        <v>0</v>
      </c>
      <c r="G10" s="198">
        <f>Položky!BC79</f>
        <v>0</v>
      </c>
      <c r="H10" s="198">
        <f>Položky!BD79</f>
        <v>0</v>
      </c>
      <c r="I10" s="199">
        <f>Položky!BE79</f>
        <v>0</v>
      </c>
    </row>
    <row r="11" spans="1:9" s="34" customFormat="1" x14ac:dyDescent="0.2">
      <c r="A11" s="196" t="str">
        <f>Položky!B80</f>
        <v>64</v>
      </c>
      <c r="B11" s="113" t="str">
        <f>Položky!C80</f>
        <v>Výplně otvorů</v>
      </c>
      <c r="C11" s="65"/>
      <c r="D11" s="114"/>
      <c r="E11" s="197">
        <f>Položky!BA88</f>
        <v>0</v>
      </c>
      <c r="F11" s="198">
        <f>Položky!BB88</f>
        <v>0</v>
      </c>
      <c r="G11" s="198">
        <f>Položky!BC88</f>
        <v>0</v>
      </c>
      <c r="H11" s="198">
        <f>Položky!BD88</f>
        <v>0</v>
      </c>
      <c r="I11" s="199">
        <f>Položky!BE88</f>
        <v>0</v>
      </c>
    </row>
    <row r="12" spans="1:9" s="34" customFormat="1" x14ac:dyDescent="0.2">
      <c r="A12" s="196" t="str">
        <f>Položky!B89</f>
        <v>94</v>
      </c>
      <c r="B12" s="113" t="str">
        <f>Položky!C89</f>
        <v>Lešení a stavební výtahy</v>
      </c>
      <c r="C12" s="65"/>
      <c r="D12" s="114"/>
      <c r="E12" s="197">
        <f>Položky!BA92</f>
        <v>0</v>
      </c>
      <c r="F12" s="198">
        <f>Položky!BB92</f>
        <v>0</v>
      </c>
      <c r="G12" s="198">
        <f>Položky!BC92</f>
        <v>0</v>
      </c>
      <c r="H12" s="198">
        <f>Položky!BD92</f>
        <v>0</v>
      </c>
      <c r="I12" s="199">
        <f>Položky!BE92</f>
        <v>0</v>
      </c>
    </row>
    <row r="13" spans="1:9" s="34" customFormat="1" x14ac:dyDescent="0.2">
      <c r="A13" s="196" t="str">
        <f>Položky!B93</f>
        <v>96</v>
      </c>
      <c r="B13" s="113" t="str">
        <f>Položky!C93</f>
        <v>Bourání konstrukcí</v>
      </c>
      <c r="C13" s="65"/>
      <c r="D13" s="114"/>
      <c r="E13" s="197">
        <f>Položky!BA116</f>
        <v>0</v>
      </c>
      <c r="F13" s="198">
        <f>Položky!BB116</f>
        <v>0</v>
      </c>
      <c r="G13" s="198">
        <f>Položky!BC116</f>
        <v>0</v>
      </c>
      <c r="H13" s="198">
        <f>Položky!BD116</f>
        <v>0</v>
      </c>
      <c r="I13" s="199">
        <f>Položky!BE116</f>
        <v>0</v>
      </c>
    </row>
    <row r="14" spans="1:9" s="34" customFormat="1" x14ac:dyDescent="0.2">
      <c r="A14" s="196" t="str">
        <f>Položky!B117</f>
        <v>97</v>
      </c>
      <c r="B14" s="113" t="str">
        <f>Položky!C117</f>
        <v>Prorážení otvorů</v>
      </c>
      <c r="C14" s="65"/>
      <c r="D14" s="114"/>
      <c r="E14" s="197">
        <f>Položky!BA122</f>
        <v>0</v>
      </c>
      <c r="F14" s="198">
        <f>Položky!BB122</f>
        <v>0</v>
      </c>
      <c r="G14" s="198">
        <f>Položky!BC122</f>
        <v>0</v>
      </c>
      <c r="H14" s="198">
        <f>Položky!BD122</f>
        <v>0</v>
      </c>
      <c r="I14" s="199">
        <f>Položky!BE122</f>
        <v>0</v>
      </c>
    </row>
    <row r="15" spans="1:9" s="34" customFormat="1" x14ac:dyDescent="0.2">
      <c r="A15" s="196" t="str">
        <f>Položky!B123</f>
        <v>713</v>
      </c>
      <c r="B15" s="113" t="str">
        <f>Položky!C123</f>
        <v>Izolace tepelné</v>
      </c>
      <c r="C15" s="65"/>
      <c r="D15" s="114"/>
      <c r="E15" s="197">
        <f>Položky!BA128</f>
        <v>0</v>
      </c>
      <c r="F15" s="198">
        <f>Položky!BB128</f>
        <v>0</v>
      </c>
      <c r="G15" s="198">
        <f>Položky!BC128</f>
        <v>0</v>
      </c>
      <c r="H15" s="198">
        <f>Položky!BD128</f>
        <v>0</v>
      </c>
      <c r="I15" s="199">
        <f>Položky!BE128</f>
        <v>0</v>
      </c>
    </row>
    <row r="16" spans="1:9" s="34" customFormat="1" x14ac:dyDescent="0.2">
      <c r="A16" s="196" t="str">
        <f>Položky!B129</f>
        <v>766</v>
      </c>
      <c r="B16" s="113" t="str">
        <f>Položky!C129</f>
        <v>Konstrukce truhlářské</v>
      </c>
      <c r="C16" s="65"/>
      <c r="D16" s="114"/>
      <c r="E16" s="197">
        <f>Položky!BA167</f>
        <v>0</v>
      </c>
      <c r="F16" s="198">
        <f>Položky!G167</f>
        <v>0</v>
      </c>
      <c r="G16" s="198">
        <f>Položky!BC167</f>
        <v>0</v>
      </c>
      <c r="H16" s="198">
        <f>Položky!BD167</f>
        <v>0</v>
      </c>
      <c r="I16" s="199">
        <f>Položky!BE167</f>
        <v>0</v>
      </c>
    </row>
    <row r="17" spans="1:256" s="34" customFormat="1" x14ac:dyDescent="0.2">
      <c r="A17" s="196" t="str">
        <f>Položky!B168</f>
        <v>767</v>
      </c>
      <c r="B17" s="113" t="str">
        <f>Položky!C168</f>
        <v>Konstrukce zámečnické</v>
      </c>
      <c r="C17" s="65"/>
      <c r="D17" s="114"/>
      <c r="E17" s="197">
        <f>Položky!BA178</f>
        <v>0</v>
      </c>
      <c r="F17" s="198">
        <f>Položky!BB178</f>
        <v>0</v>
      </c>
      <c r="G17" s="198">
        <f>Položky!BC178</f>
        <v>0</v>
      </c>
      <c r="H17" s="198">
        <f>Položky!BD178</f>
        <v>0</v>
      </c>
      <c r="I17" s="199">
        <f>Položky!BE178</f>
        <v>0</v>
      </c>
    </row>
    <row r="18" spans="1:256" s="34" customFormat="1" x14ac:dyDescent="0.2">
      <c r="A18" s="196" t="str">
        <f>Položky!B179</f>
        <v>771</v>
      </c>
      <c r="B18" s="113" t="str">
        <f>Položky!C179</f>
        <v>Podlahy z dlaždic a obklady</v>
      </c>
      <c r="C18" s="65"/>
      <c r="D18" s="114"/>
      <c r="E18" s="197">
        <f>Položky!BA218</f>
        <v>0</v>
      </c>
      <c r="F18" s="198">
        <f>Položky!BB218</f>
        <v>0</v>
      </c>
      <c r="G18" s="198">
        <f>Položky!BC218</f>
        <v>0</v>
      </c>
      <c r="H18" s="198">
        <f>Položky!BD218</f>
        <v>0</v>
      </c>
      <c r="I18" s="199">
        <f>Položky!BE218</f>
        <v>0</v>
      </c>
    </row>
    <row r="19" spans="1:256" s="34" customFormat="1" x14ac:dyDescent="0.2">
      <c r="A19" s="196" t="str">
        <f>Položky!B219</f>
        <v>776</v>
      </c>
      <c r="B19" s="113" t="str">
        <f>Položky!C219</f>
        <v>Podlahy povlakové</v>
      </c>
      <c r="C19" s="65"/>
      <c r="D19" s="114"/>
      <c r="E19" s="197">
        <f>Položky!BA247</f>
        <v>0</v>
      </c>
      <c r="F19" s="198">
        <f>Položky!BB247</f>
        <v>0</v>
      </c>
      <c r="G19" s="198">
        <f>Položky!BC247</f>
        <v>0</v>
      </c>
      <c r="H19" s="198">
        <f>Položky!BD247</f>
        <v>0</v>
      </c>
      <c r="I19" s="199">
        <f>Položky!BE247</f>
        <v>0</v>
      </c>
    </row>
    <row r="20" spans="1:256" s="34" customFormat="1" x14ac:dyDescent="0.2">
      <c r="A20" s="196" t="str">
        <f>Položky!B248</f>
        <v>781</v>
      </c>
      <c r="B20" s="113" t="str">
        <f>Položky!C248</f>
        <v>Obklady keramické</v>
      </c>
      <c r="C20" s="65"/>
      <c r="D20" s="114"/>
      <c r="E20" s="197">
        <f>Položky!BA271</f>
        <v>0</v>
      </c>
      <c r="F20" s="198">
        <f>Položky!BB271</f>
        <v>0</v>
      </c>
      <c r="G20" s="198">
        <f>Položky!BC271</f>
        <v>0</v>
      </c>
      <c r="H20" s="198">
        <f>Položky!BD271</f>
        <v>0</v>
      </c>
      <c r="I20" s="199">
        <f>Položky!BE271</f>
        <v>0</v>
      </c>
    </row>
    <row r="21" spans="1:256" s="34" customFormat="1" x14ac:dyDescent="0.2">
      <c r="A21" s="196" t="str">
        <f>Položky!B272</f>
        <v>783</v>
      </c>
      <c r="B21" s="113" t="str">
        <f>Položky!C272</f>
        <v>Nátěry</v>
      </c>
      <c r="C21" s="65"/>
      <c r="D21" s="114"/>
      <c r="E21" s="197">
        <f>Položky!BA277</f>
        <v>0</v>
      </c>
      <c r="F21" s="198">
        <f>Položky!BB277</f>
        <v>0</v>
      </c>
      <c r="G21" s="198">
        <f>Položky!BC277</f>
        <v>0</v>
      </c>
      <c r="H21" s="198">
        <f>Položky!BD277</f>
        <v>0</v>
      </c>
      <c r="I21" s="199">
        <f>Položky!BE277</f>
        <v>0</v>
      </c>
    </row>
    <row r="22" spans="1:256" s="34" customFormat="1" x14ac:dyDescent="0.2">
      <c r="A22" s="196" t="str">
        <f>Položky!B278</f>
        <v>784</v>
      </c>
      <c r="B22" s="113" t="str">
        <f>Položky!C278</f>
        <v>Malby</v>
      </c>
      <c r="C22" s="65"/>
      <c r="D22" s="114"/>
      <c r="E22" s="197">
        <f>Položky!BA290</f>
        <v>0</v>
      </c>
      <c r="F22" s="198">
        <f>Položky!BB290</f>
        <v>0</v>
      </c>
      <c r="G22" s="198">
        <f>Položky!BC290</f>
        <v>0</v>
      </c>
      <c r="H22" s="198">
        <f>Položky!BD290</f>
        <v>0</v>
      </c>
      <c r="I22" s="199">
        <f>Položky!BE290</f>
        <v>0</v>
      </c>
    </row>
    <row r="23" spans="1:256" s="34" customFormat="1" ht="13.5" thickBot="1" x14ac:dyDescent="0.25">
      <c r="A23" s="196" t="str">
        <f>Položky!B291</f>
        <v>D96</v>
      </c>
      <c r="B23" s="113" t="str">
        <f>Položky!C291</f>
        <v>Přesuny suti a vybouraných hmot</v>
      </c>
      <c r="C23" s="65"/>
      <c r="D23" s="114"/>
      <c r="E23" s="197">
        <f>Položky!BA302</f>
        <v>0</v>
      </c>
      <c r="F23" s="198">
        <f>Položky!BB302</f>
        <v>0</v>
      </c>
      <c r="G23" s="198">
        <f>Položky!BC302</f>
        <v>0</v>
      </c>
      <c r="H23" s="198">
        <f>Položky!BD302</f>
        <v>0</v>
      </c>
      <c r="I23" s="199">
        <f>Položky!BE302</f>
        <v>0</v>
      </c>
    </row>
    <row r="24" spans="1:256" ht="13.5" thickBot="1" x14ac:dyDescent="0.25">
      <c r="A24" s="115"/>
      <c r="B24" s="116" t="s">
        <v>58</v>
      </c>
      <c r="C24" s="116"/>
      <c r="D24" s="117"/>
      <c r="E24" s="118">
        <f>SUM(E7:E23)</f>
        <v>0</v>
      </c>
      <c r="F24" s="119">
        <f>SUM(F7:F23)</f>
        <v>0</v>
      </c>
      <c r="G24" s="119">
        <f>SUM(G7:G23)</f>
        <v>0</v>
      </c>
      <c r="H24" s="119">
        <f>SUM(H7:H23)</f>
        <v>0</v>
      </c>
      <c r="I24" s="120">
        <f>SUM(I7:I23)</f>
        <v>0</v>
      </c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21"/>
      <c r="CA24" s="121"/>
      <c r="CB24" s="121"/>
      <c r="CC24" s="121"/>
      <c r="CD24" s="121"/>
      <c r="CE24" s="121"/>
      <c r="CF24" s="121"/>
      <c r="CG24" s="121"/>
      <c r="CH24" s="121"/>
      <c r="CI24" s="121"/>
      <c r="CJ24" s="121"/>
      <c r="CK24" s="121"/>
      <c r="CL24" s="121"/>
      <c r="CM24" s="121"/>
      <c r="CN24" s="121"/>
      <c r="CO24" s="121"/>
      <c r="CP24" s="121"/>
      <c r="CQ24" s="121"/>
      <c r="CR24" s="121"/>
      <c r="CS24" s="121"/>
      <c r="CT24" s="121"/>
      <c r="CU24" s="121"/>
      <c r="CV24" s="121"/>
      <c r="CW24" s="121"/>
      <c r="CX24" s="121"/>
      <c r="CY24" s="121"/>
      <c r="CZ24" s="121"/>
      <c r="DA24" s="121"/>
      <c r="DB24" s="121"/>
      <c r="DC24" s="121"/>
      <c r="DD24" s="121"/>
      <c r="DE24" s="121"/>
      <c r="DF24" s="121"/>
      <c r="DG24" s="121"/>
      <c r="DH24" s="121"/>
      <c r="DI24" s="121"/>
      <c r="DJ24" s="121"/>
      <c r="DK24" s="121"/>
      <c r="DL24" s="121"/>
      <c r="DM24" s="121"/>
      <c r="DN24" s="121"/>
      <c r="DO24" s="121"/>
      <c r="DP24" s="121"/>
      <c r="DQ24" s="121"/>
      <c r="DR24" s="121"/>
      <c r="DS24" s="121"/>
      <c r="DT24" s="121"/>
      <c r="DU24" s="121"/>
      <c r="DV24" s="121"/>
      <c r="DW24" s="121"/>
      <c r="DX24" s="121"/>
      <c r="DY24" s="121"/>
      <c r="DZ24" s="121"/>
      <c r="EA24" s="121"/>
      <c r="EB24" s="121"/>
      <c r="EC24" s="121"/>
      <c r="ED24" s="121"/>
      <c r="EE24" s="121"/>
      <c r="EF24" s="121"/>
      <c r="EG24" s="121"/>
      <c r="EH24" s="121"/>
      <c r="EI24" s="121"/>
      <c r="EJ24" s="121"/>
      <c r="EK24" s="121"/>
      <c r="EL24" s="121"/>
      <c r="EM24" s="121"/>
      <c r="EN24" s="121"/>
      <c r="EO24" s="121"/>
      <c r="EP24" s="121"/>
      <c r="EQ24" s="121"/>
      <c r="ER24" s="121"/>
      <c r="ES24" s="121"/>
      <c r="ET24" s="121"/>
      <c r="EU24" s="121"/>
      <c r="EV24" s="121"/>
      <c r="EW24" s="121"/>
      <c r="EX24" s="121"/>
      <c r="EY24" s="121"/>
      <c r="EZ24" s="121"/>
      <c r="FA24" s="121"/>
      <c r="FB24" s="121"/>
      <c r="FC24" s="121"/>
      <c r="FD24" s="121"/>
      <c r="FE24" s="121"/>
      <c r="FF24" s="121"/>
      <c r="FG24" s="121"/>
      <c r="FH24" s="121"/>
      <c r="FI24" s="121"/>
      <c r="FJ24" s="121"/>
      <c r="FK24" s="121"/>
      <c r="FL24" s="121"/>
      <c r="FM24" s="121"/>
      <c r="FN24" s="121"/>
      <c r="FO24" s="121"/>
      <c r="FP24" s="121"/>
      <c r="FQ24" s="121"/>
      <c r="FR24" s="121"/>
      <c r="FS24" s="121"/>
      <c r="FT24" s="121"/>
      <c r="FU24" s="121"/>
      <c r="FV24" s="121"/>
      <c r="FW24" s="121"/>
      <c r="FX24" s="121"/>
      <c r="FY24" s="121"/>
      <c r="FZ24" s="121"/>
      <c r="GA24" s="121"/>
      <c r="GB24" s="121"/>
      <c r="GC24" s="121"/>
      <c r="GD24" s="121"/>
      <c r="GE24" s="121"/>
      <c r="GF24" s="121"/>
      <c r="GG24" s="121"/>
      <c r="GH24" s="121"/>
      <c r="GI24" s="121"/>
      <c r="GJ24" s="121"/>
      <c r="GK24" s="121"/>
      <c r="GL24" s="121"/>
      <c r="GM24" s="121"/>
      <c r="GN24" s="121"/>
      <c r="GO24" s="121"/>
      <c r="GP24" s="121"/>
      <c r="GQ24" s="121"/>
      <c r="GR24" s="121"/>
      <c r="GS24" s="121"/>
      <c r="GT24" s="121"/>
      <c r="GU24" s="121"/>
      <c r="GV24" s="121"/>
      <c r="GW24" s="121"/>
      <c r="GX24" s="121"/>
      <c r="GY24" s="121"/>
      <c r="GZ24" s="121"/>
      <c r="HA24" s="121"/>
      <c r="HB24" s="121"/>
      <c r="HC24" s="121"/>
      <c r="HD24" s="121"/>
      <c r="HE24" s="121"/>
      <c r="HF24" s="121"/>
      <c r="HG24" s="121"/>
      <c r="HH24" s="121"/>
      <c r="HI24" s="121"/>
      <c r="HJ24" s="121"/>
      <c r="HK24" s="121"/>
      <c r="HL24" s="121"/>
      <c r="HM24" s="121"/>
      <c r="HN24" s="121"/>
      <c r="HO24" s="121"/>
      <c r="HP24" s="121"/>
      <c r="HQ24" s="121"/>
      <c r="HR24" s="121"/>
      <c r="HS24" s="121"/>
      <c r="HT24" s="121"/>
      <c r="HU24" s="121"/>
      <c r="HV24" s="121"/>
      <c r="HW24" s="121"/>
      <c r="HX24" s="121"/>
      <c r="HY24" s="121"/>
      <c r="HZ24" s="121"/>
      <c r="IA24" s="121"/>
      <c r="IB24" s="121"/>
      <c r="IC24" s="121"/>
      <c r="ID24" s="121"/>
      <c r="IE24" s="121"/>
      <c r="IF24" s="121"/>
      <c r="IG24" s="121"/>
      <c r="IH24" s="121"/>
      <c r="II24" s="121"/>
      <c r="IJ24" s="121"/>
      <c r="IK24" s="121"/>
      <c r="IL24" s="121"/>
      <c r="IM24" s="121"/>
      <c r="IN24" s="121"/>
      <c r="IO24" s="121"/>
      <c r="IP24" s="121"/>
      <c r="IQ24" s="121"/>
      <c r="IR24" s="121"/>
      <c r="IS24" s="121"/>
      <c r="IT24" s="121"/>
      <c r="IU24" s="121"/>
      <c r="IV24" s="121"/>
    </row>
    <row r="25" spans="1:256" x14ac:dyDescent="0.2">
      <c r="A25" s="65"/>
      <c r="B25" s="65"/>
      <c r="C25" s="65"/>
      <c r="D25" s="65"/>
      <c r="E25" s="65"/>
      <c r="F25" s="65"/>
      <c r="G25" s="65"/>
      <c r="H25" s="65"/>
      <c r="I25" s="65"/>
    </row>
    <row r="26" spans="1:256" ht="18" x14ac:dyDescent="0.25">
      <c r="A26" s="105" t="s">
        <v>59</v>
      </c>
      <c r="B26" s="105"/>
      <c r="C26" s="105"/>
      <c r="D26" s="105"/>
      <c r="E26" s="105"/>
      <c r="F26" s="105"/>
      <c r="G26" s="122"/>
      <c r="H26" s="105"/>
      <c r="I26" s="105"/>
      <c r="BA26" s="40"/>
      <c r="BB26" s="40"/>
      <c r="BC26" s="40"/>
      <c r="BD26" s="40"/>
      <c r="BE26" s="40"/>
    </row>
    <row r="27" spans="1:256" ht="13.5" thickBot="1" x14ac:dyDescent="0.25">
      <c r="A27" s="76"/>
      <c r="B27" s="76"/>
      <c r="C27" s="76"/>
      <c r="D27" s="76"/>
      <c r="E27" s="76"/>
      <c r="F27" s="76"/>
      <c r="G27" s="76"/>
      <c r="H27" s="76"/>
      <c r="I27" s="76"/>
    </row>
    <row r="28" spans="1:256" x14ac:dyDescent="0.2">
      <c r="A28" s="70" t="s">
        <v>60</v>
      </c>
      <c r="B28" s="71"/>
      <c r="C28" s="71"/>
      <c r="D28" s="123"/>
      <c r="E28" s="124" t="s">
        <v>61</v>
      </c>
      <c r="F28" s="125" t="s">
        <v>62</v>
      </c>
      <c r="G28" s="126" t="s">
        <v>63</v>
      </c>
      <c r="H28" s="127"/>
      <c r="I28" s="128" t="s">
        <v>61</v>
      </c>
    </row>
    <row r="29" spans="1:256" x14ac:dyDescent="0.2">
      <c r="A29" s="63" t="s">
        <v>399</v>
      </c>
      <c r="B29" s="54"/>
      <c r="C29" s="54"/>
      <c r="D29" s="129"/>
      <c r="E29" s="220">
        <v>0</v>
      </c>
      <c r="F29" s="221">
        <v>0</v>
      </c>
      <c r="G29" s="130">
        <f t="shared" ref="G29:G36" si="0">CHOOSE(BA29+1,HSV+PSV,HSV+PSV+Mont,HSV+PSV+Dodavka+Mont,HSV,PSV,Mont,Dodavka,Mont+Dodavka,0)</f>
        <v>0</v>
      </c>
      <c r="H29" s="131"/>
      <c r="I29" s="132">
        <f t="shared" ref="I29:I36" si="1">E29+F29*G29/100</f>
        <v>0</v>
      </c>
      <c r="BA29">
        <v>0</v>
      </c>
    </row>
    <row r="30" spans="1:256" x14ac:dyDescent="0.2">
      <c r="A30" s="63" t="s">
        <v>400</v>
      </c>
      <c r="B30" s="54"/>
      <c r="C30" s="54"/>
      <c r="D30" s="129"/>
      <c r="E30" s="220">
        <v>0</v>
      </c>
      <c r="F30" s="221">
        <v>0</v>
      </c>
      <c r="G30" s="130">
        <f t="shared" si="0"/>
        <v>0</v>
      </c>
      <c r="H30" s="131"/>
      <c r="I30" s="132">
        <f t="shared" si="1"/>
        <v>0</v>
      </c>
      <c r="BA30">
        <v>0</v>
      </c>
    </row>
    <row r="31" spans="1:256" x14ac:dyDescent="0.2">
      <c r="A31" s="63" t="s">
        <v>401</v>
      </c>
      <c r="B31" s="54"/>
      <c r="C31" s="54"/>
      <c r="D31" s="129"/>
      <c r="E31" s="220">
        <v>0</v>
      </c>
      <c r="F31" s="221">
        <v>0</v>
      </c>
      <c r="G31" s="130">
        <f t="shared" si="0"/>
        <v>0</v>
      </c>
      <c r="H31" s="131"/>
      <c r="I31" s="132">
        <f t="shared" si="1"/>
        <v>0</v>
      </c>
      <c r="BA31">
        <v>0</v>
      </c>
    </row>
    <row r="32" spans="1:256" x14ac:dyDescent="0.2">
      <c r="A32" s="63" t="s">
        <v>402</v>
      </c>
      <c r="B32" s="54"/>
      <c r="C32" s="54"/>
      <c r="D32" s="129"/>
      <c r="E32" s="220">
        <v>0</v>
      </c>
      <c r="F32" s="221">
        <v>0</v>
      </c>
      <c r="G32" s="130">
        <f t="shared" si="0"/>
        <v>0</v>
      </c>
      <c r="H32" s="131"/>
      <c r="I32" s="132">
        <f t="shared" si="1"/>
        <v>0</v>
      </c>
      <c r="BA32">
        <v>0</v>
      </c>
    </row>
    <row r="33" spans="1:53" x14ac:dyDescent="0.2">
      <c r="A33" s="63" t="s">
        <v>403</v>
      </c>
      <c r="B33" s="54"/>
      <c r="C33" s="54"/>
      <c r="D33" s="129"/>
      <c r="E33" s="220">
        <v>0</v>
      </c>
      <c r="F33" s="221">
        <v>0</v>
      </c>
      <c r="G33" s="130">
        <f t="shared" si="0"/>
        <v>0</v>
      </c>
      <c r="H33" s="131"/>
      <c r="I33" s="132">
        <f t="shared" si="1"/>
        <v>0</v>
      </c>
      <c r="BA33">
        <v>1</v>
      </c>
    </row>
    <row r="34" spans="1:53" x14ac:dyDescent="0.2">
      <c r="A34" s="63" t="s">
        <v>404</v>
      </c>
      <c r="B34" s="54"/>
      <c r="C34" s="54"/>
      <c r="D34" s="129"/>
      <c r="E34" s="220">
        <v>0</v>
      </c>
      <c r="F34" s="221">
        <v>0</v>
      </c>
      <c r="G34" s="130">
        <f t="shared" si="0"/>
        <v>0</v>
      </c>
      <c r="H34" s="131"/>
      <c r="I34" s="132">
        <f t="shared" si="1"/>
        <v>0</v>
      </c>
      <c r="BA34">
        <v>1</v>
      </c>
    </row>
    <row r="35" spans="1:53" x14ac:dyDescent="0.2">
      <c r="A35" s="63" t="s">
        <v>405</v>
      </c>
      <c r="B35" s="54"/>
      <c r="C35" s="54"/>
      <c r="D35" s="129"/>
      <c r="E35" s="220">
        <v>0</v>
      </c>
      <c r="F35" s="221">
        <v>0</v>
      </c>
      <c r="G35" s="130">
        <f t="shared" si="0"/>
        <v>0</v>
      </c>
      <c r="H35" s="131"/>
      <c r="I35" s="132">
        <f t="shared" si="1"/>
        <v>0</v>
      </c>
      <c r="BA35">
        <v>2</v>
      </c>
    </row>
    <row r="36" spans="1:53" x14ac:dyDescent="0.2">
      <c r="A36" s="63" t="s">
        <v>406</v>
      </c>
      <c r="B36" s="54"/>
      <c r="C36" s="54"/>
      <c r="D36" s="129"/>
      <c r="E36" s="220">
        <v>0</v>
      </c>
      <c r="F36" s="221">
        <v>0</v>
      </c>
      <c r="G36" s="130">
        <f t="shared" si="0"/>
        <v>0</v>
      </c>
      <c r="H36" s="131"/>
      <c r="I36" s="132">
        <f t="shared" si="1"/>
        <v>0</v>
      </c>
      <c r="BA36">
        <v>2</v>
      </c>
    </row>
    <row r="37" spans="1:53" ht="13.5" thickBot="1" x14ac:dyDescent="0.25">
      <c r="A37" s="133"/>
      <c r="B37" s="134" t="s">
        <v>64</v>
      </c>
      <c r="C37" s="135"/>
      <c r="D37" s="136"/>
      <c r="E37" s="137"/>
      <c r="F37" s="138"/>
      <c r="G37" s="138"/>
      <c r="H37" s="246">
        <f>SUM(I29:I36)</f>
        <v>0</v>
      </c>
      <c r="I37" s="247"/>
    </row>
    <row r="39" spans="1:53" x14ac:dyDescent="0.2">
      <c r="B39" s="121"/>
      <c r="F39" s="139"/>
      <c r="G39" s="140"/>
      <c r="H39" s="140"/>
      <c r="I39" s="141"/>
    </row>
    <row r="40" spans="1:53" x14ac:dyDescent="0.2">
      <c r="F40" s="139"/>
      <c r="G40" s="140"/>
      <c r="H40" s="140"/>
      <c r="I40" s="141"/>
    </row>
    <row r="41" spans="1:53" x14ac:dyDescent="0.2">
      <c r="F41" s="139"/>
      <c r="G41" s="140"/>
      <c r="H41" s="140"/>
      <c r="I41" s="141"/>
    </row>
    <row r="42" spans="1:53" x14ac:dyDescent="0.2">
      <c r="F42" s="139"/>
      <c r="G42" s="140"/>
      <c r="H42" s="140"/>
      <c r="I42" s="141"/>
    </row>
    <row r="43" spans="1:53" x14ac:dyDescent="0.2">
      <c r="F43" s="139"/>
      <c r="G43" s="140"/>
      <c r="H43" s="140"/>
      <c r="I43" s="141"/>
    </row>
    <row r="44" spans="1:53" x14ac:dyDescent="0.2">
      <c r="F44" s="139"/>
      <c r="G44" s="140"/>
      <c r="H44" s="140"/>
      <c r="I44" s="141"/>
    </row>
    <row r="45" spans="1:53" x14ac:dyDescent="0.2">
      <c r="F45" s="139"/>
      <c r="G45" s="140"/>
      <c r="H45" s="140"/>
      <c r="I45" s="141"/>
    </row>
    <row r="46" spans="1:53" x14ac:dyDescent="0.2">
      <c r="F46" s="139"/>
      <c r="G46" s="140"/>
      <c r="H46" s="140"/>
      <c r="I46" s="141"/>
    </row>
    <row r="47" spans="1:53" x14ac:dyDescent="0.2">
      <c r="F47" s="139"/>
      <c r="G47" s="140"/>
      <c r="H47" s="140"/>
      <c r="I47" s="141"/>
    </row>
    <row r="48" spans="1:53" x14ac:dyDescent="0.2">
      <c r="F48" s="139"/>
      <c r="G48" s="140"/>
      <c r="H48" s="140"/>
      <c r="I48" s="141"/>
    </row>
    <row r="49" spans="6:9" x14ac:dyDescent="0.2">
      <c r="F49" s="139"/>
      <c r="G49" s="140"/>
      <c r="H49" s="140"/>
      <c r="I49" s="141"/>
    </row>
    <row r="50" spans="6:9" x14ac:dyDescent="0.2">
      <c r="F50" s="139"/>
      <c r="G50" s="140"/>
      <c r="H50" s="140"/>
      <c r="I50" s="141"/>
    </row>
    <row r="51" spans="6:9" x14ac:dyDescent="0.2">
      <c r="F51" s="139"/>
      <c r="G51" s="140"/>
      <c r="H51" s="140"/>
      <c r="I51" s="141"/>
    </row>
    <row r="52" spans="6:9" x14ac:dyDescent="0.2">
      <c r="F52" s="139"/>
      <c r="G52" s="140"/>
      <c r="H52" s="140"/>
      <c r="I52" s="141"/>
    </row>
    <row r="53" spans="6:9" x14ac:dyDescent="0.2">
      <c r="F53" s="139"/>
      <c r="G53" s="140"/>
      <c r="H53" s="140"/>
      <c r="I53" s="141"/>
    </row>
    <row r="54" spans="6:9" x14ac:dyDescent="0.2">
      <c r="F54" s="139"/>
      <c r="G54" s="140"/>
      <c r="H54" s="140"/>
      <c r="I54" s="141"/>
    </row>
    <row r="55" spans="6:9" x14ac:dyDescent="0.2">
      <c r="F55" s="139"/>
      <c r="G55" s="140"/>
      <c r="H55" s="140"/>
      <c r="I55" s="141"/>
    </row>
    <row r="56" spans="6:9" x14ac:dyDescent="0.2">
      <c r="F56" s="139"/>
      <c r="G56" s="140"/>
      <c r="H56" s="140"/>
      <c r="I56" s="141"/>
    </row>
    <row r="57" spans="6:9" x14ac:dyDescent="0.2">
      <c r="F57" s="139"/>
      <c r="G57" s="140"/>
      <c r="H57" s="140"/>
      <c r="I57" s="141"/>
    </row>
    <row r="58" spans="6:9" x14ac:dyDescent="0.2">
      <c r="F58" s="139"/>
      <c r="G58" s="140"/>
      <c r="H58" s="140"/>
      <c r="I58" s="141"/>
    </row>
    <row r="59" spans="6:9" x14ac:dyDescent="0.2">
      <c r="F59" s="139"/>
      <c r="G59" s="140"/>
      <c r="H59" s="140"/>
      <c r="I59" s="141"/>
    </row>
    <row r="60" spans="6:9" x14ac:dyDescent="0.2">
      <c r="F60" s="139"/>
      <c r="G60" s="140"/>
      <c r="H60" s="140"/>
      <c r="I60" s="141"/>
    </row>
    <row r="61" spans="6:9" x14ac:dyDescent="0.2">
      <c r="F61" s="139"/>
      <c r="G61" s="140"/>
      <c r="H61" s="140"/>
      <c r="I61" s="141"/>
    </row>
    <row r="62" spans="6:9" x14ac:dyDescent="0.2">
      <c r="F62" s="139"/>
      <c r="G62" s="140"/>
      <c r="H62" s="140"/>
      <c r="I62" s="141"/>
    </row>
    <row r="63" spans="6:9" x14ac:dyDescent="0.2">
      <c r="F63" s="139"/>
      <c r="G63" s="140"/>
      <c r="H63" s="140"/>
      <c r="I63" s="141"/>
    </row>
    <row r="64" spans="6:9" x14ac:dyDescent="0.2">
      <c r="F64" s="139"/>
      <c r="G64" s="140"/>
      <c r="H64" s="140"/>
      <c r="I64" s="141"/>
    </row>
    <row r="65" spans="6:9" x14ac:dyDescent="0.2">
      <c r="F65" s="139"/>
      <c r="G65" s="140"/>
      <c r="H65" s="140"/>
      <c r="I65" s="141"/>
    </row>
    <row r="66" spans="6:9" x14ac:dyDescent="0.2">
      <c r="F66" s="139"/>
      <c r="G66" s="140"/>
      <c r="H66" s="140"/>
      <c r="I66" s="141"/>
    </row>
    <row r="67" spans="6:9" x14ac:dyDescent="0.2">
      <c r="F67" s="139"/>
      <c r="G67" s="140"/>
      <c r="H67" s="140"/>
      <c r="I67" s="141"/>
    </row>
    <row r="68" spans="6:9" x14ac:dyDescent="0.2">
      <c r="F68" s="139"/>
      <c r="G68" s="140"/>
      <c r="H68" s="140"/>
      <c r="I68" s="141"/>
    </row>
    <row r="69" spans="6:9" x14ac:dyDescent="0.2">
      <c r="F69" s="139"/>
      <c r="G69" s="140"/>
      <c r="H69" s="140"/>
      <c r="I69" s="141"/>
    </row>
    <row r="70" spans="6:9" x14ac:dyDescent="0.2">
      <c r="F70" s="139"/>
      <c r="G70" s="140"/>
      <c r="H70" s="140"/>
      <c r="I70" s="141"/>
    </row>
    <row r="71" spans="6:9" x14ac:dyDescent="0.2">
      <c r="F71" s="139"/>
      <c r="G71" s="140"/>
      <c r="H71" s="140"/>
      <c r="I71" s="141"/>
    </row>
    <row r="72" spans="6:9" x14ac:dyDescent="0.2">
      <c r="F72" s="139"/>
      <c r="G72" s="140"/>
      <c r="H72" s="140"/>
      <c r="I72" s="141"/>
    </row>
    <row r="73" spans="6:9" x14ac:dyDescent="0.2">
      <c r="F73" s="139"/>
      <c r="G73" s="140"/>
      <c r="H73" s="140"/>
      <c r="I73" s="141"/>
    </row>
    <row r="74" spans="6:9" x14ac:dyDescent="0.2">
      <c r="F74" s="139"/>
      <c r="G74" s="140"/>
      <c r="H74" s="140"/>
      <c r="I74" s="141"/>
    </row>
    <row r="75" spans="6:9" x14ac:dyDescent="0.2">
      <c r="F75" s="139"/>
      <c r="G75" s="140"/>
      <c r="H75" s="140"/>
      <c r="I75" s="141"/>
    </row>
    <row r="76" spans="6:9" x14ac:dyDescent="0.2">
      <c r="F76" s="139"/>
      <c r="G76" s="140"/>
      <c r="H76" s="140"/>
      <c r="I76" s="141"/>
    </row>
    <row r="77" spans="6:9" x14ac:dyDescent="0.2">
      <c r="F77" s="139"/>
      <c r="G77" s="140"/>
      <c r="H77" s="140"/>
      <c r="I77" s="141"/>
    </row>
    <row r="78" spans="6:9" x14ac:dyDescent="0.2">
      <c r="F78" s="139"/>
      <c r="G78" s="140"/>
      <c r="H78" s="140"/>
      <c r="I78" s="141"/>
    </row>
    <row r="79" spans="6:9" x14ac:dyDescent="0.2">
      <c r="F79" s="139"/>
      <c r="G79" s="140"/>
      <c r="H79" s="140"/>
      <c r="I79" s="141"/>
    </row>
    <row r="80" spans="6:9" x14ac:dyDescent="0.2">
      <c r="F80" s="139"/>
      <c r="G80" s="140"/>
      <c r="H80" s="140"/>
      <c r="I80" s="141"/>
    </row>
    <row r="81" spans="6:9" x14ac:dyDescent="0.2">
      <c r="F81" s="139"/>
      <c r="G81" s="140"/>
      <c r="H81" s="140"/>
      <c r="I81" s="141"/>
    </row>
    <row r="82" spans="6:9" x14ac:dyDescent="0.2">
      <c r="F82" s="139"/>
      <c r="G82" s="140"/>
      <c r="H82" s="140"/>
      <c r="I82" s="141"/>
    </row>
    <row r="83" spans="6:9" x14ac:dyDescent="0.2">
      <c r="F83" s="139"/>
      <c r="G83" s="140"/>
      <c r="H83" s="140"/>
      <c r="I83" s="141"/>
    </row>
    <row r="84" spans="6:9" x14ac:dyDescent="0.2">
      <c r="F84" s="139"/>
      <c r="G84" s="140"/>
      <c r="H84" s="140"/>
      <c r="I84" s="141"/>
    </row>
    <row r="85" spans="6:9" x14ac:dyDescent="0.2">
      <c r="F85" s="139"/>
      <c r="G85" s="140"/>
      <c r="H85" s="140"/>
      <c r="I85" s="141"/>
    </row>
    <row r="86" spans="6:9" x14ac:dyDescent="0.2">
      <c r="F86" s="139"/>
      <c r="G86" s="140"/>
      <c r="H86" s="140"/>
      <c r="I86" s="141"/>
    </row>
    <row r="87" spans="6:9" x14ac:dyDescent="0.2">
      <c r="F87" s="139"/>
      <c r="G87" s="140"/>
      <c r="H87" s="140"/>
      <c r="I87" s="141"/>
    </row>
    <row r="88" spans="6:9" x14ac:dyDescent="0.2">
      <c r="F88" s="139"/>
      <c r="G88" s="140"/>
      <c r="H88" s="140"/>
      <c r="I88" s="141"/>
    </row>
  </sheetData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75"/>
  <sheetViews>
    <sheetView showGridLines="0" showZeros="0" topLeftCell="A133" zoomScale="220" zoomScaleNormal="220" workbookViewId="0">
      <selection activeCell="C162" sqref="C162:D162"/>
    </sheetView>
  </sheetViews>
  <sheetFormatPr defaultRowHeight="12.75" x14ac:dyDescent="0.2"/>
  <cols>
    <col min="1" max="1" width="4.42578125" style="142" customWidth="1"/>
    <col min="2" max="2" width="11.5703125" style="142" customWidth="1"/>
    <col min="3" max="3" width="40.42578125" style="142" customWidth="1"/>
    <col min="4" max="4" width="5.5703125" style="142" customWidth="1"/>
    <col min="5" max="5" width="8.5703125" style="190" customWidth="1"/>
    <col min="6" max="6" width="9.85546875" style="142" customWidth="1"/>
    <col min="7" max="7" width="13.85546875" style="142" customWidth="1"/>
    <col min="8" max="11" width="9.140625" style="142"/>
    <col min="12" max="12" width="75.42578125" style="142" customWidth="1"/>
    <col min="13" max="13" width="45.28515625" style="142" customWidth="1"/>
    <col min="14" max="256" width="9.140625" style="142"/>
    <col min="257" max="257" width="4.42578125" style="142" customWidth="1"/>
    <col min="258" max="258" width="11.5703125" style="142" customWidth="1"/>
    <col min="259" max="259" width="40.42578125" style="142" customWidth="1"/>
    <col min="260" max="260" width="5.5703125" style="142" customWidth="1"/>
    <col min="261" max="261" width="8.5703125" style="142" customWidth="1"/>
    <col min="262" max="262" width="9.85546875" style="142" customWidth="1"/>
    <col min="263" max="263" width="13.85546875" style="142" customWidth="1"/>
    <col min="264" max="267" width="9.140625" style="142"/>
    <col min="268" max="268" width="75.42578125" style="142" customWidth="1"/>
    <col min="269" max="269" width="45.28515625" style="142" customWidth="1"/>
    <col min="270" max="512" width="9.140625" style="142"/>
    <col min="513" max="513" width="4.42578125" style="142" customWidth="1"/>
    <col min="514" max="514" width="11.5703125" style="142" customWidth="1"/>
    <col min="515" max="515" width="40.42578125" style="142" customWidth="1"/>
    <col min="516" max="516" width="5.5703125" style="142" customWidth="1"/>
    <col min="517" max="517" width="8.5703125" style="142" customWidth="1"/>
    <col min="518" max="518" width="9.85546875" style="142" customWidth="1"/>
    <col min="519" max="519" width="13.85546875" style="142" customWidth="1"/>
    <col min="520" max="523" width="9.140625" style="142"/>
    <col min="524" max="524" width="75.42578125" style="142" customWidth="1"/>
    <col min="525" max="525" width="45.28515625" style="142" customWidth="1"/>
    <col min="526" max="768" width="9.140625" style="142"/>
    <col min="769" max="769" width="4.42578125" style="142" customWidth="1"/>
    <col min="770" max="770" width="11.5703125" style="142" customWidth="1"/>
    <col min="771" max="771" width="40.42578125" style="142" customWidth="1"/>
    <col min="772" max="772" width="5.5703125" style="142" customWidth="1"/>
    <col min="773" max="773" width="8.5703125" style="142" customWidth="1"/>
    <col min="774" max="774" width="9.85546875" style="142" customWidth="1"/>
    <col min="775" max="775" width="13.85546875" style="142" customWidth="1"/>
    <col min="776" max="779" width="9.140625" style="142"/>
    <col min="780" max="780" width="75.42578125" style="142" customWidth="1"/>
    <col min="781" max="781" width="45.28515625" style="142" customWidth="1"/>
    <col min="782" max="1024" width="9.140625" style="142"/>
    <col min="1025" max="1025" width="4.42578125" style="142" customWidth="1"/>
    <col min="1026" max="1026" width="11.5703125" style="142" customWidth="1"/>
    <col min="1027" max="1027" width="40.42578125" style="142" customWidth="1"/>
    <col min="1028" max="1028" width="5.5703125" style="142" customWidth="1"/>
    <col min="1029" max="1029" width="8.5703125" style="142" customWidth="1"/>
    <col min="1030" max="1030" width="9.85546875" style="142" customWidth="1"/>
    <col min="1031" max="1031" width="13.85546875" style="142" customWidth="1"/>
    <col min="1032" max="1035" width="9.140625" style="142"/>
    <col min="1036" max="1036" width="75.42578125" style="142" customWidth="1"/>
    <col min="1037" max="1037" width="45.28515625" style="142" customWidth="1"/>
    <col min="1038" max="1280" width="9.140625" style="142"/>
    <col min="1281" max="1281" width="4.42578125" style="142" customWidth="1"/>
    <col min="1282" max="1282" width="11.5703125" style="142" customWidth="1"/>
    <col min="1283" max="1283" width="40.42578125" style="142" customWidth="1"/>
    <col min="1284" max="1284" width="5.5703125" style="142" customWidth="1"/>
    <col min="1285" max="1285" width="8.5703125" style="142" customWidth="1"/>
    <col min="1286" max="1286" width="9.85546875" style="142" customWidth="1"/>
    <col min="1287" max="1287" width="13.85546875" style="142" customWidth="1"/>
    <col min="1288" max="1291" width="9.140625" style="142"/>
    <col min="1292" max="1292" width="75.42578125" style="142" customWidth="1"/>
    <col min="1293" max="1293" width="45.28515625" style="142" customWidth="1"/>
    <col min="1294" max="1536" width="9.140625" style="142"/>
    <col min="1537" max="1537" width="4.42578125" style="142" customWidth="1"/>
    <col min="1538" max="1538" width="11.5703125" style="142" customWidth="1"/>
    <col min="1539" max="1539" width="40.42578125" style="142" customWidth="1"/>
    <col min="1540" max="1540" width="5.5703125" style="142" customWidth="1"/>
    <col min="1541" max="1541" width="8.5703125" style="142" customWidth="1"/>
    <col min="1542" max="1542" width="9.85546875" style="142" customWidth="1"/>
    <col min="1543" max="1543" width="13.85546875" style="142" customWidth="1"/>
    <col min="1544" max="1547" width="9.140625" style="142"/>
    <col min="1548" max="1548" width="75.42578125" style="142" customWidth="1"/>
    <col min="1549" max="1549" width="45.28515625" style="142" customWidth="1"/>
    <col min="1550" max="1792" width="9.140625" style="142"/>
    <col min="1793" max="1793" width="4.42578125" style="142" customWidth="1"/>
    <col min="1794" max="1794" width="11.5703125" style="142" customWidth="1"/>
    <col min="1795" max="1795" width="40.42578125" style="142" customWidth="1"/>
    <col min="1796" max="1796" width="5.5703125" style="142" customWidth="1"/>
    <col min="1797" max="1797" width="8.5703125" style="142" customWidth="1"/>
    <col min="1798" max="1798" width="9.85546875" style="142" customWidth="1"/>
    <col min="1799" max="1799" width="13.85546875" style="142" customWidth="1"/>
    <col min="1800" max="1803" width="9.140625" style="142"/>
    <col min="1804" max="1804" width="75.42578125" style="142" customWidth="1"/>
    <col min="1805" max="1805" width="45.28515625" style="142" customWidth="1"/>
    <col min="1806" max="2048" width="9.140625" style="142"/>
    <col min="2049" max="2049" width="4.42578125" style="142" customWidth="1"/>
    <col min="2050" max="2050" width="11.5703125" style="142" customWidth="1"/>
    <col min="2051" max="2051" width="40.42578125" style="142" customWidth="1"/>
    <col min="2052" max="2052" width="5.5703125" style="142" customWidth="1"/>
    <col min="2053" max="2053" width="8.5703125" style="142" customWidth="1"/>
    <col min="2054" max="2054" width="9.85546875" style="142" customWidth="1"/>
    <col min="2055" max="2055" width="13.85546875" style="142" customWidth="1"/>
    <col min="2056" max="2059" width="9.140625" style="142"/>
    <col min="2060" max="2060" width="75.42578125" style="142" customWidth="1"/>
    <col min="2061" max="2061" width="45.28515625" style="142" customWidth="1"/>
    <col min="2062" max="2304" width="9.140625" style="142"/>
    <col min="2305" max="2305" width="4.42578125" style="142" customWidth="1"/>
    <col min="2306" max="2306" width="11.5703125" style="142" customWidth="1"/>
    <col min="2307" max="2307" width="40.42578125" style="142" customWidth="1"/>
    <col min="2308" max="2308" width="5.5703125" style="142" customWidth="1"/>
    <col min="2309" max="2309" width="8.5703125" style="142" customWidth="1"/>
    <col min="2310" max="2310" width="9.85546875" style="142" customWidth="1"/>
    <col min="2311" max="2311" width="13.85546875" style="142" customWidth="1"/>
    <col min="2312" max="2315" width="9.140625" style="142"/>
    <col min="2316" max="2316" width="75.42578125" style="142" customWidth="1"/>
    <col min="2317" max="2317" width="45.28515625" style="142" customWidth="1"/>
    <col min="2318" max="2560" width="9.140625" style="142"/>
    <col min="2561" max="2561" width="4.42578125" style="142" customWidth="1"/>
    <col min="2562" max="2562" width="11.5703125" style="142" customWidth="1"/>
    <col min="2563" max="2563" width="40.42578125" style="142" customWidth="1"/>
    <col min="2564" max="2564" width="5.5703125" style="142" customWidth="1"/>
    <col min="2565" max="2565" width="8.5703125" style="142" customWidth="1"/>
    <col min="2566" max="2566" width="9.85546875" style="142" customWidth="1"/>
    <col min="2567" max="2567" width="13.85546875" style="142" customWidth="1"/>
    <col min="2568" max="2571" width="9.140625" style="142"/>
    <col min="2572" max="2572" width="75.42578125" style="142" customWidth="1"/>
    <col min="2573" max="2573" width="45.28515625" style="142" customWidth="1"/>
    <col min="2574" max="2816" width="9.140625" style="142"/>
    <col min="2817" max="2817" width="4.42578125" style="142" customWidth="1"/>
    <col min="2818" max="2818" width="11.5703125" style="142" customWidth="1"/>
    <col min="2819" max="2819" width="40.42578125" style="142" customWidth="1"/>
    <col min="2820" max="2820" width="5.5703125" style="142" customWidth="1"/>
    <col min="2821" max="2821" width="8.5703125" style="142" customWidth="1"/>
    <col min="2822" max="2822" width="9.85546875" style="142" customWidth="1"/>
    <col min="2823" max="2823" width="13.85546875" style="142" customWidth="1"/>
    <col min="2824" max="2827" width="9.140625" style="142"/>
    <col min="2828" max="2828" width="75.42578125" style="142" customWidth="1"/>
    <col min="2829" max="2829" width="45.28515625" style="142" customWidth="1"/>
    <col min="2830" max="3072" width="9.140625" style="142"/>
    <col min="3073" max="3073" width="4.42578125" style="142" customWidth="1"/>
    <col min="3074" max="3074" width="11.5703125" style="142" customWidth="1"/>
    <col min="3075" max="3075" width="40.42578125" style="142" customWidth="1"/>
    <col min="3076" max="3076" width="5.5703125" style="142" customWidth="1"/>
    <col min="3077" max="3077" width="8.5703125" style="142" customWidth="1"/>
    <col min="3078" max="3078" width="9.85546875" style="142" customWidth="1"/>
    <col min="3079" max="3079" width="13.85546875" style="142" customWidth="1"/>
    <col min="3080" max="3083" width="9.140625" style="142"/>
    <col min="3084" max="3084" width="75.42578125" style="142" customWidth="1"/>
    <col min="3085" max="3085" width="45.28515625" style="142" customWidth="1"/>
    <col min="3086" max="3328" width="9.140625" style="142"/>
    <col min="3329" max="3329" width="4.42578125" style="142" customWidth="1"/>
    <col min="3330" max="3330" width="11.5703125" style="142" customWidth="1"/>
    <col min="3331" max="3331" width="40.42578125" style="142" customWidth="1"/>
    <col min="3332" max="3332" width="5.5703125" style="142" customWidth="1"/>
    <col min="3333" max="3333" width="8.5703125" style="142" customWidth="1"/>
    <col min="3334" max="3334" width="9.85546875" style="142" customWidth="1"/>
    <col min="3335" max="3335" width="13.85546875" style="142" customWidth="1"/>
    <col min="3336" max="3339" width="9.140625" style="142"/>
    <col min="3340" max="3340" width="75.42578125" style="142" customWidth="1"/>
    <col min="3341" max="3341" width="45.28515625" style="142" customWidth="1"/>
    <col min="3342" max="3584" width="9.140625" style="142"/>
    <col min="3585" max="3585" width="4.42578125" style="142" customWidth="1"/>
    <col min="3586" max="3586" width="11.5703125" style="142" customWidth="1"/>
    <col min="3587" max="3587" width="40.42578125" style="142" customWidth="1"/>
    <col min="3588" max="3588" width="5.5703125" style="142" customWidth="1"/>
    <col min="3589" max="3589" width="8.5703125" style="142" customWidth="1"/>
    <col min="3590" max="3590" width="9.85546875" style="142" customWidth="1"/>
    <col min="3591" max="3591" width="13.85546875" style="142" customWidth="1"/>
    <col min="3592" max="3595" width="9.140625" style="142"/>
    <col min="3596" max="3596" width="75.42578125" style="142" customWidth="1"/>
    <col min="3597" max="3597" width="45.28515625" style="142" customWidth="1"/>
    <col min="3598" max="3840" width="9.140625" style="142"/>
    <col min="3841" max="3841" width="4.42578125" style="142" customWidth="1"/>
    <col min="3842" max="3842" width="11.5703125" style="142" customWidth="1"/>
    <col min="3843" max="3843" width="40.42578125" style="142" customWidth="1"/>
    <col min="3844" max="3844" width="5.5703125" style="142" customWidth="1"/>
    <col min="3845" max="3845" width="8.5703125" style="142" customWidth="1"/>
    <col min="3846" max="3846" width="9.85546875" style="142" customWidth="1"/>
    <col min="3847" max="3847" width="13.85546875" style="142" customWidth="1"/>
    <col min="3848" max="3851" width="9.140625" style="142"/>
    <col min="3852" max="3852" width="75.42578125" style="142" customWidth="1"/>
    <col min="3853" max="3853" width="45.28515625" style="142" customWidth="1"/>
    <col min="3854" max="4096" width="9.140625" style="142"/>
    <col min="4097" max="4097" width="4.42578125" style="142" customWidth="1"/>
    <col min="4098" max="4098" width="11.5703125" style="142" customWidth="1"/>
    <col min="4099" max="4099" width="40.42578125" style="142" customWidth="1"/>
    <col min="4100" max="4100" width="5.5703125" style="142" customWidth="1"/>
    <col min="4101" max="4101" width="8.5703125" style="142" customWidth="1"/>
    <col min="4102" max="4102" width="9.85546875" style="142" customWidth="1"/>
    <col min="4103" max="4103" width="13.85546875" style="142" customWidth="1"/>
    <col min="4104" max="4107" width="9.140625" style="142"/>
    <col min="4108" max="4108" width="75.42578125" style="142" customWidth="1"/>
    <col min="4109" max="4109" width="45.28515625" style="142" customWidth="1"/>
    <col min="4110" max="4352" width="9.140625" style="142"/>
    <col min="4353" max="4353" width="4.42578125" style="142" customWidth="1"/>
    <col min="4354" max="4354" width="11.5703125" style="142" customWidth="1"/>
    <col min="4355" max="4355" width="40.42578125" style="142" customWidth="1"/>
    <col min="4356" max="4356" width="5.5703125" style="142" customWidth="1"/>
    <col min="4357" max="4357" width="8.5703125" style="142" customWidth="1"/>
    <col min="4358" max="4358" width="9.85546875" style="142" customWidth="1"/>
    <col min="4359" max="4359" width="13.85546875" style="142" customWidth="1"/>
    <col min="4360" max="4363" width="9.140625" style="142"/>
    <col min="4364" max="4364" width="75.42578125" style="142" customWidth="1"/>
    <col min="4365" max="4365" width="45.28515625" style="142" customWidth="1"/>
    <col min="4366" max="4608" width="9.140625" style="142"/>
    <col min="4609" max="4609" width="4.42578125" style="142" customWidth="1"/>
    <col min="4610" max="4610" width="11.5703125" style="142" customWidth="1"/>
    <col min="4611" max="4611" width="40.42578125" style="142" customWidth="1"/>
    <col min="4612" max="4612" width="5.5703125" style="142" customWidth="1"/>
    <col min="4613" max="4613" width="8.5703125" style="142" customWidth="1"/>
    <col min="4614" max="4614" width="9.85546875" style="142" customWidth="1"/>
    <col min="4615" max="4615" width="13.85546875" style="142" customWidth="1"/>
    <col min="4616" max="4619" width="9.140625" style="142"/>
    <col min="4620" max="4620" width="75.42578125" style="142" customWidth="1"/>
    <col min="4621" max="4621" width="45.28515625" style="142" customWidth="1"/>
    <col min="4622" max="4864" width="9.140625" style="142"/>
    <col min="4865" max="4865" width="4.42578125" style="142" customWidth="1"/>
    <col min="4866" max="4866" width="11.5703125" style="142" customWidth="1"/>
    <col min="4867" max="4867" width="40.42578125" style="142" customWidth="1"/>
    <col min="4868" max="4868" width="5.5703125" style="142" customWidth="1"/>
    <col min="4869" max="4869" width="8.5703125" style="142" customWidth="1"/>
    <col min="4870" max="4870" width="9.85546875" style="142" customWidth="1"/>
    <col min="4871" max="4871" width="13.85546875" style="142" customWidth="1"/>
    <col min="4872" max="4875" width="9.140625" style="142"/>
    <col min="4876" max="4876" width="75.42578125" style="142" customWidth="1"/>
    <col min="4877" max="4877" width="45.28515625" style="142" customWidth="1"/>
    <col min="4878" max="5120" width="9.140625" style="142"/>
    <col min="5121" max="5121" width="4.42578125" style="142" customWidth="1"/>
    <col min="5122" max="5122" width="11.5703125" style="142" customWidth="1"/>
    <col min="5123" max="5123" width="40.42578125" style="142" customWidth="1"/>
    <col min="5124" max="5124" width="5.5703125" style="142" customWidth="1"/>
    <col min="5125" max="5125" width="8.5703125" style="142" customWidth="1"/>
    <col min="5126" max="5126" width="9.85546875" style="142" customWidth="1"/>
    <col min="5127" max="5127" width="13.85546875" style="142" customWidth="1"/>
    <col min="5128" max="5131" width="9.140625" style="142"/>
    <col min="5132" max="5132" width="75.42578125" style="142" customWidth="1"/>
    <col min="5133" max="5133" width="45.28515625" style="142" customWidth="1"/>
    <col min="5134" max="5376" width="9.140625" style="142"/>
    <col min="5377" max="5377" width="4.42578125" style="142" customWidth="1"/>
    <col min="5378" max="5378" width="11.5703125" style="142" customWidth="1"/>
    <col min="5379" max="5379" width="40.42578125" style="142" customWidth="1"/>
    <col min="5380" max="5380" width="5.5703125" style="142" customWidth="1"/>
    <col min="5381" max="5381" width="8.5703125" style="142" customWidth="1"/>
    <col min="5382" max="5382" width="9.85546875" style="142" customWidth="1"/>
    <col min="5383" max="5383" width="13.85546875" style="142" customWidth="1"/>
    <col min="5384" max="5387" width="9.140625" style="142"/>
    <col min="5388" max="5388" width="75.42578125" style="142" customWidth="1"/>
    <col min="5389" max="5389" width="45.28515625" style="142" customWidth="1"/>
    <col min="5390" max="5632" width="9.140625" style="142"/>
    <col min="5633" max="5633" width="4.42578125" style="142" customWidth="1"/>
    <col min="5634" max="5634" width="11.5703125" style="142" customWidth="1"/>
    <col min="5635" max="5635" width="40.42578125" style="142" customWidth="1"/>
    <col min="5636" max="5636" width="5.5703125" style="142" customWidth="1"/>
    <col min="5637" max="5637" width="8.5703125" style="142" customWidth="1"/>
    <col min="5638" max="5638" width="9.85546875" style="142" customWidth="1"/>
    <col min="5639" max="5639" width="13.85546875" style="142" customWidth="1"/>
    <col min="5640" max="5643" width="9.140625" style="142"/>
    <col min="5644" max="5644" width="75.42578125" style="142" customWidth="1"/>
    <col min="5645" max="5645" width="45.28515625" style="142" customWidth="1"/>
    <col min="5646" max="5888" width="9.140625" style="142"/>
    <col min="5889" max="5889" width="4.42578125" style="142" customWidth="1"/>
    <col min="5890" max="5890" width="11.5703125" style="142" customWidth="1"/>
    <col min="5891" max="5891" width="40.42578125" style="142" customWidth="1"/>
    <col min="5892" max="5892" width="5.5703125" style="142" customWidth="1"/>
    <col min="5893" max="5893" width="8.5703125" style="142" customWidth="1"/>
    <col min="5894" max="5894" width="9.85546875" style="142" customWidth="1"/>
    <col min="5895" max="5895" width="13.85546875" style="142" customWidth="1"/>
    <col min="5896" max="5899" width="9.140625" style="142"/>
    <col min="5900" max="5900" width="75.42578125" style="142" customWidth="1"/>
    <col min="5901" max="5901" width="45.28515625" style="142" customWidth="1"/>
    <col min="5902" max="6144" width="9.140625" style="142"/>
    <col min="6145" max="6145" width="4.42578125" style="142" customWidth="1"/>
    <col min="6146" max="6146" width="11.5703125" style="142" customWidth="1"/>
    <col min="6147" max="6147" width="40.42578125" style="142" customWidth="1"/>
    <col min="6148" max="6148" width="5.5703125" style="142" customWidth="1"/>
    <col min="6149" max="6149" width="8.5703125" style="142" customWidth="1"/>
    <col min="6150" max="6150" width="9.85546875" style="142" customWidth="1"/>
    <col min="6151" max="6151" width="13.85546875" style="142" customWidth="1"/>
    <col min="6152" max="6155" width="9.140625" style="142"/>
    <col min="6156" max="6156" width="75.42578125" style="142" customWidth="1"/>
    <col min="6157" max="6157" width="45.28515625" style="142" customWidth="1"/>
    <col min="6158" max="6400" width="9.140625" style="142"/>
    <col min="6401" max="6401" width="4.42578125" style="142" customWidth="1"/>
    <col min="6402" max="6402" width="11.5703125" style="142" customWidth="1"/>
    <col min="6403" max="6403" width="40.42578125" style="142" customWidth="1"/>
    <col min="6404" max="6404" width="5.5703125" style="142" customWidth="1"/>
    <col min="6405" max="6405" width="8.5703125" style="142" customWidth="1"/>
    <col min="6406" max="6406" width="9.85546875" style="142" customWidth="1"/>
    <col min="6407" max="6407" width="13.85546875" style="142" customWidth="1"/>
    <col min="6408" max="6411" width="9.140625" style="142"/>
    <col min="6412" max="6412" width="75.42578125" style="142" customWidth="1"/>
    <col min="6413" max="6413" width="45.28515625" style="142" customWidth="1"/>
    <col min="6414" max="6656" width="9.140625" style="142"/>
    <col min="6657" max="6657" width="4.42578125" style="142" customWidth="1"/>
    <col min="6658" max="6658" width="11.5703125" style="142" customWidth="1"/>
    <col min="6659" max="6659" width="40.42578125" style="142" customWidth="1"/>
    <col min="6660" max="6660" width="5.5703125" style="142" customWidth="1"/>
    <col min="6661" max="6661" width="8.5703125" style="142" customWidth="1"/>
    <col min="6662" max="6662" width="9.85546875" style="142" customWidth="1"/>
    <col min="6663" max="6663" width="13.85546875" style="142" customWidth="1"/>
    <col min="6664" max="6667" width="9.140625" style="142"/>
    <col min="6668" max="6668" width="75.42578125" style="142" customWidth="1"/>
    <col min="6669" max="6669" width="45.28515625" style="142" customWidth="1"/>
    <col min="6670" max="6912" width="9.140625" style="142"/>
    <col min="6913" max="6913" width="4.42578125" style="142" customWidth="1"/>
    <col min="6914" max="6914" width="11.5703125" style="142" customWidth="1"/>
    <col min="6915" max="6915" width="40.42578125" style="142" customWidth="1"/>
    <col min="6916" max="6916" width="5.5703125" style="142" customWidth="1"/>
    <col min="6917" max="6917" width="8.5703125" style="142" customWidth="1"/>
    <col min="6918" max="6918" width="9.85546875" style="142" customWidth="1"/>
    <col min="6919" max="6919" width="13.85546875" style="142" customWidth="1"/>
    <col min="6920" max="6923" width="9.140625" style="142"/>
    <col min="6924" max="6924" width="75.42578125" style="142" customWidth="1"/>
    <col min="6925" max="6925" width="45.28515625" style="142" customWidth="1"/>
    <col min="6926" max="7168" width="9.140625" style="142"/>
    <col min="7169" max="7169" width="4.42578125" style="142" customWidth="1"/>
    <col min="7170" max="7170" width="11.5703125" style="142" customWidth="1"/>
    <col min="7171" max="7171" width="40.42578125" style="142" customWidth="1"/>
    <col min="7172" max="7172" width="5.5703125" style="142" customWidth="1"/>
    <col min="7173" max="7173" width="8.5703125" style="142" customWidth="1"/>
    <col min="7174" max="7174" width="9.85546875" style="142" customWidth="1"/>
    <col min="7175" max="7175" width="13.85546875" style="142" customWidth="1"/>
    <col min="7176" max="7179" width="9.140625" style="142"/>
    <col min="7180" max="7180" width="75.42578125" style="142" customWidth="1"/>
    <col min="7181" max="7181" width="45.28515625" style="142" customWidth="1"/>
    <col min="7182" max="7424" width="9.140625" style="142"/>
    <col min="7425" max="7425" width="4.42578125" style="142" customWidth="1"/>
    <col min="7426" max="7426" width="11.5703125" style="142" customWidth="1"/>
    <col min="7427" max="7427" width="40.42578125" style="142" customWidth="1"/>
    <col min="7428" max="7428" width="5.5703125" style="142" customWidth="1"/>
    <col min="7429" max="7429" width="8.5703125" style="142" customWidth="1"/>
    <col min="7430" max="7430" width="9.85546875" style="142" customWidth="1"/>
    <col min="7431" max="7431" width="13.85546875" style="142" customWidth="1"/>
    <col min="7432" max="7435" width="9.140625" style="142"/>
    <col min="7436" max="7436" width="75.42578125" style="142" customWidth="1"/>
    <col min="7437" max="7437" width="45.28515625" style="142" customWidth="1"/>
    <col min="7438" max="7680" width="9.140625" style="142"/>
    <col min="7681" max="7681" width="4.42578125" style="142" customWidth="1"/>
    <col min="7682" max="7682" width="11.5703125" style="142" customWidth="1"/>
    <col min="7683" max="7683" width="40.42578125" style="142" customWidth="1"/>
    <col min="7684" max="7684" width="5.5703125" style="142" customWidth="1"/>
    <col min="7685" max="7685" width="8.5703125" style="142" customWidth="1"/>
    <col min="7686" max="7686" width="9.85546875" style="142" customWidth="1"/>
    <col min="7687" max="7687" width="13.85546875" style="142" customWidth="1"/>
    <col min="7688" max="7691" width="9.140625" style="142"/>
    <col min="7692" max="7692" width="75.42578125" style="142" customWidth="1"/>
    <col min="7693" max="7693" width="45.28515625" style="142" customWidth="1"/>
    <col min="7694" max="7936" width="9.140625" style="142"/>
    <col min="7937" max="7937" width="4.42578125" style="142" customWidth="1"/>
    <col min="7938" max="7938" width="11.5703125" style="142" customWidth="1"/>
    <col min="7939" max="7939" width="40.42578125" style="142" customWidth="1"/>
    <col min="7940" max="7940" width="5.5703125" style="142" customWidth="1"/>
    <col min="7941" max="7941" width="8.5703125" style="142" customWidth="1"/>
    <col min="7942" max="7942" width="9.85546875" style="142" customWidth="1"/>
    <col min="7943" max="7943" width="13.85546875" style="142" customWidth="1"/>
    <col min="7944" max="7947" width="9.140625" style="142"/>
    <col min="7948" max="7948" width="75.42578125" style="142" customWidth="1"/>
    <col min="7949" max="7949" width="45.28515625" style="142" customWidth="1"/>
    <col min="7950" max="8192" width="9.140625" style="142"/>
    <col min="8193" max="8193" width="4.42578125" style="142" customWidth="1"/>
    <col min="8194" max="8194" width="11.5703125" style="142" customWidth="1"/>
    <col min="8195" max="8195" width="40.42578125" style="142" customWidth="1"/>
    <col min="8196" max="8196" width="5.5703125" style="142" customWidth="1"/>
    <col min="8197" max="8197" width="8.5703125" style="142" customWidth="1"/>
    <col min="8198" max="8198" width="9.85546875" style="142" customWidth="1"/>
    <col min="8199" max="8199" width="13.85546875" style="142" customWidth="1"/>
    <col min="8200" max="8203" width="9.140625" style="142"/>
    <col min="8204" max="8204" width="75.42578125" style="142" customWidth="1"/>
    <col min="8205" max="8205" width="45.28515625" style="142" customWidth="1"/>
    <col min="8206" max="8448" width="9.140625" style="142"/>
    <col min="8449" max="8449" width="4.42578125" style="142" customWidth="1"/>
    <col min="8450" max="8450" width="11.5703125" style="142" customWidth="1"/>
    <col min="8451" max="8451" width="40.42578125" style="142" customWidth="1"/>
    <col min="8452" max="8452" width="5.5703125" style="142" customWidth="1"/>
    <col min="8453" max="8453" width="8.5703125" style="142" customWidth="1"/>
    <col min="8454" max="8454" width="9.85546875" style="142" customWidth="1"/>
    <col min="8455" max="8455" width="13.85546875" style="142" customWidth="1"/>
    <col min="8456" max="8459" width="9.140625" style="142"/>
    <col min="8460" max="8460" width="75.42578125" style="142" customWidth="1"/>
    <col min="8461" max="8461" width="45.28515625" style="142" customWidth="1"/>
    <col min="8462" max="8704" width="9.140625" style="142"/>
    <col min="8705" max="8705" width="4.42578125" style="142" customWidth="1"/>
    <col min="8706" max="8706" width="11.5703125" style="142" customWidth="1"/>
    <col min="8707" max="8707" width="40.42578125" style="142" customWidth="1"/>
    <col min="8708" max="8708" width="5.5703125" style="142" customWidth="1"/>
    <col min="8709" max="8709" width="8.5703125" style="142" customWidth="1"/>
    <col min="8710" max="8710" width="9.85546875" style="142" customWidth="1"/>
    <col min="8711" max="8711" width="13.85546875" style="142" customWidth="1"/>
    <col min="8712" max="8715" width="9.140625" style="142"/>
    <col min="8716" max="8716" width="75.42578125" style="142" customWidth="1"/>
    <col min="8717" max="8717" width="45.28515625" style="142" customWidth="1"/>
    <col min="8718" max="8960" width="9.140625" style="142"/>
    <col min="8961" max="8961" width="4.42578125" style="142" customWidth="1"/>
    <col min="8962" max="8962" width="11.5703125" style="142" customWidth="1"/>
    <col min="8963" max="8963" width="40.42578125" style="142" customWidth="1"/>
    <col min="8964" max="8964" width="5.5703125" style="142" customWidth="1"/>
    <col min="8965" max="8965" width="8.5703125" style="142" customWidth="1"/>
    <col min="8966" max="8966" width="9.85546875" style="142" customWidth="1"/>
    <col min="8967" max="8967" width="13.85546875" style="142" customWidth="1"/>
    <col min="8968" max="8971" width="9.140625" style="142"/>
    <col min="8972" max="8972" width="75.42578125" style="142" customWidth="1"/>
    <col min="8973" max="8973" width="45.28515625" style="142" customWidth="1"/>
    <col min="8974" max="9216" width="9.140625" style="142"/>
    <col min="9217" max="9217" width="4.42578125" style="142" customWidth="1"/>
    <col min="9218" max="9218" width="11.5703125" style="142" customWidth="1"/>
    <col min="9219" max="9219" width="40.42578125" style="142" customWidth="1"/>
    <col min="9220" max="9220" width="5.5703125" style="142" customWidth="1"/>
    <col min="9221" max="9221" width="8.5703125" style="142" customWidth="1"/>
    <col min="9222" max="9222" width="9.85546875" style="142" customWidth="1"/>
    <col min="9223" max="9223" width="13.85546875" style="142" customWidth="1"/>
    <col min="9224" max="9227" width="9.140625" style="142"/>
    <col min="9228" max="9228" width="75.42578125" style="142" customWidth="1"/>
    <col min="9229" max="9229" width="45.28515625" style="142" customWidth="1"/>
    <col min="9230" max="9472" width="9.140625" style="142"/>
    <col min="9473" max="9473" width="4.42578125" style="142" customWidth="1"/>
    <col min="9474" max="9474" width="11.5703125" style="142" customWidth="1"/>
    <col min="9475" max="9475" width="40.42578125" style="142" customWidth="1"/>
    <col min="9476" max="9476" width="5.5703125" style="142" customWidth="1"/>
    <col min="9477" max="9477" width="8.5703125" style="142" customWidth="1"/>
    <col min="9478" max="9478" width="9.85546875" style="142" customWidth="1"/>
    <col min="9479" max="9479" width="13.85546875" style="142" customWidth="1"/>
    <col min="9480" max="9483" width="9.140625" style="142"/>
    <col min="9484" max="9484" width="75.42578125" style="142" customWidth="1"/>
    <col min="9485" max="9485" width="45.28515625" style="142" customWidth="1"/>
    <col min="9486" max="9728" width="9.140625" style="142"/>
    <col min="9729" max="9729" width="4.42578125" style="142" customWidth="1"/>
    <col min="9730" max="9730" width="11.5703125" style="142" customWidth="1"/>
    <col min="9731" max="9731" width="40.42578125" style="142" customWidth="1"/>
    <col min="9732" max="9732" width="5.5703125" style="142" customWidth="1"/>
    <col min="9733" max="9733" width="8.5703125" style="142" customWidth="1"/>
    <col min="9734" max="9734" width="9.85546875" style="142" customWidth="1"/>
    <col min="9735" max="9735" width="13.85546875" style="142" customWidth="1"/>
    <col min="9736" max="9739" width="9.140625" style="142"/>
    <col min="9740" max="9740" width="75.42578125" style="142" customWidth="1"/>
    <col min="9741" max="9741" width="45.28515625" style="142" customWidth="1"/>
    <col min="9742" max="9984" width="9.140625" style="142"/>
    <col min="9985" max="9985" width="4.42578125" style="142" customWidth="1"/>
    <col min="9986" max="9986" width="11.5703125" style="142" customWidth="1"/>
    <col min="9987" max="9987" width="40.42578125" style="142" customWidth="1"/>
    <col min="9988" max="9988" width="5.5703125" style="142" customWidth="1"/>
    <col min="9989" max="9989" width="8.5703125" style="142" customWidth="1"/>
    <col min="9990" max="9990" width="9.85546875" style="142" customWidth="1"/>
    <col min="9991" max="9991" width="13.85546875" style="142" customWidth="1"/>
    <col min="9992" max="9995" width="9.140625" style="142"/>
    <col min="9996" max="9996" width="75.42578125" style="142" customWidth="1"/>
    <col min="9997" max="9997" width="45.28515625" style="142" customWidth="1"/>
    <col min="9998" max="10240" width="9.140625" style="142"/>
    <col min="10241" max="10241" width="4.42578125" style="142" customWidth="1"/>
    <col min="10242" max="10242" width="11.5703125" style="142" customWidth="1"/>
    <col min="10243" max="10243" width="40.42578125" style="142" customWidth="1"/>
    <col min="10244" max="10244" width="5.5703125" style="142" customWidth="1"/>
    <col min="10245" max="10245" width="8.5703125" style="142" customWidth="1"/>
    <col min="10246" max="10246" width="9.85546875" style="142" customWidth="1"/>
    <col min="10247" max="10247" width="13.85546875" style="142" customWidth="1"/>
    <col min="10248" max="10251" width="9.140625" style="142"/>
    <col min="10252" max="10252" width="75.42578125" style="142" customWidth="1"/>
    <col min="10253" max="10253" width="45.28515625" style="142" customWidth="1"/>
    <col min="10254" max="10496" width="9.140625" style="142"/>
    <col min="10497" max="10497" width="4.42578125" style="142" customWidth="1"/>
    <col min="10498" max="10498" width="11.5703125" style="142" customWidth="1"/>
    <col min="10499" max="10499" width="40.42578125" style="142" customWidth="1"/>
    <col min="10500" max="10500" width="5.5703125" style="142" customWidth="1"/>
    <col min="10501" max="10501" width="8.5703125" style="142" customWidth="1"/>
    <col min="10502" max="10502" width="9.85546875" style="142" customWidth="1"/>
    <col min="10503" max="10503" width="13.85546875" style="142" customWidth="1"/>
    <col min="10504" max="10507" width="9.140625" style="142"/>
    <col min="10508" max="10508" width="75.42578125" style="142" customWidth="1"/>
    <col min="10509" max="10509" width="45.28515625" style="142" customWidth="1"/>
    <col min="10510" max="10752" width="9.140625" style="142"/>
    <col min="10753" max="10753" width="4.42578125" style="142" customWidth="1"/>
    <col min="10754" max="10754" width="11.5703125" style="142" customWidth="1"/>
    <col min="10755" max="10755" width="40.42578125" style="142" customWidth="1"/>
    <col min="10756" max="10756" width="5.5703125" style="142" customWidth="1"/>
    <col min="10757" max="10757" width="8.5703125" style="142" customWidth="1"/>
    <col min="10758" max="10758" width="9.85546875" style="142" customWidth="1"/>
    <col min="10759" max="10759" width="13.85546875" style="142" customWidth="1"/>
    <col min="10760" max="10763" width="9.140625" style="142"/>
    <col min="10764" max="10764" width="75.42578125" style="142" customWidth="1"/>
    <col min="10765" max="10765" width="45.28515625" style="142" customWidth="1"/>
    <col min="10766" max="11008" width="9.140625" style="142"/>
    <col min="11009" max="11009" width="4.42578125" style="142" customWidth="1"/>
    <col min="11010" max="11010" width="11.5703125" style="142" customWidth="1"/>
    <col min="11011" max="11011" width="40.42578125" style="142" customWidth="1"/>
    <col min="11012" max="11012" width="5.5703125" style="142" customWidth="1"/>
    <col min="11013" max="11013" width="8.5703125" style="142" customWidth="1"/>
    <col min="11014" max="11014" width="9.85546875" style="142" customWidth="1"/>
    <col min="11015" max="11015" width="13.85546875" style="142" customWidth="1"/>
    <col min="11016" max="11019" width="9.140625" style="142"/>
    <col min="11020" max="11020" width="75.42578125" style="142" customWidth="1"/>
    <col min="11021" max="11021" width="45.28515625" style="142" customWidth="1"/>
    <col min="11022" max="11264" width="9.140625" style="142"/>
    <col min="11265" max="11265" width="4.42578125" style="142" customWidth="1"/>
    <col min="11266" max="11266" width="11.5703125" style="142" customWidth="1"/>
    <col min="11267" max="11267" width="40.42578125" style="142" customWidth="1"/>
    <col min="11268" max="11268" width="5.5703125" style="142" customWidth="1"/>
    <col min="11269" max="11269" width="8.5703125" style="142" customWidth="1"/>
    <col min="11270" max="11270" width="9.85546875" style="142" customWidth="1"/>
    <col min="11271" max="11271" width="13.85546875" style="142" customWidth="1"/>
    <col min="11272" max="11275" width="9.140625" style="142"/>
    <col min="11276" max="11276" width="75.42578125" style="142" customWidth="1"/>
    <col min="11277" max="11277" width="45.28515625" style="142" customWidth="1"/>
    <col min="11278" max="11520" width="9.140625" style="142"/>
    <col min="11521" max="11521" width="4.42578125" style="142" customWidth="1"/>
    <col min="11522" max="11522" width="11.5703125" style="142" customWidth="1"/>
    <col min="11523" max="11523" width="40.42578125" style="142" customWidth="1"/>
    <col min="11524" max="11524" width="5.5703125" style="142" customWidth="1"/>
    <col min="11525" max="11525" width="8.5703125" style="142" customWidth="1"/>
    <col min="11526" max="11526" width="9.85546875" style="142" customWidth="1"/>
    <col min="11527" max="11527" width="13.85546875" style="142" customWidth="1"/>
    <col min="11528" max="11531" width="9.140625" style="142"/>
    <col min="11532" max="11532" width="75.42578125" style="142" customWidth="1"/>
    <col min="11533" max="11533" width="45.28515625" style="142" customWidth="1"/>
    <col min="11534" max="11776" width="9.140625" style="142"/>
    <col min="11777" max="11777" width="4.42578125" style="142" customWidth="1"/>
    <col min="11778" max="11778" width="11.5703125" style="142" customWidth="1"/>
    <col min="11779" max="11779" width="40.42578125" style="142" customWidth="1"/>
    <col min="11780" max="11780" width="5.5703125" style="142" customWidth="1"/>
    <col min="11781" max="11781" width="8.5703125" style="142" customWidth="1"/>
    <col min="11782" max="11782" width="9.85546875" style="142" customWidth="1"/>
    <col min="11783" max="11783" width="13.85546875" style="142" customWidth="1"/>
    <col min="11784" max="11787" width="9.140625" style="142"/>
    <col min="11788" max="11788" width="75.42578125" style="142" customWidth="1"/>
    <col min="11789" max="11789" width="45.28515625" style="142" customWidth="1"/>
    <col min="11790" max="12032" width="9.140625" style="142"/>
    <col min="12033" max="12033" width="4.42578125" style="142" customWidth="1"/>
    <col min="12034" max="12034" width="11.5703125" style="142" customWidth="1"/>
    <col min="12035" max="12035" width="40.42578125" style="142" customWidth="1"/>
    <col min="12036" max="12036" width="5.5703125" style="142" customWidth="1"/>
    <col min="12037" max="12037" width="8.5703125" style="142" customWidth="1"/>
    <col min="12038" max="12038" width="9.85546875" style="142" customWidth="1"/>
    <col min="12039" max="12039" width="13.85546875" style="142" customWidth="1"/>
    <col min="12040" max="12043" width="9.140625" style="142"/>
    <col min="12044" max="12044" width="75.42578125" style="142" customWidth="1"/>
    <col min="12045" max="12045" width="45.28515625" style="142" customWidth="1"/>
    <col min="12046" max="12288" width="9.140625" style="142"/>
    <col min="12289" max="12289" width="4.42578125" style="142" customWidth="1"/>
    <col min="12290" max="12290" width="11.5703125" style="142" customWidth="1"/>
    <col min="12291" max="12291" width="40.42578125" style="142" customWidth="1"/>
    <col min="12292" max="12292" width="5.5703125" style="142" customWidth="1"/>
    <col min="12293" max="12293" width="8.5703125" style="142" customWidth="1"/>
    <col min="12294" max="12294" width="9.85546875" style="142" customWidth="1"/>
    <col min="12295" max="12295" width="13.85546875" style="142" customWidth="1"/>
    <col min="12296" max="12299" width="9.140625" style="142"/>
    <col min="12300" max="12300" width="75.42578125" style="142" customWidth="1"/>
    <col min="12301" max="12301" width="45.28515625" style="142" customWidth="1"/>
    <col min="12302" max="12544" width="9.140625" style="142"/>
    <col min="12545" max="12545" width="4.42578125" style="142" customWidth="1"/>
    <col min="12546" max="12546" width="11.5703125" style="142" customWidth="1"/>
    <col min="12547" max="12547" width="40.42578125" style="142" customWidth="1"/>
    <col min="12548" max="12548" width="5.5703125" style="142" customWidth="1"/>
    <col min="12549" max="12549" width="8.5703125" style="142" customWidth="1"/>
    <col min="12550" max="12550" width="9.85546875" style="142" customWidth="1"/>
    <col min="12551" max="12551" width="13.85546875" style="142" customWidth="1"/>
    <col min="12552" max="12555" width="9.140625" style="142"/>
    <col min="12556" max="12556" width="75.42578125" style="142" customWidth="1"/>
    <col min="12557" max="12557" width="45.28515625" style="142" customWidth="1"/>
    <col min="12558" max="12800" width="9.140625" style="142"/>
    <col min="12801" max="12801" width="4.42578125" style="142" customWidth="1"/>
    <col min="12802" max="12802" width="11.5703125" style="142" customWidth="1"/>
    <col min="12803" max="12803" width="40.42578125" style="142" customWidth="1"/>
    <col min="12804" max="12804" width="5.5703125" style="142" customWidth="1"/>
    <col min="12805" max="12805" width="8.5703125" style="142" customWidth="1"/>
    <col min="12806" max="12806" width="9.85546875" style="142" customWidth="1"/>
    <col min="12807" max="12807" width="13.85546875" style="142" customWidth="1"/>
    <col min="12808" max="12811" width="9.140625" style="142"/>
    <col min="12812" max="12812" width="75.42578125" style="142" customWidth="1"/>
    <col min="12813" max="12813" width="45.28515625" style="142" customWidth="1"/>
    <col min="12814" max="13056" width="9.140625" style="142"/>
    <col min="13057" max="13057" width="4.42578125" style="142" customWidth="1"/>
    <col min="13058" max="13058" width="11.5703125" style="142" customWidth="1"/>
    <col min="13059" max="13059" width="40.42578125" style="142" customWidth="1"/>
    <col min="13060" max="13060" width="5.5703125" style="142" customWidth="1"/>
    <col min="13061" max="13061" width="8.5703125" style="142" customWidth="1"/>
    <col min="13062" max="13062" width="9.85546875" style="142" customWidth="1"/>
    <col min="13063" max="13063" width="13.85546875" style="142" customWidth="1"/>
    <col min="13064" max="13067" width="9.140625" style="142"/>
    <col min="13068" max="13068" width="75.42578125" style="142" customWidth="1"/>
    <col min="13069" max="13069" width="45.28515625" style="142" customWidth="1"/>
    <col min="13070" max="13312" width="9.140625" style="142"/>
    <col min="13313" max="13313" width="4.42578125" style="142" customWidth="1"/>
    <col min="13314" max="13314" width="11.5703125" style="142" customWidth="1"/>
    <col min="13315" max="13315" width="40.42578125" style="142" customWidth="1"/>
    <col min="13316" max="13316" width="5.5703125" style="142" customWidth="1"/>
    <col min="13317" max="13317" width="8.5703125" style="142" customWidth="1"/>
    <col min="13318" max="13318" width="9.85546875" style="142" customWidth="1"/>
    <col min="13319" max="13319" width="13.85546875" style="142" customWidth="1"/>
    <col min="13320" max="13323" width="9.140625" style="142"/>
    <col min="13324" max="13324" width="75.42578125" style="142" customWidth="1"/>
    <col min="13325" max="13325" width="45.28515625" style="142" customWidth="1"/>
    <col min="13326" max="13568" width="9.140625" style="142"/>
    <col min="13569" max="13569" width="4.42578125" style="142" customWidth="1"/>
    <col min="13570" max="13570" width="11.5703125" style="142" customWidth="1"/>
    <col min="13571" max="13571" width="40.42578125" style="142" customWidth="1"/>
    <col min="13572" max="13572" width="5.5703125" style="142" customWidth="1"/>
    <col min="13573" max="13573" width="8.5703125" style="142" customWidth="1"/>
    <col min="13574" max="13574" width="9.85546875" style="142" customWidth="1"/>
    <col min="13575" max="13575" width="13.85546875" style="142" customWidth="1"/>
    <col min="13576" max="13579" width="9.140625" style="142"/>
    <col min="13580" max="13580" width="75.42578125" style="142" customWidth="1"/>
    <col min="13581" max="13581" width="45.28515625" style="142" customWidth="1"/>
    <col min="13582" max="13824" width="9.140625" style="142"/>
    <col min="13825" max="13825" width="4.42578125" style="142" customWidth="1"/>
    <col min="13826" max="13826" width="11.5703125" style="142" customWidth="1"/>
    <col min="13827" max="13827" width="40.42578125" style="142" customWidth="1"/>
    <col min="13828" max="13828" width="5.5703125" style="142" customWidth="1"/>
    <col min="13829" max="13829" width="8.5703125" style="142" customWidth="1"/>
    <col min="13830" max="13830" width="9.85546875" style="142" customWidth="1"/>
    <col min="13831" max="13831" width="13.85546875" style="142" customWidth="1"/>
    <col min="13832" max="13835" width="9.140625" style="142"/>
    <col min="13836" max="13836" width="75.42578125" style="142" customWidth="1"/>
    <col min="13837" max="13837" width="45.28515625" style="142" customWidth="1"/>
    <col min="13838" max="14080" width="9.140625" style="142"/>
    <col min="14081" max="14081" width="4.42578125" style="142" customWidth="1"/>
    <col min="14082" max="14082" width="11.5703125" style="142" customWidth="1"/>
    <col min="14083" max="14083" width="40.42578125" style="142" customWidth="1"/>
    <col min="14084" max="14084" width="5.5703125" style="142" customWidth="1"/>
    <col min="14085" max="14085" width="8.5703125" style="142" customWidth="1"/>
    <col min="14086" max="14086" width="9.85546875" style="142" customWidth="1"/>
    <col min="14087" max="14087" width="13.85546875" style="142" customWidth="1"/>
    <col min="14088" max="14091" width="9.140625" style="142"/>
    <col min="14092" max="14092" width="75.42578125" style="142" customWidth="1"/>
    <col min="14093" max="14093" width="45.28515625" style="142" customWidth="1"/>
    <col min="14094" max="14336" width="9.140625" style="142"/>
    <col min="14337" max="14337" width="4.42578125" style="142" customWidth="1"/>
    <col min="14338" max="14338" width="11.5703125" style="142" customWidth="1"/>
    <col min="14339" max="14339" width="40.42578125" style="142" customWidth="1"/>
    <col min="14340" max="14340" width="5.5703125" style="142" customWidth="1"/>
    <col min="14341" max="14341" width="8.5703125" style="142" customWidth="1"/>
    <col min="14342" max="14342" width="9.85546875" style="142" customWidth="1"/>
    <col min="14343" max="14343" width="13.85546875" style="142" customWidth="1"/>
    <col min="14344" max="14347" width="9.140625" style="142"/>
    <col min="14348" max="14348" width="75.42578125" style="142" customWidth="1"/>
    <col min="14349" max="14349" width="45.28515625" style="142" customWidth="1"/>
    <col min="14350" max="14592" width="9.140625" style="142"/>
    <col min="14593" max="14593" width="4.42578125" style="142" customWidth="1"/>
    <col min="14594" max="14594" width="11.5703125" style="142" customWidth="1"/>
    <col min="14595" max="14595" width="40.42578125" style="142" customWidth="1"/>
    <col min="14596" max="14596" width="5.5703125" style="142" customWidth="1"/>
    <col min="14597" max="14597" width="8.5703125" style="142" customWidth="1"/>
    <col min="14598" max="14598" width="9.85546875" style="142" customWidth="1"/>
    <col min="14599" max="14599" width="13.85546875" style="142" customWidth="1"/>
    <col min="14600" max="14603" width="9.140625" style="142"/>
    <col min="14604" max="14604" width="75.42578125" style="142" customWidth="1"/>
    <col min="14605" max="14605" width="45.28515625" style="142" customWidth="1"/>
    <col min="14606" max="14848" width="9.140625" style="142"/>
    <col min="14849" max="14849" width="4.42578125" style="142" customWidth="1"/>
    <col min="14850" max="14850" width="11.5703125" style="142" customWidth="1"/>
    <col min="14851" max="14851" width="40.42578125" style="142" customWidth="1"/>
    <col min="14852" max="14852" width="5.5703125" style="142" customWidth="1"/>
    <col min="14853" max="14853" width="8.5703125" style="142" customWidth="1"/>
    <col min="14854" max="14854" width="9.85546875" style="142" customWidth="1"/>
    <col min="14855" max="14855" width="13.85546875" style="142" customWidth="1"/>
    <col min="14856" max="14859" width="9.140625" style="142"/>
    <col min="14860" max="14860" width="75.42578125" style="142" customWidth="1"/>
    <col min="14861" max="14861" width="45.28515625" style="142" customWidth="1"/>
    <col min="14862" max="15104" width="9.140625" style="142"/>
    <col min="15105" max="15105" width="4.42578125" style="142" customWidth="1"/>
    <col min="15106" max="15106" width="11.5703125" style="142" customWidth="1"/>
    <col min="15107" max="15107" width="40.42578125" style="142" customWidth="1"/>
    <col min="15108" max="15108" width="5.5703125" style="142" customWidth="1"/>
    <col min="15109" max="15109" width="8.5703125" style="142" customWidth="1"/>
    <col min="15110" max="15110" width="9.85546875" style="142" customWidth="1"/>
    <col min="15111" max="15111" width="13.85546875" style="142" customWidth="1"/>
    <col min="15112" max="15115" width="9.140625" style="142"/>
    <col min="15116" max="15116" width="75.42578125" style="142" customWidth="1"/>
    <col min="15117" max="15117" width="45.28515625" style="142" customWidth="1"/>
    <col min="15118" max="15360" width="9.140625" style="142"/>
    <col min="15361" max="15361" width="4.42578125" style="142" customWidth="1"/>
    <col min="15362" max="15362" width="11.5703125" style="142" customWidth="1"/>
    <col min="15363" max="15363" width="40.42578125" style="142" customWidth="1"/>
    <col min="15364" max="15364" width="5.5703125" style="142" customWidth="1"/>
    <col min="15365" max="15365" width="8.5703125" style="142" customWidth="1"/>
    <col min="15366" max="15366" width="9.85546875" style="142" customWidth="1"/>
    <col min="15367" max="15367" width="13.85546875" style="142" customWidth="1"/>
    <col min="15368" max="15371" width="9.140625" style="142"/>
    <col min="15372" max="15372" width="75.42578125" style="142" customWidth="1"/>
    <col min="15373" max="15373" width="45.28515625" style="142" customWidth="1"/>
    <col min="15374" max="15616" width="9.140625" style="142"/>
    <col min="15617" max="15617" width="4.42578125" style="142" customWidth="1"/>
    <col min="15618" max="15618" width="11.5703125" style="142" customWidth="1"/>
    <col min="15619" max="15619" width="40.42578125" style="142" customWidth="1"/>
    <col min="15620" max="15620" width="5.5703125" style="142" customWidth="1"/>
    <col min="15621" max="15621" width="8.5703125" style="142" customWidth="1"/>
    <col min="15622" max="15622" width="9.85546875" style="142" customWidth="1"/>
    <col min="15623" max="15623" width="13.85546875" style="142" customWidth="1"/>
    <col min="15624" max="15627" width="9.140625" style="142"/>
    <col min="15628" max="15628" width="75.42578125" style="142" customWidth="1"/>
    <col min="15629" max="15629" width="45.28515625" style="142" customWidth="1"/>
    <col min="15630" max="15872" width="9.140625" style="142"/>
    <col min="15873" max="15873" width="4.42578125" style="142" customWidth="1"/>
    <col min="15874" max="15874" width="11.5703125" style="142" customWidth="1"/>
    <col min="15875" max="15875" width="40.42578125" style="142" customWidth="1"/>
    <col min="15876" max="15876" width="5.5703125" style="142" customWidth="1"/>
    <col min="15877" max="15877" width="8.5703125" style="142" customWidth="1"/>
    <col min="15878" max="15878" width="9.85546875" style="142" customWidth="1"/>
    <col min="15879" max="15879" width="13.85546875" style="142" customWidth="1"/>
    <col min="15880" max="15883" width="9.140625" style="142"/>
    <col min="15884" max="15884" width="75.42578125" style="142" customWidth="1"/>
    <col min="15885" max="15885" width="45.28515625" style="142" customWidth="1"/>
    <col min="15886" max="16128" width="9.140625" style="142"/>
    <col min="16129" max="16129" width="4.42578125" style="142" customWidth="1"/>
    <col min="16130" max="16130" width="11.5703125" style="142" customWidth="1"/>
    <col min="16131" max="16131" width="40.42578125" style="142" customWidth="1"/>
    <col min="16132" max="16132" width="5.5703125" style="142" customWidth="1"/>
    <col min="16133" max="16133" width="8.5703125" style="142" customWidth="1"/>
    <col min="16134" max="16134" width="9.85546875" style="142" customWidth="1"/>
    <col min="16135" max="16135" width="13.85546875" style="142" customWidth="1"/>
    <col min="16136" max="16139" width="9.140625" style="142"/>
    <col min="16140" max="16140" width="75.42578125" style="142" customWidth="1"/>
    <col min="16141" max="16141" width="45.28515625" style="142" customWidth="1"/>
    <col min="16142" max="16384" width="9.140625" style="142"/>
  </cols>
  <sheetData>
    <row r="1" spans="1:104" ht="15.75" x14ac:dyDescent="0.25">
      <c r="A1" s="252" t="s">
        <v>65</v>
      </c>
      <c r="B1" s="252"/>
      <c r="C1" s="252"/>
      <c r="D1" s="252"/>
      <c r="E1" s="252"/>
      <c r="F1" s="252"/>
      <c r="G1" s="252"/>
    </row>
    <row r="2" spans="1:104" ht="14.25" customHeight="1" thickBot="1" x14ac:dyDescent="0.25">
      <c r="A2" s="143"/>
      <c r="B2" s="144"/>
      <c r="C2" s="145"/>
      <c r="D2" s="145"/>
      <c r="E2" s="146"/>
      <c r="F2" s="145"/>
      <c r="G2" s="145"/>
    </row>
    <row r="3" spans="1:104" ht="13.5" thickTop="1" x14ac:dyDescent="0.2">
      <c r="A3" s="239" t="s">
        <v>49</v>
      </c>
      <c r="B3" s="240"/>
      <c r="C3" s="202" t="str">
        <f>CONCATENATE(cislostavby," ",nazevstavby)</f>
        <v xml:space="preserve">Renovace a úprava bytu č. 418 v budově DPS č.p. 2292, Za Humny v Uh. Brodě </v>
      </c>
      <c r="D3" s="147"/>
      <c r="E3" s="148" t="s">
        <v>66</v>
      </c>
      <c r="F3" s="149" t="str">
        <f>Rekapitulace!H1</f>
        <v>Byt č. 418</v>
      </c>
      <c r="G3" s="150"/>
    </row>
    <row r="4" spans="1:104" ht="13.5" thickBot="1" x14ac:dyDescent="0.25">
      <c r="A4" s="253" t="s">
        <v>51</v>
      </c>
      <c r="B4" s="242"/>
      <c r="C4" s="101" t="str">
        <f>CONCATENATE(cisloobjektu," ",nazevobjektu)</f>
        <v xml:space="preserve"> Budova DPS č. p. 2292, Uherský Brod</v>
      </c>
      <c r="D4" s="151"/>
      <c r="E4" s="254" t="str">
        <f>Rekapitulace!G2</f>
        <v>Stavebně technické řešení</v>
      </c>
      <c r="F4" s="255"/>
      <c r="G4" s="256"/>
    </row>
    <row r="5" spans="1:104" ht="13.5" thickTop="1" x14ac:dyDescent="0.2">
      <c r="A5" s="152"/>
      <c r="B5" s="143"/>
      <c r="C5" s="143"/>
      <c r="D5" s="143"/>
      <c r="E5" s="153"/>
      <c r="F5" s="143"/>
      <c r="G5" s="154"/>
    </row>
    <row r="6" spans="1:104" x14ac:dyDescent="0.2">
      <c r="A6" s="155" t="s">
        <v>67</v>
      </c>
      <c r="B6" s="156" t="s">
        <v>68</v>
      </c>
      <c r="C6" s="156" t="s">
        <v>69</v>
      </c>
      <c r="D6" s="156" t="s">
        <v>70</v>
      </c>
      <c r="E6" s="157" t="s">
        <v>71</v>
      </c>
      <c r="F6" s="156" t="s">
        <v>72</v>
      </c>
      <c r="G6" s="158" t="s">
        <v>73</v>
      </c>
    </row>
    <row r="7" spans="1:104" x14ac:dyDescent="0.2">
      <c r="A7" s="159" t="s">
        <v>74</v>
      </c>
      <c r="B7" s="160" t="s">
        <v>77</v>
      </c>
      <c r="C7" s="161" t="s">
        <v>78</v>
      </c>
      <c r="D7" s="162"/>
      <c r="E7" s="163"/>
      <c r="F7" s="163"/>
      <c r="G7" s="164"/>
      <c r="H7" s="165"/>
      <c r="I7" s="165"/>
      <c r="O7" s="166">
        <v>1</v>
      </c>
    </row>
    <row r="8" spans="1:104" x14ac:dyDescent="0.2">
      <c r="A8" s="167">
        <v>1</v>
      </c>
      <c r="B8" s="168" t="s">
        <v>79</v>
      </c>
      <c r="C8" s="169" t="s">
        <v>80</v>
      </c>
      <c r="D8" s="170" t="s">
        <v>81</v>
      </c>
      <c r="E8" s="171">
        <v>2</v>
      </c>
      <c r="F8" s="217"/>
      <c r="G8" s="172">
        <f>E8*F8</f>
        <v>0</v>
      </c>
      <c r="O8" s="166">
        <v>2</v>
      </c>
      <c r="AA8" s="142">
        <v>1</v>
      </c>
      <c r="AB8" s="142">
        <v>1</v>
      </c>
      <c r="AC8" s="142">
        <v>1</v>
      </c>
      <c r="AZ8" s="142">
        <v>1</v>
      </c>
      <c r="BA8" s="142">
        <f>IF(AZ8=1,G8,0)</f>
        <v>0</v>
      </c>
      <c r="BB8" s="142">
        <f>IF(AZ8=2,G8,0)</f>
        <v>0</v>
      </c>
      <c r="BC8" s="142">
        <f>IF(AZ8=3,G8,0)</f>
        <v>0</v>
      </c>
      <c r="BD8" s="142">
        <f>IF(AZ8=4,G8,0)</f>
        <v>0</v>
      </c>
      <c r="BE8" s="142">
        <f>IF(AZ8=5,G8,0)</f>
        <v>0</v>
      </c>
      <c r="CA8" s="166">
        <v>1</v>
      </c>
      <c r="CB8" s="166">
        <v>1</v>
      </c>
      <c r="CZ8" s="142">
        <v>2.877E-2</v>
      </c>
    </row>
    <row r="9" spans="1:104" x14ac:dyDescent="0.2">
      <c r="A9" s="173"/>
      <c r="B9" s="176"/>
      <c r="C9" s="248" t="s">
        <v>82</v>
      </c>
      <c r="D9" s="249"/>
      <c r="E9" s="177">
        <v>2</v>
      </c>
      <c r="F9" s="178"/>
      <c r="G9" s="179"/>
      <c r="M9" s="175">
        <v>2</v>
      </c>
      <c r="O9" s="166"/>
    </row>
    <row r="10" spans="1:104" x14ac:dyDescent="0.2">
      <c r="A10" s="167">
        <v>2</v>
      </c>
      <c r="B10" s="168" t="s">
        <v>83</v>
      </c>
      <c r="C10" s="169" t="s">
        <v>84</v>
      </c>
      <c r="D10" s="170" t="s">
        <v>85</v>
      </c>
      <c r="E10" s="171">
        <v>28.55</v>
      </c>
      <c r="F10" s="217"/>
      <c r="G10" s="172">
        <f>E10*F10</f>
        <v>0</v>
      </c>
      <c r="O10" s="166">
        <v>2</v>
      </c>
      <c r="AA10" s="142">
        <v>1</v>
      </c>
      <c r="AB10" s="142">
        <v>1</v>
      </c>
      <c r="AC10" s="142">
        <v>1</v>
      </c>
      <c r="AZ10" s="142">
        <v>1</v>
      </c>
      <c r="BA10" s="142">
        <f>IF(AZ10=1,G10,0)</f>
        <v>0</v>
      </c>
      <c r="BB10" s="142">
        <f>IF(AZ10=2,G10,0)</f>
        <v>0</v>
      </c>
      <c r="BC10" s="142">
        <f>IF(AZ10=3,G10,0)</f>
        <v>0</v>
      </c>
      <c r="BD10" s="142">
        <f>IF(AZ10=4,G10,0)</f>
        <v>0</v>
      </c>
      <c r="BE10" s="142">
        <f>IF(AZ10=5,G10,0)</f>
        <v>0</v>
      </c>
      <c r="CA10" s="166">
        <v>1</v>
      </c>
      <c r="CB10" s="166">
        <v>1</v>
      </c>
      <c r="CZ10" s="142">
        <v>0.11666</v>
      </c>
    </row>
    <row r="11" spans="1:104" x14ac:dyDescent="0.2">
      <c r="A11" s="173"/>
      <c r="B11" s="176"/>
      <c r="C11" s="248" t="s">
        <v>86</v>
      </c>
      <c r="D11" s="249"/>
      <c r="E11" s="177">
        <v>9.35</v>
      </c>
      <c r="F11" s="178"/>
      <c r="G11" s="179"/>
      <c r="M11" s="175" t="s">
        <v>86</v>
      </c>
      <c r="O11" s="166"/>
    </row>
    <row r="12" spans="1:104" x14ac:dyDescent="0.2">
      <c r="A12" s="173"/>
      <c r="B12" s="176"/>
      <c r="C12" s="248" t="s">
        <v>87</v>
      </c>
      <c r="D12" s="249"/>
      <c r="E12" s="177">
        <v>19.2</v>
      </c>
      <c r="F12" s="178"/>
      <c r="G12" s="179"/>
      <c r="M12" s="175" t="s">
        <v>87</v>
      </c>
      <c r="O12" s="166"/>
    </row>
    <row r="13" spans="1:104" x14ac:dyDescent="0.2">
      <c r="A13" s="167">
        <v>3</v>
      </c>
      <c r="B13" s="168" t="s">
        <v>88</v>
      </c>
      <c r="C13" s="169" t="s">
        <v>89</v>
      </c>
      <c r="D13" s="170" t="s">
        <v>81</v>
      </c>
      <c r="E13" s="171">
        <v>1</v>
      </c>
      <c r="F13" s="217"/>
      <c r="G13" s="172">
        <f>E13*F13</f>
        <v>0</v>
      </c>
      <c r="O13" s="166">
        <v>2</v>
      </c>
      <c r="AA13" s="142">
        <v>3</v>
      </c>
      <c r="AB13" s="142">
        <v>1</v>
      </c>
      <c r="AC13" s="142" t="s">
        <v>88</v>
      </c>
      <c r="AZ13" s="142">
        <v>1</v>
      </c>
      <c r="BA13" s="142">
        <f>IF(AZ13=1,G13,0)</f>
        <v>0</v>
      </c>
      <c r="BB13" s="142">
        <f>IF(AZ13=2,G13,0)</f>
        <v>0</v>
      </c>
      <c r="BC13" s="142">
        <f>IF(AZ13=3,G13,0)</f>
        <v>0</v>
      </c>
      <c r="BD13" s="142">
        <f>IF(AZ13=4,G13,0)</f>
        <v>0</v>
      </c>
      <c r="BE13" s="142">
        <f>IF(AZ13=5,G13,0)</f>
        <v>0</v>
      </c>
      <c r="CA13" s="166">
        <v>3</v>
      </c>
      <c r="CB13" s="166">
        <v>1</v>
      </c>
      <c r="CZ13" s="142">
        <v>0.02</v>
      </c>
    </row>
    <row r="14" spans="1:104" x14ac:dyDescent="0.2">
      <c r="A14" s="173"/>
      <c r="B14" s="176"/>
      <c r="C14" s="248" t="s">
        <v>75</v>
      </c>
      <c r="D14" s="249"/>
      <c r="E14" s="177">
        <v>1</v>
      </c>
      <c r="F14" s="178"/>
      <c r="G14" s="179"/>
      <c r="M14" s="175">
        <v>1</v>
      </c>
      <c r="O14" s="166"/>
    </row>
    <row r="15" spans="1:104" x14ac:dyDescent="0.2">
      <c r="A15" s="180"/>
      <c r="B15" s="181" t="s">
        <v>76</v>
      </c>
      <c r="C15" s="182" t="str">
        <f>CONCATENATE(B7," ",C7)</f>
        <v>3 Svislé a kompletní konstrukce</v>
      </c>
      <c r="D15" s="183"/>
      <c r="E15" s="184"/>
      <c r="F15" s="185"/>
      <c r="G15" s="186">
        <f>SUM(G7:G14)</f>
        <v>0</v>
      </c>
      <c r="O15" s="166">
        <v>4</v>
      </c>
      <c r="BA15" s="187">
        <f>SUM(BA7:BA14)</f>
        <v>0</v>
      </c>
      <c r="BB15" s="187">
        <f>SUM(BB7:BB14)</f>
        <v>0</v>
      </c>
      <c r="BC15" s="187">
        <f>SUM(BC7:BC14)</f>
        <v>0</v>
      </c>
      <c r="BD15" s="187">
        <f>SUM(BD7:BD14)</f>
        <v>0</v>
      </c>
      <c r="BE15" s="187">
        <f>SUM(BE7:BE14)</f>
        <v>0</v>
      </c>
    </row>
    <row r="16" spans="1:104" x14ac:dyDescent="0.2">
      <c r="A16" s="159" t="s">
        <v>74</v>
      </c>
      <c r="B16" s="160" t="s">
        <v>90</v>
      </c>
      <c r="C16" s="161" t="s">
        <v>91</v>
      </c>
      <c r="D16" s="162"/>
      <c r="E16" s="163"/>
      <c r="F16" s="163"/>
      <c r="G16" s="164"/>
      <c r="H16" s="165"/>
      <c r="I16" s="165"/>
      <c r="O16" s="166">
        <v>1</v>
      </c>
    </row>
    <row r="17" spans="1:104" ht="22.5" x14ac:dyDescent="0.2">
      <c r="A17" s="167">
        <v>4</v>
      </c>
      <c r="B17" s="168" t="s">
        <v>92</v>
      </c>
      <c r="C17" s="169" t="s">
        <v>93</v>
      </c>
      <c r="D17" s="170" t="s">
        <v>85</v>
      </c>
      <c r="E17" s="171">
        <v>1.3</v>
      </c>
      <c r="F17" s="217"/>
      <c r="G17" s="172">
        <f>E17*F17</f>
        <v>0</v>
      </c>
      <c r="O17" s="166">
        <v>2</v>
      </c>
      <c r="AA17" s="142">
        <v>1</v>
      </c>
      <c r="AB17" s="142">
        <v>1</v>
      </c>
      <c r="AC17" s="142">
        <v>1</v>
      </c>
      <c r="AZ17" s="142">
        <v>1</v>
      </c>
      <c r="BA17" s="142">
        <f>IF(AZ17=1,G17,0)</f>
        <v>0</v>
      </c>
      <c r="BB17" s="142">
        <f>IF(AZ17=2,G17,0)</f>
        <v>0</v>
      </c>
      <c r="BC17" s="142">
        <f>IF(AZ17=3,G17,0)</f>
        <v>0</v>
      </c>
      <c r="BD17" s="142">
        <f>IF(AZ17=4,G17,0)</f>
        <v>0</v>
      </c>
      <c r="BE17" s="142">
        <f>IF(AZ17=5,G17,0)</f>
        <v>0</v>
      </c>
      <c r="CA17" s="166">
        <v>1</v>
      </c>
      <c r="CB17" s="166">
        <v>1</v>
      </c>
      <c r="CZ17" s="142">
        <v>0.17521999999999999</v>
      </c>
    </row>
    <row r="18" spans="1:104" x14ac:dyDescent="0.2">
      <c r="A18" s="173"/>
      <c r="B18" s="176"/>
      <c r="C18" s="248" t="s">
        <v>94</v>
      </c>
      <c r="D18" s="249"/>
      <c r="E18" s="177">
        <v>1.3</v>
      </c>
      <c r="F18" s="178"/>
      <c r="G18" s="179"/>
      <c r="M18" s="175" t="s">
        <v>94</v>
      </c>
      <c r="O18" s="166"/>
    </row>
    <row r="19" spans="1:104" x14ac:dyDescent="0.2">
      <c r="A19" s="180"/>
      <c r="B19" s="181" t="s">
        <v>76</v>
      </c>
      <c r="C19" s="182" t="str">
        <f>CONCATENATE(B16," ",C16)</f>
        <v>34 Stěny a příčky</v>
      </c>
      <c r="D19" s="183"/>
      <c r="E19" s="184"/>
      <c r="F19" s="185"/>
      <c r="G19" s="186">
        <f>SUM(G16:G18)</f>
        <v>0</v>
      </c>
      <c r="O19" s="166">
        <v>4</v>
      </c>
      <c r="BA19" s="187">
        <f>SUM(BA16:BA18)</f>
        <v>0</v>
      </c>
      <c r="BB19" s="187">
        <f>SUM(BB16:BB18)</f>
        <v>0</v>
      </c>
      <c r="BC19" s="187">
        <f>SUM(BC16:BC18)</f>
        <v>0</v>
      </c>
      <c r="BD19" s="187">
        <f>SUM(BD16:BD18)</f>
        <v>0</v>
      </c>
      <c r="BE19" s="187">
        <f>SUM(BE16:BE18)</f>
        <v>0</v>
      </c>
    </row>
    <row r="20" spans="1:104" x14ac:dyDescent="0.2">
      <c r="A20" s="159" t="s">
        <v>74</v>
      </c>
      <c r="B20" s="160" t="s">
        <v>95</v>
      </c>
      <c r="C20" s="161" t="s">
        <v>96</v>
      </c>
      <c r="D20" s="162"/>
      <c r="E20" s="163"/>
      <c r="F20" s="163"/>
      <c r="G20" s="164"/>
      <c r="H20" s="165"/>
      <c r="I20" s="165"/>
      <c r="O20" s="166">
        <v>1</v>
      </c>
    </row>
    <row r="21" spans="1:104" x14ac:dyDescent="0.2">
      <c r="A21" s="167">
        <v>5</v>
      </c>
      <c r="B21" s="168" t="s">
        <v>97</v>
      </c>
      <c r="C21" s="169" t="s">
        <v>98</v>
      </c>
      <c r="D21" s="170" t="s">
        <v>85</v>
      </c>
      <c r="E21" s="171">
        <v>1.3</v>
      </c>
      <c r="F21" s="217"/>
      <c r="G21" s="172">
        <f>E21*F21</f>
        <v>0</v>
      </c>
      <c r="O21" s="166">
        <v>2</v>
      </c>
      <c r="AA21" s="142">
        <v>1</v>
      </c>
      <c r="AB21" s="142">
        <v>1</v>
      </c>
      <c r="AC21" s="142">
        <v>1</v>
      </c>
      <c r="AZ21" s="142">
        <v>1</v>
      </c>
      <c r="BA21" s="142">
        <f>IF(AZ21=1,G21,0)</f>
        <v>0</v>
      </c>
      <c r="BB21" s="142">
        <f>IF(AZ21=2,G21,0)</f>
        <v>0</v>
      </c>
      <c r="BC21" s="142">
        <f>IF(AZ21=3,G21,0)</f>
        <v>0</v>
      </c>
      <c r="BD21" s="142">
        <f>IF(AZ21=4,G21,0)</f>
        <v>0</v>
      </c>
      <c r="BE21" s="142">
        <f>IF(AZ21=5,G21,0)</f>
        <v>0</v>
      </c>
      <c r="CA21" s="166">
        <v>1</v>
      </c>
      <c r="CB21" s="166">
        <v>1</v>
      </c>
      <c r="CZ21" s="142">
        <v>1.47E-2</v>
      </c>
    </row>
    <row r="22" spans="1:104" x14ac:dyDescent="0.2">
      <c r="A22" s="173"/>
      <c r="B22" s="176"/>
      <c r="C22" s="248" t="s">
        <v>94</v>
      </c>
      <c r="D22" s="249"/>
      <c r="E22" s="177">
        <v>1.3</v>
      </c>
      <c r="F22" s="178"/>
      <c r="G22" s="179"/>
      <c r="M22" s="175" t="s">
        <v>94</v>
      </c>
      <c r="O22" s="166"/>
    </row>
    <row r="23" spans="1:104" x14ac:dyDescent="0.2">
      <c r="A23" s="215">
        <v>6</v>
      </c>
      <c r="B23" s="168" t="s">
        <v>422</v>
      </c>
      <c r="C23" s="169" t="s">
        <v>423</v>
      </c>
      <c r="D23" s="170" t="s">
        <v>85</v>
      </c>
      <c r="E23" s="171">
        <f>E24</f>
        <v>49.21</v>
      </c>
      <c r="F23" s="217"/>
      <c r="G23" s="172">
        <f>E23*F23</f>
        <v>0</v>
      </c>
      <c r="M23" s="175"/>
      <c r="O23" s="166"/>
    </row>
    <row r="24" spans="1:104" x14ac:dyDescent="0.2">
      <c r="A24" s="216"/>
      <c r="B24" s="176"/>
      <c r="C24" s="248" t="s">
        <v>415</v>
      </c>
      <c r="D24" s="249"/>
      <c r="E24" s="177">
        <f>E44</f>
        <v>49.21</v>
      </c>
      <c r="F24" s="178"/>
      <c r="G24" s="179"/>
      <c r="M24" s="175"/>
      <c r="O24" s="166"/>
    </row>
    <row r="25" spans="1:104" x14ac:dyDescent="0.2">
      <c r="A25" s="215">
        <v>7</v>
      </c>
      <c r="B25" s="168" t="s">
        <v>99</v>
      </c>
      <c r="C25" s="169" t="s">
        <v>100</v>
      </c>
      <c r="D25" s="170" t="s">
        <v>85</v>
      </c>
      <c r="E25" s="171">
        <v>54.31</v>
      </c>
      <c r="F25" s="217"/>
      <c r="G25" s="172">
        <f>E25*F25</f>
        <v>0</v>
      </c>
      <c r="O25" s="166">
        <v>2</v>
      </c>
      <c r="AA25" s="142">
        <v>1</v>
      </c>
      <c r="AB25" s="142">
        <v>1</v>
      </c>
      <c r="AC25" s="142">
        <v>1</v>
      </c>
      <c r="AZ25" s="142">
        <v>1</v>
      </c>
      <c r="BA25" s="142">
        <f>IF(AZ25=1,G25,0)</f>
        <v>0</v>
      </c>
      <c r="BB25" s="142">
        <f>IF(AZ25=2,G25,0)</f>
        <v>0</v>
      </c>
      <c r="BC25" s="142">
        <f>IF(AZ25=3,G25,0)</f>
        <v>0</v>
      </c>
      <c r="BD25" s="142">
        <f>IF(AZ25=4,G25,0)</f>
        <v>0</v>
      </c>
      <c r="BE25" s="142">
        <f>IF(AZ25=5,G25,0)</f>
        <v>0</v>
      </c>
      <c r="CA25" s="166">
        <v>1</v>
      </c>
      <c r="CB25" s="166">
        <v>1</v>
      </c>
      <c r="CZ25" s="142">
        <v>1.8380000000000001E-2</v>
      </c>
    </row>
    <row r="26" spans="1:104" x14ac:dyDescent="0.2">
      <c r="A26" s="216"/>
      <c r="B26" s="176"/>
      <c r="C26" s="250" t="s">
        <v>101</v>
      </c>
      <c r="D26" s="251"/>
      <c r="E26" s="177">
        <v>54.31</v>
      </c>
      <c r="F26" s="178"/>
      <c r="G26" s="179"/>
      <c r="M26" s="175" t="s">
        <v>101</v>
      </c>
      <c r="O26" s="166"/>
    </row>
    <row r="27" spans="1:104" x14ac:dyDescent="0.2">
      <c r="A27" s="215">
        <v>8</v>
      </c>
      <c r="B27" s="168" t="s">
        <v>102</v>
      </c>
      <c r="C27" s="169" t="s">
        <v>103</v>
      </c>
      <c r="D27" s="170" t="s">
        <v>104</v>
      </c>
      <c r="E27" s="171">
        <v>76.28</v>
      </c>
      <c r="F27" s="217"/>
      <c r="G27" s="172">
        <f>E27*F27</f>
        <v>0</v>
      </c>
      <c r="O27" s="166">
        <v>2</v>
      </c>
      <c r="AA27" s="142">
        <v>1</v>
      </c>
      <c r="AB27" s="142">
        <v>1</v>
      </c>
      <c r="AC27" s="142">
        <v>1</v>
      </c>
      <c r="AZ27" s="142">
        <v>1</v>
      </c>
      <c r="BA27" s="142">
        <f>IF(AZ27=1,G27,0)</f>
        <v>0</v>
      </c>
      <c r="BB27" s="142">
        <f>IF(AZ27=2,G27,0)</f>
        <v>0</v>
      </c>
      <c r="BC27" s="142">
        <f>IF(AZ27=3,G27,0)</f>
        <v>0</v>
      </c>
      <c r="BD27" s="142">
        <f>IF(AZ27=4,G27,0)</f>
        <v>0</v>
      </c>
      <c r="BE27" s="142">
        <f>IF(AZ27=5,G27,0)</f>
        <v>0</v>
      </c>
      <c r="CA27" s="166">
        <v>1</v>
      </c>
      <c r="CB27" s="166">
        <v>1</v>
      </c>
      <c r="CZ27" s="142">
        <v>4.3099999999999996E-3</v>
      </c>
    </row>
    <row r="28" spans="1:104" x14ac:dyDescent="0.2">
      <c r="A28" s="173"/>
      <c r="B28" s="176"/>
      <c r="C28" s="248" t="s">
        <v>105</v>
      </c>
      <c r="D28" s="249"/>
      <c r="E28" s="177">
        <v>4.24</v>
      </c>
      <c r="F28" s="178"/>
      <c r="G28" s="179"/>
      <c r="M28" s="175" t="s">
        <v>105</v>
      </c>
      <c r="O28" s="166"/>
    </row>
    <row r="29" spans="1:104" x14ac:dyDescent="0.2">
      <c r="A29" s="173"/>
      <c r="B29" s="176"/>
      <c r="C29" s="248" t="s">
        <v>106</v>
      </c>
      <c r="D29" s="249"/>
      <c r="E29" s="177">
        <v>6.94</v>
      </c>
      <c r="F29" s="178"/>
      <c r="G29" s="179"/>
      <c r="M29" s="175" t="s">
        <v>106</v>
      </c>
      <c r="O29" s="166"/>
    </row>
    <row r="30" spans="1:104" x14ac:dyDescent="0.2">
      <c r="A30" s="173"/>
      <c r="B30" s="176"/>
      <c r="C30" s="248" t="s">
        <v>107</v>
      </c>
      <c r="D30" s="249"/>
      <c r="E30" s="177">
        <v>12.36</v>
      </c>
      <c r="F30" s="178"/>
      <c r="G30" s="179"/>
      <c r="M30" s="175" t="s">
        <v>107</v>
      </c>
      <c r="O30" s="166"/>
    </row>
    <row r="31" spans="1:104" x14ac:dyDescent="0.2">
      <c r="A31" s="173"/>
      <c r="B31" s="176"/>
      <c r="C31" s="248" t="s">
        <v>108</v>
      </c>
      <c r="D31" s="249"/>
      <c r="E31" s="177">
        <v>13.16</v>
      </c>
      <c r="F31" s="178"/>
      <c r="G31" s="179"/>
      <c r="M31" s="175" t="s">
        <v>108</v>
      </c>
      <c r="O31" s="166"/>
    </row>
    <row r="32" spans="1:104" x14ac:dyDescent="0.2">
      <c r="A32" s="173"/>
      <c r="B32" s="176"/>
      <c r="C32" s="248" t="s">
        <v>109</v>
      </c>
      <c r="D32" s="249"/>
      <c r="E32" s="177">
        <v>17.66</v>
      </c>
      <c r="F32" s="178"/>
      <c r="G32" s="179"/>
      <c r="M32" s="175" t="s">
        <v>109</v>
      </c>
      <c r="O32" s="166"/>
    </row>
    <row r="33" spans="1:104" ht="16.5" customHeight="1" x14ac:dyDescent="0.2">
      <c r="A33" s="173"/>
      <c r="B33" s="176"/>
      <c r="C33" s="248" t="s">
        <v>110</v>
      </c>
      <c r="D33" s="249"/>
      <c r="E33" s="177">
        <v>21.92</v>
      </c>
      <c r="F33" s="178"/>
      <c r="G33" s="179"/>
      <c r="M33" s="175" t="s">
        <v>110</v>
      </c>
      <c r="O33" s="166"/>
    </row>
    <row r="34" spans="1:104" x14ac:dyDescent="0.2">
      <c r="A34" s="167">
        <v>9</v>
      </c>
      <c r="B34" s="168" t="s">
        <v>111</v>
      </c>
      <c r="C34" s="169" t="s">
        <v>112</v>
      </c>
      <c r="D34" s="170" t="s">
        <v>85</v>
      </c>
      <c r="E34" s="171">
        <v>24</v>
      </c>
      <c r="F34" s="217"/>
      <c r="G34" s="172">
        <f>E34*F34</f>
        <v>0</v>
      </c>
      <c r="O34" s="166">
        <v>2</v>
      </c>
      <c r="AA34" s="142">
        <v>1</v>
      </c>
      <c r="AB34" s="142">
        <v>1</v>
      </c>
      <c r="AC34" s="142">
        <v>1</v>
      </c>
      <c r="AZ34" s="142">
        <v>1</v>
      </c>
      <c r="BA34" s="142">
        <f>IF(AZ34=1,G34,0)</f>
        <v>0</v>
      </c>
      <c r="BB34" s="142">
        <f>IF(AZ34=2,G34,0)</f>
        <v>0</v>
      </c>
      <c r="BC34" s="142">
        <f>IF(AZ34=3,G34,0)</f>
        <v>0</v>
      </c>
      <c r="BD34" s="142">
        <f>IF(AZ34=4,G34,0)</f>
        <v>0</v>
      </c>
      <c r="BE34" s="142">
        <f>IF(AZ34=5,G34,0)</f>
        <v>0</v>
      </c>
      <c r="CA34" s="166">
        <v>1</v>
      </c>
      <c r="CB34" s="166">
        <v>1</v>
      </c>
      <c r="CZ34" s="142">
        <v>1.694E-2</v>
      </c>
    </row>
    <row r="35" spans="1:104" x14ac:dyDescent="0.2">
      <c r="A35" s="173"/>
      <c r="B35" s="176"/>
      <c r="C35" s="248" t="s">
        <v>113</v>
      </c>
      <c r="D35" s="249"/>
      <c r="E35" s="177">
        <v>24</v>
      </c>
      <c r="F35" s="178"/>
      <c r="G35" s="179"/>
      <c r="M35" s="175">
        <v>24</v>
      </c>
      <c r="O35" s="166"/>
    </row>
    <row r="36" spans="1:104" x14ac:dyDescent="0.2">
      <c r="A36" s="167">
        <v>10</v>
      </c>
      <c r="B36" s="168" t="s">
        <v>114</v>
      </c>
      <c r="C36" s="169" t="s">
        <v>115</v>
      </c>
      <c r="D36" s="170" t="s">
        <v>85</v>
      </c>
      <c r="E36" s="171">
        <v>54.61</v>
      </c>
      <c r="F36" s="217"/>
      <c r="G36" s="172">
        <f>E36*F36</f>
        <v>0</v>
      </c>
      <c r="O36" s="166">
        <v>2</v>
      </c>
      <c r="AA36" s="142">
        <v>1</v>
      </c>
      <c r="AB36" s="142">
        <v>1</v>
      </c>
      <c r="AC36" s="142">
        <v>1</v>
      </c>
      <c r="AZ36" s="142">
        <v>1</v>
      </c>
      <c r="BA36" s="142">
        <f>IF(AZ36=1,G36,0)</f>
        <v>0</v>
      </c>
      <c r="BB36" s="142">
        <f>IF(AZ36=2,G36,0)</f>
        <v>0</v>
      </c>
      <c r="BC36" s="142">
        <f>IF(AZ36=3,G36,0)</f>
        <v>0</v>
      </c>
      <c r="BD36" s="142">
        <f>IF(AZ36=4,G36,0)</f>
        <v>0</v>
      </c>
      <c r="BE36" s="142">
        <f>IF(AZ36=5,G36,0)</f>
        <v>0</v>
      </c>
      <c r="CA36" s="166">
        <v>1</v>
      </c>
      <c r="CB36" s="166">
        <v>1</v>
      </c>
      <c r="CZ36" s="142">
        <v>4.5580000000000002E-2</v>
      </c>
    </row>
    <row r="37" spans="1:104" x14ac:dyDescent="0.2">
      <c r="A37" s="173"/>
      <c r="B37" s="176"/>
      <c r="C37" s="248" t="s">
        <v>116</v>
      </c>
      <c r="D37" s="249"/>
      <c r="E37" s="177">
        <v>7.2</v>
      </c>
      <c r="F37" s="178"/>
      <c r="G37" s="179"/>
      <c r="M37" s="175" t="s">
        <v>116</v>
      </c>
      <c r="O37" s="166"/>
    </row>
    <row r="38" spans="1:104" x14ac:dyDescent="0.2">
      <c r="A38" s="173"/>
      <c r="B38" s="176"/>
      <c r="C38" s="248" t="s">
        <v>117</v>
      </c>
      <c r="D38" s="249"/>
      <c r="E38" s="177">
        <v>12.5</v>
      </c>
      <c r="F38" s="178"/>
      <c r="G38" s="179"/>
      <c r="M38" s="175" t="s">
        <v>117</v>
      </c>
      <c r="O38" s="166"/>
    </row>
    <row r="39" spans="1:104" x14ac:dyDescent="0.2">
      <c r="A39" s="173"/>
      <c r="B39" s="176"/>
      <c r="C39" s="248" t="s">
        <v>118</v>
      </c>
      <c r="D39" s="249"/>
      <c r="E39" s="177">
        <v>4.5</v>
      </c>
      <c r="F39" s="178"/>
      <c r="G39" s="179"/>
      <c r="M39" s="175" t="s">
        <v>118</v>
      </c>
      <c r="O39" s="166"/>
    </row>
    <row r="40" spans="1:104" x14ac:dyDescent="0.2">
      <c r="A40" s="173"/>
      <c r="B40" s="176"/>
      <c r="C40" s="248" t="s">
        <v>119</v>
      </c>
      <c r="D40" s="249"/>
      <c r="E40" s="177">
        <v>9.35</v>
      </c>
      <c r="F40" s="178"/>
      <c r="G40" s="179"/>
      <c r="M40" s="175" t="s">
        <v>119</v>
      </c>
      <c r="O40" s="166"/>
    </row>
    <row r="41" spans="1:104" x14ac:dyDescent="0.2">
      <c r="A41" s="173"/>
      <c r="B41" s="176"/>
      <c r="C41" s="248" t="s">
        <v>120</v>
      </c>
      <c r="D41" s="249"/>
      <c r="E41" s="177">
        <v>19.2</v>
      </c>
      <c r="F41" s="178"/>
      <c r="G41" s="179"/>
      <c r="M41" s="175" t="s">
        <v>120</v>
      </c>
      <c r="O41" s="166"/>
    </row>
    <row r="42" spans="1:104" x14ac:dyDescent="0.2">
      <c r="A42" s="173"/>
      <c r="B42" s="176"/>
      <c r="C42" s="248" t="s">
        <v>121</v>
      </c>
      <c r="D42" s="249"/>
      <c r="E42" s="177">
        <v>1.86</v>
      </c>
      <c r="F42" s="178"/>
      <c r="G42" s="179"/>
      <c r="M42" s="175" t="s">
        <v>121</v>
      </c>
      <c r="O42" s="166"/>
    </row>
    <row r="43" spans="1:104" ht="22.5" x14ac:dyDescent="0.2">
      <c r="A43" s="167">
        <v>11</v>
      </c>
      <c r="B43" s="168" t="s">
        <v>414</v>
      </c>
      <c r="C43" s="169" t="s">
        <v>416</v>
      </c>
      <c r="D43" s="170" t="s">
        <v>85</v>
      </c>
      <c r="E43" s="171">
        <f>E44</f>
        <v>49.21</v>
      </c>
      <c r="F43" s="217"/>
      <c r="G43" s="172">
        <f>E43*F43</f>
        <v>0</v>
      </c>
      <c r="O43" s="166">
        <v>2</v>
      </c>
      <c r="AA43" s="142">
        <v>1</v>
      </c>
      <c r="AB43" s="142">
        <v>1</v>
      </c>
      <c r="AC43" s="142">
        <v>1</v>
      </c>
      <c r="AZ43" s="142">
        <v>1</v>
      </c>
      <c r="BA43" s="142">
        <f>IF(AZ43=1,G43,0)</f>
        <v>0</v>
      </c>
      <c r="BB43" s="142">
        <f>IF(AZ43=2,G43,0)</f>
        <v>0</v>
      </c>
      <c r="BC43" s="142">
        <f>IF(AZ43=3,G43,0)</f>
        <v>0</v>
      </c>
      <c r="BD43" s="142">
        <f>IF(AZ43=4,G43,0)</f>
        <v>0</v>
      </c>
      <c r="BE43" s="142">
        <f>IF(AZ43=5,G43,0)</f>
        <v>0</v>
      </c>
      <c r="CA43" s="166">
        <v>1</v>
      </c>
      <c r="CB43" s="166">
        <v>1</v>
      </c>
      <c r="CZ43" s="142">
        <v>0</v>
      </c>
    </row>
    <row r="44" spans="1:104" x14ac:dyDescent="0.2">
      <c r="A44" s="173"/>
      <c r="B44" s="176"/>
      <c r="C44" s="248" t="s">
        <v>415</v>
      </c>
      <c r="D44" s="249"/>
      <c r="E44" s="177">
        <f>10.95+19.46+18.8</f>
        <v>49.21</v>
      </c>
      <c r="F44" s="178"/>
      <c r="G44" s="179"/>
      <c r="M44" s="175" t="s">
        <v>122</v>
      </c>
      <c r="O44" s="166"/>
    </row>
    <row r="45" spans="1:104" ht="22.5" x14ac:dyDescent="0.2">
      <c r="A45" s="167">
        <v>12</v>
      </c>
      <c r="B45" s="168" t="s">
        <v>417</v>
      </c>
      <c r="C45" s="169" t="s">
        <v>418</v>
      </c>
      <c r="D45" s="170" t="s">
        <v>85</v>
      </c>
      <c r="E45" s="171">
        <f>E46</f>
        <v>3.3</v>
      </c>
      <c r="F45" s="217"/>
      <c r="G45" s="172">
        <f>E45*F45</f>
        <v>0</v>
      </c>
      <c r="O45" s="166">
        <v>2</v>
      </c>
      <c r="AA45" s="142">
        <v>1</v>
      </c>
      <c r="AB45" s="142">
        <v>1</v>
      </c>
      <c r="AC45" s="142">
        <v>1</v>
      </c>
      <c r="AZ45" s="142">
        <v>1</v>
      </c>
      <c r="BA45" s="142">
        <f>IF(AZ45=1,G45,0)</f>
        <v>0</v>
      </c>
      <c r="BB45" s="142">
        <f>IF(AZ45=2,G45,0)</f>
        <v>0</v>
      </c>
      <c r="BC45" s="142">
        <f>IF(AZ45=3,G45,0)</f>
        <v>0</v>
      </c>
      <c r="BD45" s="142">
        <f>IF(AZ45=4,G45,0)</f>
        <v>0</v>
      </c>
      <c r="BE45" s="142">
        <f>IF(AZ45=5,G45,0)</f>
        <v>0</v>
      </c>
      <c r="CA45" s="166">
        <v>1</v>
      </c>
      <c r="CB45" s="166">
        <v>1</v>
      </c>
      <c r="CZ45" s="142">
        <v>0</v>
      </c>
    </row>
    <row r="46" spans="1:104" x14ac:dyDescent="0.2">
      <c r="A46" s="173"/>
      <c r="B46" s="176"/>
      <c r="C46" s="248" t="s">
        <v>413</v>
      </c>
      <c r="D46" s="249"/>
      <c r="E46" s="177">
        <f>2+1.3</f>
        <v>3.3</v>
      </c>
      <c r="F46" s="178"/>
      <c r="G46" s="179"/>
      <c r="M46" s="175" t="s">
        <v>94</v>
      </c>
      <c r="O46" s="166"/>
    </row>
    <row r="47" spans="1:104" x14ac:dyDescent="0.2">
      <c r="A47" s="167">
        <v>13</v>
      </c>
      <c r="B47" s="168" t="s">
        <v>123</v>
      </c>
      <c r="C47" s="169" t="s">
        <v>124</v>
      </c>
      <c r="D47" s="170" t="s">
        <v>85</v>
      </c>
      <c r="E47" s="171">
        <v>1</v>
      </c>
      <c r="F47" s="217"/>
      <c r="G47" s="172">
        <f>E47*F47</f>
        <v>0</v>
      </c>
      <c r="O47" s="166">
        <v>2</v>
      </c>
      <c r="AA47" s="142">
        <v>1</v>
      </c>
      <c r="AB47" s="142">
        <v>1</v>
      </c>
      <c r="AC47" s="142">
        <v>1</v>
      </c>
      <c r="AZ47" s="142">
        <v>1</v>
      </c>
      <c r="BA47" s="142">
        <f>IF(AZ47=1,G47,0)</f>
        <v>0</v>
      </c>
      <c r="BB47" s="142">
        <f>IF(AZ47=2,G47,0)</f>
        <v>0</v>
      </c>
      <c r="BC47" s="142">
        <f>IF(AZ47=3,G47,0)</f>
        <v>0</v>
      </c>
      <c r="BD47" s="142">
        <f>IF(AZ47=4,G47,0)</f>
        <v>0</v>
      </c>
      <c r="BE47" s="142">
        <f>IF(AZ47=5,G47,0)</f>
        <v>0</v>
      </c>
      <c r="CA47" s="166">
        <v>1</v>
      </c>
      <c r="CB47" s="166">
        <v>1</v>
      </c>
      <c r="CZ47" s="142">
        <v>8.4000000000000005E-2</v>
      </c>
    </row>
    <row r="48" spans="1:104" x14ac:dyDescent="0.2">
      <c r="A48" s="173"/>
      <c r="B48" s="176"/>
      <c r="C48" s="248" t="s">
        <v>125</v>
      </c>
      <c r="D48" s="249"/>
      <c r="E48" s="177">
        <v>1</v>
      </c>
      <c r="F48" s="178"/>
      <c r="G48" s="179"/>
      <c r="M48" s="175" t="s">
        <v>125</v>
      </c>
      <c r="O48" s="166"/>
    </row>
    <row r="49" spans="1:104" x14ac:dyDescent="0.2">
      <c r="A49" s="167">
        <v>14</v>
      </c>
      <c r="B49" s="168" t="s">
        <v>126</v>
      </c>
      <c r="C49" s="169" t="s">
        <v>127</v>
      </c>
      <c r="D49" s="170" t="s">
        <v>85</v>
      </c>
      <c r="E49" s="171">
        <f>SUM(E50:E58)</f>
        <v>105.11999999999999</v>
      </c>
      <c r="F49" s="217"/>
      <c r="G49" s="172">
        <f>E49*F49</f>
        <v>0</v>
      </c>
      <c r="O49" s="166">
        <v>2</v>
      </c>
      <c r="AA49" s="142">
        <v>1</v>
      </c>
      <c r="AB49" s="142">
        <v>1</v>
      </c>
      <c r="AC49" s="142">
        <v>1</v>
      </c>
      <c r="AZ49" s="142">
        <v>1</v>
      </c>
      <c r="BA49" s="142">
        <f>IF(AZ49=1,G49,0)</f>
        <v>0</v>
      </c>
      <c r="BB49" s="142">
        <f>IF(AZ49=2,G49,0)</f>
        <v>0</v>
      </c>
      <c r="BC49" s="142">
        <f>IF(AZ49=3,G49,0)</f>
        <v>0</v>
      </c>
      <c r="BD49" s="142">
        <f>IF(AZ49=4,G49,0)</f>
        <v>0</v>
      </c>
      <c r="BE49" s="142">
        <f>IF(AZ49=5,G49,0)</f>
        <v>0</v>
      </c>
      <c r="CA49" s="166">
        <v>1</v>
      </c>
      <c r="CB49" s="166">
        <v>1</v>
      </c>
      <c r="CZ49" s="142">
        <v>3.2000000000000003E-4</v>
      </c>
    </row>
    <row r="50" spans="1:104" x14ac:dyDescent="0.2">
      <c r="A50" s="173"/>
      <c r="B50" s="176"/>
      <c r="C50" s="248" t="s">
        <v>116</v>
      </c>
      <c r="D50" s="249"/>
      <c r="E50" s="177">
        <v>7.2</v>
      </c>
      <c r="F50" s="178"/>
      <c r="G50" s="179"/>
      <c r="M50" s="175" t="s">
        <v>116</v>
      </c>
      <c r="O50" s="166"/>
    </row>
    <row r="51" spans="1:104" x14ac:dyDescent="0.2">
      <c r="A51" s="173"/>
      <c r="B51" s="176"/>
      <c r="C51" s="248" t="s">
        <v>117</v>
      </c>
      <c r="D51" s="249"/>
      <c r="E51" s="177">
        <v>12.5</v>
      </c>
      <c r="F51" s="178"/>
      <c r="G51" s="179"/>
      <c r="M51" s="175" t="s">
        <v>117</v>
      </c>
      <c r="O51" s="166"/>
    </row>
    <row r="52" spans="1:104" x14ac:dyDescent="0.2">
      <c r="A52" s="173"/>
      <c r="B52" s="176"/>
      <c r="C52" s="248" t="s">
        <v>419</v>
      </c>
      <c r="D52" s="249"/>
      <c r="E52" s="177">
        <f>4.5+10.95</f>
        <v>15.45</v>
      </c>
      <c r="F52" s="178"/>
      <c r="G52" s="179"/>
      <c r="M52" s="175" t="s">
        <v>118</v>
      </c>
      <c r="O52" s="166"/>
    </row>
    <row r="53" spans="1:104" x14ac:dyDescent="0.2">
      <c r="A53" s="173"/>
      <c r="B53" s="176"/>
      <c r="C53" s="248" t="s">
        <v>119</v>
      </c>
      <c r="D53" s="249"/>
      <c r="E53" s="177">
        <v>9.35</v>
      </c>
      <c r="F53" s="178"/>
      <c r="G53" s="179"/>
      <c r="M53" s="175" t="s">
        <v>119</v>
      </c>
      <c r="O53" s="166"/>
    </row>
    <row r="54" spans="1:104" ht="12.75" customHeight="1" x14ac:dyDescent="0.2">
      <c r="A54" s="173"/>
      <c r="B54" s="176"/>
      <c r="C54" s="248" t="s">
        <v>420</v>
      </c>
      <c r="D54" s="249"/>
      <c r="E54" s="177">
        <v>19.46</v>
      </c>
      <c r="F54" s="178"/>
      <c r="G54" s="179"/>
      <c r="M54" s="175"/>
      <c r="O54" s="166"/>
    </row>
    <row r="55" spans="1:104" x14ac:dyDescent="0.2">
      <c r="A55" s="173"/>
      <c r="B55" s="176"/>
      <c r="C55" s="248" t="s">
        <v>120</v>
      </c>
      <c r="D55" s="249"/>
      <c r="E55" s="177">
        <v>19.2</v>
      </c>
      <c r="F55" s="178"/>
      <c r="G55" s="179"/>
      <c r="M55" s="175" t="s">
        <v>120</v>
      </c>
      <c r="O55" s="166"/>
    </row>
    <row r="56" spans="1:104" x14ac:dyDescent="0.2">
      <c r="A56" s="173"/>
      <c r="B56" s="176"/>
      <c r="C56" s="248" t="s">
        <v>421</v>
      </c>
      <c r="D56" s="249"/>
      <c r="E56" s="177">
        <v>18.8</v>
      </c>
      <c r="F56" s="178"/>
      <c r="G56" s="179"/>
      <c r="M56" s="175"/>
      <c r="O56" s="166"/>
    </row>
    <row r="57" spans="1:104" x14ac:dyDescent="0.2">
      <c r="A57" s="173"/>
      <c r="B57" s="176"/>
      <c r="C57" s="248" t="s">
        <v>121</v>
      </c>
      <c r="D57" s="249"/>
      <c r="E57" s="177">
        <v>1.86</v>
      </c>
      <c r="F57" s="178"/>
      <c r="G57" s="179"/>
      <c r="M57" s="175" t="s">
        <v>121</v>
      </c>
      <c r="O57" s="166"/>
    </row>
    <row r="58" spans="1:104" x14ac:dyDescent="0.2">
      <c r="A58" s="173"/>
      <c r="B58" s="176"/>
      <c r="C58" s="248" t="s">
        <v>128</v>
      </c>
      <c r="D58" s="249"/>
      <c r="E58" s="177">
        <v>1.3</v>
      </c>
      <c r="F58" s="178"/>
      <c r="G58" s="179"/>
      <c r="M58" s="175" t="s">
        <v>128</v>
      </c>
      <c r="O58" s="166"/>
    </row>
    <row r="59" spans="1:104" x14ac:dyDescent="0.2">
      <c r="A59" s="167">
        <v>15</v>
      </c>
      <c r="B59" s="168" t="s">
        <v>129</v>
      </c>
      <c r="C59" s="169" t="s">
        <v>130</v>
      </c>
      <c r="D59" s="170" t="s">
        <v>104</v>
      </c>
      <c r="E59" s="171">
        <v>1.6</v>
      </c>
      <c r="F59" s="217"/>
      <c r="G59" s="172">
        <f>E59*F59</f>
        <v>0</v>
      </c>
      <c r="O59" s="166">
        <v>2</v>
      </c>
      <c r="AA59" s="142">
        <v>12</v>
      </c>
      <c r="AB59" s="142">
        <v>0</v>
      </c>
      <c r="AC59" s="142">
        <v>87</v>
      </c>
      <c r="AZ59" s="142">
        <v>1</v>
      </c>
      <c r="BA59" s="142">
        <f>IF(AZ59=1,G59,0)</f>
        <v>0</v>
      </c>
      <c r="BB59" s="142">
        <f>IF(AZ59=2,G59,0)</f>
        <v>0</v>
      </c>
      <c r="BC59" s="142">
        <f>IF(AZ59=3,G59,0)</f>
        <v>0</v>
      </c>
      <c r="BD59" s="142">
        <f>IF(AZ59=4,G59,0)</f>
        <v>0</v>
      </c>
      <c r="BE59" s="142">
        <f>IF(AZ59=5,G59,0)</f>
        <v>0</v>
      </c>
      <c r="CA59" s="166">
        <v>12</v>
      </c>
      <c r="CB59" s="166">
        <v>0</v>
      </c>
      <c r="CZ59" s="142">
        <v>0</v>
      </c>
    </row>
    <row r="60" spans="1:104" x14ac:dyDescent="0.2">
      <c r="A60" s="173"/>
      <c r="B60" s="176"/>
      <c r="C60" s="248" t="s">
        <v>131</v>
      </c>
      <c r="D60" s="249"/>
      <c r="E60" s="177">
        <v>1.6</v>
      </c>
      <c r="F60" s="178"/>
      <c r="G60" s="179"/>
      <c r="M60" s="175" t="s">
        <v>131</v>
      </c>
      <c r="O60" s="166"/>
    </row>
    <row r="61" spans="1:104" x14ac:dyDescent="0.2">
      <c r="A61" s="167">
        <v>16</v>
      </c>
      <c r="B61" s="168" t="s">
        <v>132</v>
      </c>
      <c r="C61" s="169" t="s">
        <v>133</v>
      </c>
      <c r="D61" s="170" t="s">
        <v>104</v>
      </c>
      <c r="E61" s="171">
        <v>20.5</v>
      </c>
      <c r="F61" s="217"/>
      <c r="G61" s="172">
        <f>E61*F61</f>
        <v>0</v>
      </c>
      <c r="O61" s="166">
        <v>2</v>
      </c>
      <c r="AA61" s="142">
        <v>12</v>
      </c>
      <c r="AB61" s="142">
        <v>0</v>
      </c>
      <c r="AC61" s="142">
        <v>2</v>
      </c>
      <c r="AZ61" s="142">
        <v>1</v>
      </c>
      <c r="BA61" s="142">
        <f>IF(AZ61=1,G61,0)</f>
        <v>0</v>
      </c>
      <c r="BB61" s="142">
        <f>IF(AZ61=2,G61,0)</f>
        <v>0</v>
      </c>
      <c r="BC61" s="142">
        <f>IF(AZ61=3,G61,0)</f>
        <v>0</v>
      </c>
      <c r="BD61" s="142">
        <f>IF(AZ61=4,G61,0)</f>
        <v>0</v>
      </c>
      <c r="BE61" s="142">
        <f>IF(AZ61=5,G61,0)</f>
        <v>0</v>
      </c>
      <c r="CA61" s="166">
        <v>12</v>
      </c>
      <c r="CB61" s="166">
        <v>0</v>
      </c>
      <c r="CZ61" s="142">
        <v>0</v>
      </c>
    </row>
    <row r="62" spans="1:104" x14ac:dyDescent="0.2">
      <c r="A62" s="173"/>
      <c r="B62" s="176"/>
      <c r="C62" s="248" t="s">
        <v>134</v>
      </c>
      <c r="D62" s="249"/>
      <c r="E62" s="177">
        <v>3</v>
      </c>
      <c r="F62" s="178"/>
      <c r="G62" s="179"/>
      <c r="M62" s="175" t="s">
        <v>134</v>
      </c>
      <c r="O62" s="166"/>
    </row>
    <row r="63" spans="1:104" x14ac:dyDescent="0.2">
      <c r="A63" s="173"/>
      <c r="B63" s="176"/>
      <c r="C63" s="248" t="s">
        <v>135</v>
      </c>
      <c r="D63" s="249"/>
      <c r="E63" s="177">
        <v>9.5</v>
      </c>
      <c r="F63" s="178"/>
      <c r="G63" s="179"/>
      <c r="M63" s="175" t="s">
        <v>135</v>
      </c>
      <c r="O63" s="166"/>
    </row>
    <row r="64" spans="1:104" x14ac:dyDescent="0.2">
      <c r="A64" s="173"/>
      <c r="B64" s="176"/>
      <c r="C64" s="248" t="s">
        <v>136</v>
      </c>
      <c r="D64" s="249"/>
      <c r="E64" s="177">
        <v>3</v>
      </c>
      <c r="F64" s="178"/>
      <c r="G64" s="179"/>
      <c r="M64" s="175" t="s">
        <v>136</v>
      </c>
      <c r="O64" s="166"/>
    </row>
    <row r="65" spans="1:104" x14ac:dyDescent="0.2">
      <c r="A65" s="173"/>
      <c r="B65" s="176"/>
      <c r="C65" s="248" t="s">
        <v>137</v>
      </c>
      <c r="D65" s="249"/>
      <c r="E65" s="177">
        <v>4</v>
      </c>
      <c r="F65" s="178"/>
      <c r="G65" s="179"/>
      <c r="M65" s="175" t="s">
        <v>137</v>
      </c>
      <c r="O65" s="166"/>
    </row>
    <row r="66" spans="1:104" x14ac:dyDescent="0.2">
      <c r="A66" s="173"/>
      <c r="B66" s="176"/>
      <c r="C66" s="248" t="s">
        <v>138</v>
      </c>
      <c r="D66" s="249"/>
      <c r="E66" s="177">
        <v>1</v>
      </c>
      <c r="F66" s="178"/>
      <c r="G66" s="179"/>
      <c r="M66" s="175" t="s">
        <v>138</v>
      </c>
      <c r="O66" s="166"/>
    </row>
    <row r="67" spans="1:104" x14ac:dyDescent="0.2">
      <c r="A67" s="167">
        <v>17</v>
      </c>
      <c r="B67" s="168" t="s">
        <v>132</v>
      </c>
      <c r="C67" s="169" t="s">
        <v>139</v>
      </c>
      <c r="D67" s="170" t="s">
        <v>104</v>
      </c>
      <c r="E67" s="171">
        <v>2.5</v>
      </c>
      <c r="F67" s="217"/>
      <c r="G67" s="172">
        <f>E67*F67</f>
        <v>0</v>
      </c>
      <c r="O67" s="166">
        <v>2</v>
      </c>
      <c r="AA67" s="142">
        <v>12</v>
      </c>
      <c r="AB67" s="142">
        <v>0</v>
      </c>
      <c r="AC67" s="142">
        <v>1</v>
      </c>
      <c r="AZ67" s="142">
        <v>1</v>
      </c>
      <c r="BA67" s="142">
        <f>IF(AZ67=1,G67,0)</f>
        <v>0</v>
      </c>
      <c r="BB67" s="142">
        <f>IF(AZ67=2,G67,0)</f>
        <v>0</v>
      </c>
      <c r="BC67" s="142">
        <f>IF(AZ67=3,G67,0)</f>
        <v>0</v>
      </c>
      <c r="BD67" s="142">
        <f>IF(AZ67=4,G67,0)</f>
        <v>0</v>
      </c>
      <c r="BE67" s="142">
        <f>IF(AZ67=5,G67,0)</f>
        <v>0</v>
      </c>
      <c r="CA67" s="166">
        <v>12</v>
      </c>
      <c r="CB67" s="166">
        <v>0</v>
      </c>
      <c r="CZ67" s="142">
        <v>0</v>
      </c>
    </row>
    <row r="68" spans="1:104" x14ac:dyDescent="0.2">
      <c r="A68" s="173"/>
      <c r="B68" s="176"/>
      <c r="C68" s="248" t="s">
        <v>140</v>
      </c>
      <c r="D68" s="249"/>
      <c r="E68" s="177">
        <v>2.5</v>
      </c>
      <c r="F68" s="178"/>
      <c r="G68" s="179"/>
      <c r="M68" s="175" t="s">
        <v>140</v>
      </c>
      <c r="O68" s="166"/>
    </row>
    <row r="69" spans="1:104" x14ac:dyDescent="0.2">
      <c r="A69" s="167">
        <v>18</v>
      </c>
      <c r="B69" s="168" t="s">
        <v>141</v>
      </c>
      <c r="C69" s="169" t="s">
        <v>142</v>
      </c>
      <c r="D69" s="170" t="s">
        <v>85</v>
      </c>
      <c r="E69" s="171">
        <v>1.3</v>
      </c>
      <c r="F69" s="217"/>
      <c r="G69" s="172">
        <f>E69*F69</f>
        <v>0</v>
      </c>
      <c r="O69" s="166">
        <v>2</v>
      </c>
      <c r="AA69" s="142">
        <v>3</v>
      </c>
      <c r="AB69" s="142">
        <v>1</v>
      </c>
      <c r="AC69" s="142">
        <v>63180000</v>
      </c>
      <c r="AZ69" s="142">
        <v>1</v>
      </c>
      <c r="BA69" s="142">
        <f>IF(AZ69=1,G69,0)</f>
        <v>0</v>
      </c>
      <c r="BB69" s="142">
        <f>IF(AZ69=2,G69,0)</f>
        <v>0</v>
      </c>
      <c r="BC69" s="142">
        <f>IF(AZ69=3,G69,0)</f>
        <v>0</v>
      </c>
      <c r="BD69" s="142">
        <f>IF(AZ69=4,G69,0)</f>
        <v>0</v>
      </c>
      <c r="BE69" s="142">
        <f>IF(AZ69=5,G69,0)</f>
        <v>0</v>
      </c>
      <c r="CA69" s="166">
        <v>3</v>
      </c>
      <c r="CB69" s="166">
        <v>1</v>
      </c>
      <c r="CZ69" s="142">
        <v>1.4499999999999999E-3</v>
      </c>
    </row>
    <row r="70" spans="1:104" x14ac:dyDescent="0.2">
      <c r="A70" s="173"/>
      <c r="B70" s="176"/>
      <c r="C70" s="248" t="s">
        <v>94</v>
      </c>
      <c r="D70" s="249"/>
      <c r="E70" s="177">
        <v>1.3</v>
      </c>
      <c r="F70" s="178"/>
      <c r="G70" s="179"/>
      <c r="M70" s="175" t="s">
        <v>94</v>
      </c>
      <c r="O70" s="166"/>
    </row>
    <row r="71" spans="1:104" x14ac:dyDescent="0.2">
      <c r="A71" s="180"/>
      <c r="B71" s="181" t="s">
        <v>76</v>
      </c>
      <c r="C71" s="182" t="str">
        <f>CONCATENATE(B20," ",C20)</f>
        <v>61 Upravy povrchů vnitřní</v>
      </c>
      <c r="D71" s="183"/>
      <c r="E71" s="184"/>
      <c r="F71" s="185"/>
      <c r="G71" s="186">
        <f>SUM(G20:G70)</f>
        <v>0</v>
      </c>
      <c r="O71" s="166">
        <v>4</v>
      </c>
      <c r="BA71" s="187">
        <f>SUM(BA20:BA70)</f>
        <v>0</v>
      </c>
      <c r="BB71" s="187">
        <f>SUM(BB20:BB70)</f>
        <v>0</v>
      </c>
      <c r="BC71" s="187">
        <f>SUM(BC20:BC70)</f>
        <v>0</v>
      </c>
      <c r="BD71" s="187">
        <f>SUM(BD20:BD70)</f>
        <v>0</v>
      </c>
      <c r="BE71" s="187">
        <f>SUM(BE20:BE70)</f>
        <v>0</v>
      </c>
    </row>
    <row r="72" spans="1:104" x14ac:dyDescent="0.2">
      <c r="A72" s="159" t="s">
        <v>74</v>
      </c>
      <c r="B72" s="160" t="s">
        <v>143</v>
      </c>
      <c r="C72" s="161" t="s">
        <v>144</v>
      </c>
      <c r="D72" s="162"/>
      <c r="E72" s="163"/>
      <c r="F72" s="163"/>
      <c r="G72" s="164"/>
      <c r="H72" s="165"/>
      <c r="I72" s="165"/>
      <c r="O72" s="166">
        <v>1</v>
      </c>
    </row>
    <row r="73" spans="1:104" x14ac:dyDescent="0.2">
      <c r="A73" s="167">
        <v>19</v>
      </c>
      <c r="B73" s="168" t="s">
        <v>145</v>
      </c>
      <c r="C73" s="169" t="s">
        <v>146</v>
      </c>
      <c r="D73" s="170" t="s">
        <v>104</v>
      </c>
      <c r="E73" s="171">
        <v>11.65</v>
      </c>
      <c r="F73" s="217"/>
      <c r="G73" s="172">
        <f>E73*F73</f>
        <v>0</v>
      </c>
      <c r="O73" s="166">
        <v>2</v>
      </c>
      <c r="AA73" s="142">
        <v>1</v>
      </c>
      <c r="AB73" s="142">
        <v>1</v>
      </c>
      <c r="AC73" s="142">
        <v>1</v>
      </c>
      <c r="AZ73" s="142">
        <v>1</v>
      </c>
      <c r="BA73" s="142">
        <f>IF(AZ73=1,G73,0)</f>
        <v>0</v>
      </c>
      <c r="BB73" s="142">
        <f>IF(AZ73=2,G73,0)</f>
        <v>0</v>
      </c>
      <c r="BC73" s="142">
        <f>IF(AZ73=3,G73,0)</f>
        <v>0</v>
      </c>
      <c r="BD73" s="142">
        <f>IF(AZ73=4,G73,0)</f>
        <v>0</v>
      </c>
      <c r="BE73" s="142">
        <f>IF(AZ73=5,G73,0)</f>
        <v>0</v>
      </c>
      <c r="CA73" s="166">
        <v>1</v>
      </c>
      <c r="CB73" s="166">
        <v>1</v>
      </c>
      <c r="CZ73" s="142">
        <v>0</v>
      </c>
    </row>
    <row r="74" spans="1:104" x14ac:dyDescent="0.2">
      <c r="A74" s="173"/>
      <c r="B74" s="176"/>
      <c r="C74" s="248" t="s">
        <v>147</v>
      </c>
      <c r="D74" s="249"/>
      <c r="E74" s="177">
        <v>11.65</v>
      </c>
      <c r="F74" s="178"/>
      <c r="G74" s="179"/>
      <c r="M74" s="175" t="s">
        <v>147</v>
      </c>
      <c r="O74" s="166"/>
    </row>
    <row r="75" spans="1:104" x14ac:dyDescent="0.2">
      <c r="A75" s="167">
        <v>20</v>
      </c>
      <c r="B75" s="168" t="s">
        <v>148</v>
      </c>
      <c r="C75" s="169" t="s">
        <v>149</v>
      </c>
      <c r="D75" s="170" t="s">
        <v>85</v>
      </c>
      <c r="E75" s="171">
        <v>2.5</v>
      </c>
      <c r="F75" s="217"/>
      <c r="G75" s="172">
        <f>E75*F75</f>
        <v>0</v>
      </c>
      <c r="O75" s="166">
        <v>2</v>
      </c>
      <c r="AA75" s="142">
        <v>1</v>
      </c>
      <c r="AB75" s="142">
        <v>1</v>
      </c>
      <c r="AC75" s="142">
        <v>1</v>
      </c>
      <c r="AZ75" s="142">
        <v>1</v>
      </c>
      <c r="BA75" s="142">
        <f>IF(AZ75=1,G75,0)</f>
        <v>0</v>
      </c>
      <c r="BB75" s="142">
        <f>IF(AZ75=2,G75,0)</f>
        <v>0</v>
      </c>
      <c r="BC75" s="142">
        <f>IF(AZ75=3,G75,0)</f>
        <v>0</v>
      </c>
      <c r="BD75" s="142">
        <f>IF(AZ75=4,G75,0)</f>
        <v>0</v>
      </c>
      <c r="BE75" s="142">
        <f>IF(AZ75=5,G75,0)</f>
        <v>0</v>
      </c>
      <c r="CA75" s="166">
        <v>1</v>
      </c>
      <c r="CB75" s="166">
        <v>1</v>
      </c>
      <c r="CZ75" s="142">
        <v>0.10736</v>
      </c>
    </row>
    <row r="76" spans="1:104" x14ac:dyDescent="0.2">
      <c r="A76" s="173"/>
      <c r="B76" s="176"/>
      <c r="C76" s="248" t="s">
        <v>150</v>
      </c>
      <c r="D76" s="249"/>
      <c r="E76" s="177">
        <v>2.5</v>
      </c>
      <c r="F76" s="178"/>
      <c r="G76" s="179"/>
      <c r="M76" s="175" t="s">
        <v>150</v>
      </c>
      <c r="O76" s="166"/>
    </row>
    <row r="77" spans="1:104" ht="22.5" x14ac:dyDescent="0.2">
      <c r="A77" s="167">
        <v>21</v>
      </c>
      <c r="B77" s="168" t="s">
        <v>151</v>
      </c>
      <c r="C77" s="169" t="s">
        <v>152</v>
      </c>
      <c r="D77" s="170" t="s">
        <v>104</v>
      </c>
      <c r="E77" s="171">
        <v>25</v>
      </c>
      <c r="F77" s="217"/>
      <c r="G77" s="172">
        <f>E77*F77</f>
        <v>0</v>
      </c>
      <c r="O77" s="166">
        <v>2</v>
      </c>
      <c r="AA77" s="142">
        <v>12</v>
      </c>
      <c r="AB77" s="142">
        <v>0</v>
      </c>
      <c r="AC77" s="142">
        <v>3</v>
      </c>
      <c r="AZ77" s="142">
        <v>1</v>
      </c>
      <c r="BA77" s="142">
        <f>IF(AZ77=1,G77,0)</f>
        <v>0</v>
      </c>
      <c r="BB77" s="142">
        <f>IF(AZ77=2,G77,0)</f>
        <v>0</v>
      </c>
      <c r="BC77" s="142">
        <f>IF(AZ77=3,G77,0)</f>
        <v>0</v>
      </c>
      <c r="BD77" s="142">
        <f>IF(AZ77=4,G77,0)</f>
        <v>0</v>
      </c>
      <c r="BE77" s="142">
        <f>IF(AZ77=5,G77,0)</f>
        <v>0</v>
      </c>
      <c r="CA77" s="166">
        <v>12</v>
      </c>
      <c r="CB77" s="166">
        <v>0</v>
      </c>
      <c r="CZ77" s="142">
        <v>2.0000000000000001E-4</v>
      </c>
    </row>
    <row r="78" spans="1:104" x14ac:dyDescent="0.2">
      <c r="A78" s="173"/>
      <c r="B78" s="176"/>
      <c r="C78" s="248" t="s">
        <v>153</v>
      </c>
      <c r="D78" s="249"/>
      <c r="E78" s="177">
        <v>25</v>
      </c>
      <c r="F78" s="178"/>
      <c r="G78" s="179"/>
      <c r="M78" s="175">
        <v>25</v>
      </c>
      <c r="O78" s="166"/>
    </row>
    <row r="79" spans="1:104" x14ac:dyDescent="0.2">
      <c r="A79" s="180"/>
      <c r="B79" s="181" t="s">
        <v>76</v>
      </c>
      <c r="C79" s="182" t="str">
        <f>CONCATENATE(B72," ",C72)</f>
        <v>63 Podlahy a podlahové konstrukce</v>
      </c>
      <c r="D79" s="183"/>
      <c r="E79" s="184"/>
      <c r="F79" s="185"/>
      <c r="G79" s="186">
        <f>SUM(G72:G78)</f>
        <v>0</v>
      </c>
      <c r="O79" s="166">
        <v>4</v>
      </c>
      <c r="BA79" s="187">
        <f>SUM(BA72:BA78)</f>
        <v>0</v>
      </c>
      <c r="BB79" s="187">
        <f>SUM(BB72:BB78)</f>
        <v>0</v>
      </c>
      <c r="BC79" s="187">
        <f>SUM(BC72:BC78)</f>
        <v>0</v>
      </c>
      <c r="BD79" s="187">
        <f>SUM(BD72:BD78)</f>
        <v>0</v>
      </c>
      <c r="BE79" s="187">
        <f>SUM(BE72:BE78)</f>
        <v>0</v>
      </c>
    </row>
    <row r="80" spans="1:104" x14ac:dyDescent="0.2">
      <c r="A80" s="159" t="s">
        <v>74</v>
      </c>
      <c r="B80" s="160" t="s">
        <v>154</v>
      </c>
      <c r="C80" s="161" t="s">
        <v>155</v>
      </c>
      <c r="D80" s="162"/>
      <c r="E80" s="163"/>
      <c r="F80" s="163"/>
      <c r="G80" s="164"/>
      <c r="H80" s="165"/>
      <c r="I80" s="165"/>
      <c r="O80" s="166">
        <v>1</v>
      </c>
    </row>
    <row r="81" spans="1:104" x14ac:dyDescent="0.2">
      <c r="A81" s="167">
        <v>22</v>
      </c>
      <c r="B81" s="168" t="s">
        <v>156</v>
      </c>
      <c r="C81" s="169" t="s">
        <v>157</v>
      </c>
      <c r="D81" s="170" t="s">
        <v>81</v>
      </c>
      <c r="E81" s="171">
        <v>2</v>
      </c>
      <c r="F81" s="217"/>
      <c r="G81" s="172">
        <f>E81*F81</f>
        <v>0</v>
      </c>
      <c r="O81" s="166">
        <v>2</v>
      </c>
      <c r="AA81" s="142">
        <v>1</v>
      </c>
      <c r="AB81" s="142">
        <v>1</v>
      </c>
      <c r="AC81" s="142">
        <v>1</v>
      </c>
      <c r="AZ81" s="142">
        <v>1</v>
      </c>
      <c r="BA81" s="142">
        <f>IF(AZ81=1,G81,0)</f>
        <v>0</v>
      </c>
      <c r="BB81" s="142">
        <f>IF(AZ81=2,G81,0)</f>
        <v>0</v>
      </c>
      <c r="BC81" s="142">
        <f>IF(AZ81=3,G81,0)</f>
        <v>0</v>
      </c>
      <c r="BD81" s="142">
        <f>IF(AZ81=4,G81,0)</f>
        <v>0</v>
      </c>
      <c r="BE81" s="142">
        <f>IF(AZ81=5,G81,0)</f>
        <v>0</v>
      </c>
      <c r="CA81" s="166">
        <v>1</v>
      </c>
      <c r="CB81" s="166">
        <v>1</v>
      </c>
      <c r="CZ81" s="142">
        <v>1.8970000000000001E-2</v>
      </c>
    </row>
    <row r="82" spans="1:104" x14ac:dyDescent="0.2">
      <c r="A82" s="173"/>
      <c r="B82" s="176"/>
      <c r="C82" s="248" t="s">
        <v>158</v>
      </c>
      <c r="D82" s="249"/>
      <c r="E82" s="177">
        <v>1</v>
      </c>
      <c r="F82" s="178"/>
      <c r="G82" s="179"/>
      <c r="M82" s="175" t="s">
        <v>158</v>
      </c>
      <c r="O82" s="166"/>
    </row>
    <row r="83" spans="1:104" x14ac:dyDescent="0.2">
      <c r="A83" s="173"/>
      <c r="B83" s="176"/>
      <c r="C83" s="248" t="s">
        <v>159</v>
      </c>
      <c r="D83" s="249"/>
      <c r="E83" s="177">
        <v>1</v>
      </c>
      <c r="F83" s="178"/>
      <c r="G83" s="179"/>
      <c r="M83" s="175" t="s">
        <v>159</v>
      </c>
      <c r="O83" s="166"/>
    </row>
    <row r="84" spans="1:104" x14ac:dyDescent="0.2">
      <c r="A84" s="167">
        <v>23</v>
      </c>
      <c r="B84" s="168" t="s">
        <v>160</v>
      </c>
      <c r="C84" s="169" t="s">
        <v>161</v>
      </c>
      <c r="D84" s="170" t="s">
        <v>81</v>
      </c>
      <c r="E84" s="171">
        <v>1</v>
      </c>
      <c r="F84" s="217"/>
      <c r="G84" s="172">
        <f>E84*F84</f>
        <v>0</v>
      </c>
      <c r="O84" s="166">
        <v>2</v>
      </c>
      <c r="AA84" s="142">
        <v>3</v>
      </c>
      <c r="AB84" s="142">
        <v>1</v>
      </c>
      <c r="AC84" s="142">
        <v>55330306</v>
      </c>
      <c r="AZ84" s="142">
        <v>1</v>
      </c>
      <c r="BA84" s="142">
        <f>IF(AZ84=1,G84,0)</f>
        <v>0</v>
      </c>
      <c r="BB84" s="142">
        <f>IF(AZ84=2,G84,0)</f>
        <v>0</v>
      </c>
      <c r="BC84" s="142">
        <f>IF(AZ84=3,G84,0)</f>
        <v>0</v>
      </c>
      <c r="BD84" s="142">
        <f>IF(AZ84=4,G84,0)</f>
        <v>0</v>
      </c>
      <c r="BE84" s="142">
        <f>IF(AZ84=5,G84,0)</f>
        <v>0</v>
      </c>
      <c r="CA84" s="166">
        <v>3</v>
      </c>
      <c r="CB84" s="166">
        <v>1</v>
      </c>
      <c r="CZ84" s="142">
        <v>1.0999999999999999E-2</v>
      </c>
    </row>
    <row r="85" spans="1:104" x14ac:dyDescent="0.2">
      <c r="A85" s="173"/>
      <c r="B85" s="176"/>
      <c r="C85" s="248" t="s">
        <v>159</v>
      </c>
      <c r="D85" s="249"/>
      <c r="E85" s="177">
        <v>1</v>
      </c>
      <c r="F85" s="178"/>
      <c r="G85" s="179"/>
      <c r="M85" s="175" t="s">
        <v>159</v>
      </c>
      <c r="O85" s="166"/>
    </row>
    <row r="86" spans="1:104" x14ac:dyDescent="0.2">
      <c r="A86" s="167">
        <v>24</v>
      </c>
      <c r="B86" s="168" t="s">
        <v>162</v>
      </c>
      <c r="C86" s="169" t="s">
        <v>163</v>
      </c>
      <c r="D86" s="170" t="s">
        <v>81</v>
      </c>
      <c r="E86" s="171">
        <v>1</v>
      </c>
      <c r="F86" s="217"/>
      <c r="G86" s="172">
        <f>E86*F86</f>
        <v>0</v>
      </c>
      <c r="O86" s="166">
        <v>2</v>
      </c>
      <c r="AA86" s="142">
        <v>3</v>
      </c>
      <c r="AB86" s="142">
        <v>1</v>
      </c>
      <c r="AC86" s="142">
        <v>55330308</v>
      </c>
      <c r="AZ86" s="142">
        <v>1</v>
      </c>
      <c r="BA86" s="142">
        <f>IF(AZ86=1,G86,0)</f>
        <v>0</v>
      </c>
      <c r="BB86" s="142">
        <f>IF(AZ86=2,G86,0)</f>
        <v>0</v>
      </c>
      <c r="BC86" s="142">
        <f>IF(AZ86=3,G86,0)</f>
        <v>0</v>
      </c>
      <c r="BD86" s="142">
        <f>IF(AZ86=4,G86,0)</f>
        <v>0</v>
      </c>
      <c r="BE86" s="142">
        <f>IF(AZ86=5,G86,0)</f>
        <v>0</v>
      </c>
      <c r="CA86" s="166">
        <v>3</v>
      </c>
      <c r="CB86" s="166">
        <v>1</v>
      </c>
      <c r="CZ86" s="142">
        <v>1.1299999999999999E-2</v>
      </c>
    </row>
    <row r="87" spans="1:104" x14ac:dyDescent="0.2">
      <c r="A87" s="173"/>
      <c r="B87" s="176"/>
      <c r="C87" s="248" t="s">
        <v>158</v>
      </c>
      <c r="D87" s="249"/>
      <c r="E87" s="177">
        <v>1</v>
      </c>
      <c r="F87" s="178"/>
      <c r="G87" s="179"/>
      <c r="M87" s="175" t="s">
        <v>158</v>
      </c>
      <c r="O87" s="166"/>
    </row>
    <row r="88" spans="1:104" x14ac:dyDescent="0.2">
      <c r="A88" s="180"/>
      <c r="B88" s="181" t="s">
        <v>76</v>
      </c>
      <c r="C88" s="182" t="str">
        <f>CONCATENATE(B80," ",C80)</f>
        <v>64 Výplně otvorů</v>
      </c>
      <c r="D88" s="183"/>
      <c r="E88" s="184"/>
      <c r="F88" s="185"/>
      <c r="G88" s="186">
        <f>SUM(G80:G87)</f>
        <v>0</v>
      </c>
      <c r="O88" s="166">
        <v>4</v>
      </c>
      <c r="BA88" s="187">
        <f>SUM(BA80:BA87)</f>
        <v>0</v>
      </c>
      <c r="BB88" s="187">
        <f>SUM(BB80:BB87)</f>
        <v>0</v>
      </c>
      <c r="BC88" s="187">
        <f>SUM(BC80:BC87)</f>
        <v>0</v>
      </c>
      <c r="BD88" s="187">
        <f>SUM(BD80:BD87)</f>
        <v>0</v>
      </c>
      <c r="BE88" s="187">
        <f>SUM(BE80:BE87)</f>
        <v>0</v>
      </c>
    </row>
    <row r="89" spans="1:104" x14ac:dyDescent="0.2">
      <c r="A89" s="159" t="s">
        <v>74</v>
      </c>
      <c r="B89" s="160" t="s">
        <v>164</v>
      </c>
      <c r="C89" s="161" t="s">
        <v>165</v>
      </c>
      <c r="D89" s="162"/>
      <c r="E89" s="163"/>
      <c r="F89" s="163"/>
      <c r="G89" s="164"/>
      <c r="H89" s="165"/>
      <c r="I89" s="165"/>
      <c r="O89" s="166">
        <v>1</v>
      </c>
    </row>
    <row r="90" spans="1:104" x14ac:dyDescent="0.2">
      <c r="A90" s="167">
        <v>25</v>
      </c>
      <c r="B90" s="168" t="s">
        <v>166</v>
      </c>
      <c r="C90" s="169" t="s">
        <v>167</v>
      </c>
      <c r="D90" s="170" t="s">
        <v>85</v>
      </c>
      <c r="E90" s="171">
        <v>49.21</v>
      </c>
      <c r="F90" s="217"/>
      <c r="G90" s="172">
        <f>E90*F90</f>
        <v>0</v>
      </c>
      <c r="O90" s="166">
        <v>2</v>
      </c>
      <c r="AA90" s="142">
        <v>1</v>
      </c>
      <c r="AB90" s="142">
        <v>1</v>
      </c>
      <c r="AC90" s="142">
        <v>1</v>
      </c>
      <c r="AZ90" s="142">
        <v>1</v>
      </c>
      <c r="BA90" s="142">
        <f>IF(AZ90=1,G90,0)</f>
        <v>0</v>
      </c>
      <c r="BB90" s="142">
        <f>IF(AZ90=2,G90,0)</f>
        <v>0</v>
      </c>
      <c r="BC90" s="142">
        <f>IF(AZ90=3,G90,0)</f>
        <v>0</v>
      </c>
      <c r="BD90" s="142">
        <f>IF(AZ90=4,G90,0)</f>
        <v>0</v>
      </c>
      <c r="BE90" s="142">
        <f>IF(AZ90=5,G90,0)</f>
        <v>0</v>
      </c>
      <c r="CA90" s="166">
        <v>1</v>
      </c>
      <c r="CB90" s="166">
        <v>1</v>
      </c>
      <c r="CZ90" s="142">
        <v>1.2099999999999999E-3</v>
      </c>
    </row>
    <row r="91" spans="1:104" x14ac:dyDescent="0.2">
      <c r="A91" s="173"/>
      <c r="B91" s="176"/>
      <c r="C91" s="248" t="s">
        <v>446</v>
      </c>
      <c r="D91" s="249"/>
      <c r="E91" s="177">
        <f>E24</f>
        <v>49.21</v>
      </c>
      <c r="F91" s="178"/>
      <c r="G91" s="179"/>
      <c r="M91" s="175">
        <v>15</v>
      </c>
      <c r="O91" s="166"/>
    </row>
    <row r="92" spans="1:104" x14ac:dyDescent="0.2">
      <c r="A92" s="180"/>
      <c r="B92" s="181" t="s">
        <v>76</v>
      </c>
      <c r="C92" s="182" t="str">
        <f>CONCATENATE(B89," ",C89)</f>
        <v>94 Lešení a stavební výtahy</v>
      </c>
      <c r="D92" s="183"/>
      <c r="E92" s="184"/>
      <c r="F92" s="185"/>
      <c r="G92" s="186">
        <f>SUM(G89:G91)</f>
        <v>0</v>
      </c>
      <c r="O92" s="166">
        <v>4</v>
      </c>
      <c r="BA92" s="187">
        <f>SUM(BA89:BA91)</f>
        <v>0</v>
      </c>
      <c r="BB92" s="187">
        <f>SUM(BB89:BB91)</f>
        <v>0</v>
      </c>
      <c r="BC92" s="187">
        <f>SUM(BC89:BC91)</f>
        <v>0</v>
      </c>
      <c r="BD92" s="187">
        <f>SUM(BD89:BD91)</f>
        <v>0</v>
      </c>
      <c r="BE92" s="187">
        <f>SUM(BE89:BE91)</f>
        <v>0</v>
      </c>
    </row>
    <row r="93" spans="1:104" x14ac:dyDescent="0.2">
      <c r="A93" s="159" t="s">
        <v>74</v>
      </c>
      <c r="B93" s="160" t="s">
        <v>168</v>
      </c>
      <c r="C93" s="161" t="s">
        <v>169</v>
      </c>
      <c r="D93" s="162"/>
      <c r="E93" s="163"/>
      <c r="F93" s="163"/>
      <c r="G93" s="164"/>
      <c r="H93" s="165"/>
      <c r="I93" s="165"/>
      <c r="O93" s="166">
        <v>1</v>
      </c>
    </row>
    <row r="94" spans="1:104" x14ac:dyDescent="0.2">
      <c r="A94" s="167">
        <v>26</v>
      </c>
      <c r="B94" s="168" t="s">
        <v>170</v>
      </c>
      <c r="C94" s="169" t="s">
        <v>171</v>
      </c>
      <c r="D94" s="170" t="s">
        <v>85</v>
      </c>
      <c r="E94" s="171">
        <v>1.1299999999999999</v>
      </c>
      <c r="F94" s="217"/>
      <c r="G94" s="172">
        <f>E94*F94</f>
        <v>0</v>
      </c>
      <c r="O94" s="166">
        <v>2</v>
      </c>
      <c r="AA94" s="142">
        <v>1</v>
      </c>
      <c r="AB94" s="142">
        <v>1</v>
      </c>
      <c r="AC94" s="142">
        <v>1</v>
      </c>
      <c r="AZ94" s="142">
        <v>1</v>
      </c>
      <c r="BA94" s="142">
        <f>IF(AZ94=1,G94,0)</f>
        <v>0</v>
      </c>
      <c r="BB94" s="142">
        <f>IF(AZ94=2,G94,0)</f>
        <v>0</v>
      </c>
      <c r="BC94" s="142">
        <f>IF(AZ94=3,G94,0)</f>
        <v>0</v>
      </c>
      <c r="BD94" s="142">
        <f>IF(AZ94=4,G94,0)</f>
        <v>0</v>
      </c>
      <c r="BE94" s="142">
        <f>IF(AZ94=5,G94,0)</f>
        <v>0</v>
      </c>
      <c r="CA94" s="166">
        <v>1</v>
      </c>
      <c r="CB94" s="166">
        <v>1</v>
      </c>
      <c r="CZ94" s="142">
        <v>6.7000000000000002E-4</v>
      </c>
    </row>
    <row r="95" spans="1:104" x14ac:dyDescent="0.2">
      <c r="A95" s="173"/>
      <c r="B95" s="176"/>
      <c r="C95" s="248" t="s">
        <v>172</v>
      </c>
      <c r="D95" s="249"/>
      <c r="E95" s="177">
        <v>0.53</v>
      </c>
      <c r="F95" s="178"/>
      <c r="G95" s="179"/>
      <c r="M95" s="175" t="s">
        <v>172</v>
      </c>
      <c r="O95" s="166"/>
    </row>
    <row r="96" spans="1:104" x14ac:dyDescent="0.2">
      <c r="A96" s="173"/>
      <c r="B96" s="176"/>
      <c r="C96" s="248" t="s">
        <v>173</v>
      </c>
      <c r="D96" s="249"/>
      <c r="E96" s="177">
        <v>0.6</v>
      </c>
      <c r="F96" s="178"/>
      <c r="G96" s="179"/>
      <c r="M96" s="175" t="s">
        <v>173</v>
      </c>
      <c r="O96" s="166"/>
    </row>
    <row r="97" spans="1:104" x14ac:dyDescent="0.2">
      <c r="A97" s="167">
        <v>27</v>
      </c>
      <c r="B97" s="168" t="s">
        <v>174</v>
      </c>
      <c r="C97" s="169" t="s">
        <v>175</v>
      </c>
      <c r="D97" s="170" t="s">
        <v>85</v>
      </c>
      <c r="E97" s="171">
        <v>9.9</v>
      </c>
      <c r="F97" s="217"/>
      <c r="G97" s="172">
        <f>E97*F97</f>
        <v>0</v>
      </c>
      <c r="O97" s="166">
        <v>2</v>
      </c>
      <c r="AA97" s="142">
        <v>1</v>
      </c>
      <c r="AB97" s="142">
        <v>1</v>
      </c>
      <c r="AC97" s="142">
        <v>1</v>
      </c>
      <c r="AZ97" s="142">
        <v>1</v>
      </c>
      <c r="BA97" s="142">
        <f>IF(AZ97=1,G97,0)</f>
        <v>0</v>
      </c>
      <c r="BB97" s="142">
        <f>IF(AZ97=2,G97,0)</f>
        <v>0</v>
      </c>
      <c r="BC97" s="142">
        <f>IF(AZ97=3,G97,0)</f>
        <v>0</v>
      </c>
      <c r="BD97" s="142">
        <f>IF(AZ97=4,G97,0)</f>
        <v>0</v>
      </c>
      <c r="BE97" s="142">
        <f>IF(AZ97=5,G97,0)</f>
        <v>0</v>
      </c>
      <c r="CA97" s="166">
        <v>1</v>
      </c>
      <c r="CB97" s="166">
        <v>1</v>
      </c>
      <c r="CZ97" s="142">
        <v>6.7000000000000002E-4</v>
      </c>
    </row>
    <row r="98" spans="1:104" x14ac:dyDescent="0.2">
      <c r="A98" s="173"/>
      <c r="B98" s="176"/>
      <c r="C98" s="248" t="s">
        <v>176</v>
      </c>
      <c r="D98" s="249"/>
      <c r="E98" s="177">
        <v>9.9</v>
      </c>
      <c r="F98" s="178"/>
      <c r="G98" s="179"/>
      <c r="M98" s="175" t="s">
        <v>176</v>
      </c>
      <c r="O98" s="166"/>
    </row>
    <row r="99" spans="1:104" x14ac:dyDescent="0.2">
      <c r="A99" s="167">
        <v>28</v>
      </c>
      <c r="B99" s="168" t="s">
        <v>177</v>
      </c>
      <c r="C99" s="169" t="s">
        <v>178</v>
      </c>
      <c r="D99" s="170" t="s">
        <v>81</v>
      </c>
      <c r="E99" s="171">
        <v>7</v>
      </c>
      <c r="F99" s="217"/>
      <c r="G99" s="172">
        <f>E99*F99</f>
        <v>0</v>
      </c>
      <c r="O99" s="166">
        <v>2</v>
      </c>
      <c r="AA99" s="142">
        <v>1</v>
      </c>
      <c r="AB99" s="142">
        <v>1</v>
      </c>
      <c r="AC99" s="142">
        <v>1</v>
      </c>
      <c r="AZ99" s="142">
        <v>1</v>
      </c>
      <c r="BA99" s="142">
        <f>IF(AZ99=1,G99,0)</f>
        <v>0</v>
      </c>
      <c r="BB99" s="142">
        <f>IF(AZ99=2,G99,0)</f>
        <v>0</v>
      </c>
      <c r="BC99" s="142">
        <f>IF(AZ99=3,G99,0)</f>
        <v>0</v>
      </c>
      <c r="BD99" s="142">
        <f>IF(AZ99=4,G99,0)</f>
        <v>0</v>
      </c>
      <c r="BE99" s="142">
        <f>IF(AZ99=5,G99,0)</f>
        <v>0</v>
      </c>
      <c r="CA99" s="166">
        <v>1</v>
      </c>
      <c r="CB99" s="166">
        <v>1</v>
      </c>
      <c r="CZ99" s="142">
        <v>0</v>
      </c>
    </row>
    <row r="100" spans="1:104" x14ac:dyDescent="0.2">
      <c r="A100" s="173"/>
      <c r="B100" s="176"/>
      <c r="C100" s="248" t="s">
        <v>179</v>
      </c>
      <c r="D100" s="249"/>
      <c r="E100" s="177">
        <v>7</v>
      </c>
      <c r="F100" s="178"/>
      <c r="G100" s="179"/>
      <c r="M100" s="175">
        <v>7</v>
      </c>
      <c r="O100" s="166"/>
    </row>
    <row r="101" spans="1:104" x14ac:dyDescent="0.2">
      <c r="A101" s="167">
        <v>29</v>
      </c>
      <c r="B101" s="168" t="s">
        <v>180</v>
      </c>
      <c r="C101" s="169" t="s">
        <v>181</v>
      </c>
      <c r="D101" s="170" t="s">
        <v>85</v>
      </c>
      <c r="E101" s="171">
        <v>1</v>
      </c>
      <c r="F101" s="217"/>
      <c r="G101" s="172">
        <f>E101*F101</f>
        <v>0</v>
      </c>
      <c r="O101" s="166">
        <v>2</v>
      </c>
      <c r="AA101" s="142">
        <v>1</v>
      </c>
      <c r="AB101" s="142">
        <v>1</v>
      </c>
      <c r="AC101" s="142">
        <v>1</v>
      </c>
      <c r="AZ101" s="142">
        <v>1</v>
      </c>
      <c r="BA101" s="142">
        <f>IF(AZ101=1,G101,0)</f>
        <v>0</v>
      </c>
      <c r="BB101" s="142">
        <f>IF(AZ101=2,G101,0)</f>
        <v>0</v>
      </c>
      <c r="BC101" s="142">
        <f>IF(AZ101=3,G101,0)</f>
        <v>0</v>
      </c>
      <c r="BD101" s="142">
        <f>IF(AZ101=4,G101,0)</f>
        <v>0</v>
      </c>
      <c r="BE101" s="142">
        <f>IF(AZ101=5,G101,0)</f>
        <v>0</v>
      </c>
      <c r="CA101" s="166">
        <v>1</v>
      </c>
      <c r="CB101" s="166">
        <v>1</v>
      </c>
      <c r="CZ101" s="142">
        <v>2.1900000000000001E-3</v>
      </c>
    </row>
    <row r="102" spans="1:104" x14ac:dyDescent="0.2">
      <c r="A102" s="173"/>
      <c r="B102" s="176"/>
      <c r="C102" s="248" t="s">
        <v>75</v>
      </c>
      <c r="D102" s="249"/>
      <c r="E102" s="177">
        <v>1</v>
      </c>
      <c r="F102" s="178"/>
      <c r="G102" s="179"/>
      <c r="M102" s="175">
        <v>1</v>
      </c>
      <c r="O102" s="166"/>
    </row>
    <row r="103" spans="1:104" x14ac:dyDescent="0.2">
      <c r="A103" s="167">
        <v>30</v>
      </c>
      <c r="B103" s="168" t="s">
        <v>182</v>
      </c>
      <c r="C103" s="169" t="s">
        <v>183</v>
      </c>
      <c r="D103" s="170" t="s">
        <v>85</v>
      </c>
      <c r="E103" s="171">
        <v>2</v>
      </c>
      <c r="F103" s="217"/>
      <c r="G103" s="172">
        <f>E103*F103</f>
        <v>0</v>
      </c>
      <c r="O103" s="166">
        <v>2</v>
      </c>
      <c r="AA103" s="142">
        <v>1</v>
      </c>
      <c r="AB103" s="142">
        <v>1</v>
      </c>
      <c r="AC103" s="142">
        <v>1</v>
      </c>
      <c r="AZ103" s="142">
        <v>1</v>
      </c>
      <c r="BA103" s="142">
        <f>IF(AZ103=1,G103,0)</f>
        <v>0</v>
      </c>
      <c r="BB103" s="142">
        <f>IF(AZ103=2,G103,0)</f>
        <v>0</v>
      </c>
      <c r="BC103" s="142">
        <f>IF(AZ103=3,G103,0)</f>
        <v>0</v>
      </c>
      <c r="BD103" s="142">
        <f>IF(AZ103=4,G103,0)</f>
        <v>0</v>
      </c>
      <c r="BE103" s="142">
        <f>IF(AZ103=5,G103,0)</f>
        <v>0</v>
      </c>
      <c r="CA103" s="166">
        <v>1</v>
      </c>
      <c r="CB103" s="166">
        <v>1</v>
      </c>
      <c r="CZ103" s="142">
        <v>1.17E-3</v>
      </c>
    </row>
    <row r="104" spans="1:104" x14ac:dyDescent="0.2">
      <c r="A104" s="173"/>
      <c r="B104" s="176"/>
      <c r="C104" s="248" t="s">
        <v>82</v>
      </c>
      <c r="D104" s="249"/>
      <c r="E104" s="177">
        <v>2</v>
      </c>
      <c r="F104" s="178"/>
      <c r="G104" s="179"/>
      <c r="M104" s="175">
        <v>2</v>
      </c>
      <c r="O104" s="166"/>
    </row>
    <row r="105" spans="1:104" x14ac:dyDescent="0.2">
      <c r="A105" s="167">
        <v>31</v>
      </c>
      <c r="B105" s="168" t="s">
        <v>184</v>
      </c>
      <c r="C105" s="169" t="s">
        <v>185</v>
      </c>
      <c r="D105" s="170" t="s">
        <v>85</v>
      </c>
      <c r="E105" s="171">
        <v>24.2</v>
      </c>
      <c r="F105" s="217"/>
      <c r="G105" s="172">
        <f>E105*F105</f>
        <v>0</v>
      </c>
      <c r="O105" s="166">
        <v>2</v>
      </c>
      <c r="AA105" s="142">
        <v>1</v>
      </c>
      <c r="AB105" s="142">
        <v>1</v>
      </c>
      <c r="AC105" s="142">
        <v>1</v>
      </c>
      <c r="AZ105" s="142">
        <v>1</v>
      </c>
      <c r="BA105" s="142">
        <f>IF(AZ105=1,G105,0)</f>
        <v>0</v>
      </c>
      <c r="BB105" s="142">
        <f>IF(AZ105=2,G105,0)</f>
        <v>0</v>
      </c>
      <c r="BC105" s="142">
        <f>IF(AZ105=3,G105,0)</f>
        <v>0</v>
      </c>
      <c r="BD105" s="142">
        <f>IF(AZ105=4,G105,0)</f>
        <v>0</v>
      </c>
      <c r="BE105" s="142">
        <f>IF(AZ105=5,G105,0)</f>
        <v>0</v>
      </c>
      <c r="CA105" s="166">
        <v>1</v>
      </c>
      <c r="CB105" s="166">
        <v>1</v>
      </c>
      <c r="CZ105" s="142">
        <v>0</v>
      </c>
    </row>
    <row r="106" spans="1:104" x14ac:dyDescent="0.2">
      <c r="A106" s="173"/>
      <c r="B106" s="176"/>
      <c r="C106" s="248" t="s">
        <v>116</v>
      </c>
      <c r="D106" s="249"/>
      <c r="E106" s="177">
        <v>7.2</v>
      </c>
      <c r="F106" s="178"/>
      <c r="G106" s="179"/>
      <c r="M106" s="175" t="s">
        <v>116</v>
      </c>
      <c r="O106" s="166"/>
    </row>
    <row r="107" spans="1:104" x14ac:dyDescent="0.2">
      <c r="A107" s="173"/>
      <c r="B107" s="176"/>
      <c r="C107" s="248" t="s">
        <v>117</v>
      </c>
      <c r="D107" s="249"/>
      <c r="E107" s="177">
        <v>12.5</v>
      </c>
      <c r="F107" s="178"/>
      <c r="G107" s="179"/>
      <c r="M107" s="175" t="s">
        <v>117</v>
      </c>
      <c r="O107" s="166"/>
    </row>
    <row r="108" spans="1:104" x14ac:dyDescent="0.2">
      <c r="A108" s="173"/>
      <c r="B108" s="176"/>
      <c r="C108" s="248" t="s">
        <v>118</v>
      </c>
      <c r="D108" s="249"/>
      <c r="E108" s="177">
        <v>4.5</v>
      </c>
      <c r="F108" s="178"/>
      <c r="G108" s="179"/>
      <c r="M108" s="175" t="s">
        <v>118</v>
      </c>
      <c r="O108" s="166"/>
    </row>
    <row r="109" spans="1:104" x14ac:dyDescent="0.2">
      <c r="A109" s="167">
        <v>32</v>
      </c>
      <c r="B109" s="168" t="s">
        <v>186</v>
      </c>
      <c r="C109" s="169" t="s">
        <v>187</v>
      </c>
      <c r="D109" s="170" t="s">
        <v>188</v>
      </c>
      <c r="E109" s="171">
        <v>1</v>
      </c>
      <c r="F109" s="217"/>
      <c r="G109" s="172">
        <f>E109*F109</f>
        <v>0</v>
      </c>
      <c r="O109" s="166">
        <v>2</v>
      </c>
      <c r="AA109" s="142">
        <v>12</v>
      </c>
      <c r="AB109" s="142">
        <v>0</v>
      </c>
      <c r="AC109" s="142">
        <v>4</v>
      </c>
      <c r="AZ109" s="142">
        <v>1</v>
      </c>
      <c r="BA109" s="142">
        <f>IF(AZ109=1,G109,0)</f>
        <v>0</v>
      </c>
      <c r="BB109" s="142">
        <f>IF(AZ109=2,G109,0)</f>
        <v>0</v>
      </c>
      <c r="BC109" s="142">
        <f>IF(AZ109=3,G109,0)</f>
        <v>0</v>
      </c>
      <c r="BD109" s="142">
        <f>IF(AZ109=4,G109,0)</f>
        <v>0</v>
      </c>
      <c r="BE109" s="142">
        <f>IF(AZ109=5,G109,0)</f>
        <v>0</v>
      </c>
      <c r="CA109" s="166">
        <v>12</v>
      </c>
      <c r="CB109" s="166">
        <v>0</v>
      </c>
      <c r="CZ109" s="142">
        <v>0</v>
      </c>
    </row>
    <row r="110" spans="1:104" x14ac:dyDescent="0.2">
      <c r="A110" s="173"/>
      <c r="B110" s="176"/>
      <c r="C110" s="248" t="s">
        <v>189</v>
      </c>
      <c r="D110" s="249"/>
      <c r="E110" s="177">
        <v>1</v>
      </c>
      <c r="F110" s="178"/>
      <c r="G110" s="179"/>
      <c r="M110" s="175" t="s">
        <v>189</v>
      </c>
      <c r="O110" s="166"/>
    </row>
    <row r="111" spans="1:104" x14ac:dyDescent="0.2">
      <c r="A111" s="167">
        <v>33</v>
      </c>
      <c r="B111" s="168" t="s">
        <v>190</v>
      </c>
      <c r="C111" s="169" t="s">
        <v>191</v>
      </c>
      <c r="D111" s="170" t="s">
        <v>81</v>
      </c>
      <c r="E111" s="171">
        <v>1</v>
      </c>
      <c r="F111" s="217"/>
      <c r="G111" s="172">
        <f>E111*F111</f>
        <v>0</v>
      </c>
      <c r="O111" s="166">
        <v>2</v>
      </c>
      <c r="AA111" s="142">
        <v>12</v>
      </c>
      <c r="AB111" s="142">
        <v>0</v>
      </c>
      <c r="AC111" s="142">
        <v>5</v>
      </c>
      <c r="AZ111" s="142">
        <v>1</v>
      </c>
      <c r="BA111" s="142">
        <f>IF(AZ111=1,G111,0)</f>
        <v>0</v>
      </c>
      <c r="BB111" s="142">
        <f>IF(AZ111=2,G111,0)</f>
        <v>0</v>
      </c>
      <c r="BC111" s="142">
        <f>IF(AZ111=3,G111,0)</f>
        <v>0</v>
      </c>
      <c r="BD111" s="142">
        <f>IF(AZ111=4,G111,0)</f>
        <v>0</v>
      </c>
      <c r="BE111" s="142">
        <f>IF(AZ111=5,G111,0)</f>
        <v>0</v>
      </c>
      <c r="CA111" s="166">
        <v>12</v>
      </c>
      <c r="CB111" s="166">
        <v>0</v>
      </c>
      <c r="CZ111" s="142">
        <v>1.7989999999999999E-2</v>
      </c>
    </row>
    <row r="112" spans="1:104" x14ac:dyDescent="0.2">
      <c r="A112" s="173"/>
      <c r="B112" s="176"/>
      <c r="C112" s="248" t="s">
        <v>75</v>
      </c>
      <c r="D112" s="249"/>
      <c r="E112" s="177">
        <v>1</v>
      </c>
      <c r="F112" s="178"/>
      <c r="G112" s="179"/>
      <c r="M112" s="175">
        <v>1</v>
      </c>
      <c r="O112" s="166"/>
    </row>
    <row r="113" spans="1:104" x14ac:dyDescent="0.2">
      <c r="A113" s="167">
        <v>34</v>
      </c>
      <c r="B113" s="168" t="s">
        <v>192</v>
      </c>
      <c r="C113" s="169" t="s">
        <v>193</v>
      </c>
      <c r="D113" s="170" t="s">
        <v>194</v>
      </c>
      <c r="E113" s="171">
        <v>8.3632237000000007</v>
      </c>
      <c r="F113" s="217"/>
      <c r="G113" s="172">
        <f>E113*F113</f>
        <v>0</v>
      </c>
      <c r="O113" s="166">
        <v>2</v>
      </c>
      <c r="AA113" s="142">
        <v>7</v>
      </c>
      <c r="AB113" s="142">
        <v>1</v>
      </c>
      <c r="AC113" s="142">
        <v>2</v>
      </c>
      <c r="AZ113" s="142">
        <v>1</v>
      </c>
      <c r="BA113" s="142">
        <f>IF(AZ113=1,G113,0)</f>
        <v>0</v>
      </c>
      <c r="BB113" s="142">
        <f>IF(AZ113=2,G113,0)</f>
        <v>0</v>
      </c>
      <c r="BC113" s="142">
        <f>IF(AZ113=3,G113,0)</f>
        <v>0</v>
      </c>
      <c r="BD113" s="142">
        <f>IF(AZ113=4,G113,0)</f>
        <v>0</v>
      </c>
      <c r="BE113" s="142">
        <f>IF(AZ113=5,G113,0)</f>
        <v>0</v>
      </c>
      <c r="CA113" s="166">
        <v>7</v>
      </c>
      <c r="CB113" s="166">
        <v>1</v>
      </c>
      <c r="CZ113" s="142">
        <v>0</v>
      </c>
    </row>
    <row r="114" spans="1:104" x14ac:dyDescent="0.2">
      <c r="A114" s="167">
        <v>35</v>
      </c>
      <c r="B114" s="168" t="s">
        <v>195</v>
      </c>
      <c r="C114" s="169" t="s">
        <v>196</v>
      </c>
      <c r="D114" s="170" t="s">
        <v>194</v>
      </c>
      <c r="E114" s="171">
        <v>4.1198300000000003</v>
      </c>
      <c r="F114" s="217"/>
      <c r="G114" s="172">
        <f>E114*F114</f>
        <v>0</v>
      </c>
      <c r="O114" s="166">
        <v>2</v>
      </c>
      <c r="AA114" s="142">
        <v>8</v>
      </c>
      <c r="AB114" s="142">
        <v>0</v>
      </c>
      <c r="AC114" s="142">
        <v>3</v>
      </c>
      <c r="AZ114" s="142">
        <v>1</v>
      </c>
      <c r="BA114" s="142">
        <f>IF(AZ114=1,G114,0)</f>
        <v>0</v>
      </c>
      <c r="BB114" s="142">
        <f>IF(AZ114=2,G114,0)</f>
        <v>0</v>
      </c>
      <c r="BC114" s="142">
        <f>IF(AZ114=3,G114,0)</f>
        <v>0</v>
      </c>
      <c r="BD114" s="142">
        <f>IF(AZ114=4,G114,0)</f>
        <v>0</v>
      </c>
      <c r="BE114" s="142">
        <f>IF(AZ114=5,G114,0)</f>
        <v>0</v>
      </c>
      <c r="CA114" s="166">
        <v>8</v>
      </c>
      <c r="CB114" s="166">
        <v>0</v>
      </c>
      <c r="CZ114" s="142">
        <v>0</v>
      </c>
    </row>
    <row r="115" spans="1:104" x14ac:dyDescent="0.2">
      <c r="A115" s="167">
        <v>36</v>
      </c>
      <c r="B115" s="168" t="s">
        <v>197</v>
      </c>
      <c r="C115" s="169" t="s">
        <v>198</v>
      </c>
      <c r="D115" s="170" t="s">
        <v>194</v>
      </c>
      <c r="E115" s="171">
        <v>4.1198300000000003</v>
      </c>
      <c r="F115" s="217"/>
      <c r="G115" s="172">
        <f>E115*F115</f>
        <v>0</v>
      </c>
      <c r="O115" s="166">
        <v>2</v>
      </c>
      <c r="AA115" s="142">
        <v>8</v>
      </c>
      <c r="AB115" s="142">
        <v>0</v>
      </c>
      <c r="AC115" s="142">
        <v>3</v>
      </c>
      <c r="AZ115" s="142">
        <v>1</v>
      </c>
      <c r="BA115" s="142">
        <f>IF(AZ115=1,G115,0)</f>
        <v>0</v>
      </c>
      <c r="BB115" s="142">
        <f>IF(AZ115=2,G115,0)</f>
        <v>0</v>
      </c>
      <c r="BC115" s="142">
        <f>IF(AZ115=3,G115,0)</f>
        <v>0</v>
      </c>
      <c r="BD115" s="142">
        <f>IF(AZ115=4,G115,0)</f>
        <v>0</v>
      </c>
      <c r="BE115" s="142">
        <f>IF(AZ115=5,G115,0)</f>
        <v>0</v>
      </c>
      <c r="CA115" s="166">
        <v>8</v>
      </c>
      <c r="CB115" s="166">
        <v>0</v>
      </c>
      <c r="CZ115" s="142">
        <v>0</v>
      </c>
    </row>
    <row r="116" spans="1:104" x14ac:dyDescent="0.2">
      <c r="A116" s="180"/>
      <c r="B116" s="181" t="s">
        <v>76</v>
      </c>
      <c r="C116" s="182" t="str">
        <f>CONCATENATE(B93," ",C93)</f>
        <v>96 Bourání konstrukcí</v>
      </c>
      <c r="D116" s="183"/>
      <c r="E116" s="184"/>
      <c r="F116" s="185"/>
      <c r="G116" s="186">
        <f>SUM(G93:G115)</f>
        <v>0</v>
      </c>
      <c r="O116" s="166">
        <v>4</v>
      </c>
      <c r="BA116" s="187">
        <f>SUM(BA93:BA115)</f>
        <v>0</v>
      </c>
      <c r="BB116" s="187">
        <f>SUM(BB93:BB115)</f>
        <v>0</v>
      </c>
      <c r="BC116" s="187">
        <f>SUM(BC93:BC115)</f>
        <v>0</v>
      </c>
      <c r="BD116" s="187">
        <f>SUM(BD93:BD115)</f>
        <v>0</v>
      </c>
      <c r="BE116" s="187">
        <f>SUM(BE93:BE115)</f>
        <v>0</v>
      </c>
    </row>
    <row r="117" spans="1:104" x14ac:dyDescent="0.2">
      <c r="A117" s="159" t="s">
        <v>74</v>
      </c>
      <c r="B117" s="160" t="s">
        <v>199</v>
      </c>
      <c r="C117" s="161" t="s">
        <v>200</v>
      </c>
      <c r="D117" s="162"/>
      <c r="E117" s="163"/>
      <c r="F117" s="163"/>
      <c r="G117" s="164"/>
      <c r="H117" s="165"/>
      <c r="I117" s="165"/>
      <c r="O117" s="166">
        <v>1</v>
      </c>
    </row>
    <row r="118" spans="1:104" x14ac:dyDescent="0.2">
      <c r="A118" s="167">
        <v>37</v>
      </c>
      <c r="B118" s="168" t="s">
        <v>201</v>
      </c>
      <c r="C118" s="169" t="s">
        <v>202</v>
      </c>
      <c r="D118" s="170" t="s">
        <v>104</v>
      </c>
      <c r="E118" s="171">
        <v>11.65</v>
      </c>
      <c r="F118" s="217"/>
      <c r="G118" s="172">
        <f>E118*F118</f>
        <v>0</v>
      </c>
      <c r="O118" s="166">
        <v>2</v>
      </c>
      <c r="AA118" s="142">
        <v>1</v>
      </c>
      <c r="AB118" s="142">
        <v>1</v>
      </c>
      <c r="AC118" s="142">
        <v>1</v>
      </c>
      <c r="AZ118" s="142">
        <v>1</v>
      </c>
      <c r="BA118" s="142">
        <f>IF(AZ118=1,G118,0)</f>
        <v>0</v>
      </c>
      <c r="BB118" s="142">
        <f>IF(AZ118=2,G118,0)</f>
        <v>0</v>
      </c>
      <c r="BC118" s="142">
        <f>IF(AZ118=3,G118,0)</f>
        <v>0</v>
      </c>
      <c r="BD118" s="142">
        <f>IF(AZ118=4,G118,0)</f>
        <v>0</v>
      </c>
      <c r="BE118" s="142">
        <f>IF(AZ118=5,G118,0)</f>
        <v>0</v>
      </c>
      <c r="CA118" s="166">
        <v>1</v>
      </c>
      <c r="CB118" s="166">
        <v>1</v>
      </c>
      <c r="CZ118" s="142">
        <v>0</v>
      </c>
    </row>
    <row r="119" spans="1:104" x14ac:dyDescent="0.2">
      <c r="A119" s="173"/>
      <c r="B119" s="176"/>
      <c r="C119" s="248" t="s">
        <v>147</v>
      </c>
      <c r="D119" s="249"/>
      <c r="E119" s="177">
        <v>11.65</v>
      </c>
      <c r="F119" s="178"/>
      <c r="G119" s="179"/>
      <c r="M119" s="175" t="s">
        <v>147</v>
      </c>
      <c r="O119" s="166"/>
    </row>
    <row r="120" spans="1:104" x14ac:dyDescent="0.2">
      <c r="A120" s="167">
        <v>38</v>
      </c>
      <c r="B120" s="168" t="s">
        <v>203</v>
      </c>
      <c r="C120" s="169" t="s">
        <v>204</v>
      </c>
      <c r="D120" s="170" t="s">
        <v>104</v>
      </c>
      <c r="E120" s="171">
        <v>6</v>
      </c>
      <c r="F120" s="217"/>
      <c r="G120" s="172">
        <f>E120*F120</f>
        <v>0</v>
      </c>
      <c r="O120" s="166">
        <v>2</v>
      </c>
      <c r="AA120" s="142">
        <v>12</v>
      </c>
      <c r="AB120" s="142">
        <v>0</v>
      </c>
      <c r="AC120" s="142">
        <v>6</v>
      </c>
      <c r="AZ120" s="142">
        <v>1</v>
      </c>
      <c r="BA120" s="142">
        <f>IF(AZ120=1,G120,0)</f>
        <v>0</v>
      </c>
      <c r="BB120" s="142">
        <f>IF(AZ120=2,G120,0)</f>
        <v>0</v>
      </c>
      <c r="BC120" s="142">
        <f>IF(AZ120=3,G120,0)</f>
        <v>0</v>
      </c>
      <c r="BD120" s="142">
        <f>IF(AZ120=4,G120,0)</f>
        <v>0</v>
      </c>
      <c r="BE120" s="142">
        <f>IF(AZ120=5,G120,0)</f>
        <v>0</v>
      </c>
      <c r="CA120" s="166">
        <v>12</v>
      </c>
      <c r="CB120" s="166">
        <v>0</v>
      </c>
      <c r="CZ120" s="142">
        <v>0</v>
      </c>
    </row>
    <row r="121" spans="1:104" x14ac:dyDescent="0.2">
      <c r="A121" s="173"/>
      <c r="B121" s="176"/>
      <c r="C121" s="248" t="s">
        <v>205</v>
      </c>
      <c r="D121" s="249"/>
      <c r="E121" s="177">
        <v>6</v>
      </c>
      <c r="F121" s="178"/>
      <c r="G121" s="179"/>
      <c r="M121" s="175">
        <v>6</v>
      </c>
      <c r="O121" s="166"/>
    </row>
    <row r="122" spans="1:104" x14ac:dyDescent="0.2">
      <c r="A122" s="180"/>
      <c r="B122" s="181" t="s">
        <v>76</v>
      </c>
      <c r="C122" s="182" t="str">
        <f>CONCATENATE(B117," ",C117)</f>
        <v>97 Prorážení otvorů</v>
      </c>
      <c r="D122" s="183"/>
      <c r="E122" s="184"/>
      <c r="F122" s="185"/>
      <c r="G122" s="186">
        <f>SUM(G117:G121)</f>
        <v>0</v>
      </c>
      <c r="O122" s="166">
        <v>4</v>
      </c>
      <c r="BA122" s="187">
        <f>SUM(BA117:BA121)</f>
        <v>0</v>
      </c>
      <c r="BB122" s="187">
        <f>SUM(BB117:BB121)</f>
        <v>0</v>
      </c>
      <c r="BC122" s="187">
        <f>SUM(BC117:BC121)</f>
        <v>0</v>
      </c>
      <c r="BD122" s="187">
        <f>SUM(BD117:BD121)</f>
        <v>0</v>
      </c>
      <c r="BE122" s="187">
        <f>SUM(BE117:BE121)</f>
        <v>0</v>
      </c>
    </row>
    <row r="123" spans="1:104" x14ac:dyDescent="0.2">
      <c r="A123" s="159" t="s">
        <v>74</v>
      </c>
      <c r="B123" s="160" t="s">
        <v>206</v>
      </c>
      <c r="C123" s="161" t="s">
        <v>207</v>
      </c>
      <c r="D123" s="162"/>
      <c r="E123" s="163"/>
      <c r="F123" s="163"/>
      <c r="G123" s="164"/>
      <c r="H123" s="165"/>
      <c r="I123" s="165"/>
      <c r="O123" s="166">
        <v>1</v>
      </c>
    </row>
    <row r="124" spans="1:104" x14ac:dyDescent="0.2">
      <c r="A124" s="167">
        <v>39</v>
      </c>
      <c r="B124" s="168" t="s">
        <v>208</v>
      </c>
      <c r="C124" s="169" t="s">
        <v>209</v>
      </c>
      <c r="D124" s="170" t="s">
        <v>85</v>
      </c>
      <c r="E124" s="171">
        <v>1.6097999999999999</v>
      </c>
      <c r="F124" s="217"/>
      <c r="G124" s="172">
        <f>E124*F124</f>
        <v>0</v>
      </c>
      <c r="O124" s="166">
        <v>2</v>
      </c>
      <c r="AA124" s="142">
        <v>1</v>
      </c>
      <c r="AB124" s="142">
        <v>7</v>
      </c>
      <c r="AC124" s="142">
        <v>7</v>
      </c>
      <c r="AZ124" s="142">
        <v>2</v>
      </c>
      <c r="BA124" s="142">
        <f>IF(AZ124=1,G124,0)</f>
        <v>0</v>
      </c>
      <c r="BB124" s="142">
        <f>IF(AZ124=2,G124,0)</f>
        <v>0</v>
      </c>
      <c r="BC124" s="142">
        <f>IF(AZ124=3,G124,0)</f>
        <v>0</v>
      </c>
      <c r="BD124" s="142">
        <f>IF(AZ124=4,G124,0)</f>
        <v>0</v>
      </c>
      <c r="BE124" s="142">
        <f>IF(AZ124=5,G124,0)</f>
        <v>0</v>
      </c>
      <c r="CA124" s="166">
        <v>1</v>
      </c>
      <c r="CB124" s="166">
        <v>7</v>
      </c>
      <c r="CZ124" s="142">
        <v>0</v>
      </c>
    </row>
    <row r="125" spans="1:104" x14ac:dyDescent="0.2">
      <c r="A125" s="173"/>
      <c r="B125" s="176"/>
      <c r="C125" s="248" t="s">
        <v>210</v>
      </c>
      <c r="D125" s="249"/>
      <c r="E125" s="177">
        <v>1.6097999999999999</v>
      </c>
      <c r="F125" s="178"/>
      <c r="G125" s="179"/>
      <c r="M125" s="175" t="s">
        <v>210</v>
      </c>
      <c r="O125" s="166"/>
    </row>
    <row r="126" spans="1:104" x14ac:dyDescent="0.2">
      <c r="A126" s="167">
        <v>40</v>
      </c>
      <c r="B126" s="168" t="s">
        <v>211</v>
      </c>
      <c r="C126" s="169" t="s">
        <v>212</v>
      </c>
      <c r="D126" s="170" t="s">
        <v>85</v>
      </c>
      <c r="E126" s="171">
        <v>1.6097999999999999</v>
      </c>
      <c r="F126" s="217"/>
      <c r="G126" s="172">
        <f>E126*F126</f>
        <v>0</v>
      </c>
      <c r="O126" s="166">
        <v>2</v>
      </c>
      <c r="AA126" s="142">
        <v>12</v>
      </c>
      <c r="AB126" s="142">
        <v>0</v>
      </c>
      <c r="AC126" s="142">
        <v>7</v>
      </c>
      <c r="AZ126" s="142">
        <v>2</v>
      </c>
      <c r="BA126" s="142">
        <f>IF(AZ126=1,G126,0)</f>
        <v>0</v>
      </c>
      <c r="BB126" s="142">
        <f>IF(AZ126=2,G126,0)</f>
        <v>0</v>
      </c>
      <c r="BC126" s="142">
        <f>IF(AZ126=3,G126,0)</f>
        <v>0</v>
      </c>
      <c r="BD126" s="142">
        <f>IF(AZ126=4,G126,0)</f>
        <v>0</v>
      </c>
      <c r="BE126" s="142">
        <f>IF(AZ126=5,G126,0)</f>
        <v>0</v>
      </c>
      <c r="CA126" s="166">
        <v>12</v>
      </c>
      <c r="CB126" s="166">
        <v>0</v>
      </c>
      <c r="CZ126" s="142">
        <v>0</v>
      </c>
    </row>
    <row r="127" spans="1:104" x14ac:dyDescent="0.2">
      <c r="A127" s="173"/>
      <c r="B127" s="176"/>
      <c r="C127" s="248" t="s">
        <v>210</v>
      </c>
      <c r="D127" s="249"/>
      <c r="E127" s="177">
        <v>1.6097999999999999</v>
      </c>
      <c r="F127" s="178"/>
      <c r="G127" s="179"/>
      <c r="M127" s="175" t="s">
        <v>210</v>
      </c>
      <c r="O127" s="166"/>
    </row>
    <row r="128" spans="1:104" x14ac:dyDescent="0.2">
      <c r="A128" s="180"/>
      <c r="B128" s="181" t="s">
        <v>76</v>
      </c>
      <c r="C128" s="182" t="str">
        <f>CONCATENATE(B123," ",C123)</f>
        <v>713 Izolace tepelné</v>
      </c>
      <c r="D128" s="183"/>
      <c r="E128" s="184"/>
      <c r="F128" s="185"/>
      <c r="G128" s="186">
        <f>SUM(G123:G127)</f>
        <v>0</v>
      </c>
      <c r="O128" s="166">
        <v>4</v>
      </c>
      <c r="BA128" s="187">
        <f>SUM(BA123:BA127)</f>
        <v>0</v>
      </c>
      <c r="BB128" s="187">
        <f>SUM(BB123:BB127)</f>
        <v>0</v>
      </c>
      <c r="BC128" s="187">
        <f>SUM(BC123:BC127)</f>
        <v>0</v>
      </c>
      <c r="BD128" s="187">
        <f>SUM(BD123:BD127)</f>
        <v>0</v>
      </c>
      <c r="BE128" s="187">
        <f>SUM(BE123:BE127)</f>
        <v>0</v>
      </c>
    </row>
    <row r="129" spans="1:104" x14ac:dyDescent="0.2">
      <c r="A129" s="159" t="s">
        <v>74</v>
      </c>
      <c r="B129" s="160" t="s">
        <v>213</v>
      </c>
      <c r="C129" s="161" t="s">
        <v>214</v>
      </c>
      <c r="D129" s="162"/>
      <c r="E129" s="163"/>
      <c r="F129" s="163"/>
      <c r="G129" s="164"/>
      <c r="H129" s="165"/>
      <c r="I129" s="165"/>
      <c r="O129" s="166">
        <v>1</v>
      </c>
    </row>
    <row r="130" spans="1:104" x14ac:dyDescent="0.2">
      <c r="A130" s="167">
        <v>41</v>
      </c>
      <c r="B130" s="168" t="s">
        <v>215</v>
      </c>
      <c r="C130" s="169" t="s">
        <v>216</v>
      </c>
      <c r="D130" s="170" t="s">
        <v>81</v>
      </c>
      <c r="E130" s="171">
        <v>1</v>
      </c>
      <c r="F130" s="217"/>
      <c r="G130" s="172">
        <f>E130*F130</f>
        <v>0</v>
      </c>
      <c r="O130" s="166">
        <v>2</v>
      </c>
      <c r="AA130" s="142">
        <v>1</v>
      </c>
      <c r="AB130" s="142">
        <v>7</v>
      </c>
      <c r="AC130" s="142">
        <v>7</v>
      </c>
      <c r="AZ130" s="142">
        <v>2</v>
      </c>
      <c r="BA130" s="142">
        <f>IF(AZ130=1,G130,0)</f>
        <v>0</v>
      </c>
      <c r="BB130" s="142">
        <f>IF(AZ130=2,G130,0)</f>
        <v>0</v>
      </c>
      <c r="BC130" s="142">
        <f>IF(AZ130=3,G130,0)</f>
        <v>0</v>
      </c>
      <c r="BD130" s="142">
        <f>IF(AZ130=4,G130,0)</f>
        <v>0</v>
      </c>
      <c r="BE130" s="142">
        <f>IF(AZ130=5,G130,0)</f>
        <v>0</v>
      </c>
      <c r="CA130" s="166">
        <v>1</v>
      </c>
      <c r="CB130" s="166">
        <v>7</v>
      </c>
      <c r="CZ130" s="142">
        <v>0</v>
      </c>
    </row>
    <row r="131" spans="1:104" x14ac:dyDescent="0.2">
      <c r="A131" s="173"/>
      <c r="B131" s="176"/>
      <c r="C131" s="248" t="s">
        <v>75</v>
      </c>
      <c r="D131" s="249"/>
      <c r="E131" s="177">
        <v>1</v>
      </c>
      <c r="F131" s="178"/>
      <c r="G131" s="179"/>
      <c r="M131" s="175">
        <v>1</v>
      </c>
      <c r="O131" s="166"/>
    </row>
    <row r="132" spans="1:104" ht="22.5" x14ac:dyDescent="0.2">
      <c r="A132" s="167">
        <v>42</v>
      </c>
      <c r="B132" s="168" t="s">
        <v>215</v>
      </c>
      <c r="C132" s="169" t="s">
        <v>217</v>
      </c>
      <c r="D132" s="170" t="s">
        <v>81</v>
      </c>
      <c r="E132" s="171">
        <v>1</v>
      </c>
      <c r="F132" s="217"/>
      <c r="G132" s="172">
        <f>E132*F132</f>
        <v>0</v>
      </c>
      <c r="O132" s="166">
        <v>2</v>
      </c>
      <c r="AA132" s="142">
        <v>1</v>
      </c>
      <c r="AB132" s="142">
        <v>0</v>
      </c>
      <c r="AC132" s="142">
        <v>0</v>
      </c>
      <c r="AZ132" s="142">
        <v>2</v>
      </c>
      <c r="BA132" s="142">
        <f>IF(AZ132=1,G132,0)</f>
        <v>0</v>
      </c>
      <c r="BB132" s="142">
        <f>IF(AZ132=2,G132,0)</f>
        <v>0</v>
      </c>
      <c r="BC132" s="142">
        <f>IF(AZ132=3,G132,0)</f>
        <v>0</v>
      </c>
      <c r="BD132" s="142">
        <f>IF(AZ132=4,G132,0)</f>
        <v>0</v>
      </c>
      <c r="BE132" s="142">
        <f>IF(AZ132=5,G132,0)</f>
        <v>0</v>
      </c>
      <c r="CA132" s="166">
        <v>1</v>
      </c>
      <c r="CB132" s="166">
        <v>0</v>
      </c>
      <c r="CZ132" s="142">
        <v>0</v>
      </c>
    </row>
    <row r="133" spans="1:104" x14ac:dyDescent="0.2">
      <c r="A133" s="173"/>
      <c r="B133" s="176"/>
      <c r="C133" s="248" t="s">
        <v>75</v>
      </c>
      <c r="D133" s="249"/>
      <c r="E133" s="177">
        <v>1</v>
      </c>
      <c r="F133" s="178"/>
      <c r="G133" s="179"/>
      <c r="M133" s="175">
        <v>1</v>
      </c>
      <c r="O133" s="166"/>
    </row>
    <row r="134" spans="1:104" x14ac:dyDescent="0.2">
      <c r="A134" s="167">
        <v>43</v>
      </c>
      <c r="B134" s="168" t="s">
        <v>435</v>
      </c>
      <c r="C134" s="169" t="s">
        <v>436</v>
      </c>
      <c r="D134" s="170" t="s">
        <v>81</v>
      </c>
      <c r="E134" s="171">
        <v>5</v>
      </c>
      <c r="F134" s="217"/>
      <c r="G134" s="172">
        <f>E134*F134</f>
        <v>0</v>
      </c>
      <c r="M134" s="175"/>
      <c r="O134" s="166"/>
    </row>
    <row r="135" spans="1:104" x14ac:dyDescent="0.2">
      <c r="A135" s="210"/>
      <c r="B135" s="211"/>
      <c r="C135" s="250" t="s">
        <v>437</v>
      </c>
      <c r="D135" s="260"/>
      <c r="E135" s="212">
        <v>5</v>
      </c>
      <c r="F135" s="213"/>
      <c r="G135" s="214"/>
      <c r="M135" s="175"/>
      <c r="O135" s="166"/>
    </row>
    <row r="136" spans="1:104" ht="22.5" x14ac:dyDescent="0.2">
      <c r="A136" s="167">
        <v>44</v>
      </c>
      <c r="B136" s="168" t="s">
        <v>218</v>
      </c>
      <c r="C136" s="169" t="s">
        <v>453</v>
      </c>
      <c r="D136" s="170" t="s">
        <v>219</v>
      </c>
      <c r="E136" s="171">
        <v>1</v>
      </c>
      <c r="F136" s="217"/>
      <c r="G136" s="172">
        <f>E136*F136</f>
        <v>0</v>
      </c>
      <c r="O136" s="166">
        <v>2</v>
      </c>
      <c r="AA136" s="142">
        <v>12</v>
      </c>
      <c r="AB136" s="142">
        <v>0</v>
      </c>
      <c r="AC136" s="142">
        <v>8</v>
      </c>
      <c r="AZ136" s="142">
        <v>2</v>
      </c>
      <c r="BA136" s="142">
        <f>IF(AZ136=1,G136,0)</f>
        <v>0</v>
      </c>
      <c r="BB136" s="142">
        <f>IF(AZ136=2,G136,0)</f>
        <v>0</v>
      </c>
      <c r="BC136" s="142">
        <f>IF(AZ136=3,G136,0)</f>
        <v>0</v>
      </c>
      <c r="BD136" s="142">
        <f>IF(AZ136=4,G136,0)</f>
        <v>0</v>
      </c>
      <c r="BE136" s="142">
        <f>IF(AZ136=5,G136,0)</f>
        <v>0</v>
      </c>
      <c r="CA136" s="166">
        <v>12</v>
      </c>
      <c r="CB136" s="166">
        <v>0</v>
      </c>
      <c r="CZ136" s="142">
        <v>0.35</v>
      </c>
    </row>
    <row r="137" spans="1:104" x14ac:dyDescent="0.2">
      <c r="A137" s="173"/>
      <c r="B137" s="174"/>
      <c r="C137" s="257" t="s">
        <v>220</v>
      </c>
      <c r="D137" s="258"/>
      <c r="E137" s="258"/>
      <c r="F137" s="258"/>
      <c r="G137" s="259"/>
      <c r="L137" s="175" t="s">
        <v>220</v>
      </c>
      <c r="O137" s="166">
        <v>3</v>
      </c>
    </row>
    <row r="138" spans="1:104" x14ac:dyDescent="0.2">
      <c r="A138" s="173"/>
      <c r="B138" s="174"/>
      <c r="C138" s="257" t="s">
        <v>221</v>
      </c>
      <c r="D138" s="258"/>
      <c r="E138" s="258"/>
      <c r="F138" s="258"/>
      <c r="G138" s="259"/>
      <c r="L138" s="175" t="s">
        <v>221</v>
      </c>
      <c r="O138" s="166">
        <v>3</v>
      </c>
    </row>
    <row r="139" spans="1:104" x14ac:dyDescent="0.2">
      <c r="A139" s="173"/>
      <c r="B139" s="174"/>
      <c r="C139" s="257" t="s">
        <v>222</v>
      </c>
      <c r="D139" s="258"/>
      <c r="E139" s="258"/>
      <c r="F139" s="258"/>
      <c r="G139" s="259"/>
      <c r="L139" s="175" t="s">
        <v>222</v>
      </c>
      <c r="O139" s="166">
        <v>3</v>
      </c>
    </row>
    <row r="140" spans="1:104" x14ac:dyDescent="0.2">
      <c r="A140" s="173"/>
      <c r="B140" s="174"/>
      <c r="C140" s="257" t="s">
        <v>223</v>
      </c>
      <c r="D140" s="258"/>
      <c r="E140" s="258"/>
      <c r="F140" s="258"/>
      <c r="G140" s="259"/>
      <c r="L140" s="175" t="s">
        <v>223</v>
      </c>
      <c r="O140" s="166">
        <v>3</v>
      </c>
    </row>
    <row r="141" spans="1:104" x14ac:dyDescent="0.2">
      <c r="A141" s="173"/>
      <c r="B141" s="176"/>
      <c r="C141" s="248" t="s">
        <v>75</v>
      </c>
      <c r="D141" s="249"/>
      <c r="E141" s="177">
        <v>1</v>
      </c>
      <c r="F141" s="178"/>
      <c r="G141" s="179"/>
      <c r="M141" s="175">
        <v>1</v>
      </c>
      <c r="O141" s="166"/>
    </row>
    <row r="142" spans="1:104" ht="22.5" x14ac:dyDescent="0.2">
      <c r="A142" s="167">
        <v>45</v>
      </c>
      <c r="B142" s="168" t="s">
        <v>224</v>
      </c>
      <c r="C142" s="169" t="s">
        <v>454</v>
      </c>
      <c r="D142" s="170" t="s">
        <v>219</v>
      </c>
      <c r="E142" s="171">
        <v>1</v>
      </c>
      <c r="F142" s="217"/>
      <c r="G142" s="172">
        <f>E142*F142</f>
        <v>0</v>
      </c>
      <c r="O142" s="166">
        <v>2</v>
      </c>
      <c r="AA142" s="142">
        <v>12</v>
      </c>
      <c r="AB142" s="142">
        <v>0</v>
      </c>
      <c r="AC142" s="142">
        <v>91</v>
      </c>
      <c r="AZ142" s="142">
        <v>2</v>
      </c>
      <c r="BA142" s="142">
        <f>IF(AZ142=1,G142,0)</f>
        <v>0</v>
      </c>
      <c r="BB142" s="142">
        <f>IF(AZ142=2,G142,0)</f>
        <v>0</v>
      </c>
      <c r="BC142" s="142">
        <f>IF(AZ142=3,G142,0)</f>
        <v>0</v>
      </c>
      <c r="BD142" s="142">
        <f>IF(AZ142=4,G142,0)</f>
        <v>0</v>
      </c>
      <c r="BE142" s="142">
        <f>IF(AZ142=5,G142,0)</f>
        <v>0</v>
      </c>
      <c r="CA142" s="166">
        <v>12</v>
      </c>
      <c r="CB142" s="166">
        <v>0</v>
      </c>
      <c r="CZ142" s="142">
        <v>0.15</v>
      </c>
    </row>
    <row r="143" spans="1:104" x14ac:dyDescent="0.2">
      <c r="A143" s="173"/>
      <c r="B143" s="174"/>
      <c r="C143" s="257" t="s">
        <v>225</v>
      </c>
      <c r="D143" s="258"/>
      <c r="E143" s="258"/>
      <c r="F143" s="258"/>
      <c r="G143" s="259"/>
      <c r="L143" s="175" t="s">
        <v>225</v>
      </c>
      <c r="O143" s="166">
        <v>3</v>
      </c>
    </row>
    <row r="144" spans="1:104" x14ac:dyDescent="0.2">
      <c r="A144" s="173"/>
      <c r="B144" s="174"/>
      <c r="C144" s="257" t="s">
        <v>221</v>
      </c>
      <c r="D144" s="258"/>
      <c r="E144" s="258"/>
      <c r="F144" s="258"/>
      <c r="G144" s="259"/>
      <c r="L144" s="175" t="s">
        <v>221</v>
      </c>
      <c r="O144" s="166">
        <v>3</v>
      </c>
    </row>
    <row r="145" spans="1:104" x14ac:dyDescent="0.2">
      <c r="A145" s="173"/>
      <c r="B145" s="174"/>
      <c r="C145" s="257"/>
      <c r="D145" s="258"/>
      <c r="E145" s="258"/>
      <c r="F145" s="258"/>
      <c r="G145" s="259"/>
      <c r="L145" s="175"/>
      <c r="O145" s="166">
        <v>3</v>
      </c>
    </row>
    <row r="146" spans="1:104" x14ac:dyDescent="0.2">
      <c r="A146" s="173"/>
      <c r="B146" s="176"/>
      <c r="C146" s="248" t="s">
        <v>75</v>
      </c>
      <c r="D146" s="249"/>
      <c r="E146" s="177">
        <v>1</v>
      </c>
      <c r="F146" s="178"/>
      <c r="G146" s="179"/>
      <c r="M146" s="175">
        <v>1</v>
      </c>
      <c r="O146" s="166"/>
    </row>
    <row r="147" spans="1:104" x14ac:dyDescent="0.2">
      <c r="A147" s="167">
        <v>46</v>
      </c>
      <c r="B147" s="168" t="s">
        <v>226</v>
      </c>
      <c r="C147" s="169" t="s">
        <v>227</v>
      </c>
      <c r="D147" s="170" t="s">
        <v>81</v>
      </c>
      <c r="E147" s="171">
        <v>1</v>
      </c>
      <c r="F147" s="217"/>
      <c r="G147" s="172">
        <f>E147*F147</f>
        <v>0</v>
      </c>
      <c r="O147" s="166">
        <v>2</v>
      </c>
      <c r="AA147" s="142">
        <v>12</v>
      </c>
      <c r="AB147" s="142">
        <v>0</v>
      </c>
      <c r="AC147" s="142">
        <v>89</v>
      </c>
      <c r="AZ147" s="142">
        <v>2</v>
      </c>
      <c r="BA147" s="142">
        <f>IF(AZ147=1,G147,0)</f>
        <v>0</v>
      </c>
      <c r="BB147" s="142">
        <f>IF(AZ147=2,G147,0)</f>
        <v>0</v>
      </c>
      <c r="BC147" s="142">
        <f>IF(AZ147=3,G147,0)</f>
        <v>0</v>
      </c>
      <c r="BD147" s="142">
        <f>IF(AZ147=4,G147,0)</f>
        <v>0</v>
      </c>
      <c r="BE147" s="142">
        <f>IF(AZ147=5,G147,0)</f>
        <v>0</v>
      </c>
      <c r="CA147" s="166">
        <v>12</v>
      </c>
      <c r="CB147" s="166">
        <v>0</v>
      </c>
      <c r="CZ147" s="142">
        <v>1.4999999999999999E-2</v>
      </c>
    </row>
    <row r="148" spans="1:104" x14ac:dyDescent="0.2">
      <c r="A148" s="173"/>
      <c r="B148" s="176"/>
      <c r="C148" s="248" t="s">
        <v>75</v>
      </c>
      <c r="D148" s="249"/>
      <c r="E148" s="177">
        <v>1</v>
      </c>
      <c r="F148" s="178"/>
      <c r="G148" s="179"/>
      <c r="M148" s="175">
        <v>1</v>
      </c>
      <c r="O148" s="166"/>
    </row>
    <row r="149" spans="1:104" x14ac:dyDescent="0.2">
      <c r="A149" s="167">
        <v>47</v>
      </c>
      <c r="B149" s="168" t="s">
        <v>228</v>
      </c>
      <c r="C149" s="169" t="s">
        <v>229</v>
      </c>
      <c r="D149" s="170" t="s">
        <v>81</v>
      </c>
      <c r="E149" s="171">
        <v>7</v>
      </c>
      <c r="F149" s="217"/>
      <c r="G149" s="172">
        <f>E149*F149</f>
        <v>0</v>
      </c>
      <c r="O149" s="166">
        <v>2</v>
      </c>
      <c r="AA149" s="142">
        <v>12</v>
      </c>
      <c r="AB149" s="142">
        <v>0</v>
      </c>
      <c r="AC149" s="142">
        <v>94</v>
      </c>
      <c r="AZ149" s="142">
        <v>2</v>
      </c>
      <c r="BA149" s="142">
        <f>IF(AZ149=1,G149,0)</f>
        <v>0</v>
      </c>
      <c r="BB149" s="142">
        <f>IF(AZ149=2,G149,0)</f>
        <v>0</v>
      </c>
      <c r="BC149" s="142">
        <f>IF(AZ149=3,G149,0)</f>
        <v>0</v>
      </c>
      <c r="BD149" s="142">
        <f>IF(AZ149=4,G149,0)</f>
        <v>0</v>
      </c>
      <c r="BE149" s="142">
        <f>IF(AZ149=5,G149,0)</f>
        <v>0</v>
      </c>
      <c r="CA149" s="166">
        <v>12</v>
      </c>
      <c r="CB149" s="166">
        <v>0</v>
      </c>
      <c r="CZ149" s="142">
        <v>2.0000000000000001E-4</v>
      </c>
    </row>
    <row r="150" spans="1:104" x14ac:dyDescent="0.2">
      <c r="A150" s="173"/>
      <c r="B150" s="176"/>
      <c r="C150" s="248" t="s">
        <v>179</v>
      </c>
      <c r="D150" s="249"/>
      <c r="E150" s="177">
        <v>7</v>
      </c>
      <c r="F150" s="178"/>
      <c r="G150" s="179"/>
      <c r="M150" s="175">
        <v>7</v>
      </c>
      <c r="O150" s="166"/>
    </row>
    <row r="151" spans="1:104" ht="22.5" x14ac:dyDescent="0.2">
      <c r="A151" s="167">
        <v>48</v>
      </c>
      <c r="B151" s="168" t="s">
        <v>230</v>
      </c>
      <c r="C151" s="169" t="s">
        <v>425</v>
      </c>
      <c r="D151" s="170" t="s">
        <v>81</v>
      </c>
      <c r="E151" s="171">
        <v>1</v>
      </c>
      <c r="F151" s="217"/>
      <c r="G151" s="172">
        <f>E151*F151</f>
        <v>0</v>
      </c>
      <c r="O151" s="166">
        <v>2</v>
      </c>
      <c r="AA151" s="142">
        <v>3</v>
      </c>
      <c r="AB151" s="142">
        <v>7</v>
      </c>
      <c r="AC151" s="142" t="s">
        <v>230</v>
      </c>
      <c r="AZ151" s="142">
        <v>2</v>
      </c>
      <c r="BA151" s="142">
        <f>IF(AZ151=1,G151,0)</f>
        <v>0</v>
      </c>
      <c r="BB151" s="142">
        <f>IF(AZ151=2,G151,0)</f>
        <v>0</v>
      </c>
      <c r="BC151" s="142">
        <f>IF(AZ151=3,G151,0)</f>
        <v>0</v>
      </c>
      <c r="BD151" s="142">
        <f>IF(AZ151=4,G151,0)</f>
        <v>0</v>
      </c>
      <c r="BE151" s="142">
        <f>IF(AZ151=5,G151,0)</f>
        <v>0</v>
      </c>
      <c r="CA151" s="166">
        <v>3</v>
      </c>
      <c r="CB151" s="166">
        <v>7</v>
      </c>
      <c r="CZ151" s="142">
        <v>2.5000000000000001E-2</v>
      </c>
    </row>
    <row r="152" spans="1:104" x14ac:dyDescent="0.2">
      <c r="A152" s="173"/>
      <c r="B152" s="174"/>
      <c r="C152" s="257" t="s">
        <v>231</v>
      </c>
      <c r="D152" s="258"/>
      <c r="E152" s="258"/>
      <c r="F152" s="258"/>
      <c r="G152" s="259"/>
      <c r="L152" s="175" t="s">
        <v>231</v>
      </c>
      <c r="O152" s="166">
        <v>3</v>
      </c>
    </row>
    <row r="153" spans="1:104" x14ac:dyDescent="0.2">
      <c r="A153" s="173"/>
      <c r="B153" s="174"/>
      <c r="C153" s="257" t="s">
        <v>232</v>
      </c>
      <c r="D153" s="258"/>
      <c r="E153" s="258"/>
      <c r="F153" s="258"/>
      <c r="G153" s="259"/>
      <c r="L153" s="175" t="s">
        <v>232</v>
      </c>
      <c r="O153" s="166">
        <v>3</v>
      </c>
    </row>
    <row r="154" spans="1:104" x14ac:dyDescent="0.2">
      <c r="A154" s="173"/>
      <c r="B154" s="176"/>
      <c r="C154" s="248" t="s">
        <v>75</v>
      </c>
      <c r="D154" s="249"/>
      <c r="E154" s="177">
        <v>1</v>
      </c>
      <c r="F154" s="178"/>
      <c r="G154" s="179"/>
      <c r="M154" s="175">
        <v>1</v>
      </c>
      <c r="O154" s="166"/>
    </row>
    <row r="155" spans="1:104" ht="22.5" x14ac:dyDescent="0.2">
      <c r="A155" s="167">
        <v>49</v>
      </c>
      <c r="B155" s="168" t="s">
        <v>233</v>
      </c>
      <c r="C155" s="169" t="s">
        <v>234</v>
      </c>
      <c r="D155" s="170" t="s">
        <v>81</v>
      </c>
      <c r="E155" s="171">
        <v>1</v>
      </c>
      <c r="F155" s="217"/>
      <c r="G155" s="172">
        <f>E155*F155</f>
        <v>0</v>
      </c>
      <c r="O155" s="166">
        <v>2</v>
      </c>
      <c r="AA155" s="142">
        <v>3</v>
      </c>
      <c r="AB155" s="142">
        <v>7</v>
      </c>
      <c r="AC155" s="142" t="s">
        <v>233</v>
      </c>
      <c r="AZ155" s="142">
        <v>2</v>
      </c>
      <c r="BA155" s="142">
        <f>IF(AZ155=1,G155,0)</f>
        <v>0</v>
      </c>
      <c r="BB155" s="142">
        <f>IF(AZ155=2,G155,0)</f>
        <v>0</v>
      </c>
      <c r="BC155" s="142">
        <f>IF(AZ155=3,G155,0)</f>
        <v>0</v>
      </c>
      <c r="BD155" s="142">
        <f>IF(AZ155=4,G155,0)</f>
        <v>0</v>
      </c>
      <c r="BE155" s="142">
        <f>IF(AZ155=5,G155,0)</f>
        <v>0</v>
      </c>
      <c r="CA155" s="166">
        <v>3</v>
      </c>
      <c r="CB155" s="166">
        <v>7</v>
      </c>
      <c r="CZ155" s="142">
        <v>2.5000000000000001E-2</v>
      </c>
    </row>
    <row r="156" spans="1:104" x14ac:dyDescent="0.2">
      <c r="A156" s="173"/>
      <c r="B156" s="174"/>
      <c r="C156" s="257" t="s">
        <v>235</v>
      </c>
      <c r="D156" s="258"/>
      <c r="E156" s="258"/>
      <c r="F156" s="258"/>
      <c r="G156" s="259"/>
      <c r="L156" s="175" t="s">
        <v>235</v>
      </c>
      <c r="O156" s="166">
        <v>3</v>
      </c>
    </row>
    <row r="157" spans="1:104" x14ac:dyDescent="0.2">
      <c r="A157" s="173"/>
      <c r="B157" s="174"/>
      <c r="C157" s="257" t="s">
        <v>456</v>
      </c>
      <c r="D157" s="258"/>
      <c r="E157" s="258"/>
      <c r="F157" s="258"/>
      <c r="G157" s="259"/>
      <c r="L157" s="175" t="s">
        <v>236</v>
      </c>
      <c r="O157" s="166">
        <v>3</v>
      </c>
    </row>
    <row r="158" spans="1:104" x14ac:dyDescent="0.2">
      <c r="A158" s="173"/>
      <c r="B158" s="176"/>
      <c r="C158" s="248" t="s">
        <v>75</v>
      </c>
      <c r="D158" s="249"/>
      <c r="E158" s="177">
        <v>1</v>
      </c>
      <c r="F158" s="178"/>
      <c r="G158" s="179"/>
      <c r="M158" s="175">
        <v>1</v>
      </c>
      <c r="O158" s="166"/>
    </row>
    <row r="159" spans="1:104" x14ac:dyDescent="0.2">
      <c r="A159" s="167">
        <v>50</v>
      </c>
      <c r="B159" s="203" t="s">
        <v>427</v>
      </c>
      <c r="C159" s="204" t="s">
        <v>428</v>
      </c>
      <c r="D159" s="208" t="s">
        <v>81</v>
      </c>
      <c r="E159" s="171">
        <v>2</v>
      </c>
      <c r="F159" s="218"/>
      <c r="G159" s="209">
        <f>F159*E159</f>
        <v>0</v>
      </c>
      <c r="M159" s="175"/>
      <c r="O159" s="166"/>
    </row>
    <row r="160" spans="1:104" ht="22.5" x14ac:dyDescent="0.2">
      <c r="A160" s="167">
        <v>51</v>
      </c>
      <c r="B160" s="203" t="s">
        <v>426</v>
      </c>
      <c r="C160" s="204" t="s">
        <v>443</v>
      </c>
      <c r="D160" s="205" t="s">
        <v>81</v>
      </c>
      <c r="E160" s="171">
        <v>3</v>
      </c>
      <c r="F160" s="206"/>
      <c r="G160" s="207">
        <f>E160*F160</f>
        <v>0</v>
      </c>
      <c r="M160" s="175"/>
      <c r="O160" s="166"/>
    </row>
    <row r="161" spans="1:104" ht="22.5" x14ac:dyDescent="0.2">
      <c r="A161" s="167">
        <v>52</v>
      </c>
      <c r="B161" s="222" t="s">
        <v>224</v>
      </c>
      <c r="C161" s="223" t="s">
        <v>457</v>
      </c>
      <c r="D161" s="170" t="s">
        <v>219</v>
      </c>
      <c r="E161" s="171">
        <v>1</v>
      </c>
      <c r="F161" s="217"/>
      <c r="G161" s="172">
        <f>E161*F161</f>
        <v>0</v>
      </c>
      <c r="M161" s="175"/>
      <c r="O161" s="166"/>
    </row>
    <row r="162" spans="1:104" x14ac:dyDescent="0.2">
      <c r="A162" s="210"/>
      <c r="B162" s="176"/>
      <c r="C162" s="248" t="s">
        <v>455</v>
      </c>
      <c r="D162" s="249"/>
      <c r="E162" s="177">
        <v>1</v>
      </c>
      <c r="F162" s="178"/>
      <c r="G162" s="179"/>
      <c r="M162" s="175"/>
      <c r="O162" s="166"/>
    </row>
    <row r="163" spans="1:104" x14ac:dyDescent="0.2">
      <c r="A163" s="167">
        <v>53</v>
      </c>
      <c r="B163" s="168" t="s">
        <v>429</v>
      </c>
      <c r="C163" s="169" t="s">
        <v>430</v>
      </c>
      <c r="D163" s="170" t="s">
        <v>81</v>
      </c>
      <c r="E163" s="171">
        <v>2</v>
      </c>
      <c r="F163" s="217"/>
      <c r="G163" s="172">
        <f>E163*F163</f>
        <v>0</v>
      </c>
      <c r="M163" s="175"/>
      <c r="O163" s="166"/>
    </row>
    <row r="164" spans="1:104" x14ac:dyDescent="0.2">
      <c r="A164" s="167">
        <v>54</v>
      </c>
      <c r="B164" s="203" t="s">
        <v>431</v>
      </c>
      <c r="C164" s="204" t="s">
        <v>432</v>
      </c>
      <c r="D164" s="208" t="s">
        <v>81</v>
      </c>
      <c r="E164" s="171">
        <v>2</v>
      </c>
      <c r="F164" s="218"/>
      <c r="G164" s="209">
        <f>E164*F164</f>
        <v>0</v>
      </c>
      <c r="M164" s="175"/>
      <c r="O164" s="166"/>
    </row>
    <row r="165" spans="1:104" x14ac:dyDescent="0.2">
      <c r="A165" s="167">
        <v>55</v>
      </c>
      <c r="B165" s="203" t="s">
        <v>433</v>
      </c>
      <c r="C165" s="204" t="s">
        <v>434</v>
      </c>
      <c r="D165" s="208" t="s">
        <v>81</v>
      </c>
      <c r="E165" s="171">
        <v>2</v>
      </c>
      <c r="F165" s="218"/>
      <c r="G165" s="209">
        <f>E165*F165</f>
        <v>0</v>
      </c>
      <c r="M165" s="175"/>
      <c r="O165" s="166"/>
    </row>
    <row r="166" spans="1:104" x14ac:dyDescent="0.2">
      <c r="A166" s="167">
        <v>56</v>
      </c>
      <c r="B166" s="168" t="s">
        <v>237</v>
      </c>
      <c r="C166" s="169" t="s">
        <v>238</v>
      </c>
      <c r="D166" s="170" t="s">
        <v>194</v>
      </c>
      <c r="E166" s="171">
        <v>0.56640000000000001</v>
      </c>
      <c r="F166" s="217"/>
      <c r="G166" s="172">
        <f>E166*F166</f>
        <v>0</v>
      </c>
      <c r="O166" s="166">
        <v>2</v>
      </c>
      <c r="AA166" s="142">
        <v>7</v>
      </c>
      <c r="AB166" s="142">
        <v>1001</v>
      </c>
      <c r="AC166" s="142">
        <v>5</v>
      </c>
      <c r="AZ166" s="142">
        <v>2</v>
      </c>
      <c r="BA166" s="142">
        <f>IF(AZ166=1,G166,0)</f>
        <v>0</v>
      </c>
      <c r="BB166" s="142">
        <f>IF(AZ166=2,G166,0)</f>
        <v>0</v>
      </c>
      <c r="BC166" s="142">
        <f>IF(AZ166=3,G166,0)</f>
        <v>0</v>
      </c>
      <c r="BD166" s="142">
        <f>IF(AZ166=4,G166,0)</f>
        <v>0</v>
      </c>
      <c r="BE166" s="142">
        <f>IF(AZ166=5,G166,0)</f>
        <v>0</v>
      </c>
      <c r="CA166" s="166">
        <v>7</v>
      </c>
      <c r="CB166" s="166">
        <v>1001</v>
      </c>
      <c r="CZ166" s="142">
        <v>0</v>
      </c>
    </row>
    <row r="167" spans="1:104" x14ac:dyDescent="0.2">
      <c r="A167" s="180"/>
      <c r="B167" s="181" t="s">
        <v>76</v>
      </c>
      <c r="C167" s="182" t="str">
        <f>CONCATENATE(B129," ",C129)</f>
        <v>766 Konstrukce truhlářské</v>
      </c>
      <c r="D167" s="183"/>
      <c r="E167" s="184"/>
      <c r="F167" s="185"/>
      <c r="G167" s="186">
        <f>SUM(G129:G166)</f>
        <v>0</v>
      </c>
      <c r="O167" s="166">
        <v>4</v>
      </c>
      <c r="BA167" s="187">
        <f>SUM(BA129:BA166)</f>
        <v>0</v>
      </c>
      <c r="BB167" s="187">
        <f>SUM(BB129:BB166)</f>
        <v>0</v>
      </c>
      <c r="BC167" s="187">
        <f>SUM(BC129:BC166)</f>
        <v>0</v>
      </c>
      <c r="BD167" s="187">
        <f>SUM(BD129:BD166)</f>
        <v>0</v>
      </c>
      <c r="BE167" s="187">
        <f>SUM(BE129:BE166)</f>
        <v>0</v>
      </c>
    </row>
    <row r="168" spans="1:104" x14ac:dyDescent="0.2">
      <c r="A168" s="159" t="s">
        <v>74</v>
      </c>
      <c r="B168" s="160" t="s">
        <v>239</v>
      </c>
      <c r="C168" s="161" t="s">
        <v>240</v>
      </c>
      <c r="D168" s="162"/>
      <c r="E168" s="163"/>
      <c r="F168" s="163"/>
      <c r="G168" s="164"/>
      <c r="H168" s="165"/>
      <c r="I168" s="165"/>
      <c r="O168" s="166">
        <v>1</v>
      </c>
    </row>
    <row r="169" spans="1:104" x14ac:dyDescent="0.2">
      <c r="A169" s="167">
        <v>57</v>
      </c>
      <c r="B169" s="168" t="s">
        <v>241</v>
      </c>
      <c r="C169" s="169" t="s">
        <v>242</v>
      </c>
      <c r="D169" s="170" t="s">
        <v>85</v>
      </c>
      <c r="E169" s="171">
        <v>20.399999999999999</v>
      </c>
      <c r="F169" s="217"/>
      <c r="G169" s="172">
        <f>E169*F169</f>
        <v>0</v>
      </c>
      <c r="O169" s="166">
        <v>2</v>
      </c>
      <c r="AA169" s="142">
        <v>1</v>
      </c>
      <c r="AB169" s="142">
        <v>7</v>
      </c>
      <c r="AC169" s="142">
        <v>7</v>
      </c>
      <c r="AZ169" s="142">
        <v>2</v>
      </c>
      <c r="BA169" s="142">
        <f>IF(AZ169=1,G169,0)</f>
        <v>0</v>
      </c>
      <c r="BB169" s="142">
        <f>IF(AZ169=2,G169,0)</f>
        <v>0</v>
      </c>
      <c r="BC169" s="142">
        <f>IF(AZ169=3,G169,0)</f>
        <v>0</v>
      </c>
      <c r="BD169" s="142">
        <f>IF(AZ169=4,G169,0)</f>
        <v>0</v>
      </c>
      <c r="BE169" s="142">
        <f>IF(AZ169=5,G169,0)</f>
        <v>0</v>
      </c>
      <c r="CA169" s="166">
        <v>1</v>
      </c>
      <c r="CB169" s="166">
        <v>7</v>
      </c>
      <c r="CZ169" s="142">
        <v>0</v>
      </c>
    </row>
    <row r="170" spans="1:104" x14ac:dyDescent="0.2">
      <c r="A170" s="173"/>
      <c r="B170" s="176"/>
      <c r="C170" s="248" t="s">
        <v>243</v>
      </c>
      <c r="D170" s="249"/>
      <c r="E170" s="177">
        <v>20.399999999999999</v>
      </c>
      <c r="F170" s="178"/>
      <c r="G170" s="179"/>
      <c r="M170" s="175" t="s">
        <v>243</v>
      </c>
      <c r="O170" s="166"/>
    </row>
    <row r="171" spans="1:104" x14ac:dyDescent="0.2">
      <c r="A171" s="167">
        <v>58</v>
      </c>
      <c r="B171" s="168" t="s">
        <v>244</v>
      </c>
      <c r="C171" s="169" t="s">
        <v>245</v>
      </c>
      <c r="D171" s="170" t="s">
        <v>85</v>
      </c>
      <c r="E171" s="171">
        <v>7.01</v>
      </c>
      <c r="F171" s="217"/>
      <c r="G171" s="172">
        <f>E171*F171</f>
        <v>0</v>
      </c>
      <c r="O171" s="166">
        <v>2</v>
      </c>
      <c r="AA171" s="142">
        <v>1</v>
      </c>
      <c r="AB171" s="142">
        <v>7</v>
      </c>
      <c r="AC171" s="142">
        <v>7</v>
      </c>
      <c r="AZ171" s="142">
        <v>2</v>
      </c>
      <c r="BA171" s="142">
        <f>IF(AZ171=1,G171,0)</f>
        <v>0</v>
      </c>
      <c r="BB171" s="142">
        <f>IF(AZ171=2,G171,0)</f>
        <v>0</v>
      </c>
      <c r="BC171" s="142">
        <f>IF(AZ171=3,G171,0)</f>
        <v>0</v>
      </c>
      <c r="BD171" s="142">
        <f>IF(AZ171=4,G171,0)</f>
        <v>0</v>
      </c>
      <c r="BE171" s="142">
        <f>IF(AZ171=5,G171,0)</f>
        <v>0</v>
      </c>
      <c r="CA171" s="166">
        <v>1</v>
      </c>
      <c r="CB171" s="166">
        <v>7</v>
      </c>
      <c r="CZ171" s="142">
        <v>0</v>
      </c>
    </row>
    <row r="172" spans="1:104" x14ac:dyDescent="0.2">
      <c r="A172" s="173"/>
      <c r="B172" s="176"/>
      <c r="C172" s="248" t="s">
        <v>246</v>
      </c>
      <c r="D172" s="249"/>
      <c r="E172" s="177">
        <v>7.01</v>
      </c>
      <c r="F172" s="178"/>
      <c r="G172" s="179"/>
      <c r="M172" s="175" t="s">
        <v>246</v>
      </c>
      <c r="O172" s="166"/>
    </row>
    <row r="173" spans="1:104" ht="22.5" x14ac:dyDescent="0.2">
      <c r="A173" s="167">
        <v>59</v>
      </c>
      <c r="B173" s="168" t="s">
        <v>247</v>
      </c>
      <c r="C173" s="169" t="s">
        <v>424</v>
      </c>
      <c r="D173" s="170" t="s">
        <v>85</v>
      </c>
      <c r="E173" s="171">
        <v>2.1</v>
      </c>
      <c r="F173" s="217"/>
      <c r="G173" s="172">
        <f>E173*F173</f>
        <v>0</v>
      </c>
      <c r="O173" s="166">
        <v>2</v>
      </c>
      <c r="AA173" s="142">
        <v>12</v>
      </c>
      <c r="AB173" s="142">
        <v>0</v>
      </c>
      <c r="AC173" s="142">
        <v>100</v>
      </c>
      <c r="AZ173" s="142">
        <v>2</v>
      </c>
      <c r="BA173" s="142">
        <f>IF(AZ173=1,G173,0)</f>
        <v>0</v>
      </c>
      <c r="BB173" s="142">
        <f>IF(AZ173=2,G173,0)</f>
        <v>0</v>
      </c>
      <c r="BC173" s="142">
        <f>IF(AZ173=3,G173,0)</f>
        <v>0</v>
      </c>
      <c r="BD173" s="142">
        <f>IF(AZ173=4,G173,0)</f>
        <v>0</v>
      </c>
      <c r="BE173" s="142">
        <f>IF(AZ173=5,G173,0)</f>
        <v>0</v>
      </c>
      <c r="CA173" s="166">
        <v>12</v>
      </c>
      <c r="CB173" s="166">
        <v>0</v>
      </c>
      <c r="CZ173" s="142">
        <v>8.6E-3</v>
      </c>
    </row>
    <row r="174" spans="1:104" x14ac:dyDescent="0.2">
      <c r="A174" s="173"/>
      <c r="B174" s="174"/>
      <c r="C174" s="257" t="s">
        <v>248</v>
      </c>
      <c r="D174" s="258"/>
      <c r="E174" s="258"/>
      <c r="F174" s="258"/>
      <c r="G174" s="259"/>
      <c r="L174" s="175" t="s">
        <v>248</v>
      </c>
      <c r="O174" s="166">
        <v>3</v>
      </c>
    </row>
    <row r="175" spans="1:104" x14ac:dyDescent="0.2">
      <c r="A175" s="173"/>
      <c r="B175" s="176"/>
      <c r="C175" s="248" t="s">
        <v>249</v>
      </c>
      <c r="D175" s="249"/>
      <c r="E175" s="177">
        <v>2.1</v>
      </c>
      <c r="F175" s="178"/>
      <c r="G175" s="179"/>
      <c r="M175" s="175" t="s">
        <v>249</v>
      </c>
      <c r="O175" s="166"/>
    </row>
    <row r="176" spans="1:104" x14ac:dyDescent="0.2">
      <c r="A176" s="167">
        <v>60</v>
      </c>
      <c r="B176" s="168" t="s">
        <v>250</v>
      </c>
      <c r="C176" s="169" t="s">
        <v>251</v>
      </c>
      <c r="D176" s="170" t="s">
        <v>194</v>
      </c>
      <c r="E176" s="171">
        <v>1.806E-2</v>
      </c>
      <c r="F176" s="217"/>
      <c r="G176" s="172">
        <f>E176*F176</f>
        <v>0</v>
      </c>
      <c r="O176" s="166">
        <v>2</v>
      </c>
      <c r="AA176" s="142">
        <v>7</v>
      </c>
      <c r="AB176" s="142">
        <v>1001</v>
      </c>
      <c r="AC176" s="142">
        <v>5</v>
      </c>
      <c r="AZ176" s="142">
        <v>2</v>
      </c>
      <c r="BA176" s="142">
        <f>IF(AZ176=1,G176,0)</f>
        <v>0</v>
      </c>
      <c r="BB176" s="142">
        <f>IF(AZ176=2,G176,0)</f>
        <v>0</v>
      </c>
      <c r="BC176" s="142">
        <f>IF(AZ176=3,G176,0)</f>
        <v>0</v>
      </c>
      <c r="BD176" s="142">
        <f>IF(AZ176=4,G176,0)</f>
        <v>0</v>
      </c>
      <c r="BE176" s="142">
        <f>IF(AZ176=5,G176,0)</f>
        <v>0</v>
      </c>
      <c r="CA176" s="166">
        <v>7</v>
      </c>
      <c r="CB176" s="166">
        <v>1001</v>
      </c>
      <c r="CZ176" s="142">
        <v>0</v>
      </c>
    </row>
    <row r="177" spans="1:104" x14ac:dyDescent="0.2">
      <c r="A177" s="167">
        <v>61</v>
      </c>
      <c r="B177" s="168" t="s">
        <v>252</v>
      </c>
      <c r="C177" s="169" t="s">
        <v>253</v>
      </c>
      <c r="D177" s="170" t="s">
        <v>194</v>
      </c>
      <c r="E177" s="171">
        <v>0.72527301200000005</v>
      </c>
      <c r="F177" s="217"/>
      <c r="G177" s="172">
        <f>E177*F177</f>
        <v>0</v>
      </c>
      <c r="O177" s="166">
        <v>2</v>
      </c>
      <c r="AA177" s="142">
        <v>8</v>
      </c>
      <c r="AB177" s="142">
        <v>0</v>
      </c>
      <c r="AC177" s="142">
        <v>3</v>
      </c>
      <c r="AZ177" s="142">
        <v>2</v>
      </c>
      <c r="BA177" s="142">
        <f>IF(AZ177=1,G177,0)</f>
        <v>0</v>
      </c>
      <c r="BB177" s="142">
        <f>IF(AZ177=2,G177,0)</f>
        <v>0</v>
      </c>
      <c r="BC177" s="142">
        <f>IF(AZ177=3,G177,0)</f>
        <v>0</v>
      </c>
      <c r="BD177" s="142">
        <f>IF(AZ177=4,G177,0)</f>
        <v>0</v>
      </c>
      <c r="BE177" s="142">
        <f>IF(AZ177=5,G177,0)</f>
        <v>0</v>
      </c>
      <c r="CA177" s="166">
        <v>8</v>
      </c>
      <c r="CB177" s="166">
        <v>0</v>
      </c>
      <c r="CZ177" s="142">
        <v>0</v>
      </c>
    </row>
    <row r="178" spans="1:104" x14ac:dyDescent="0.2">
      <c r="A178" s="180"/>
      <c r="B178" s="181" t="s">
        <v>76</v>
      </c>
      <c r="C178" s="182" t="str">
        <f>CONCATENATE(B168," ",C168)</f>
        <v>767 Konstrukce zámečnické</v>
      </c>
      <c r="D178" s="183"/>
      <c r="E178" s="184"/>
      <c r="F178" s="185"/>
      <c r="G178" s="186">
        <f>SUM(G168:G177)</f>
        <v>0</v>
      </c>
      <c r="O178" s="166">
        <v>4</v>
      </c>
      <c r="BA178" s="187">
        <f>SUM(BA168:BA177)</f>
        <v>0</v>
      </c>
      <c r="BB178" s="187">
        <f>SUM(BB168:BB177)</f>
        <v>0</v>
      </c>
      <c r="BC178" s="187">
        <f>SUM(BC168:BC177)</f>
        <v>0</v>
      </c>
      <c r="BD178" s="187">
        <f>SUM(BD168:BD177)</f>
        <v>0</v>
      </c>
      <c r="BE178" s="187">
        <f>SUM(BE168:BE177)</f>
        <v>0</v>
      </c>
    </row>
    <row r="179" spans="1:104" x14ac:dyDescent="0.2">
      <c r="A179" s="159" t="s">
        <v>74</v>
      </c>
      <c r="B179" s="160" t="s">
        <v>254</v>
      </c>
      <c r="C179" s="161" t="s">
        <v>255</v>
      </c>
      <c r="D179" s="162"/>
      <c r="E179" s="163"/>
      <c r="F179" s="163"/>
      <c r="G179" s="164"/>
      <c r="H179" s="165"/>
      <c r="I179" s="165"/>
      <c r="O179" s="166">
        <v>1</v>
      </c>
    </row>
    <row r="180" spans="1:104" x14ac:dyDescent="0.2">
      <c r="A180" s="167">
        <v>62</v>
      </c>
      <c r="B180" s="168" t="s">
        <v>256</v>
      </c>
      <c r="C180" s="169" t="s">
        <v>257</v>
      </c>
      <c r="D180" s="170" t="s">
        <v>85</v>
      </c>
      <c r="E180" s="171">
        <f>E181+E182</f>
        <v>4.2974999999999994</v>
      </c>
      <c r="F180" s="217"/>
      <c r="G180" s="172">
        <f>E180*F180</f>
        <v>0</v>
      </c>
      <c r="O180" s="166">
        <v>2</v>
      </c>
      <c r="AA180" s="142">
        <v>1</v>
      </c>
      <c r="AB180" s="142">
        <v>7</v>
      </c>
      <c r="AC180" s="142">
        <v>7</v>
      </c>
      <c r="AZ180" s="142">
        <v>2</v>
      </c>
      <c r="BA180" s="142">
        <f>IF(AZ180=1,G180,0)</f>
        <v>0</v>
      </c>
      <c r="BB180" s="142">
        <f>IF(AZ180=2,G180,0)</f>
        <v>0</v>
      </c>
      <c r="BC180" s="142">
        <f>IF(AZ180=3,G180,0)</f>
        <v>0</v>
      </c>
      <c r="BD180" s="142">
        <f>IF(AZ180=4,G180,0)</f>
        <v>0</v>
      </c>
      <c r="BE180" s="142">
        <f>IF(AZ180=5,G180,0)</f>
        <v>0</v>
      </c>
      <c r="CA180" s="166">
        <v>1</v>
      </c>
      <c r="CB180" s="166">
        <v>7</v>
      </c>
      <c r="CZ180" s="142">
        <v>4.4600000000000004E-3</v>
      </c>
    </row>
    <row r="181" spans="1:104" x14ac:dyDescent="0.2">
      <c r="A181" s="173"/>
      <c r="B181" s="176"/>
      <c r="C181" s="248" t="s">
        <v>258</v>
      </c>
      <c r="D181" s="249"/>
      <c r="E181" s="177">
        <v>1.1475</v>
      </c>
      <c r="F181" s="178"/>
      <c r="G181" s="179"/>
      <c r="M181" s="175" t="s">
        <v>258</v>
      </c>
      <c r="O181" s="166"/>
    </row>
    <row r="182" spans="1:104" x14ac:dyDescent="0.2">
      <c r="A182" s="173"/>
      <c r="B182" s="176"/>
      <c r="C182" s="248" t="s">
        <v>448</v>
      </c>
      <c r="D182" s="249"/>
      <c r="E182" s="177">
        <v>3.15</v>
      </c>
      <c r="F182" s="178"/>
      <c r="G182" s="179"/>
      <c r="M182" s="175" t="s">
        <v>259</v>
      </c>
      <c r="O182" s="166"/>
    </row>
    <row r="183" spans="1:104" x14ac:dyDescent="0.2">
      <c r="A183" s="167">
        <v>63</v>
      </c>
      <c r="B183" s="168" t="s">
        <v>260</v>
      </c>
      <c r="C183" s="169" t="s">
        <v>261</v>
      </c>
      <c r="D183" s="170" t="s">
        <v>85</v>
      </c>
      <c r="E183" s="171">
        <v>4.3</v>
      </c>
      <c r="F183" s="217"/>
      <c r="G183" s="172">
        <f>E183*F183</f>
        <v>0</v>
      </c>
      <c r="O183" s="166">
        <v>2</v>
      </c>
      <c r="AA183" s="142">
        <v>1</v>
      </c>
      <c r="AB183" s="142">
        <v>7</v>
      </c>
      <c r="AC183" s="142">
        <v>7</v>
      </c>
      <c r="AZ183" s="142">
        <v>2</v>
      </c>
      <c r="BA183" s="142">
        <f>IF(AZ183=1,G183,0)</f>
        <v>0</v>
      </c>
      <c r="BB183" s="142">
        <f>IF(AZ183=2,G183,0)</f>
        <v>0</v>
      </c>
      <c r="BC183" s="142">
        <f>IF(AZ183=3,G183,0)</f>
        <v>0</v>
      </c>
      <c r="BD183" s="142">
        <f>IF(AZ183=4,G183,0)</f>
        <v>0</v>
      </c>
      <c r="BE183" s="142">
        <f>IF(AZ183=5,G183,0)</f>
        <v>0</v>
      </c>
      <c r="CA183" s="166">
        <v>1</v>
      </c>
      <c r="CB183" s="166">
        <v>7</v>
      </c>
      <c r="CZ183" s="142">
        <v>4.2199999999999998E-3</v>
      </c>
    </row>
    <row r="184" spans="1:104" x14ac:dyDescent="0.2">
      <c r="A184" s="167">
        <v>64</v>
      </c>
      <c r="B184" s="168" t="s">
        <v>262</v>
      </c>
      <c r="C184" s="169" t="s">
        <v>263</v>
      </c>
      <c r="D184" s="170" t="s">
        <v>85</v>
      </c>
      <c r="E184" s="171">
        <v>3.1274999999999999</v>
      </c>
      <c r="F184" s="217"/>
      <c r="G184" s="172">
        <f>E184*F184</f>
        <v>0</v>
      </c>
      <c r="O184" s="166">
        <v>2</v>
      </c>
      <c r="AA184" s="142">
        <v>1</v>
      </c>
      <c r="AB184" s="142">
        <v>7</v>
      </c>
      <c r="AC184" s="142">
        <v>7</v>
      </c>
      <c r="AZ184" s="142">
        <v>2</v>
      </c>
      <c r="BA184" s="142">
        <f>IF(AZ184=1,G184,0)</f>
        <v>0</v>
      </c>
      <c r="BB184" s="142">
        <f>IF(AZ184=2,G184,0)</f>
        <v>0</v>
      </c>
      <c r="BC184" s="142">
        <f>IF(AZ184=3,G184,0)</f>
        <v>0</v>
      </c>
      <c r="BD184" s="142">
        <f>IF(AZ184=4,G184,0)</f>
        <v>0</v>
      </c>
      <c r="BE184" s="142">
        <f>IF(AZ184=5,G184,0)</f>
        <v>0</v>
      </c>
      <c r="CA184" s="166">
        <v>1</v>
      </c>
      <c r="CB184" s="166">
        <v>7</v>
      </c>
      <c r="CZ184" s="142">
        <v>0</v>
      </c>
    </row>
    <row r="185" spans="1:104" x14ac:dyDescent="0.2">
      <c r="A185" s="173"/>
      <c r="B185" s="176"/>
      <c r="C185" s="261" t="s">
        <v>264</v>
      </c>
      <c r="D185" s="262"/>
      <c r="E185" s="177">
        <v>1.1475</v>
      </c>
      <c r="F185" s="178"/>
      <c r="G185" s="179"/>
      <c r="M185" s="175" t="s">
        <v>264</v>
      </c>
      <c r="O185" s="166"/>
    </row>
    <row r="186" spans="1:104" x14ac:dyDescent="0.2">
      <c r="A186" s="173"/>
      <c r="B186" s="176"/>
      <c r="C186" s="250" t="s">
        <v>265</v>
      </c>
      <c r="D186" s="251"/>
      <c r="E186" s="177">
        <v>1.98</v>
      </c>
      <c r="F186" s="178"/>
      <c r="G186" s="179"/>
      <c r="M186" s="175" t="s">
        <v>265</v>
      </c>
      <c r="O186" s="166"/>
    </row>
    <row r="187" spans="1:104" x14ac:dyDescent="0.2">
      <c r="A187" s="167">
        <v>65</v>
      </c>
      <c r="B187" s="168" t="s">
        <v>266</v>
      </c>
      <c r="C187" s="169" t="s">
        <v>267</v>
      </c>
      <c r="D187" s="170" t="s">
        <v>104</v>
      </c>
      <c r="E187" s="171">
        <v>2</v>
      </c>
      <c r="F187" s="217"/>
      <c r="G187" s="172">
        <f>E187*F187</f>
        <v>0</v>
      </c>
      <c r="O187" s="166">
        <v>2</v>
      </c>
      <c r="AA187" s="142">
        <v>1</v>
      </c>
      <c r="AB187" s="142">
        <v>7</v>
      </c>
      <c r="AC187" s="142">
        <v>7</v>
      </c>
      <c r="AZ187" s="142">
        <v>2</v>
      </c>
      <c r="BA187" s="142">
        <f>IF(AZ187=1,G187,0)</f>
        <v>0</v>
      </c>
      <c r="BB187" s="142">
        <f>IF(AZ187=2,G187,0)</f>
        <v>0</v>
      </c>
      <c r="BC187" s="142">
        <f>IF(AZ187=3,G187,0)</f>
        <v>0</v>
      </c>
      <c r="BD187" s="142">
        <f>IF(AZ187=4,G187,0)</f>
        <v>0</v>
      </c>
      <c r="BE187" s="142">
        <f>IF(AZ187=5,G187,0)</f>
        <v>0</v>
      </c>
      <c r="CA187" s="166">
        <v>1</v>
      </c>
      <c r="CB187" s="166">
        <v>7</v>
      </c>
      <c r="CZ187" s="142">
        <v>4.0000000000000003E-5</v>
      </c>
    </row>
    <row r="188" spans="1:104" x14ac:dyDescent="0.2">
      <c r="A188" s="173"/>
      <c r="B188" s="176"/>
      <c r="C188" s="248" t="s">
        <v>82</v>
      </c>
      <c r="D188" s="249"/>
      <c r="E188" s="177">
        <v>2</v>
      </c>
      <c r="F188" s="178"/>
      <c r="G188" s="179"/>
      <c r="M188" s="175">
        <v>2</v>
      </c>
      <c r="O188" s="166"/>
    </row>
    <row r="189" spans="1:104" x14ac:dyDescent="0.2">
      <c r="A189" s="167">
        <v>66</v>
      </c>
      <c r="B189" s="168" t="s">
        <v>268</v>
      </c>
      <c r="C189" s="169" t="s">
        <v>269</v>
      </c>
      <c r="D189" s="170" t="s">
        <v>85</v>
      </c>
      <c r="E189" s="171">
        <f>E180</f>
        <v>4.2974999999999994</v>
      </c>
      <c r="F189" s="217"/>
      <c r="G189" s="172">
        <f>E189*F189</f>
        <v>0</v>
      </c>
      <c r="O189" s="166">
        <v>2</v>
      </c>
      <c r="AA189" s="142">
        <v>1</v>
      </c>
      <c r="AB189" s="142">
        <v>7</v>
      </c>
      <c r="AC189" s="142">
        <v>7</v>
      </c>
      <c r="AZ189" s="142">
        <v>2</v>
      </c>
      <c r="BA189" s="142">
        <f>IF(AZ189=1,G189,0)</f>
        <v>0</v>
      </c>
      <c r="BB189" s="142">
        <f>IF(AZ189=2,G189,0)</f>
        <v>0</v>
      </c>
      <c r="BC189" s="142">
        <f>IF(AZ189=3,G189,0)</f>
        <v>0</v>
      </c>
      <c r="BD189" s="142">
        <f>IF(AZ189=4,G189,0)</f>
        <v>0</v>
      </c>
      <c r="BE189" s="142">
        <f>IF(AZ189=5,G189,0)</f>
        <v>0</v>
      </c>
      <c r="CA189" s="166">
        <v>1</v>
      </c>
      <c r="CB189" s="166">
        <v>7</v>
      </c>
      <c r="CZ189" s="142">
        <v>0</v>
      </c>
    </row>
    <row r="190" spans="1:104" x14ac:dyDescent="0.2">
      <c r="A190" s="167">
        <v>67</v>
      </c>
      <c r="B190" s="168" t="s">
        <v>270</v>
      </c>
      <c r="C190" s="169" t="s">
        <v>271</v>
      </c>
      <c r="D190" s="170" t="s">
        <v>85</v>
      </c>
      <c r="E190" s="171">
        <v>123.8475</v>
      </c>
      <c r="F190" s="217"/>
      <c r="G190" s="172">
        <f>E190*F190</f>
        <v>0</v>
      </c>
      <c r="O190" s="166">
        <v>2</v>
      </c>
      <c r="AA190" s="142">
        <v>1</v>
      </c>
      <c r="AB190" s="142">
        <v>7</v>
      </c>
      <c r="AC190" s="142">
        <v>7</v>
      </c>
      <c r="AZ190" s="142">
        <v>2</v>
      </c>
      <c r="BA190" s="142">
        <f>IF(AZ190=1,G190,0)</f>
        <v>0</v>
      </c>
      <c r="BB190" s="142">
        <f>IF(AZ190=2,G190,0)</f>
        <v>0</v>
      </c>
      <c r="BC190" s="142">
        <f>IF(AZ190=3,G190,0)</f>
        <v>0</v>
      </c>
      <c r="BD190" s="142">
        <f>IF(AZ190=4,G190,0)</f>
        <v>0</v>
      </c>
      <c r="BE190" s="142">
        <f>IF(AZ190=5,G190,0)</f>
        <v>0</v>
      </c>
      <c r="CA190" s="166">
        <v>1</v>
      </c>
      <c r="CB190" s="166">
        <v>7</v>
      </c>
      <c r="CZ190" s="142">
        <v>4.0000000000000002E-4</v>
      </c>
    </row>
    <row r="191" spans="1:104" x14ac:dyDescent="0.2">
      <c r="A191" s="173"/>
      <c r="B191" s="176"/>
      <c r="C191" s="248" t="s">
        <v>258</v>
      </c>
      <c r="D191" s="249"/>
      <c r="E191" s="177">
        <v>1.1475</v>
      </c>
      <c r="F191" s="178"/>
      <c r="G191" s="179"/>
      <c r="M191" s="175" t="s">
        <v>258</v>
      </c>
      <c r="O191" s="166"/>
    </row>
    <row r="192" spans="1:104" x14ac:dyDescent="0.2">
      <c r="A192" s="173"/>
      <c r="B192" s="176"/>
      <c r="C192" s="248" t="s">
        <v>259</v>
      </c>
      <c r="D192" s="249"/>
      <c r="E192" s="177">
        <v>2.4300000000000002</v>
      </c>
      <c r="F192" s="178"/>
      <c r="G192" s="179"/>
      <c r="M192" s="175" t="s">
        <v>259</v>
      </c>
      <c r="O192" s="166"/>
    </row>
    <row r="193" spans="1:104" x14ac:dyDescent="0.2">
      <c r="A193" s="173"/>
      <c r="B193" s="176"/>
      <c r="C193" s="248" t="s">
        <v>272</v>
      </c>
      <c r="D193" s="249"/>
      <c r="E193" s="177">
        <v>43.26</v>
      </c>
      <c r="F193" s="178"/>
      <c r="G193" s="179"/>
      <c r="M193" s="175" t="s">
        <v>272</v>
      </c>
      <c r="O193" s="166"/>
    </row>
    <row r="194" spans="1:104" x14ac:dyDescent="0.2">
      <c r="A194" s="173"/>
      <c r="B194" s="176"/>
      <c r="C194" s="248" t="s">
        <v>273</v>
      </c>
      <c r="D194" s="249"/>
      <c r="E194" s="177">
        <v>7.3</v>
      </c>
      <c r="F194" s="178"/>
      <c r="G194" s="179"/>
      <c r="M194" s="175" t="s">
        <v>273</v>
      </c>
      <c r="O194" s="166"/>
    </row>
    <row r="195" spans="1:104" x14ac:dyDescent="0.2">
      <c r="A195" s="173"/>
      <c r="B195" s="176"/>
      <c r="C195" s="248" t="s">
        <v>274</v>
      </c>
      <c r="D195" s="249"/>
      <c r="E195" s="177">
        <v>10.95</v>
      </c>
      <c r="F195" s="178"/>
      <c r="G195" s="179"/>
      <c r="M195" s="175" t="s">
        <v>274</v>
      </c>
      <c r="O195" s="166"/>
    </row>
    <row r="196" spans="1:104" x14ac:dyDescent="0.2">
      <c r="A196" s="173"/>
      <c r="B196" s="176"/>
      <c r="C196" s="248" t="s">
        <v>275</v>
      </c>
      <c r="D196" s="249"/>
      <c r="E196" s="177">
        <v>2.2400000000000002</v>
      </c>
      <c r="F196" s="178"/>
      <c r="G196" s="179"/>
      <c r="M196" s="175" t="s">
        <v>275</v>
      </c>
      <c r="O196" s="166"/>
    </row>
    <row r="197" spans="1:104" x14ac:dyDescent="0.2">
      <c r="A197" s="173"/>
      <c r="B197" s="176"/>
      <c r="C197" s="248" t="s">
        <v>276</v>
      </c>
      <c r="D197" s="249"/>
      <c r="E197" s="177">
        <v>19.46</v>
      </c>
      <c r="F197" s="178"/>
      <c r="G197" s="179"/>
      <c r="M197" s="175" t="s">
        <v>276</v>
      </c>
      <c r="O197" s="166"/>
    </row>
    <row r="198" spans="1:104" x14ac:dyDescent="0.2">
      <c r="A198" s="173"/>
      <c r="B198" s="176"/>
      <c r="C198" s="248" t="s">
        <v>277</v>
      </c>
      <c r="D198" s="249"/>
      <c r="E198" s="177">
        <v>18.8</v>
      </c>
      <c r="F198" s="178"/>
      <c r="G198" s="179"/>
      <c r="M198" s="175" t="s">
        <v>277</v>
      </c>
      <c r="O198" s="166"/>
    </row>
    <row r="199" spans="1:104" x14ac:dyDescent="0.2">
      <c r="A199" s="173"/>
      <c r="B199" s="176"/>
      <c r="C199" s="248" t="s">
        <v>278</v>
      </c>
      <c r="D199" s="249"/>
      <c r="E199" s="177">
        <v>18.260000000000002</v>
      </c>
      <c r="F199" s="178"/>
      <c r="G199" s="179"/>
      <c r="M199" s="175" t="s">
        <v>278</v>
      </c>
      <c r="O199" s="166"/>
    </row>
    <row r="200" spans="1:104" x14ac:dyDescent="0.2">
      <c r="A200" s="167">
        <v>68</v>
      </c>
      <c r="B200" s="168" t="s">
        <v>279</v>
      </c>
      <c r="C200" s="169" t="s">
        <v>280</v>
      </c>
      <c r="D200" s="170" t="s">
        <v>85</v>
      </c>
      <c r="E200" s="171">
        <v>123.8475</v>
      </c>
      <c r="F200" s="217"/>
      <c r="G200" s="172">
        <f t="shared" ref="G200:G205" si="0">E200*F200</f>
        <v>0</v>
      </c>
      <c r="O200" s="166">
        <v>2</v>
      </c>
      <c r="AA200" s="142">
        <v>1</v>
      </c>
      <c r="AB200" s="142">
        <v>7</v>
      </c>
      <c r="AC200" s="142">
        <v>7</v>
      </c>
      <c r="AZ200" s="142">
        <v>2</v>
      </c>
      <c r="BA200" s="142">
        <f t="shared" ref="BA200:BA205" si="1">IF(AZ200=1,G200,0)</f>
        <v>0</v>
      </c>
      <c r="BB200" s="142">
        <f t="shared" ref="BB200:BB205" si="2">IF(AZ200=2,G200,0)</f>
        <v>0</v>
      </c>
      <c r="BC200" s="142">
        <f t="shared" ref="BC200:BC205" si="3">IF(AZ200=3,G200,0)</f>
        <v>0</v>
      </c>
      <c r="BD200" s="142">
        <f t="shared" ref="BD200:BD205" si="4">IF(AZ200=4,G200,0)</f>
        <v>0</v>
      </c>
      <c r="BE200" s="142">
        <f t="shared" ref="BE200:BE205" si="5">IF(AZ200=5,G200,0)</f>
        <v>0</v>
      </c>
      <c r="CA200" s="166">
        <v>1</v>
      </c>
      <c r="CB200" s="166">
        <v>7</v>
      </c>
      <c r="CZ200" s="142">
        <v>2.9999999999999997E-4</v>
      </c>
    </row>
    <row r="201" spans="1:104" x14ac:dyDescent="0.2">
      <c r="A201" s="167">
        <v>69</v>
      </c>
      <c r="B201" s="168" t="s">
        <v>281</v>
      </c>
      <c r="C201" s="169" t="s">
        <v>282</v>
      </c>
      <c r="D201" s="170" t="s">
        <v>85</v>
      </c>
      <c r="E201" s="171">
        <f>E189</f>
        <v>4.2974999999999994</v>
      </c>
      <c r="F201" s="217"/>
      <c r="G201" s="172">
        <f t="shared" si="0"/>
        <v>0</v>
      </c>
      <c r="O201" s="166">
        <v>2</v>
      </c>
      <c r="AA201" s="142">
        <v>1</v>
      </c>
      <c r="AB201" s="142">
        <v>7</v>
      </c>
      <c r="AC201" s="142">
        <v>7</v>
      </c>
      <c r="AZ201" s="142">
        <v>2</v>
      </c>
      <c r="BA201" s="142">
        <f t="shared" si="1"/>
        <v>0</v>
      </c>
      <c r="BB201" s="142">
        <f t="shared" si="2"/>
        <v>0</v>
      </c>
      <c r="BC201" s="142">
        <f t="shared" si="3"/>
        <v>0</v>
      </c>
      <c r="BD201" s="142">
        <f t="shared" si="4"/>
        <v>0</v>
      </c>
      <c r="BE201" s="142">
        <f t="shared" si="5"/>
        <v>0</v>
      </c>
      <c r="CA201" s="166">
        <v>1</v>
      </c>
      <c r="CB201" s="166">
        <v>7</v>
      </c>
      <c r="CZ201" s="142">
        <v>5.1799999999999997E-3</v>
      </c>
    </row>
    <row r="202" spans="1:104" x14ac:dyDescent="0.2">
      <c r="A202" s="167">
        <v>70</v>
      </c>
      <c r="B202" s="168" t="s">
        <v>283</v>
      </c>
      <c r="C202" s="169" t="s">
        <v>284</v>
      </c>
      <c r="D202" s="170" t="s">
        <v>85</v>
      </c>
      <c r="E202" s="171">
        <v>123.8475</v>
      </c>
      <c r="F202" s="217"/>
      <c r="G202" s="172">
        <f t="shared" si="0"/>
        <v>0</v>
      </c>
      <c r="O202" s="166">
        <v>2</v>
      </c>
      <c r="AA202" s="142">
        <v>1</v>
      </c>
      <c r="AB202" s="142">
        <v>7</v>
      </c>
      <c r="AC202" s="142">
        <v>7</v>
      </c>
      <c r="AZ202" s="142">
        <v>2</v>
      </c>
      <c r="BA202" s="142">
        <f t="shared" si="1"/>
        <v>0</v>
      </c>
      <c r="BB202" s="142">
        <f t="shared" si="2"/>
        <v>0</v>
      </c>
      <c r="BC202" s="142">
        <f t="shared" si="3"/>
        <v>0</v>
      </c>
      <c r="BD202" s="142">
        <f t="shared" si="4"/>
        <v>0</v>
      </c>
      <c r="BE202" s="142">
        <f t="shared" si="5"/>
        <v>0</v>
      </c>
      <c r="CA202" s="166">
        <v>1</v>
      </c>
      <c r="CB202" s="166">
        <v>7</v>
      </c>
      <c r="CZ202" s="142">
        <v>7.1500000000000001E-3</v>
      </c>
    </row>
    <row r="203" spans="1:104" x14ac:dyDescent="0.2">
      <c r="A203" s="167">
        <v>71</v>
      </c>
      <c r="B203" s="168" t="s">
        <v>285</v>
      </c>
      <c r="C203" s="169" t="s">
        <v>286</v>
      </c>
      <c r="D203" s="170" t="s">
        <v>85</v>
      </c>
      <c r="E203" s="171">
        <v>123.8475</v>
      </c>
      <c r="F203" s="217"/>
      <c r="G203" s="172">
        <f t="shared" si="0"/>
        <v>0</v>
      </c>
      <c r="O203" s="166">
        <v>2</v>
      </c>
      <c r="AA203" s="142">
        <v>1</v>
      </c>
      <c r="AB203" s="142">
        <v>7</v>
      </c>
      <c r="AC203" s="142">
        <v>7</v>
      </c>
      <c r="AZ203" s="142">
        <v>2</v>
      </c>
      <c r="BA203" s="142">
        <f t="shared" si="1"/>
        <v>0</v>
      </c>
      <c r="BB203" s="142">
        <f t="shared" si="2"/>
        <v>0</v>
      </c>
      <c r="BC203" s="142">
        <f t="shared" si="3"/>
        <v>0</v>
      </c>
      <c r="BD203" s="142">
        <f t="shared" si="4"/>
        <v>0</v>
      </c>
      <c r="BE203" s="142">
        <f t="shared" si="5"/>
        <v>0</v>
      </c>
      <c r="CA203" s="166">
        <v>1</v>
      </c>
      <c r="CB203" s="166">
        <v>7</v>
      </c>
      <c r="CZ203" s="142">
        <v>1.7899999999999999E-3</v>
      </c>
    </row>
    <row r="204" spans="1:104" x14ac:dyDescent="0.2">
      <c r="A204" s="167">
        <v>72</v>
      </c>
      <c r="B204" s="168" t="s">
        <v>287</v>
      </c>
      <c r="C204" s="169" t="s">
        <v>288</v>
      </c>
      <c r="D204" s="170" t="s">
        <v>85</v>
      </c>
      <c r="E204" s="171">
        <v>123.8475</v>
      </c>
      <c r="F204" s="217"/>
      <c r="G204" s="172">
        <f t="shared" si="0"/>
        <v>0</v>
      </c>
      <c r="O204" s="166">
        <v>2</v>
      </c>
      <c r="AA204" s="142">
        <v>1</v>
      </c>
      <c r="AB204" s="142">
        <v>7</v>
      </c>
      <c r="AC204" s="142">
        <v>7</v>
      </c>
      <c r="AZ204" s="142">
        <v>2</v>
      </c>
      <c r="BA204" s="142">
        <f t="shared" si="1"/>
        <v>0</v>
      </c>
      <c r="BB204" s="142">
        <f t="shared" si="2"/>
        <v>0</v>
      </c>
      <c r="BC204" s="142">
        <f t="shared" si="3"/>
        <v>0</v>
      </c>
      <c r="BD204" s="142">
        <f t="shared" si="4"/>
        <v>0</v>
      </c>
      <c r="BE204" s="142">
        <f t="shared" si="5"/>
        <v>0</v>
      </c>
      <c r="CA204" s="166">
        <v>1</v>
      </c>
      <c r="CB204" s="166">
        <v>7</v>
      </c>
      <c r="CZ204" s="142">
        <v>0</v>
      </c>
    </row>
    <row r="205" spans="1:104" x14ac:dyDescent="0.2">
      <c r="A205" s="167">
        <v>73</v>
      </c>
      <c r="B205" s="168" t="s">
        <v>289</v>
      </c>
      <c r="C205" s="169" t="s">
        <v>290</v>
      </c>
      <c r="D205" s="170" t="s">
        <v>104</v>
      </c>
      <c r="E205" s="171">
        <v>22.49</v>
      </c>
      <c r="F205" s="217"/>
      <c r="G205" s="172">
        <f t="shared" si="0"/>
        <v>0</v>
      </c>
      <c r="O205" s="166">
        <v>2</v>
      </c>
      <c r="AA205" s="142">
        <v>12</v>
      </c>
      <c r="AB205" s="142">
        <v>0</v>
      </c>
      <c r="AC205" s="142">
        <v>9</v>
      </c>
      <c r="AZ205" s="142">
        <v>2</v>
      </c>
      <c r="BA205" s="142">
        <f t="shared" si="1"/>
        <v>0</v>
      </c>
      <c r="BB205" s="142">
        <f t="shared" si="2"/>
        <v>0</v>
      </c>
      <c r="BC205" s="142">
        <f t="shared" si="3"/>
        <v>0</v>
      </c>
      <c r="BD205" s="142">
        <f t="shared" si="4"/>
        <v>0</v>
      </c>
      <c r="BE205" s="142">
        <f t="shared" si="5"/>
        <v>0</v>
      </c>
      <c r="CA205" s="166">
        <v>12</v>
      </c>
      <c r="CB205" s="166">
        <v>0</v>
      </c>
      <c r="CZ205" s="142">
        <v>0</v>
      </c>
    </row>
    <row r="206" spans="1:104" x14ac:dyDescent="0.2">
      <c r="A206" s="173"/>
      <c r="B206" s="176"/>
      <c r="C206" s="248" t="s">
        <v>291</v>
      </c>
      <c r="D206" s="249"/>
      <c r="E206" s="177">
        <v>9.24</v>
      </c>
      <c r="F206" s="178"/>
      <c r="G206" s="179"/>
      <c r="M206" s="175" t="s">
        <v>291</v>
      </c>
      <c r="O206" s="166"/>
    </row>
    <row r="207" spans="1:104" x14ac:dyDescent="0.2">
      <c r="A207" s="173"/>
      <c r="B207" s="176"/>
      <c r="C207" s="248" t="s">
        <v>292</v>
      </c>
      <c r="D207" s="249"/>
      <c r="E207" s="177">
        <v>10.25</v>
      </c>
      <c r="F207" s="178"/>
      <c r="G207" s="179"/>
      <c r="M207" s="175" t="s">
        <v>292</v>
      </c>
      <c r="O207" s="166"/>
    </row>
    <row r="208" spans="1:104" x14ac:dyDescent="0.2">
      <c r="A208" s="173"/>
      <c r="B208" s="176"/>
      <c r="C208" s="248" t="s">
        <v>293</v>
      </c>
      <c r="D208" s="249"/>
      <c r="E208" s="177">
        <v>1.5</v>
      </c>
      <c r="F208" s="178"/>
      <c r="G208" s="179"/>
      <c r="M208" s="175" t="s">
        <v>293</v>
      </c>
      <c r="O208" s="166"/>
    </row>
    <row r="209" spans="1:104" x14ac:dyDescent="0.2">
      <c r="A209" s="173"/>
      <c r="B209" s="176"/>
      <c r="C209" s="248" t="s">
        <v>294</v>
      </c>
      <c r="D209" s="249"/>
      <c r="E209" s="177">
        <v>1.5</v>
      </c>
      <c r="F209" s="178"/>
      <c r="G209" s="179"/>
      <c r="M209" s="175" t="s">
        <v>294</v>
      </c>
      <c r="O209" s="166"/>
    </row>
    <row r="210" spans="1:104" x14ac:dyDescent="0.2">
      <c r="A210" s="167">
        <v>74</v>
      </c>
      <c r="B210" s="168" t="s">
        <v>295</v>
      </c>
      <c r="C210" s="169" t="s">
        <v>296</v>
      </c>
      <c r="D210" s="170" t="s">
        <v>449</v>
      </c>
      <c r="E210" s="171">
        <v>1</v>
      </c>
      <c r="F210" s="217"/>
      <c r="G210" s="172">
        <f>E210*F210</f>
        <v>0</v>
      </c>
      <c r="O210" s="166">
        <v>2</v>
      </c>
      <c r="AA210" s="142">
        <v>12</v>
      </c>
      <c r="AB210" s="142">
        <v>0</v>
      </c>
      <c r="AC210" s="142">
        <v>93</v>
      </c>
      <c r="AZ210" s="142">
        <v>2</v>
      </c>
      <c r="BA210" s="142">
        <f>IF(AZ210=1,G210,0)</f>
        <v>0</v>
      </c>
      <c r="BB210" s="142">
        <f>IF(AZ210=2,G210,0)</f>
        <v>0</v>
      </c>
      <c r="BC210" s="142">
        <f>IF(AZ210=3,G210,0)</f>
        <v>0</v>
      </c>
      <c r="BD210" s="142">
        <f>IF(AZ210=4,G210,0)</f>
        <v>0</v>
      </c>
      <c r="BE210" s="142">
        <f>IF(AZ210=5,G210,0)</f>
        <v>0</v>
      </c>
      <c r="CA210" s="166">
        <v>12</v>
      </c>
      <c r="CB210" s="166">
        <v>0</v>
      </c>
      <c r="CZ210" s="142">
        <v>5.0000000000000001E-3</v>
      </c>
    </row>
    <row r="211" spans="1:104" x14ac:dyDescent="0.2">
      <c r="A211" s="173"/>
      <c r="B211" s="176"/>
      <c r="C211" s="248" t="s">
        <v>75</v>
      </c>
      <c r="D211" s="249"/>
      <c r="E211" s="177">
        <v>1</v>
      </c>
      <c r="F211" s="178"/>
      <c r="G211" s="179"/>
      <c r="M211" s="175">
        <v>1</v>
      </c>
      <c r="O211" s="166"/>
    </row>
    <row r="212" spans="1:104" ht="19.5" x14ac:dyDescent="0.2">
      <c r="A212" s="167">
        <v>75</v>
      </c>
      <c r="B212" s="168" t="s">
        <v>297</v>
      </c>
      <c r="C212" s="169" t="s">
        <v>445</v>
      </c>
      <c r="D212" s="170" t="s">
        <v>85</v>
      </c>
      <c r="E212" s="171">
        <f>E213</f>
        <v>4.7272499999999997</v>
      </c>
      <c r="F212" s="217"/>
      <c r="G212" s="172">
        <f>E212*F212</f>
        <v>0</v>
      </c>
      <c r="O212" s="166">
        <v>2</v>
      </c>
      <c r="AA212" s="142">
        <v>3</v>
      </c>
      <c r="AB212" s="142">
        <v>7</v>
      </c>
      <c r="AC212" s="142">
        <v>1</v>
      </c>
      <c r="AZ212" s="142">
        <v>2</v>
      </c>
      <c r="BA212" s="142">
        <f>IF(AZ212=1,G212,0)</f>
        <v>0</v>
      </c>
      <c r="BB212" s="142">
        <f>IF(AZ212=2,G212,0)</f>
        <v>0</v>
      </c>
      <c r="BC212" s="142">
        <f>IF(AZ212=3,G212,0)</f>
        <v>0</v>
      </c>
      <c r="BD212" s="142">
        <f>IF(AZ212=4,G212,0)</f>
        <v>0</v>
      </c>
      <c r="BE212" s="142">
        <f>IF(AZ212=5,G212,0)</f>
        <v>0</v>
      </c>
      <c r="CA212" s="166">
        <v>3</v>
      </c>
      <c r="CB212" s="166">
        <v>7</v>
      </c>
      <c r="CZ212" s="142">
        <v>1.5E-3</v>
      </c>
    </row>
    <row r="213" spans="1:104" x14ac:dyDescent="0.2">
      <c r="A213" s="173"/>
      <c r="B213" s="176"/>
      <c r="C213" s="248" t="s">
        <v>450</v>
      </c>
      <c r="D213" s="249"/>
      <c r="E213" s="177">
        <f>E180*1.1</f>
        <v>4.7272499999999997</v>
      </c>
      <c r="F213" s="178"/>
      <c r="G213" s="179"/>
      <c r="M213" s="175" t="s">
        <v>258</v>
      </c>
      <c r="O213" s="166"/>
    </row>
    <row r="214" spans="1:104" x14ac:dyDescent="0.2">
      <c r="A214" s="167">
        <v>76</v>
      </c>
      <c r="B214" s="168" t="s">
        <v>298</v>
      </c>
      <c r="C214" s="169" t="s">
        <v>299</v>
      </c>
      <c r="D214" s="170" t="s">
        <v>194</v>
      </c>
      <c r="E214" s="171">
        <v>1.2539203000000001</v>
      </c>
      <c r="F214" s="217"/>
      <c r="G214" s="172">
        <f>E214*F214</f>
        <v>0</v>
      </c>
      <c r="O214" s="166">
        <v>2</v>
      </c>
      <c r="AA214" s="142">
        <v>7</v>
      </c>
      <c r="AB214" s="142">
        <v>1001</v>
      </c>
      <c r="AC214" s="142">
        <v>5</v>
      </c>
      <c r="AZ214" s="142">
        <v>2</v>
      </c>
      <c r="BA214" s="142">
        <f>IF(AZ214=1,G214,0)</f>
        <v>0</v>
      </c>
      <c r="BB214" s="142">
        <f>IF(AZ214=2,G214,0)</f>
        <v>0</v>
      </c>
      <c r="BC214" s="142">
        <f>IF(AZ214=3,G214,0)</f>
        <v>0</v>
      </c>
      <c r="BD214" s="142">
        <f>IF(AZ214=4,G214,0)</f>
        <v>0</v>
      </c>
      <c r="BE214" s="142">
        <f>IF(AZ214=5,G214,0)</f>
        <v>0</v>
      </c>
      <c r="CA214" s="166">
        <v>7</v>
      </c>
      <c r="CB214" s="166">
        <v>1001</v>
      </c>
      <c r="CZ214" s="142">
        <v>0</v>
      </c>
    </row>
    <row r="215" spans="1:104" x14ac:dyDescent="0.2">
      <c r="A215" s="167">
        <v>77</v>
      </c>
      <c r="B215" s="168" t="s">
        <v>300</v>
      </c>
      <c r="C215" s="169" t="s">
        <v>301</v>
      </c>
      <c r="D215" s="170" t="s">
        <v>194</v>
      </c>
      <c r="E215" s="171">
        <v>1.2539203000000001</v>
      </c>
      <c r="F215" s="217"/>
      <c r="G215" s="172">
        <f>E215*F215</f>
        <v>0</v>
      </c>
      <c r="O215" s="166">
        <v>2</v>
      </c>
      <c r="AA215" s="142">
        <v>7</v>
      </c>
      <c r="AB215" s="142">
        <v>1001</v>
      </c>
      <c r="AC215" s="142">
        <v>5</v>
      </c>
      <c r="AZ215" s="142">
        <v>2</v>
      </c>
      <c r="BA215" s="142">
        <f>IF(AZ215=1,G215,0)</f>
        <v>0</v>
      </c>
      <c r="BB215" s="142">
        <f>IF(AZ215=2,G215,0)</f>
        <v>0</v>
      </c>
      <c r="BC215" s="142">
        <f>IF(AZ215=3,G215,0)</f>
        <v>0</v>
      </c>
      <c r="BD215" s="142">
        <f>IF(AZ215=4,G215,0)</f>
        <v>0</v>
      </c>
      <c r="BE215" s="142">
        <f>IF(AZ215=5,G215,0)</f>
        <v>0</v>
      </c>
      <c r="CA215" s="166">
        <v>7</v>
      </c>
      <c r="CB215" s="166">
        <v>1001</v>
      </c>
      <c r="CZ215" s="142">
        <v>0</v>
      </c>
    </row>
    <row r="216" spans="1:104" x14ac:dyDescent="0.2">
      <c r="A216" s="167">
        <v>78</v>
      </c>
      <c r="B216" s="168" t="s">
        <v>195</v>
      </c>
      <c r="C216" s="169" t="s">
        <v>196</v>
      </c>
      <c r="D216" s="170" t="s">
        <v>194</v>
      </c>
      <c r="E216" s="171">
        <v>8.5130549999999999E-2</v>
      </c>
      <c r="F216" s="217"/>
      <c r="G216" s="172">
        <f>E216*F216</f>
        <v>0</v>
      </c>
      <c r="O216" s="166">
        <v>2</v>
      </c>
      <c r="AA216" s="142">
        <v>8</v>
      </c>
      <c r="AB216" s="142">
        <v>0</v>
      </c>
      <c r="AC216" s="142">
        <v>3</v>
      </c>
      <c r="AZ216" s="142">
        <v>2</v>
      </c>
      <c r="BA216" s="142">
        <f>IF(AZ216=1,G216,0)</f>
        <v>0</v>
      </c>
      <c r="BB216" s="142">
        <f>IF(AZ216=2,G216,0)</f>
        <v>0</v>
      </c>
      <c r="BC216" s="142">
        <f>IF(AZ216=3,G216,0)</f>
        <v>0</v>
      </c>
      <c r="BD216" s="142">
        <f>IF(AZ216=4,G216,0)</f>
        <v>0</v>
      </c>
      <c r="BE216" s="142">
        <f>IF(AZ216=5,G216,0)</f>
        <v>0</v>
      </c>
      <c r="CA216" s="166">
        <v>8</v>
      </c>
      <c r="CB216" s="166">
        <v>0</v>
      </c>
      <c r="CZ216" s="142">
        <v>0</v>
      </c>
    </row>
    <row r="217" spans="1:104" x14ac:dyDescent="0.2">
      <c r="A217" s="167">
        <v>79</v>
      </c>
      <c r="B217" s="168" t="s">
        <v>197</v>
      </c>
      <c r="C217" s="169" t="s">
        <v>198</v>
      </c>
      <c r="D217" s="170" t="s">
        <v>194</v>
      </c>
      <c r="E217" s="171">
        <v>8.5130549999999999E-2</v>
      </c>
      <c r="F217" s="217"/>
      <c r="G217" s="172">
        <f>E217*F217</f>
        <v>0</v>
      </c>
      <c r="O217" s="166">
        <v>2</v>
      </c>
      <c r="AA217" s="142">
        <v>8</v>
      </c>
      <c r="AB217" s="142">
        <v>0</v>
      </c>
      <c r="AC217" s="142">
        <v>3</v>
      </c>
      <c r="AZ217" s="142">
        <v>2</v>
      </c>
      <c r="BA217" s="142">
        <f>IF(AZ217=1,G217,0)</f>
        <v>0</v>
      </c>
      <c r="BB217" s="142">
        <f>IF(AZ217=2,G217,0)</f>
        <v>0</v>
      </c>
      <c r="BC217" s="142">
        <f>IF(AZ217=3,G217,0)</f>
        <v>0</v>
      </c>
      <c r="BD217" s="142">
        <f>IF(AZ217=4,G217,0)</f>
        <v>0</v>
      </c>
      <c r="BE217" s="142">
        <f>IF(AZ217=5,G217,0)</f>
        <v>0</v>
      </c>
      <c r="CA217" s="166">
        <v>8</v>
      </c>
      <c r="CB217" s="166">
        <v>0</v>
      </c>
      <c r="CZ217" s="142">
        <v>0</v>
      </c>
    </row>
    <row r="218" spans="1:104" x14ac:dyDescent="0.2">
      <c r="A218" s="180"/>
      <c r="B218" s="181" t="s">
        <v>76</v>
      </c>
      <c r="C218" s="182" t="str">
        <f>CONCATENATE(B179," ",C179)</f>
        <v>771 Podlahy z dlaždic a obklady</v>
      </c>
      <c r="D218" s="183"/>
      <c r="E218" s="184"/>
      <c r="F218" s="185"/>
      <c r="G218" s="186">
        <f>SUM(G179:G217)</f>
        <v>0</v>
      </c>
      <c r="O218" s="166">
        <v>4</v>
      </c>
      <c r="BA218" s="187">
        <f>SUM(BA179:BA217)</f>
        <v>0</v>
      </c>
      <c r="BB218" s="187">
        <f>SUM(BB179:BB217)</f>
        <v>0</v>
      </c>
      <c r="BC218" s="187">
        <f>SUM(BC179:BC217)</f>
        <v>0</v>
      </c>
      <c r="BD218" s="187">
        <f>SUM(BD179:BD217)</f>
        <v>0</v>
      </c>
      <c r="BE218" s="187">
        <f>SUM(BE179:BE217)</f>
        <v>0</v>
      </c>
    </row>
    <row r="219" spans="1:104" x14ac:dyDescent="0.2">
      <c r="A219" s="159" t="s">
        <v>74</v>
      </c>
      <c r="B219" s="160" t="s">
        <v>302</v>
      </c>
      <c r="C219" s="161" t="s">
        <v>303</v>
      </c>
      <c r="D219" s="162"/>
      <c r="E219" s="163"/>
      <c r="F219" s="163"/>
      <c r="G219" s="164"/>
      <c r="H219" s="165"/>
      <c r="I219" s="165"/>
      <c r="O219" s="166">
        <v>1</v>
      </c>
    </row>
    <row r="220" spans="1:104" x14ac:dyDescent="0.2">
      <c r="A220" s="167">
        <v>80</v>
      </c>
      <c r="B220" s="168" t="s">
        <v>304</v>
      </c>
      <c r="C220" s="169" t="s">
        <v>305</v>
      </c>
      <c r="D220" s="170" t="s">
        <v>104</v>
      </c>
      <c r="E220" s="171">
        <v>122.5</v>
      </c>
      <c r="F220" s="217"/>
      <c r="G220" s="172">
        <f>E220*F220</f>
        <v>0</v>
      </c>
      <c r="O220" s="166">
        <v>2</v>
      </c>
      <c r="AA220" s="142">
        <v>1</v>
      </c>
      <c r="AB220" s="142">
        <v>7</v>
      </c>
      <c r="AC220" s="142">
        <v>7</v>
      </c>
      <c r="AZ220" s="142">
        <v>2</v>
      </c>
      <c r="BA220" s="142">
        <f>IF(AZ220=1,G220,0)</f>
        <v>0</v>
      </c>
      <c r="BB220" s="142">
        <f>IF(AZ220=2,G220,0)</f>
        <v>0</v>
      </c>
      <c r="BC220" s="142">
        <f>IF(AZ220=3,G220,0)</f>
        <v>0</v>
      </c>
      <c r="BD220" s="142">
        <f>IF(AZ220=4,G220,0)</f>
        <v>0</v>
      </c>
      <c r="BE220" s="142">
        <f>IF(AZ220=5,G220,0)</f>
        <v>0</v>
      </c>
      <c r="CA220" s="166">
        <v>1</v>
      </c>
      <c r="CB220" s="166">
        <v>7</v>
      </c>
      <c r="CZ220" s="142">
        <v>0</v>
      </c>
    </row>
    <row r="221" spans="1:104" x14ac:dyDescent="0.2">
      <c r="A221" s="173"/>
      <c r="B221" s="176"/>
      <c r="C221" s="248" t="s">
        <v>306</v>
      </c>
      <c r="D221" s="249"/>
      <c r="E221" s="177">
        <v>122.5</v>
      </c>
      <c r="F221" s="178"/>
      <c r="G221" s="179"/>
      <c r="M221" s="175" t="s">
        <v>306</v>
      </c>
      <c r="O221" s="166"/>
    </row>
    <row r="222" spans="1:104" ht="22.5" x14ac:dyDescent="0.2">
      <c r="A222" s="167">
        <v>81</v>
      </c>
      <c r="B222" s="168" t="s">
        <v>307</v>
      </c>
      <c r="C222" s="169" t="s">
        <v>308</v>
      </c>
      <c r="D222" s="170" t="s">
        <v>104</v>
      </c>
      <c r="E222" s="171">
        <v>122.5</v>
      </c>
      <c r="F222" s="217"/>
      <c r="G222" s="172">
        <f>E222*F222</f>
        <v>0</v>
      </c>
      <c r="O222" s="166">
        <v>2</v>
      </c>
      <c r="AA222" s="142">
        <v>1</v>
      </c>
      <c r="AB222" s="142">
        <v>7</v>
      </c>
      <c r="AC222" s="142">
        <v>7</v>
      </c>
      <c r="AZ222" s="142">
        <v>2</v>
      </c>
      <c r="BA222" s="142">
        <f>IF(AZ222=1,G222,0)</f>
        <v>0</v>
      </c>
      <c r="BB222" s="142">
        <f>IF(AZ222=2,G222,0)</f>
        <v>0</v>
      </c>
      <c r="BC222" s="142">
        <f>IF(AZ222=3,G222,0)</f>
        <v>0</v>
      </c>
      <c r="BD222" s="142">
        <f>IF(AZ222=4,G222,0)</f>
        <v>0</v>
      </c>
      <c r="BE222" s="142">
        <f>IF(AZ222=5,G222,0)</f>
        <v>0</v>
      </c>
      <c r="CA222" s="166">
        <v>1</v>
      </c>
      <c r="CB222" s="166">
        <v>7</v>
      </c>
      <c r="CZ222" s="142">
        <v>8.0000000000000007E-5</v>
      </c>
    </row>
    <row r="223" spans="1:104" x14ac:dyDescent="0.2">
      <c r="A223" s="173"/>
      <c r="B223" s="176"/>
      <c r="C223" s="248" t="s">
        <v>306</v>
      </c>
      <c r="D223" s="249"/>
      <c r="E223" s="177">
        <v>122.5</v>
      </c>
      <c r="F223" s="178"/>
      <c r="G223" s="179"/>
      <c r="M223" s="175" t="s">
        <v>306</v>
      </c>
      <c r="O223" s="166"/>
    </row>
    <row r="224" spans="1:104" ht="22.5" x14ac:dyDescent="0.2">
      <c r="A224" s="167">
        <v>82</v>
      </c>
      <c r="B224" s="168" t="s">
        <v>309</v>
      </c>
      <c r="C224" s="169" t="s">
        <v>310</v>
      </c>
      <c r="D224" s="170" t="s">
        <v>85</v>
      </c>
      <c r="E224" s="171">
        <v>120.3</v>
      </c>
      <c r="F224" s="217"/>
      <c r="G224" s="172">
        <f>E224*F224</f>
        <v>0</v>
      </c>
      <c r="O224" s="166">
        <v>2</v>
      </c>
      <c r="AA224" s="142">
        <v>1</v>
      </c>
      <c r="AB224" s="142">
        <v>7</v>
      </c>
      <c r="AC224" s="142">
        <v>7</v>
      </c>
      <c r="AZ224" s="142">
        <v>2</v>
      </c>
      <c r="BA224" s="142">
        <f>IF(AZ224=1,G224,0)</f>
        <v>0</v>
      </c>
      <c r="BB224" s="142">
        <f>IF(AZ224=2,G224,0)</f>
        <v>0</v>
      </c>
      <c r="BC224" s="142">
        <f>IF(AZ224=3,G224,0)</f>
        <v>0</v>
      </c>
      <c r="BD224" s="142">
        <f>IF(AZ224=4,G224,0)</f>
        <v>0</v>
      </c>
      <c r="BE224" s="142">
        <f>IF(AZ224=5,G224,0)</f>
        <v>0</v>
      </c>
      <c r="CA224" s="166">
        <v>1</v>
      </c>
      <c r="CB224" s="166">
        <v>7</v>
      </c>
      <c r="CZ224" s="142">
        <v>0</v>
      </c>
    </row>
    <row r="225" spans="1:104" x14ac:dyDescent="0.2">
      <c r="A225" s="173"/>
      <c r="B225" s="176"/>
      <c r="C225" s="248" t="s">
        <v>311</v>
      </c>
      <c r="D225" s="249"/>
      <c r="E225" s="177">
        <v>120.3</v>
      </c>
      <c r="F225" s="178"/>
      <c r="G225" s="179"/>
      <c r="M225" s="175" t="s">
        <v>311</v>
      </c>
      <c r="O225" s="166"/>
    </row>
    <row r="226" spans="1:104" ht="22.5" x14ac:dyDescent="0.2">
      <c r="A226" s="167">
        <v>83</v>
      </c>
      <c r="B226" s="168" t="s">
        <v>312</v>
      </c>
      <c r="C226" s="169" t="s">
        <v>313</v>
      </c>
      <c r="D226" s="170" t="s">
        <v>85</v>
      </c>
      <c r="E226" s="171">
        <v>120.27</v>
      </c>
      <c r="F226" s="217"/>
      <c r="G226" s="172">
        <f>E226*F226</f>
        <v>0</v>
      </c>
      <c r="O226" s="166">
        <v>2</v>
      </c>
      <c r="AA226" s="142">
        <v>1</v>
      </c>
      <c r="AB226" s="142">
        <v>7</v>
      </c>
      <c r="AC226" s="142">
        <v>7</v>
      </c>
      <c r="AZ226" s="142">
        <v>2</v>
      </c>
      <c r="BA226" s="142">
        <f>IF(AZ226=1,G226,0)</f>
        <v>0</v>
      </c>
      <c r="BB226" s="142">
        <f>IF(AZ226=2,G226,0)</f>
        <v>0</v>
      </c>
      <c r="BC226" s="142">
        <f>IF(AZ226=3,G226,0)</f>
        <v>0</v>
      </c>
      <c r="BD226" s="142">
        <f>IF(AZ226=4,G226,0)</f>
        <v>0</v>
      </c>
      <c r="BE226" s="142">
        <f>IF(AZ226=5,G226,0)</f>
        <v>0</v>
      </c>
      <c r="CA226" s="166">
        <v>1</v>
      </c>
      <c r="CB226" s="166">
        <v>7</v>
      </c>
      <c r="CZ226" s="142">
        <v>2.5000000000000001E-4</v>
      </c>
    </row>
    <row r="227" spans="1:104" x14ac:dyDescent="0.2">
      <c r="A227" s="173"/>
      <c r="B227" s="176"/>
      <c r="C227" s="248" t="s">
        <v>314</v>
      </c>
      <c r="D227" s="249"/>
      <c r="E227" s="177">
        <v>43.26</v>
      </c>
      <c r="F227" s="178"/>
      <c r="G227" s="179"/>
      <c r="M227" s="175" t="s">
        <v>314</v>
      </c>
      <c r="O227" s="166"/>
    </row>
    <row r="228" spans="1:104" x14ac:dyDescent="0.2">
      <c r="A228" s="173"/>
      <c r="B228" s="176"/>
      <c r="C228" s="248" t="s">
        <v>315</v>
      </c>
      <c r="D228" s="249"/>
      <c r="E228" s="177">
        <v>7.3</v>
      </c>
      <c r="F228" s="178"/>
      <c r="G228" s="179"/>
      <c r="M228" s="175" t="s">
        <v>315</v>
      </c>
      <c r="O228" s="166"/>
    </row>
    <row r="229" spans="1:104" x14ac:dyDescent="0.2">
      <c r="A229" s="173"/>
      <c r="B229" s="176"/>
      <c r="C229" s="248" t="s">
        <v>316</v>
      </c>
      <c r="D229" s="249"/>
      <c r="E229" s="177">
        <v>10.95</v>
      </c>
      <c r="F229" s="178"/>
      <c r="G229" s="179"/>
      <c r="M229" s="175" t="s">
        <v>316</v>
      </c>
      <c r="O229" s="166"/>
    </row>
    <row r="230" spans="1:104" x14ac:dyDescent="0.2">
      <c r="A230" s="173"/>
      <c r="B230" s="176"/>
      <c r="C230" s="248" t="s">
        <v>317</v>
      </c>
      <c r="D230" s="249"/>
      <c r="E230" s="177">
        <v>2.2400000000000002</v>
      </c>
      <c r="F230" s="178"/>
      <c r="G230" s="179"/>
      <c r="M230" s="175" t="s">
        <v>317</v>
      </c>
      <c r="O230" s="166"/>
    </row>
    <row r="231" spans="1:104" x14ac:dyDescent="0.2">
      <c r="A231" s="173"/>
      <c r="B231" s="176"/>
      <c r="C231" s="248" t="s">
        <v>318</v>
      </c>
      <c r="D231" s="249"/>
      <c r="E231" s="177">
        <v>18.8</v>
      </c>
      <c r="F231" s="178"/>
      <c r="G231" s="179"/>
      <c r="M231" s="175" t="s">
        <v>318</v>
      </c>
      <c r="O231" s="166"/>
    </row>
    <row r="232" spans="1:104" x14ac:dyDescent="0.2">
      <c r="A232" s="173"/>
      <c r="B232" s="176"/>
      <c r="C232" s="248" t="s">
        <v>319</v>
      </c>
      <c r="D232" s="249"/>
      <c r="E232" s="177">
        <v>19.46</v>
      </c>
      <c r="F232" s="178"/>
      <c r="G232" s="179"/>
      <c r="M232" s="175" t="s">
        <v>319</v>
      </c>
      <c r="O232" s="166"/>
    </row>
    <row r="233" spans="1:104" x14ac:dyDescent="0.2">
      <c r="A233" s="173"/>
      <c r="B233" s="176"/>
      <c r="C233" s="248" t="s">
        <v>320</v>
      </c>
      <c r="D233" s="249"/>
      <c r="E233" s="177">
        <v>18.260000000000002</v>
      </c>
      <c r="F233" s="178"/>
      <c r="G233" s="179"/>
      <c r="M233" s="175" t="s">
        <v>320</v>
      </c>
      <c r="O233" s="166"/>
    </row>
    <row r="234" spans="1:104" ht="22.5" x14ac:dyDescent="0.2">
      <c r="A234" s="167">
        <v>84</v>
      </c>
      <c r="B234" s="168" t="s">
        <v>321</v>
      </c>
      <c r="C234" s="169" t="s">
        <v>322</v>
      </c>
      <c r="D234" s="170" t="s">
        <v>104</v>
      </c>
      <c r="E234" s="171">
        <v>0.6</v>
      </c>
      <c r="F234" s="217"/>
      <c r="G234" s="172">
        <f>E234*F234</f>
        <v>0</v>
      </c>
      <c r="O234" s="166">
        <v>2</v>
      </c>
      <c r="AA234" s="142">
        <v>1</v>
      </c>
      <c r="AB234" s="142">
        <v>7</v>
      </c>
      <c r="AC234" s="142">
        <v>7</v>
      </c>
      <c r="AZ234" s="142">
        <v>2</v>
      </c>
      <c r="BA234" s="142">
        <f>IF(AZ234=1,G234,0)</f>
        <v>0</v>
      </c>
      <c r="BB234" s="142">
        <f>IF(AZ234=2,G234,0)</f>
        <v>0</v>
      </c>
      <c r="BC234" s="142">
        <f>IF(AZ234=3,G234,0)</f>
        <v>0</v>
      </c>
      <c r="BD234" s="142">
        <f>IF(AZ234=4,G234,0)</f>
        <v>0</v>
      </c>
      <c r="BE234" s="142">
        <f>IF(AZ234=5,G234,0)</f>
        <v>0</v>
      </c>
      <c r="CA234" s="166">
        <v>1</v>
      </c>
      <c r="CB234" s="166">
        <v>7</v>
      </c>
      <c r="CZ234" s="142">
        <v>1.7000000000000001E-4</v>
      </c>
    </row>
    <row r="235" spans="1:104" x14ac:dyDescent="0.2">
      <c r="A235" s="173"/>
      <c r="B235" s="176"/>
      <c r="C235" s="248" t="s">
        <v>323</v>
      </c>
      <c r="D235" s="249"/>
      <c r="E235" s="177">
        <v>0.6</v>
      </c>
      <c r="F235" s="178"/>
      <c r="G235" s="179"/>
      <c r="M235" s="175" t="s">
        <v>323</v>
      </c>
      <c r="O235" s="166"/>
    </row>
    <row r="236" spans="1:104" ht="22.5" x14ac:dyDescent="0.2">
      <c r="A236" s="167">
        <v>85</v>
      </c>
      <c r="B236" s="168" t="s">
        <v>324</v>
      </c>
      <c r="C236" s="169" t="s">
        <v>325</v>
      </c>
      <c r="D236" s="170" t="s">
        <v>104</v>
      </c>
      <c r="E236" s="171">
        <v>0.6</v>
      </c>
      <c r="F236" s="217"/>
      <c r="G236" s="172">
        <f>E236*F236</f>
        <v>0</v>
      </c>
      <c r="O236" s="166">
        <v>2</v>
      </c>
      <c r="AA236" s="142">
        <v>1</v>
      </c>
      <c r="AB236" s="142">
        <v>7</v>
      </c>
      <c r="AC236" s="142">
        <v>7</v>
      </c>
      <c r="AZ236" s="142">
        <v>2</v>
      </c>
      <c r="BA236" s="142">
        <f>IF(AZ236=1,G236,0)</f>
        <v>0</v>
      </c>
      <c r="BB236" s="142">
        <f>IF(AZ236=2,G236,0)</f>
        <v>0</v>
      </c>
      <c r="BC236" s="142">
        <f>IF(AZ236=3,G236,0)</f>
        <v>0</v>
      </c>
      <c r="BD236" s="142">
        <f>IF(AZ236=4,G236,0)</f>
        <v>0</v>
      </c>
      <c r="BE236" s="142">
        <f>IF(AZ236=5,G236,0)</f>
        <v>0</v>
      </c>
      <c r="CA236" s="166">
        <v>1</v>
      </c>
      <c r="CB236" s="166">
        <v>7</v>
      </c>
      <c r="CZ236" s="142">
        <v>2.5999999999999998E-4</v>
      </c>
    </row>
    <row r="237" spans="1:104" x14ac:dyDescent="0.2">
      <c r="A237" s="173"/>
      <c r="B237" s="176"/>
      <c r="C237" s="248" t="s">
        <v>323</v>
      </c>
      <c r="D237" s="249"/>
      <c r="E237" s="177">
        <v>0.6</v>
      </c>
      <c r="F237" s="178"/>
      <c r="G237" s="179"/>
      <c r="M237" s="175" t="s">
        <v>323</v>
      </c>
      <c r="O237" s="166"/>
    </row>
    <row r="238" spans="1:104" x14ac:dyDescent="0.2">
      <c r="A238" s="167">
        <v>86</v>
      </c>
      <c r="B238" s="168" t="s">
        <v>326</v>
      </c>
      <c r="C238" s="169" t="s">
        <v>327</v>
      </c>
      <c r="D238" s="170" t="s">
        <v>85</v>
      </c>
      <c r="E238" s="171">
        <v>12</v>
      </c>
      <c r="F238" s="217"/>
      <c r="G238" s="172">
        <f>E238*F238</f>
        <v>0</v>
      </c>
      <c r="O238" s="166">
        <v>2</v>
      </c>
      <c r="AA238" s="142">
        <v>12</v>
      </c>
      <c r="AB238" s="142">
        <v>0</v>
      </c>
      <c r="AC238" s="142">
        <v>10</v>
      </c>
      <c r="AZ238" s="142">
        <v>2</v>
      </c>
      <c r="BA238" s="142">
        <f>IF(AZ238=1,G238,0)</f>
        <v>0</v>
      </c>
      <c r="BB238" s="142">
        <f>IF(AZ238=2,G238,0)</f>
        <v>0</v>
      </c>
      <c r="BC238" s="142">
        <f>IF(AZ238=3,G238,0)</f>
        <v>0</v>
      </c>
      <c r="BD238" s="142">
        <f>IF(AZ238=4,G238,0)</f>
        <v>0</v>
      </c>
      <c r="BE238" s="142">
        <f>IF(AZ238=5,G238,0)</f>
        <v>0</v>
      </c>
      <c r="CA238" s="166">
        <v>12</v>
      </c>
      <c r="CB238" s="166">
        <v>0</v>
      </c>
      <c r="CZ238" s="142">
        <v>0</v>
      </c>
    </row>
    <row r="239" spans="1:104" x14ac:dyDescent="0.2">
      <c r="A239" s="173"/>
      <c r="B239" s="176"/>
      <c r="C239" s="248" t="s">
        <v>328</v>
      </c>
      <c r="D239" s="249"/>
      <c r="E239" s="177">
        <v>12</v>
      </c>
      <c r="F239" s="178"/>
      <c r="G239" s="179"/>
      <c r="M239" s="175">
        <v>12</v>
      </c>
      <c r="O239" s="166"/>
    </row>
    <row r="240" spans="1:104" x14ac:dyDescent="0.2">
      <c r="A240" s="167">
        <v>87</v>
      </c>
      <c r="B240" s="168" t="s">
        <v>329</v>
      </c>
      <c r="C240" s="169" t="s">
        <v>330</v>
      </c>
      <c r="D240" s="170" t="s">
        <v>104</v>
      </c>
      <c r="E240" s="171">
        <v>1.85</v>
      </c>
      <c r="F240" s="217"/>
      <c r="G240" s="172">
        <f>E240*F240</f>
        <v>0</v>
      </c>
      <c r="O240" s="166">
        <v>2</v>
      </c>
      <c r="AA240" s="142">
        <v>12</v>
      </c>
      <c r="AB240" s="142">
        <v>0</v>
      </c>
      <c r="AC240" s="142">
        <v>11</v>
      </c>
      <c r="AZ240" s="142">
        <v>2</v>
      </c>
      <c r="BA240" s="142">
        <f>IF(AZ240=1,G240,0)</f>
        <v>0</v>
      </c>
      <c r="BB240" s="142">
        <f>IF(AZ240=2,G240,0)</f>
        <v>0</v>
      </c>
      <c r="BC240" s="142">
        <f>IF(AZ240=3,G240,0)</f>
        <v>0</v>
      </c>
      <c r="BD240" s="142">
        <f>IF(AZ240=4,G240,0)</f>
        <v>0</v>
      </c>
      <c r="BE240" s="142">
        <f>IF(AZ240=5,G240,0)</f>
        <v>0</v>
      </c>
      <c r="CA240" s="166">
        <v>12</v>
      </c>
      <c r="CB240" s="166">
        <v>0</v>
      </c>
      <c r="CZ240" s="142">
        <v>5.0000000000000001E-3</v>
      </c>
    </row>
    <row r="241" spans="1:104" x14ac:dyDescent="0.2">
      <c r="A241" s="173"/>
      <c r="B241" s="176"/>
      <c r="C241" s="248" t="s">
        <v>331</v>
      </c>
      <c r="D241" s="249"/>
      <c r="E241" s="177">
        <v>1.85</v>
      </c>
      <c r="F241" s="178"/>
      <c r="G241" s="179"/>
      <c r="M241" s="175" t="s">
        <v>331</v>
      </c>
      <c r="O241" s="166"/>
    </row>
    <row r="242" spans="1:104" x14ac:dyDescent="0.2">
      <c r="A242" s="167">
        <v>88</v>
      </c>
      <c r="B242" s="168" t="s">
        <v>332</v>
      </c>
      <c r="C242" s="169" t="s">
        <v>333</v>
      </c>
      <c r="D242" s="170" t="s">
        <v>85</v>
      </c>
      <c r="E242" s="171">
        <v>1</v>
      </c>
      <c r="F242" s="217"/>
      <c r="G242" s="172">
        <f>E242*F242</f>
        <v>0</v>
      </c>
      <c r="O242" s="166">
        <v>2</v>
      </c>
      <c r="AA242" s="142">
        <v>12</v>
      </c>
      <c r="AB242" s="142">
        <v>0</v>
      </c>
      <c r="AC242" s="142">
        <v>12</v>
      </c>
      <c r="AZ242" s="142">
        <v>2</v>
      </c>
      <c r="BA242" s="142">
        <f>IF(AZ242=1,G242,0)</f>
        <v>0</v>
      </c>
      <c r="BB242" s="142">
        <f>IF(AZ242=2,G242,0)</f>
        <v>0</v>
      </c>
      <c r="BC242" s="142">
        <f>IF(AZ242=3,G242,0)</f>
        <v>0</v>
      </c>
      <c r="BD242" s="142">
        <f>IF(AZ242=4,G242,0)</f>
        <v>0</v>
      </c>
      <c r="BE242" s="142">
        <f>IF(AZ242=5,G242,0)</f>
        <v>0</v>
      </c>
      <c r="CA242" s="166">
        <v>12</v>
      </c>
      <c r="CB242" s="166">
        <v>0</v>
      </c>
      <c r="CZ242" s="142">
        <v>0</v>
      </c>
    </row>
    <row r="243" spans="1:104" x14ac:dyDescent="0.2">
      <c r="A243" s="173"/>
      <c r="B243" s="176"/>
      <c r="C243" s="248" t="s">
        <v>75</v>
      </c>
      <c r="D243" s="249"/>
      <c r="E243" s="177">
        <v>1</v>
      </c>
      <c r="F243" s="178"/>
      <c r="G243" s="179"/>
      <c r="M243" s="175">
        <v>1</v>
      </c>
      <c r="O243" s="166"/>
    </row>
    <row r="244" spans="1:104" x14ac:dyDescent="0.2">
      <c r="A244" s="167">
        <v>89</v>
      </c>
      <c r="B244" s="168" t="s">
        <v>334</v>
      </c>
      <c r="C244" s="169" t="s">
        <v>442</v>
      </c>
      <c r="D244" s="170" t="s">
        <v>85</v>
      </c>
      <c r="E244" s="171">
        <f>E245</f>
        <v>132.34100000000001</v>
      </c>
      <c r="F244" s="217"/>
      <c r="G244" s="172">
        <f>E244*F244</f>
        <v>0</v>
      </c>
      <c r="O244" s="166">
        <v>2</v>
      </c>
      <c r="AA244" s="142">
        <v>3</v>
      </c>
      <c r="AB244" s="142">
        <v>7</v>
      </c>
      <c r="AC244" s="142">
        <v>28410163</v>
      </c>
      <c r="AZ244" s="142">
        <v>2</v>
      </c>
      <c r="BA244" s="142">
        <f>IF(AZ244=1,G244,0)</f>
        <v>0</v>
      </c>
      <c r="BB244" s="142">
        <f>IF(AZ244=2,G244,0)</f>
        <v>0</v>
      </c>
      <c r="BC244" s="142">
        <f>IF(AZ244=3,G244,0)</f>
        <v>0</v>
      </c>
      <c r="BD244" s="142">
        <f>IF(AZ244=4,G244,0)</f>
        <v>0</v>
      </c>
      <c r="BE244" s="142">
        <f>IF(AZ244=5,G244,0)</f>
        <v>0</v>
      </c>
      <c r="CA244" s="166">
        <v>3</v>
      </c>
      <c r="CB244" s="166">
        <v>7</v>
      </c>
      <c r="CZ244" s="142">
        <v>4.2900000000000004E-3</v>
      </c>
    </row>
    <row r="245" spans="1:104" x14ac:dyDescent="0.2">
      <c r="A245" s="173"/>
      <c r="B245" s="176"/>
      <c r="C245" s="248" t="s">
        <v>447</v>
      </c>
      <c r="D245" s="249"/>
      <c r="E245" s="177">
        <f>120.31*1.1</f>
        <v>132.34100000000001</v>
      </c>
      <c r="F245" s="178"/>
      <c r="G245" s="179"/>
      <c r="M245" s="175" t="s">
        <v>314</v>
      </c>
      <c r="O245" s="166"/>
    </row>
    <row r="246" spans="1:104" x14ac:dyDescent="0.2">
      <c r="A246" s="167">
        <v>90</v>
      </c>
      <c r="B246" s="168" t="s">
        <v>335</v>
      </c>
      <c r="C246" s="169" t="s">
        <v>336</v>
      </c>
      <c r="D246" s="170" t="s">
        <v>194</v>
      </c>
      <c r="E246" s="171">
        <v>0.56550540000000005</v>
      </c>
      <c r="F246" s="217"/>
      <c r="G246" s="172">
        <f>E246*F246</f>
        <v>0</v>
      </c>
      <c r="O246" s="166">
        <v>2</v>
      </c>
      <c r="AA246" s="142">
        <v>7</v>
      </c>
      <c r="AB246" s="142">
        <v>1001</v>
      </c>
      <c r="AC246" s="142">
        <v>5</v>
      </c>
      <c r="AZ246" s="142">
        <v>2</v>
      </c>
      <c r="BA246" s="142">
        <f>IF(AZ246=1,G246,0)</f>
        <v>0</v>
      </c>
      <c r="BB246" s="142">
        <f>IF(AZ246=2,G246,0)</f>
        <v>0</v>
      </c>
      <c r="BC246" s="142">
        <f>IF(AZ246=3,G246,0)</f>
        <v>0</v>
      </c>
      <c r="BD246" s="142">
        <f>IF(AZ246=4,G246,0)</f>
        <v>0</v>
      </c>
      <c r="BE246" s="142">
        <f>IF(AZ246=5,G246,0)</f>
        <v>0</v>
      </c>
      <c r="CA246" s="166">
        <v>7</v>
      </c>
      <c r="CB246" s="166">
        <v>1001</v>
      </c>
      <c r="CZ246" s="142">
        <v>0</v>
      </c>
    </row>
    <row r="247" spans="1:104" x14ac:dyDescent="0.2">
      <c r="A247" s="180"/>
      <c r="B247" s="181" t="s">
        <v>76</v>
      </c>
      <c r="C247" s="182" t="str">
        <f>CONCATENATE(B219," ",C219)</f>
        <v>776 Podlahy povlakové</v>
      </c>
      <c r="D247" s="183"/>
      <c r="E247" s="184"/>
      <c r="F247" s="185"/>
      <c r="G247" s="186">
        <f>SUM(G219:G246)</f>
        <v>0</v>
      </c>
      <c r="O247" s="166">
        <v>4</v>
      </c>
      <c r="BA247" s="187">
        <f>SUM(BA219:BA246)</f>
        <v>0</v>
      </c>
      <c r="BB247" s="187">
        <f>SUM(BB219:BB246)</f>
        <v>0</v>
      </c>
      <c r="BC247" s="187">
        <f>SUM(BC219:BC246)</f>
        <v>0</v>
      </c>
      <c r="BD247" s="187">
        <f>SUM(BD219:BD246)</f>
        <v>0</v>
      </c>
      <c r="BE247" s="187">
        <f>SUM(BE219:BE246)</f>
        <v>0</v>
      </c>
    </row>
    <row r="248" spans="1:104" x14ac:dyDescent="0.2">
      <c r="A248" s="159" t="s">
        <v>74</v>
      </c>
      <c r="B248" s="160" t="s">
        <v>337</v>
      </c>
      <c r="C248" s="161" t="s">
        <v>338</v>
      </c>
      <c r="D248" s="162"/>
      <c r="E248" s="163"/>
      <c r="F248" s="163"/>
      <c r="G248" s="164"/>
      <c r="H248" s="165"/>
      <c r="I248" s="165"/>
      <c r="O248" s="166">
        <v>1</v>
      </c>
    </row>
    <row r="249" spans="1:104" x14ac:dyDescent="0.2">
      <c r="A249" s="167">
        <v>85</v>
      </c>
      <c r="B249" s="168" t="s">
        <v>339</v>
      </c>
      <c r="C249" s="169" t="s">
        <v>340</v>
      </c>
      <c r="D249" s="170" t="s">
        <v>85</v>
      </c>
      <c r="E249" s="171">
        <v>7.2</v>
      </c>
      <c r="F249" s="217"/>
      <c r="G249" s="172">
        <f>E249*F249</f>
        <v>0</v>
      </c>
      <c r="O249" s="166">
        <v>2</v>
      </c>
      <c r="AA249" s="142">
        <v>1</v>
      </c>
      <c r="AB249" s="142">
        <v>7</v>
      </c>
      <c r="AC249" s="142">
        <v>7</v>
      </c>
      <c r="AZ249" s="142">
        <v>2</v>
      </c>
      <c r="BA249" s="142">
        <f>IF(AZ249=1,G249,0)</f>
        <v>0</v>
      </c>
      <c r="BB249" s="142">
        <f>IF(AZ249=2,G249,0)</f>
        <v>0</v>
      </c>
      <c r="BC249" s="142">
        <f>IF(AZ249=3,G249,0)</f>
        <v>0</v>
      </c>
      <c r="BD249" s="142">
        <f>IF(AZ249=4,G249,0)</f>
        <v>0</v>
      </c>
      <c r="BE249" s="142">
        <f>IF(AZ249=5,G249,0)</f>
        <v>0</v>
      </c>
      <c r="CA249" s="166">
        <v>1</v>
      </c>
      <c r="CB249" s="166">
        <v>7</v>
      </c>
      <c r="CZ249" s="142">
        <v>0</v>
      </c>
    </row>
    <row r="250" spans="1:104" x14ac:dyDescent="0.2">
      <c r="A250" s="173"/>
      <c r="B250" s="176"/>
      <c r="C250" s="248" t="s">
        <v>341</v>
      </c>
      <c r="D250" s="249"/>
      <c r="E250" s="177">
        <v>7.2</v>
      </c>
      <c r="F250" s="178"/>
      <c r="G250" s="179"/>
      <c r="M250" s="175" t="s">
        <v>341</v>
      </c>
      <c r="O250" s="166"/>
    </row>
    <row r="251" spans="1:104" x14ac:dyDescent="0.2">
      <c r="A251" s="167">
        <v>86</v>
      </c>
      <c r="B251" s="168" t="s">
        <v>342</v>
      </c>
      <c r="C251" s="169" t="s">
        <v>271</v>
      </c>
      <c r="D251" s="170" t="s">
        <v>85</v>
      </c>
      <c r="E251" s="171">
        <v>19.7</v>
      </c>
      <c r="F251" s="217"/>
      <c r="G251" s="172">
        <f>E251*F251</f>
        <v>0</v>
      </c>
      <c r="O251" s="166">
        <v>2</v>
      </c>
      <c r="AA251" s="142">
        <v>1</v>
      </c>
      <c r="AB251" s="142">
        <v>7</v>
      </c>
      <c r="AC251" s="142">
        <v>7</v>
      </c>
      <c r="AZ251" s="142">
        <v>2</v>
      </c>
      <c r="BA251" s="142">
        <f>IF(AZ251=1,G251,0)</f>
        <v>0</v>
      </c>
      <c r="BB251" s="142">
        <f>IF(AZ251=2,G251,0)</f>
        <v>0</v>
      </c>
      <c r="BC251" s="142">
        <f>IF(AZ251=3,G251,0)</f>
        <v>0</v>
      </c>
      <c r="BD251" s="142">
        <f>IF(AZ251=4,G251,0)</f>
        <v>0</v>
      </c>
      <c r="BE251" s="142">
        <f>IF(AZ251=5,G251,0)</f>
        <v>0</v>
      </c>
      <c r="CA251" s="166">
        <v>1</v>
      </c>
      <c r="CB251" s="166">
        <v>7</v>
      </c>
      <c r="CZ251" s="142">
        <v>4.0000000000000002E-4</v>
      </c>
    </row>
    <row r="252" spans="1:104" x14ac:dyDescent="0.2">
      <c r="A252" s="173"/>
      <c r="B252" s="176"/>
      <c r="C252" s="248" t="s">
        <v>343</v>
      </c>
      <c r="D252" s="249"/>
      <c r="E252" s="177">
        <v>19.7</v>
      </c>
      <c r="F252" s="178"/>
      <c r="G252" s="179"/>
      <c r="M252" s="175" t="s">
        <v>343</v>
      </c>
      <c r="O252" s="166"/>
    </row>
    <row r="253" spans="1:104" x14ac:dyDescent="0.2">
      <c r="A253" s="167">
        <v>87</v>
      </c>
      <c r="B253" s="168" t="s">
        <v>344</v>
      </c>
      <c r="C253" s="169" t="s">
        <v>345</v>
      </c>
      <c r="D253" s="170" t="s">
        <v>85</v>
      </c>
      <c r="E253" s="171">
        <v>19.7</v>
      </c>
      <c r="F253" s="217"/>
      <c r="G253" s="172">
        <f>E253*F253</f>
        <v>0</v>
      </c>
      <c r="O253" s="166">
        <v>2</v>
      </c>
      <c r="AA253" s="142">
        <v>1</v>
      </c>
      <c r="AB253" s="142">
        <v>7</v>
      </c>
      <c r="AC253" s="142">
        <v>7</v>
      </c>
      <c r="AZ253" s="142">
        <v>2</v>
      </c>
      <c r="BA253" s="142">
        <f>IF(AZ253=1,G253,0)</f>
        <v>0</v>
      </c>
      <c r="BB253" s="142">
        <f>IF(AZ253=2,G253,0)</f>
        <v>0</v>
      </c>
      <c r="BC253" s="142">
        <f>IF(AZ253=3,G253,0)</f>
        <v>0</v>
      </c>
      <c r="BD253" s="142">
        <f>IF(AZ253=4,G253,0)</f>
        <v>0</v>
      </c>
      <c r="BE253" s="142">
        <f>IF(AZ253=5,G253,0)</f>
        <v>0</v>
      </c>
      <c r="CA253" s="166">
        <v>1</v>
      </c>
      <c r="CB253" s="166">
        <v>7</v>
      </c>
      <c r="CZ253" s="142">
        <v>0</v>
      </c>
    </row>
    <row r="254" spans="1:104" x14ac:dyDescent="0.2">
      <c r="A254" s="167">
        <v>88</v>
      </c>
      <c r="B254" s="168" t="s">
        <v>346</v>
      </c>
      <c r="C254" s="169" t="s">
        <v>347</v>
      </c>
      <c r="D254" s="170" t="s">
        <v>85</v>
      </c>
      <c r="E254" s="171">
        <v>26.15</v>
      </c>
      <c r="F254" s="217"/>
      <c r="G254" s="172">
        <f>E254*F254</f>
        <v>0</v>
      </c>
      <c r="O254" s="166">
        <v>2</v>
      </c>
      <c r="AA254" s="142">
        <v>1</v>
      </c>
      <c r="AB254" s="142">
        <v>7</v>
      </c>
      <c r="AC254" s="142">
        <v>7</v>
      </c>
      <c r="AZ254" s="142">
        <v>2</v>
      </c>
      <c r="BA254" s="142">
        <f>IF(AZ254=1,G254,0)</f>
        <v>0</v>
      </c>
      <c r="BB254" s="142">
        <f>IF(AZ254=2,G254,0)</f>
        <v>0</v>
      </c>
      <c r="BC254" s="142">
        <f>IF(AZ254=3,G254,0)</f>
        <v>0</v>
      </c>
      <c r="BD254" s="142">
        <f>IF(AZ254=4,G254,0)</f>
        <v>0</v>
      </c>
      <c r="BE254" s="142">
        <f>IF(AZ254=5,G254,0)</f>
        <v>0</v>
      </c>
      <c r="CA254" s="166">
        <v>1</v>
      </c>
      <c r="CB254" s="166">
        <v>7</v>
      </c>
      <c r="CZ254" s="142">
        <v>2.8999999999999998E-3</v>
      </c>
    </row>
    <row r="255" spans="1:104" x14ac:dyDescent="0.2">
      <c r="A255" s="173"/>
      <c r="B255" s="176"/>
      <c r="C255" s="248" t="s">
        <v>116</v>
      </c>
      <c r="D255" s="249"/>
      <c r="E255" s="177">
        <v>7.2</v>
      </c>
      <c r="F255" s="178"/>
      <c r="G255" s="179"/>
      <c r="M255" s="175" t="s">
        <v>116</v>
      </c>
      <c r="O255" s="166"/>
    </row>
    <row r="256" spans="1:104" x14ac:dyDescent="0.2">
      <c r="A256" s="173"/>
      <c r="B256" s="176"/>
      <c r="C256" s="248" t="s">
        <v>117</v>
      </c>
      <c r="D256" s="249"/>
      <c r="E256" s="177">
        <v>12.5</v>
      </c>
      <c r="F256" s="178"/>
      <c r="G256" s="179"/>
      <c r="M256" s="175" t="s">
        <v>117</v>
      </c>
      <c r="O256" s="166"/>
    </row>
    <row r="257" spans="1:104" x14ac:dyDescent="0.2">
      <c r="A257" s="173"/>
      <c r="B257" s="176"/>
      <c r="C257" s="248" t="s">
        <v>118</v>
      </c>
      <c r="D257" s="249"/>
      <c r="E257" s="177">
        <v>4.5</v>
      </c>
      <c r="F257" s="178"/>
      <c r="G257" s="179"/>
      <c r="M257" s="175" t="s">
        <v>118</v>
      </c>
      <c r="O257" s="166"/>
    </row>
    <row r="258" spans="1:104" x14ac:dyDescent="0.2">
      <c r="A258" s="173"/>
      <c r="B258" s="176"/>
      <c r="C258" s="248" t="s">
        <v>348</v>
      </c>
      <c r="D258" s="249"/>
      <c r="E258" s="177">
        <v>1.95</v>
      </c>
      <c r="F258" s="178"/>
      <c r="G258" s="179"/>
      <c r="M258" s="175" t="s">
        <v>348</v>
      </c>
      <c r="O258" s="166"/>
    </row>
    <row r="259" spans="1:104" x14ac:dyDescent="0.2">
      <c r="A259" s="167">
        <v>89</v>
      </c>
      <c r="B259" s="168" t="s">
        <v>349</v>
      </c>
      <c r="C259" s="169" t="s">
        <v>350</v>
      </c>
      <c r="D259" s="170" t="s">
        <v>85</v>
      </c>
      <c r="E259" s="171">
        <v>23.7</v>
      </c>
      <c r="F259" s="217"/>
      <c r="G259" s="172">
        <f>E259*F259</f>
        <v>0</v>
      </c>
      <c r="O259" s="166">
        <v>2</v>
      </c>
      <c r="AA259" s="142">
        <v>1</v>
      </c>
      <c r="AB259" s="142">
        <v>7</v>
      </c>
      <c r="AC259" s="142">
        <v>7</v>
      </c>
      <c r="AZ259" s="142">
        <v>2</v>
      </c>
      <c r="BA259" s="142">
        <f>IF(AZ259=1,G259,0)</f>
        <v>0</v>
      </c>
      <c r="BB259" s="142">
        <f>IF(AZ259=2,G259,0)</f>
        <v>0</v>
      </c>
      <c r="BC259" s="142">
        <f>IF(AZ259=3,G259,0)</f>
        <v>0</v>
      </c>
      <c r="BD259" s="142">
        <f>IF(AZ259=4,G259,0)</f>
        <v>0</v>
      </c>
      <c r="BE259" s="142">
        <f>IF(AZ259=5,G259,0)</f>
        <v>0</v>
      </c>
      <c r="CA259" s="166">
        <v>1</v>
      </c>
      <c r="CB259" s="166">
        <v>7</v>
      </c>
      <c r="CZ259" s="142">
        <v>0</v>
      </c>
    </row>
    <row r="260" spans="1:104" x14ac:dyDescent="0.2">
      <c r="A260" s="173"/>
      <c r="B260" s="176"/>
      <c r="C260" s="248" t="s">
        <v>351</v>
      </c>
      <c r="D260" s="249"/>
      <c r="E260" s="177">
        <v>5.7</v>
      </c>
      <c r="F260" s="178"/>
      <c r="G260" s="179"/>
      <c r="M260" s="175" t="s">
        <v>351</v>
      </c>
      <c r="O260" s="166"/>
    </row>
    <row r="261" spans="1:104" x14ac:dyDescent="0.2">
      <c r="A261" s="173"/>
      <c r="B261" s="176"/>
      <c r="C261" s="248" t="s">
        <v>352</v>
      </c>
      <c r="D261" s="249"/>
      <c r="E261" s="177">
        <v>14.6</v>
      </c>
      <c r="F261" s="178"/>
      <c r="G261" s="179"/>
      <c r="M261" s="175" t="s">
        <v>352</v>
      </c>
      <c r="O261" s="166"/>
    </row>
    <row r="262" spans="1:104" x14ac:dyDescent="0.2">
      <c r="A262" s="173"/>
      <c r="B262" s="176"/>
      <c r="C262" s="248" t="s">
        <v>353</v>
      </c>
      <c r="D262" s="249"/>
      <c r="E262" s="177">
        <v>3.4</v>
      </c>
      <c r="F262" s="178"/>
      <c r="G262" s="179"/>
      <c r="M262" s="175" t="s">
        <v>353</v>
      </c>
      <c r="O262" s="166"/>
    </row>
    <row r="263" spans="1:104" x14ac:dyDescent="0.2">
      <c r="A263" s="167">
        <v>90</v>
      </c>
      <c r="B263" s="168" t="s">
        <v>354</v>
      </c>
      <c r="C263" s="169" t="s">
        <v>355</v>
      </c>
      <c r="D263" s="170" t="s">
        <v>104</v>
      </c>
      <c r="E263" s="171">
        <v>34.5</v>
      </c>
      <c r="F263" s="217"/>
      <c r="G263" s="172">
        <f>E263*F263</f>
        <v>0</v>
      </c>
      <c r="O263" s="166">
        <v>2</v>
      </c>
      <c r="AA263" s="142">
        <v>1</v>
      </c>
      <c r="AB263" s="142">
        <v>7</v>
      </c>
      <c r="AC263" s="142">
        <v>7</v>
      </c>
      <c r="AZ263" s="142">
        <v>2</v>
      </c>
      <c r="BA263" s="142">
        <f>IF(AZ263=1,G263,0)</f>
        <v>0</v>
      </c>
      <c r="BB263" s="142">
        <f>IF(AZ263=2,G263,0)</f>
        <v>0</v>
      </c>
      <c r="BC263" s="142">
        <f>IF(AZ263=3,G263,0)</f>
        <v>0</v>
      </c>
      <c r="BD263" s="142">
        <f>IF(AZ263=4,G263,0)</f>
        <v>0</v>
      </c>
      <c r="BE263" s="142">
        <f>IF(AZ263=5,G263,0)</f>
        <v>0</v>
      </c>
      <c r="CA263" s="166">
        <v>1</v>
      </c>
      <c r="CB263" s="166">
        <v>7</v>
      </c>
      <c r="CZ263" s="142">
        <v>3.0000000000000001E-5</v>
      </c>
    </row>
    <row r="264" spans="1:104" x14ac:dyDescent="0.2">
      <c r="A264" s="173"/>
      <c r="B264" s="176"/>
      <c r="C264" s="248" t="s">
        <v>356</v>
      </c>
      <c r="D264" s="249"/>
      <c r="E264" s="177">
        <v>34.5</v>
      </c>
      <c r="F264" s="178"/>
      <c r="G264" s="179"/>
      <c r="M264" s="175" t="s">
        <v>356</v>
      </c>
      <c r="O264" s="166"/>
    </row>
    <row r="265" spans="1:104" x14ac:dyDescent="0.2">
      <c r="A265" s="167">
        <v>91</v>
      </c>
      <c r="B265" s="168" t="s">
        <v>357</v>
      </c>
      <c r="C265" s="169" t="s">
        <v>444</v>
      </c>
      <c r="D265" s="170" t="s">
        <v>85</v>
      </c>
      <c r="E265" s="171">
        <f>E266</f>
        <v>28.765000000000001</v>
      </c>
      <c r="F265" s="217"/>
      <c r="G265" s="172">
        <f>E265*F265</f>
        <v>0</v>
      </c>
      <c r="O265" s="166">
        <v>2</v>
      </c>
      <c r="AA265" s="142">
        <v>3</v>
      </c>
      <c r="AB265" s="142">
        <v>7</v>
      </c>
      <c r="AC265" s="142">
        <v>2</v>
      </c>
      <c r="AZ265" s="142">
        <v>2</v>
      </c>
      <c r="BA265" s="142">
        <f>IF(AZ265=1,G265,0)</f>
        <v>0</v>
      </c>
      <c r="BB265" s="142">
        <f>IF(AZ265=2,G265,0)</f>
        <v>0</v>
      </c>
      <c r="BC265" s="142">
        <f>IF(AZ265=3,G265,0)</f>
        <v>0</v>
      </c>
      <c r="BD265" s="142">
        <f>IF(AZ265=4,G265,0)</f>
        <v>0</v>
      </c>
      <c r="BE265" s="142">
        <f>IF(AZ265=5,G265,0)</f>
        <v>0</v>
      </c>
      <c r="CA265" s="166">
        <v>3</v>
      </c>
      <c r="CB265" s="166">
        <v>7</v>
      </c>
      <c r="CZ265" s="142">
        <v>1E-3</v>
      </c>
    </row>
    <row r="266" spans="1:104" x14ac:dyDescent="0.2">
      <c r="A266" s="173"/>
      <c r="B266" s="176"/>
      <c r="C266" s="261" t="s">
        <v>451</v>
      </c>
      <c r="D266" s="262"/>
      <c r="E266" s="177">
        <f>E254*1.1</f>
        <v>28.765000000000001</v>
      </c>
      <c r="F266" s="178"/>
      <c r="G266" s="179"/>
      <c r="M266" s="175" t="s">
        <v>116</v>
      </c>
      <c r="O266" s="166"/>
    </row>
    <row r="267" spans="1:104" x14ac:dyDescent="0.2">
      <c r="A267" s="167">
        <v>92</v>
      </c>
      <c r="B267" s="168" t="s">
        <v>358</v>
      </c>
      <c r="C267" s="169" t="s">
        <v>359</v>
      </c>
      <c r="D267" s="170" t="s">
        <v>194</v>
      </c>
      <c r="E267" s="171">
        <v>0.1089</v>
      </c>
      <c r="F267" s="217"/>
      <c r="G267" s="172">
        <f>E267*F267</f>
        <v>0</v>
      </c>
      <c r="O267" s="166">
        <v>2</v>
      </c>
      <c r="AA267" s="142">
        <v>7</v>
      </c>
      <c r="AB267" s="142">
        <v>1001</v>
      </c>
      <c r="AC267" s="142">
        <v>5</v>
      </c>
      <c r="AZ267" s="142">
        <v>2</v>
      </c>
      <c r="BA267" s="142">
        <f>IF(AZ267=1,G267,0)</f>
        <v>0</v>
      </c>
      <c r="BB267" s="142">
        <f>IF(AZ267=2,G267,0)</f>
        <v>0</v>
      </c>
      <c r="BC267" s="142">
        <f>IF(AZ267=3,G267,0)</f>
        <v>0</v>
      </c>
      <c r="BD267" s="142">
        <f>IF(AZ267=4,G267,0)</f>
        <v>0</v>
      </c>
      <c r="BE267" s="142">
        <f>IF(AZ267=5,G267,0)</f>
        <v>0</v>
      </c>
      <c r="CA267" s="166">
        <v>7</v>
      </c>
      <c r="CB267" s="166">
        <v>1001</v>
      </c>
      <c r="CZ267" s="142">
        <v>0</v>
      </c>
    </row>
    <row r="268" spans="1:104" x14ac:dyDescent="0.2">
      <c r="A268" s="167">
        <v>93</v>
      </c>
      <c r="B268" s="168" t="s">
        <v>360</v>
      </c>
      <c r="C268" s="169" t="s">
        <v>361</v>
      </c>
      <c r="D268" s="170" t="s">
        <v>194</v>
      </c>
      <c r="E268" s="171">
        <v>0.1089</v>
      </c>
      <c r="F268" s="217"/>
      <c r="G268" s="172">
        <f>E268*F268</f>
        <v>0</v>
      </c>
      <c r="O268" s="166">
        <v>2</v>
      </c>
      <c r="AA268" s="142">
        <v>7</v>
      </c>
      <c r="AB268" s="142">
        <v>1001</v>
      </c>
      <c r="AC268" s="142">
        <v>5</v>
      </c>
      <c r="AZ268" s="142">
        <v>2</v>
      </c>
      <c r="BA268" s="142">
        <f>IF(AZ268=1,G268,0)</f>
        <v>0</v>
      </c>
      <c r="BB268" s="142">
        <f>IF(AZ268=2,G268,0)</f>
        <v>0</v>
      </c>
      <c r="BC268" s="142">
        <f>IF(AZ268=3,G268,0)</f>
        <v>0</v>
      </c>
      <c r="BD268" s="142">
        <f>IF(AZ268=4,G268,0)</f>
        <v>0</v>
      </c>
      <c r="BE268" s="142">
        <f>IF(AZ268=5,G268,0)</f>
        <v>0</v>
      </c>
      <c r="CA268" s="166">
        <v>7</v>
      </c>
      <c r="CB268" s="166">
        <v>1001</v>
      </c>
      <c r="CZ268" s="142">
        <v>0</v>
      </c>
    </row>
    <row r="269" spans="1:104" x14ac:dyDescent="0.2">
      <c r="A269" s="167">
        <v>94</v>
      </c>
      <c r="B269" s="168" t="s">
        <v>195</v>
      </c>
      <c r="C269" s="169" t="s">
        <v>196</v>
      </c>
      <c r="D269" s="170" t="s">
        <v>194</v>
      </c>
      <c r="E269" s="171">
        <v>0.76493999999999995</v>
      </c>
      <c r="F269" s="217"/>
      <c r="G269" s="172">
        <f>E269*F269</f>
        <v>0</v>
      </c>
      <c r="O269" s="166">
        <v>2</v>
      </c>
      <c r="AA269" s="142">
        <v>8</v>
      </c>
      <c r="AB269" s="142">
        <v>0</v>
      </c>
      <c r="AC269" s="142">
        <v>3</v>
      </c>
      <c r="AZ269" s="142">
        <v>2</v>
      </c>
      <c r="BA269" s="142">
        <f>IF(AZ269=1,G269,0)</f>
        <v>0</v>
      </c>
      <c r="BB269" s="142">
        <f>IF(AZ269=2,G269,0)</f>
        <v>0</v>
      </c>
      <c r="BC269" s="142">
        <f>IF(AZ269=3,G269,0)</f>
        <v>0</v>
      </c>
      <c r="BD269" s="142">
        <f>IF(AZ269=4,G269,0)</f>
        <v>0</v>
      </c>
      <c r="BE269" s="142">
        <f>IF(AZ269=5,G269,0)</f>
        <v>0</v>
      </c>
      <c r="CA269" s="166">
        <v>8</v>
      </c>
      <c r="CB269" s="166">
        <v>0</v>
      </c>
      <c r="CZ269" s="142">
        <v>0</v>
      </c>
    </row>
    <row r="270" spans="1:104" x14ac:dyDescent="0.2">
      <c r="A270" s="167">
        <v>95</v>
      </c>
      <c r="B270" s="168" t="s">
        <v>197</v>
      </c>
      <c r="C270" s="169" t="s">
        <v>198</v>
      </c>
      <c r="D270" s="170" t="s">
        <v>194</v>
      </c>
      <c r="E270" s="171">
        <v>0.76493999999999995</v>
      </c>
      <c r="F270" s="217"/>
      <c r="G270" s="172">
        <f>E270*F270</f>
        <v>0</v>
      </c>
      <c r="O270" s="166">
        <v>2</v>
      </c>
      <c r="AA270" s="142">
        <v>8</v>
      </c>
      <c r="AB270" s="142">
        <v>0</v>
      </c>
      <c r="AC270" s="142">
        <v>3</v>
      </c>
      <c r="AZ270" s="142">
        <v>2</v>
      </c>
      <c r="BA270" s="142">
        <f>IF(AZ270=1,G270,0)</f>
        <v>0</v>
      </c>
      <c r="BB270" s="142">
        <f>IF(AZ270=2,G270,0)</f>
        <v>0</v>
      </c>
      <c r="BC270" s="142">
        <f>IF(AZ270=3,G270,0)</f>
        <v>0</v>
      </c>
      <c r="BD270" s="142">
        <f>IF(AZ270=4,G270,0)</f>
        <v>0</v>
      </c>
      <c r="BE270" s="142">
        <f>IF(AZ270=5,G270,0)</f>
        <v>0</v>
      </c>
      <c r="CA270" s="166">
        <v>8</v>
      </c>
      <c r="CB270" s="166">
        <v>0</v>
      </c>
      <c r="CZ270" s="142">
        <v>0</v>
      </c>
    </row>
    <row r="271" spans="1:104" x14ac:dyDescent="0.2">
      <c r="A271" s="180"/>
      <c r="B271" s="181" t="s">
        <v>76</v>
      </c>
      <c r="C271" s="182" t="str">
        <f>CONCATENATE(B248," ",C248)</f>
        <v>781 Obklady keramické</v>
      </c>
      <c r="D271" s="183"/>
      <c r="E271" s="184"/>
      <c r="F271" s="185"/>
      <c r="G271" s="186">
        <f>SUM(G248:G270)</f>
        <v>0</v>
      </c>
      <c r="O271" s="166">
        <v>4</v>
      </c>
      <c r="BA271" s="187">
        <f>SUM(BA248:BA270)</f>
        <v>0</v>
      </c>
      <c r="BB271" s="187">
        <f>SUM(BB248:BB270)</f>
        <v>0</v>
      </c>
      <c r="BC271" s="187">
        <f>SUM(BC248:BC270)</f>
        <v>0</v>
      </c>
      <c r="BD271" s="187">
        <f>SUM(BD248:BD270)</f>
        <v>0</v>
      </c>
      <c r="BE271" s="187">
        <f>SUM(BE248:BE270)</f>
        <v>0</v>
      </c>
    </row>
    <row r="272" spans="1:104" x14ac:dyDescent="0.2">
      <c r="A272" s="159" t="s">
        <v>74</v>
      </c>
      <c r="B272" s="160" t="s">
        <v>362</v>
      </c>
      <c r="C272" s="161" t="s">
        <v>363</v>
      </c>
      <c r="D272" s="162"/>
      <c r="E272" s="163"/>
      <c r="F272" s="163"/>
      <c r="G272" s="164"/>
      <c r="H272" s="165"/>
      <c r="I272" s="165"/>
      <c r="O272" s="166">
        <v>1</v>
      </c>
    </row>
    <row r="273" spans="1:104" ht="22.5" x14ac:dyDescent="0.2">
      <c r="A273" s="167">
        <v>96</v>
      </c>
      <c r="B273" s="168" t="s">
        <v>364</v>
      </c>
      <c r="C273" s="169" t="s">
        <v>365</v>
      </c>
      <c r="D273" s="170" t="s">
        <v>85</v>
      </c>
      <c r="E273" s="171">
        <v>6.66</v>
      </c>
      <c r="F273" s="217"/>
      <c r="G273" s="172">
        <f>E273*F273</f>
        <v>0</v>
      </c>
      <c r="O273" s="166">
        <v>2</v>
      </c>
      <c r="AA273" s="142">
        <v>12</v>
      </c>
      <c r="AB273" s="142">
        <v>0</v>
      </c>
      <c r="AC273" s="142">
        <v>13</v>
      </c>
      <c r="AZ273" s="142">
        <v>2</v>
      </c>
      <c r="BA273" s="142">
        <f>IF(AZ273=1,G273,0)</f>
        <v>0</v>
      </c>
      <c r="BB273" s="142">
        <f>IF(AZ273=2,G273,0)</f>
        <v>0</v>
      </c>
      <c r="BC273" s="142">
        <f>IF(AZ273=3,G273,0)</f>
        <v>0</v>
      </c>
      <c r="BD273" s="142">
        <f>IF(AZ273=4,G273,0)</f>
        <v>0</v>
      </c>
      <c r="BE273" s="142">
        <f>IF(AZ273=5,G273,0)</f>
        <v>0</v>
      </c>
      <c r="CA273" s="166">
        <v>12</v>
      </c>
      <c r="CB273" s="166">
        <v>0</v>
      </c>
      <c r="CZ273" s="142">
        <v>0</v>
      </c>
    </row>
    <row r="274" spans="1:104" x14ac:dyDescent="0.2">
      <c r="A274" s="173"/>
      <c r="B274" s="176"/>
      <c r="C274" s="248" t="s">
        <v>366</v>
      </c>
      <c r="D274" s="249"/>
      <c r="E274" s="177">
        <v>3.84</v>
      </c>
      <c r="F274" s="178"/>
      <c r="G274" s="179"/>
      <c r="M274" s="175" t="s">
        <v>366</v>
      </c>
      <c r="O274" s="166"/>
    </row>
    <row r="275" spans="1:104" x14ac:dyDescent="0.2">
      <c r="A275" s="173"/>
      <c r="B275" s="176"/>
      <c r="C275" s="248" t="s">
        <v>367</v>
      </c>
      <c r="D275" s="249"/>
      <c r="E275" s="177">
        <v>1.84</v>
      </c>
      <c r="F275" s="178"/>
      <c r="G275" s="179"/>
      <c r="M275" s="175" t="s">
        <v>367</v>
      </c>
      <c r="O275" s="166"/>
    </row>
    <row r="276" spans="1:104" x14ac:dyDescent="0.2">
      <c r="A276" s="173"/>
      <c r="B276" s="176"/>
      <c r="C276" s="248" t="s">
        <v>368</v>
      </c>
      <c r="D276" s="249"/>
      <c r="E276" s="177">
        <v>0.98</v>
      </c>
      <c r="F276" s="178"/>
      <c r="G276" s="179"/>
      <c r="M276" s="175" t="s">
        <v>368</v>
      </c>
      <c r="O276" s="166"/>
    </row>
    <row r="277" spans="1:104" x14ac:dyDescent="0.2">
      <c r="A277" s="180"/>
      <c r="B277" s="181" t="s">
        <v>76</v>
      </c>
      <c r="C277" s="182" t="str">
        <f>CONCATENATE(B272," ",C272)</f>
        <v>783 Nátěry</v>
      </c>
      <c r="D277" s="183"/>
      <c r="E277" s="184"/>
      <c r="F277" s="185"/>
      <c r="G277" s="186">
        <f>SUM(G272:G276)</f>
        <v>0</v>
      </c>
      <c r="O277" s="166">
        <v>4</v>
      </c>
      <c r="BA277" s="187">
        <f>SUM(BA272:BA276)</f>
        <v>0</v>
      </c>
      <c r="BB277" s="187">
        <f>SUM(BB272:BB276)</f>
        <v>0</v>
      </c>
      <c r="BC277" s="187">
        <f>SUM(BC272:BC276)</f>
        <v>0</v>
      </c>
      <c r="BD277" s="187">
        <f>SUM(BD272:BD276)</f>
        <v>0</v>
      </c>
      <c r="BE277" s="187">
        <f>SUM(BE272:BE276)</f>
        <v>0</v>
      </c>
    </row>
    <row r="278" spans="1:104" x14ac:dyDescent="0.2">
      <c r="A278" s="159" t="s">
        <v>74</v>
      </c>
      <c r="B278" s="160" t="s">
        <v>369</v>
      </c>
      <c r="C278" s="161" t="s">
        <v>370</v>
      </c>
      <c r="D278" s="162"/>
      <c r="E278" s="163"/>
      <c r="F278" s="163"/>
      <c r="G278" s="164"/>
      <c r="H278" s="165"/>
      <c r="I278" s="165"/>
      <c r="O278" s="166">
        <v>1</v>
      </c>
    </row>
    <row r="279" spans="1:104" x14ac:dyDescent="0.2">
      <c r="A279" s="167">
        <v>97</v>
      </c>
      <c r="B279" s="168" t="s">
        <v>371</v>
      </c>
      <c r="C279" s="169" t="s">
        <v>372</v>
      </c>
      <c r="D279" s="170" t="s">
        <v>85</v>
      </c>
      <c r="E279" s="171">
        <f>SUM(E280:E287)</f>
        <v>348.4</v>
      </c>
      <c r="F279" s="217"/>
      <c r="G279" s="172">
        <f>E279*F279</f>
        <v>0</v>
      </c>
      <c r="O279" s="166">
        <v>2</v>
      </c>
      <c r="AA279" s="142">
        <v>1</v>
      </c>
      <c r="AB279" s="142">
        <v>7</v>
      </c>
      <c r="AC279" s="142">
        <v>7</v>
      </c>
      <c r="AZ279" s="142">
        <v>2</v>
      </c>
      <c r="BA279" s="142">
        <f>IF(AZ279=1,G279,0)</f>
        <v>0</v>
      </c>
      <c r="BB279" s="142">
        <f>IF(AZ279=2,G279,0)</f>
        <v>0</v>
      </c>
      <c r="BC279" s="142">
        <f>IF(AZ279=3,G279,0)</f>
        <v>0</v>
      </c>
      <c r="BD279" s="142">
        <f>IF(AZ279=4,G279,0)</f>
        <v>0</v>
      </c>
      <c r="BE279" s="142">
        <f>IF(AZ279=5,G279,0)</f>
        <v>0</v>
      </c>
      <c r="CA279" s="166">
        <v>1</v>
      </c>
      <c r="CB279" s="166">
        <v>7</v>
      </c>
      <c r="CZ279" s="142">
        <v>6.9999999999999994E-5</v>
      </c>
    </row>
    <row r="280" spans="1:104" x14ac:dyDescent="0.2">
      <c r="A280" s="173"/>
      <c r="B280" s="176"/>
      <c r="C280" s="248" t="s">
        <v>373</v>
      </c>
      <c r="D280" s="249"/>
      <c r="E280" s="177">
        <v>41.1</v>
      </c>
      <c r="F280" s="178"/>
      <c r="G280" s="179"/>
      <c r="M280" s="175" t="s">
        <v>373</v>
      </c>
      <c r="O280" s="166"/>
    </row>
    <row r="281" spans="1:104" x14ac:dyDescent="0.2">
      <c r="A281" s="173"/>
      <c r="B281" s="176"/>
      <c r="C281" s="248" t="s">
        <v>374</v>
      </c>
      <c r="D281" s="249"/>
      <c r="E281" s="177">
        <v>19.95</v>
      </c>
      <c r="F281" s="178"/>
      <c r="G281" s="179"/>
      <c r="M281" s="175" t="s">
        <v>374</v>
      </c>
      <c r="O281" s="166"/>
    </row>
    <row r="282" spans="1:104" x14ac:dyDescent="0.2">
      <c r="A282" s="173"/>
      <c r="B282" s="176"/>
      <c r="C282" s="248" t="s">
        <v>375</v>
      </c>
      <c r="D282" s="249"/>
      <c r="E282" s="177">
        <v>3.55</v>
      </c>
      <c r="F282" s="178"/>
      <c r="G282" s="179"/>
      <c r="M282" s="175" t="s">
        <v>375</v>
      </c>
      <c r="O282" s="166"/>
    </row>
    <row r="283" spans="1:104" x14ac:dyDescent="0.2">
      <c r="A283" s="173"/>
      <c r="B283" s="176"/>
      <c r="C283" s="248" t="s">
        <v>376</v>
      </c>
      <c r="D283" s="249"/>
      <c r="E283" s="177">
        <v>7.25</v>
      </c>
      <c r="F283" s="178"/>
      <c r="G283" s="179"/>
      <c r="M283" s="175" t="s">
        <v>376</v>
      </c>
      <c r="O283" s="166"/>
    </row>
    <row r="284" spans="1:104" x14ac:dyDescent="0.2">
      <c r="A284" s="173"/>
      <c r="B284" s="176"/>
      <c r="C284" s="248" t="s">
        <v>438</v>
      </c>
      <c r="D284" s="249"/>
      <c r="E284" s="177">
        <v>42.1</v>
      </c>
      <c r="F284" s="178"/>
      <c r="G284" s="179"/>
      <c r="M284" s="175" t="s">
        <v>377</v>
      </c>
      <c r="O284" s="166"/>
    </row>
    <row r="285" spans="1:104" x14ac:dyDescent="0.2">
      <c r="A285" s="173"/>
      <c r="B285" s="176"/>
      <c r="C285" s="248" t="s">
        <v>441</v>
      </c>
      <c r="D285" s="249"/>
      <c r="E285" s="177">
        <v>82.3</v>
      </c>
      <c r="F285" s="178"/>
      <c r="G285" s="179"/>
      <c r="M285" s="175" t="s">
        <v>378</v>
      </c>
      <c r="O285" s="166"/>
    </row>
    <row r="286" spans="1:104" x14ac:dyDescent="0.2">
      <c r="A286" s="173"/>
      <c r="B286" s="176"/>
      <c r="C286" s="248" t="s">
        <v>439</v>
      </c>
      <c r="D286" s="249"/>
      <c r="E286" s="177">
        <v>73.5</v>
      </c>
      <c r="F286" s="178"/>
      <c r="G286" s="179"/>
      <c r="M286" s="175" t="s">
        <v>379</v>
      </c>
      <c r="O286" s="166"/>
    </row>
    <row r="287" spans="1:104" x14ac:dyDescent="0.2">
      <c r="A287" s="173"/>
      <c r="B287" s="176"/>
      <c r="C287" s="248" t="s">
        <v>440</v>
      </c>
      <c r="D287" s="249"/>
      <c r="E287" s="177">
        <v>78.650000000000006</v>
      </c>
      <c r="F287" s="178"/>
      <c r="G287" s="179"/>
      <c r="M287" s="175" t="s">
        <v>380</v>
      </c>
      <c r="O287" s="166"/>
    </row>
    <row r="288" spans="1:104" x14ac:dyDescent="0.2">
      <c r="A288" s="167">
        <v>98</v>
      </c>
      <c r="B288" s="168" t="s">
        <v>381</v>
      </c>
      <c r="C288" s="169" t="s">
        <v>382</v>
      </c>
      <c r="D288" s="170" t="s">
        <v>85</v>
      </c>
      <c r="E288" s="171">
        <f>E279</f>
        <v>348.4</v>
      </c>
      <c r="F288" s="217"/>
      <c r="G288" s="172">
        <f>E288*F288</f>
        <v>0</v>
      </c>
      <c r="O288" s="166">
        <v>2</v>
      </c>
      <c r="AA288" s="142">
        <v>1</v>
      </c>
      <c r="AB288" s="142">
        <v>7</v>
      </c>
      <c r="AC288" s="142">
        <v>7</v>
      </c>
      <c r="AZ288" s="142">
        <v>2</v>
      </c>
      <c r="BA288" s="142">
        <f>IF(AZ288=1,G288,0)</f>
        <v>0</v>
      </c>
      <c r="BB288" s="142">
        <f>IF(AZ288=2,G288,0)</f>
        <v>0</v>
      </c>
      <c r="BC288" s="142">
        <f>IF(AZ288=3,G288,0)</f>
        <v>0</v>
      </c>
      <c r="BD288" s="142">
        <f>IF(AZ288=4,G288,0)</f>
        <v>0</v>
      </c>
      <c r="BE288" s="142">
        <f>IF(AZ288=5,G288,0)</f>
        <v>0</v>
      </c>
      <c r="CA288" s="166">
        <v>1</v>
      </c>
      <c r="CB288" s="166">
        <v>7</v>
      </c>
      <c r="CZ288" s="142">
        <v>0</v>
      </c>
    </row>
    <row r="289" spans="1:104" x14ac:dyDescent="0.2">
      <c r="A289" s="167">
        <v>99</v>
      </c>
      <c r="B289" s="168" t="s">
        <v>383</v>
      </c>
      <c r="C289" s="169" t="s">
        <v>384</v>
      </c>
      <c r="D289" s="170" t="s">
        <v>85</v>
      </c>
      <c r="E289" s="171">
        <f>E279</f>
        <v>348.4</v>
      </c>
      <c r="F289" s="217"/>
      <c r="G289" s="172">
        <f>E289*F289</f>
        <v>0</v>
      </c>
      <c r="O289" s="166">
        <v>2</v>
      </c>
      <c r="AA289" s="142">
        <v>1</v>
      </c>
      <c r="AB289" s="142">
        <v>7</v>
      </c>
      <c r="AC289" s="142">
        <v>7</v>
      </c>
      <c r="AZ289" s="142">
        <v>2</v>
      </c>
      <c r="BA289" s="142">
        <f>IF(AZ289=1,G289,0)</f>
        <v>0</v>
      </c>
      <c r="BB289" s="142">
        <f>IF(AZ289=2,G289,0)</f>
        <v>0</v>
      </c>
      <c r="BC289" s="142">
        <f>IF(AZ289=3,G289,0)</f>
        <v>0</v>
      </c>
      <c r="BD289" s="142">
        <f>IF(AZ289=4,G289,0)</f>
        <v>0</v>
      </c>
      <c r="BE289" s="142">
        <f>IF(AZ289=5,G289,0)</f>
        <v>0</v>
      </c>
      <c r="CA289" s="166">
        <v>1</v>
      </c>
      <c r="CB289" s="166">
        <v>7</v>
      </c>
      <c r="CZ289" s="142">
        <v>3.8999999999999999E-4</v>
      </c>
    </row>
    <row r="290" spans="1:104" x14ac:dyDescent="0.2">
      <c r="A290" s="180"/>
      <c r="B290" s="181" t="s">
        <v>76</v>
      </c>
      <c r="C290" s="182" t="str">
        <f>CONCATENATE(B278," ",C278)</f>
        <v>784 Malby</v>
      </c>
      <c r="D290" s="183"/>
      <c r="E290" s="184"/>
      <c r="F290" s="185"/>
      <c r="G290" s="186">
        <f>SUM(G278:G289)</f>
        <v>0</v>
      </c>
      <c r="O290" s="166">
        <v>4</v>
      </c>
      <c r="BA290" s="187">
        <f>SUM(BA278:BA289)</f>
        <v>0</v>
      </c>
      <c r="BB290" s="187">
        <f>SUM(BB278:BB289)</f>
        <v>0</v>
      </c>
      <c r="BC290" s="187">
        <f>SUM(BC278:BC289)</f>
        <v>0</v>
      </c>
      <c r="BD290" s="187">
        <f>SUM(BD278:BD289)</f>
        <v>0</v>
      </c>
      <c r="BE290" s="187">
        <f>SUM(BE278:BE289)</f>
        <v>0</v>
      </c>
    </row>
    <row r="291" spans="1:104" x14ac:dyDescent="0.2">
      <c r="A291" s="159" t="s">
        <v>74</v>
      </c>
      <c r="B291" s="160" t="s">
        <v>385</v>
      </c>
      <c r="C291" s="161" t="s">
        <v>386</v>
      </c>
      <c r="D291" s="162"/>
      <c r="E291" s="163"/>
      <c r="F291" s="163"/>
      <c r="G291" s="164"/>
      <c r="H291" s="165"/>
      <c r="I291" s="165"/>
      <c r="O291" s="166">
        <v>1</v>
      </c>
    </row>
    <row r="292" spans="1:104" x14ac:dyDescent="0.2">
      <c r="A292" s="167">
        <v>100</v>
      </c>
      <c r="B292" s="168" t="s">
        <v>387</v>
      </c>
      <c r="C292" s="169" t="s">
        <v>388</v>
      </c>
      <c r="D292" s="170" t="s">
        <v>194</v>
      </c>
      <c r="E292" s="171">
        <v>5.6951000000000001</v>
      </c>
      <c r="F292" s="217"/>
      <c r="G292" s="172">
        <f>E292*F292</f>
        <v>0</v>
      </c>
      <c r="O292" s="166">
        <v>2</v>
      </c>
      <c r="AA292" s="142">
        <v>1</v>
      </c>
      <c r="AB292" s="142">
        <v>10</v>
      </c>
      <c r="AC292" s="142">
        <v>10</v>
      </c>
      <c r="AZ292" s="142">
        <v>1</v>
      </c>
      <c r="BA292" s="142">
        <f>IF(AZ292=1,G292,0)</f>
        <v>0</v>
      </c>
      <c r="BB292" s="142">
        <f>IF(AZ292=2,G292,0)</f>
        <v>0</v>
      </c>
      <c r="BC292" s="142">
        <f>IF(AZ292=3,G292,0)</f>
        <v>0</v>
      </c>
      <c r="BD292" s="142">
        <f>IF(AZ292=4,G292,0)</f>
        <v>0</v>
      </c>
      <c r="BE292" s="142">
        <f>IF(AZ292=5,G292,0)</f>
        <v>0</v>
      </c>
      <c r="CA292" s="166">
        <v>1</v>
      </c>
      <c r="CB292" s="166">
        <v>10</v>
      </c>
      <c r="CZ292" s="142">
        <v>0</v>
      </c>
    </row>
    <row r="293" spans="1:104" x14ac:dyDescent="0.2">
      <c r="A293" s="173"/>
      <c r="B293" s="176"/>
      <c r="C293" s="248" t="s">
        <v>389</v>
      </c>
      <c r="D293" s="249"/>
      <c r="E293" s="177">
        <v>5.6951000000000001</v>
      </c>
      <c r="F293" s="178"/>
      <c r="G293" s="179"/>
      <c r="M293" s="175" t="s">
        <v>389</v>
      </c>
      <c r="O293" s="166"/>
    </row>
    <row r="294" spans="1:104" x14ac:dyDescent="0.2">
      <c r="A294" s="167">
        <v>101</v>
      </c>
      <c r="B294" s="168" t="s">
        <v>390</v>
      </c>
      <c r="C294" s="169" t="s">
        <v>391</v>
      </c>
      <c r="D294" s="170" t="s">
        <v>194</v>
      </c>
      <c r="E294" s="171">
        <v>5.6951000000000001</v>
      </c>
      <c r="F294" s="217"/>
      <c r="G294" s="172">
        <f>E294*F294</f>
        <v>0</v>
      </c>
      <c r="O294" s="166">
        <v>2</v>
      </c>
      <c r="AA294" s="142">
        <v>1</v>
      </c>
      <c r="AB294" s="142">
        <v>10</v>
      </c>
      <c r="AC294" s="142">
        <v>10</v>
      </c>
      <c r="AZ294" s="142">
        <v>1</v>
      </c>
      <c r="BA294" s="142">
        <f>IF(AZ294=1,G294,0)</f>
        <v>0</v>
      </c>
      <c r="BB294" s="142">
        <f>IF(AZ294=2,G294,0)</f>
        <v>0</v>
      </c>
      <c r="BC294" s="142">
        <f>IF(AZ294=3,G294,0)</f>
        <v>0</v>
      </c>
      <c r="BD294" s="142">
        <f>IF(AZ294=4,G294,0)</f>
        <v>0</v>
      </c>
      <c r="BE294" s="142">
        <f>IF(AZ294=5,G294,0)</f>
        <v>0</v>
      </c>
      <c r="CA294" s="166">
        <v>1</v>
      </c>
      <c r="CB294" s="166">
        <v>10</v>
      </c>
      <c r="CZ294" s="142">
        <v>0</v>
      </c>
    </row>
    <row r="295" spans="1:104" x14ac:dyDescent="0.2">
      <c r="A295" s="173"/>
      <c r="B295" s="176"/>
      <c r="C295" s="248" t="s">
        <v>389</v>
      </c>
      <c r="D295" s="249"/>
      <c r="E295" s="177">
        <v>5.6951000000000001</v>
      </c>
      <c r="F295" s="219"/>
      <c r="G295" s="179"/>
      <c r="M295" s="175" t="s">
        <v>389</v>
      </c>
      <c r="O295" s="166"/>
    </row>
    <row r="296" spans="1:104" x14ac:dyDescent="0.2">
      <c r="A296" s="167">
        <v>102</v>
      </c>
      <c r="B296" s="168" t="s">
        <v>392</v>
      </c>
      <c r="C296" s="169" t="s">
        <v>393</v>
      </c>
      <c r="D296" s="170" t="s">
        <v>194</v>
      </c>
      <c r="E296" s="171">
        <v>11.3902</v>
      </c>
      <c r="F296" s="217"/>
      <c r="G296" s="172">
        <f>E296*F296</f>
        <v>0</v>
      </c>
      <c r="O296" s="166">
        <v>2</v>
      </c>
      <c r="AA296" s="142">
        <v>1</v>
      </c>
      <c r="AB296" s="142">
        <v>10</v>
      </c>
      <c r="AC296" s="142">
        <v>10</v>
      </c>
      <c r="AZ296" s="142">
        <v>1</v>
      </c>
      <c r="BA296" s="142">
        <f>IF(AZ296=1,G296,0)</f>
        <v>0</v>
      </c>
      <c r="BB296" s="142">
        <f>IF(AZ296=2,G296,0)</f>
        <v>0</v>
      </c>
      <c r="BC296" s="142">
        <f>IF(AZ296=3,G296,0)</f>
        <v>0</v>
      </c>
      <c r="BD296" s="142">
        <f>IF(AZ296=4,G296,0)</f>
        <v>0</v>
      </c>
      <c r="BE296" s="142">
        <f>IF(AZ296=5,G296,0)</f>
        <v>0</v>
      </c>
      <c r="CA296" s="166">
        <v>1</v>
      </c>
      <c r="CB296" s="166">
        <v>10</v>
      </c>
      <c r="CZ296" s="142">
        <v>0</v>
      </c>
    </row>
    <row r="297" spans="1:104" x14ac:dyDescent="0.2">
      <c r="A297" s="173"/>
      <c r="B297" s="176"/>
      <c r="C297" s="248" t="s">
        <v>394</v>
      </c>
      <c r="D297" s="249"/>
      <c r="E297" s="177">
        <v>11.3902</v>
      </c>
      <c r="F297" s="178"/>
      <c r="G297" s="179"/>
      <c r="M297" s="175" t="s">
        <v>394</v>
      </c>
      <c r="O297" s="166"/>
    </row>
    <row r="298" spans="1:104" x14ac:dyDescent="0.2">
      <c r="A298" s="167">
        <v>103</v>
      </c>
      <c r="B298" s="168" t="s">
        <v>395</v>
      </c>
      <c r="C298" s="169" t="s">
        <v>396</v>
      </c>
      <c r="D298" s="170" t="s">
        <v>194</v>
      </c>
      <c r="E298" s="171">
        <v>5.6951000000000001</v>
      </c>
      <c r="F298" s="217"/>
      <c r="G298" s="172">
        <f>E298*F298</f>
        <v>0</v>
      </c>
      <c r="O298" s="166">
        <v>2</v>
      </c>
      <c r="AA298" s="142">
        <v>1</v>
      </c>
      <c r="AB298" s="142">
        <v>10</v>
      </c>
      <c r="AC298" s="142">
        <v>10</v>
      </c>
      <c r="AZ298" s="142">
        <v>1</v>
      </c>
      <c r="BA298" s="142">
        <f>IF(AZ298=1,G298,0)</f>
        <v>0</v>
      </c>
      <c r="BB298" s="142">
        <f>IF(AZ298=2,G298,0)</f>
        <v>0</v>
      </c>
      <c r="BC298" s="142">
        <f>IF(AZ298=3,G298,0)</f>
        <v>0</v>
      </c>
      <c r="BD298" s="142">
        <f>IF(AZ298=4,G298,0)</f>
        <v>0</v>
      </c>
      <c r="BE298" s="142">
        <f>IF(AZ298=5,G298,0)</f>
        <v>0</v>
      </c>
      <c r="CA298" s="166">
        <v>1</v>
      </c>
      <c r="CB298" s="166">
        <v>10</v>
      </c>
      <c r="CZ298" s="142">
        <v>0</v>
      </c>
    </row>
    <row r="299" spans="1:104" x14ac:dyDescent="0.2">
      <c r="A299" s="173"/>
      <c r="B299" s="176"/>
      <c r="C299" s="248" t="s">
        <v>389</v>
      </c>
      <c r="D299" s="249"/>
      <c r="E299" s="177">
        <v>5.6951000000000001</v>
      </c>
      <c r="F299" s="178"/>
      <c r="G299" s="179"/>
      <c r="M299" s="175" t="s">
        <v>389</v>
      </c>
      <c r="O299" s="166"/>
    </row>
    <row r="300" spans="1:104" x14ac:dyDescent="0.2">
      <c r="A300" s="167">
        <v>104</v>
      </c>
      <c r="B300" s="168" t="s">
        <v>397</v>
      </c>
      <c r="C300" s="169" t="s">
        <v>398</v>
      </c>
      <c r="D300" s="170" t="s">
        <v>194</v>
      </c>
      <c r="E300" s="171">
        <v>5.6951000000000001</v>
      </c>
      <c r="F300" s="217"/>
      <c r="G300" s="172">
        <f>E300*F300</f>
        <v>0</v>
      </c>
      <c r="O300" s="166">
        <v>2</v>
      </c>
      <c r="AA300" s="142">
        <v>1</v>
      </c>
      <c r="AB300" s="142">
        <v>1</v>
      </c>
      <c r="AC300" s="142">
        <v>1</v>
      </c>
      <c r="AZ300" s="142">
        <v>1</v>
      </c>
      <c r="BA300" s="142">
        <f>IF(AZ300=1,G300,0)</f>
        <v>0</v>
      </c>
      <c r="BB300" s="142">
        <f>IF(AZ300=2,G300,0)</f>
        <v>0</v>
      </c>
      <c r="BC300" s="142">
        <f>IF(AZ300=3,G300,0)</f>
        <v>0</v>
      </c>
      <c r="BD300" s="142">
        <f>IF(AZ300=4,G300,0)</f>
        <v>0</v>
      </c>
      <c r="BE300" s="142">
        <f>IF(AZ300=5,G300,0)</f>
        <v>0</v>
      </c>
      <c r="CA300" s="166">
        <v>1</v>
      </c>
      <c r="CB300" s="166">
        <v>1</v>
      </c>
      <c r="CZ300" s="142">
        <v>0</v>
      </c>
    </row>
    <row r="301" spans="1:104" x14ac:dyDescent="0.2">
      <c r="A301" s="173"/>
      <c r="B301" s="176"/>
      <c r="C301" s="248" t="s">
        <v>389</v>
      </c>
      <c r="D301" s="249"/>
      <c r="E301" s="177">
        <v>5.6951000000000001</v>
      </c>
      <c r="F301" s="178"/>
      <c r="G301" s="179"/>
      <c r="M301" s="175" t="s">
        <v>389</v>
      </c>
      <c r="O301" s="166"/>
    </row>
    <row r="302" spans="1:104" x14ac:dyDescent="0.2">
      <c r="A302" s="180"/>
      <c r="B302" s="181" t="s">
        <v>76</v>
      </c>
      <c r="C302" s="182" t="str">
        <f>CONCATENATE(B291," ",C291)</f>
        <v>D96 Přesuny suti a vybouraných hmot</v>
      </c>
      <c r="D302" s="183"/>
      <c r="E302" s="184"/>
      <c r="F302" s="185"/>
      <c r="G302" s="186">
        <f>SUM(G291:G301)</f>
        <v>0</v>
      </c>
      <c r="O302" s="166">
        <v>4</v>
      </c>
      <c r="BA302" s="187">
        <f>SUM(BA291:BA301)</f>
        <v>0</v>
      </c>
      <c r="BB302" s="187">
        <f>SUM(BB291:BB301)</f>
        <v>0</v>
      </c>
      <c r="BC302" s="187">
        <f>SUM(BC291:BC301)</f>
        <v>0</v>
      </c>
      <c r="BD302" s="187">
        <f>SUM(BD291:BD301)</f>
        <v>0</v>
      </c>
      <c r="BE302" s="187">
        <f>SUM(BE291:BE301)</f>
        <v>0</v>
      </c>
    </row>
    <row r="303" spans="1:104" x14ac:dyDescent="0.2">
      <c r="E303" s="142"/>
    </row>
    <row r="304" spans="1:104" x14ac:dyDescent="0.2">
      <c r="E304" s="142"/>
    </row>
    <row r="305" spans="5:5" x14ac:dyDescent="0.2">
      <c r="E305" s="142"/>
    </row>
    <row r="306" spans="5:5" x14ac:dyDescent="0.2">
      <c r="E306" s="142"/>
    </row>
    <row r="307" spans="5:5" x14ac:dyDescent="0.2">
      <c r="E307" s="142"/>
    </row>
    <row r="308" spans="5:5" x14ac:dyDescent="0.2">
      <c r="E308" s="142"/>
    </row>
    <row r="309" spans="5:5" x14ac:dyDescent="0.2">
      <c r="E309" s="142"/>
    </row>
    <row r="310" spans="5:5" x14ac:dyDescent="0.2">
      <c r="E310" s="142"/>
    </row>
    <row r="311" spans="5:5" x14ac:dyDescent="0.2">
      <c r="E311" s="142"/>
    </row>
    <row r="312" spans="5:5" x14ac:dyDescent="0.2">
      <c r="E312" s="142"/>
    </row>
    <row r="313" spans="5:5" x14ac:dyDescent="0.2">
      <c r="E313" s="142"/>
    </row>
    <row r="314" spans="5:5" x14ac:dyDescent="0.2">
      <c r="E314" s="142"/>
    </row>
    <row r="315" spans="5:5" x14ac:dyDescent="0.2">
      <c r="E315" s="142"/>
    </row>
    <row r="316" spans="5:5" x14ac:dyDescent="0.2">
      <c r="E316" s="142"/>
    </row>
    <row r="317" spans="5:5" x14ac:dyDescent="0.2">
      <c r="E317" s="142"/>
    </row>
    <row r="318" spans="5:5" x14ac:dyDescent="0.2">
      <c r="E318" s="142"/>
    </row>
    <row r="319" spans="5:5" x14ac:dyDescent="0.2">
      <c r="E319" s="142"/>
    </row>
    <row r="320" spans="5:5" x14ac:dyDescent="0.2">
      <c r="E320" s="142"/>
    </row>
    <row r="321" spans="1:7" x14ac:dyDescent="0.2">
      <c r="E321" s="142"/>
    </row>
    <row r="322" spans="1:7" x14ac:dyDescent="0.2">
      <c r="E322" s="142"/>
    </row>
    <row r="323" spans="1:7" x14ac:dyDescent="0.2">
      <c r="E323" s="142"/>
    </row>
    <row r="324" spans="1:7" x14ac:dyDescent="0.2">
      <c r="E324" s="142"/>
    </row>
    <row r="325" spans="1:7" x14ac:dyDescent="0.2">
      <c r="E325" s="142"/>
    </row>
    <row r="326" spans="1:7" x14ac:dyDescent="0.2">
      <c r="A326" s="188"/>
      <c r="B326" s="188"/>
      <c r="C326" s="188"/>
      <c r="D326" s="188"/>
      <c r="E326" s="188"/>
      <c r="F326" s="188"/>
      <c r="G326" s="188"/>
    </row>
    <row r="327" spans="1:7" x14ac:dyDescent="0.2">
      <c r="A327" s="188"/>
      <c r="B327" s="188"/>
      <c r="C327" s="188"/>
      <c r="D327" s="188"/>
      <c r="E327" s="188"/>
      <c r="F327" s="188"/>
      <c r="G327" s="188"/>
    </row>
    <row r="328" spans="1:7" x14ac:dyDescent="0.2">
      <c r="A328" s="188"/>
      <c r="B328" s="188"/>
      <c r="C328" s="188"/>
      <c r="D328" s="188"/>
      <c r="E328" s="188"/>
      <c r="F328" s="188"/>
      <c r="G328" s="188"/>
    </row>
    <row r="329" spans="1:7" x14ac:dyDescent="0.2">
      <c r="A329" s="188"/>
      <c r="B329" s="188"/>
      <c r="C329" s="188"/>
      <c r="D329" s="188"/>
      <c r="E329" s="188"/>
      <c r="F329" s="188"/>
      <c r="G329" s="188"/>
    </row>
    <row r="330" spans="1:7" x14ac:dyDescent="0.2">
      <c r="E330" s="142"/>
    </row>
    <row r="331" spans="1:7" x14ac:dyDescent="0.2">
      <c r="E331" s="142"/>
    </row>
    <row r="332" spans="1:7" x14ac:dyDescent="0.2">
      <c r="E332" s="142"/>
    </row>
    <row r="333" spans="1:7" x14ac:dyDescent="0.2">
      <c r="E333" s="142"/>
    </row>
    <row r="334" spans="1:7" x14ac:dyDescent="0.2">
      <c r="E334" s="142"/>
    </row>
    <row r="335" spans="1:7" x14ac:dyDescent="0.2">
      <c r="E335" s="142"/>
    </row>
    <row r="336" spans="1:7" x14ac:dyDescent="0.2">
      <c r="E336" s="142"/>
    </row>
    <row r="337" spans="5:5" x14ac:dyDescent="0.2">
      <c r="E337" s="142"/>
    </row>
    <row r="338" spans="5:5" x14ac:dyDescent="0.2">
      <c r="E338" s="142"/>
    </row>
    <row r="339" spans="5:5" x14ac:dyDescent="0.2">
      <c r="E339" s="142"/>
    </row>
    <row r="340" spans="5:5" x14ac:dyDescent="0.2">
      <c r="E340" s="142"/>
    </row>
    <row r="341" spans="5:5" x14ac:dyDescent="0.2">
      <c r="E341" s="142"/>
    </row>
    <row r="342" spans="5:5" x14ac:dyDescent="0.2">
      <c r="E342" s="142"/>
    </row>
    <row r="343" spans="5:5" x14ac:dyDescent="0.2">
      <c r="E343" s="142"/>
    </row>
    <row r="344" spans="5:5" x14ac:dyDescent="0.2">
      <c r="E344" s="142"/>
    </row>
    <row r="345" spans="5:5" x14ac:dyDescent="0.2">
      <c r="E345" s="142"/>
    </row>
    <row r="346" spans="5:5" x14ac:dyDescent="0.2">
      <c r="E346" s="142"/>
    </row>
    <row r="347" spans="5:5" x14ac:dyDescent="0.2">
      <c r="E347" s="142"/>
    </row>
    <row r="348" spans="5:5" x14ac:dyDescent="0.2">
      <c r="E348" s="142"/>
    </row>
    <row r="349" spans="5:5" x14ac:dyDescent="0.2">
      <c r="E349" s="142"/>
    </row>
    <row r="350" spans="5:5" x14ac:dyDescent="0.2">
      <c r="E350" s="142"/>
    </row>
    <row r="351" spans="5:5" x14ac:dyDescent="0.2">
      <c r="E351" s="142"/>
    </row>
    <row r="352" spans="5:5" x14ac:dyDescent="0.2">
      <c r="E352" s="142"/>
    </row>
    <row r="353" spans="1:7" x14ac:dyDescent="0.2">
      <c r="E353" s="142"/>
    </row>
    <row r="354" spans="1:7" x14ac:dyDescent="0.2">
      <c r="E354" s="142"/>
    </row>
    <row r="355" spans="1:7" x14ac:dyDescent="0.2">
      <c r="E355" s="142"/>
    </row>
    <row r="356" spans="1:7" x14ac:dyDescent="0.2">
      <c r="E356" s="142"/>
    </row>
    <row r="357" spans="1:7" x14ac:dyDescent="0.2">
      <c r="E357" s="142"/>
    </row>
    <row r="358" spans="1:7" x14ac:dyDescent="0.2">
      <c r="E358" s="142"/>
    </row>
    <row r="359" spans="1:7" x14ac:dyDescent="0.2">
      <c r="E359" s="142"/>
    </row>
    <row r="360" spans="1:7" x14ac:dyDescent="0.2">
      <c r="E360" s="142"/>
    </row>
    <row r="361" spans="1:7" x14ac:dyDescent="0.2">
      <c r="A361" s="189"/>
      <c r="B361" s="189"/>
    </row>
    <row r="362" spans="1:7" x14ac:dyDescent="0.2">
      <c r="A362" s="188"/>
      <c r="B362" s="188"/>
      <c r="C362" s="191"/>
      <c r="D362" s="191"/>
      <c r="E362" s="192"/>
      <c r="F362" s="191"/>
      <c r="G362" s="193"/>
    </row>
    <row r="363" spans="1:7" x14ac:dyDescent="0.2">
      <c r="A363" s="194"/>
      <c r="B363" s="194"/>
      <c r="C363" s="188"/>
      <c r="D363" s="188"/>
      <c r="E363" s="195"/>
      <c r="F363" s="188"/>
      <c r="G363" s="188"/>
    </row>
    <row r="364" spans="1:7" x14ac:dyDescent="0.2">
      <c r="A364" s="188"/>
      <c r="B364" s="188"/>
      <c r="C364" s="188"/>
      <c r="D364" s="188"/>
      <c r="E364" s="195"/>
      <c r="F364" s="188"/>
      <c r="G364" s="188"/>
    </row>
    <row r="365" spans="1:7" x14ac:dyDescent="0.2">
      <c r="A365" s="188"/>
      <c r="B365" s="188"/>
      <c r="C365" s="188"/>
      <c r="D365" s="188"/>
      <c r="E365" s="195"/>
      <c r="F365" s="188"/>
      <c r="G365" s="188"/>
    </row>
    <row r="366" spans="1:7" x14ac:dyDescent="0.2">
      <c r="A366" s="188"/>
      <c r="B366" s="188"/>
      <c r="C366" s="188"/>
      <c r="D366" s="188"/>
      <c r="E366" s="195"/>
      <c r="F366" s="188"/>
      <c r="G366" s="188"/>
    </row>
    <row r="367" spans="1:7" x14ac:dyDescent="0.2">
      <c r="A367" s="188"/>
      <c r="B367" s="188"/>
      <c r="C367" s="188"/>
      <c r="D367" s="188"/>
      <c r="E367" s="195"/>
      <c r="F367" s="188"/>
      <c r="G367" s="188"/>
    </row>
    <row r="368" spans="1:7" x14ac:dyDescent="0.2">
      <c r="A368" s="188"/>
      <c r="B368" s="188"/>
      <c r="C368" s="188"/>
      <c r="D368" s="188"/>
      <c r="E368" s="195"/>
      <c r="F368" s="188"/>
      <c r="G368" s="188"/>
    </row>
    <row r="369" spans="1:7" x14ac:dyDescent="0.2">
      <c r="A369" s="188"/>
      <c r="B369" s="188"/>
      <c r="C369" s="188"/>
      <c r="D369" s="188"/>
      <c r="E369" s="195"/>
      <c r="F369" s="188"/>
      <c r="G369" s="188"/>
    </row>
    <row r="370" spans="1:7" x14ac:dyDescent="0.2">
      <c r="A370" s="188"/>
      <c r="B370" s="188"/>
      <c r="C370" s="188"/>
      <c r="D370" s="188"/>
      <c r="E370" s="195"/>
      <c r="F370" s="188"/>
      <c r="G370" s="188"/>
    </row>
    <row r="371" spans="1:7" x14ac:dyDescent="0.2">
      <c r="A371" s="188"/>
      <c r="B371" s="188"/>
      <c r="C371" s="188"/>
      <c r="D371" s="188"/>
      <c r="E371" s="195"/>
      <c r="F371" s="188"/>
      <c r="G371" s="188"/>
    </row>
    <row r="372" spans="1:7" x14ac:dyDescent="0.2">
      <c r="A372" s="188"/>
      <c r="B372" s="188"/>
      <c r="C372" s="188"/>
      <c r="D372" s="188"/>
      <c r="E372" s="195"/>
      <c r="F372" s="188"/>
      <c r="G372" s="188"/>
    </row>
    <row r="373" spans="1:7" x14ac:dyDescent="0.2">
      <c r="A373" s="188"/>
      <c r="B373" s="188"/>
      <c r="C373" s="188"/>
      <c r="D373" s="188"/>
      <c r="E373" s="195"/>
      <c r="F373" s="188"/>
      <c r="G373" s="188"/>
    </row>
    <row r="374" spans="1:7" x14ac:dyDescent="0.2">
      <c r="A374" s="188"/>
      <c r="B374" s="188"/>
      <c r="C374" s="188"/>
      <c r="D374" s="188"/>
      <c r="E374" s="195"/>
      <c r="F374" s="188"/>
      <c r="G374" s="188"/>
    </row>
    <row r="375" spans="1:7" x14ac:dyDescent="0.2">
      <c r="A375" s="188"/>
      <c r="B375" s="188"/>
      <c r="C375" s="188"/>
      <c r="D375" s="188"/>
      <c r="E375" s="195"/>
      <c r="F375" s="188"/>
      <c r="G375" s="188"/>
    </row>
  </sheetData>
  <sheetProtection password="DCC5" sheet="1" objects="1" scenarios="1"/>
  <mergeCells count="156">
    <mergeCell ref="C295:D295"/>
    <mergeCell ref="C297:D297"/>
    <mergeCell ref="C299:D299"/>
    <mergeCell ref="C301:D301"/>
    <mergeCell ref="C280:D280"/>
    <mergeCell ref="C281:D281"/>
    <mergeCell ref="C282:D282"/>
    <mergeCell ref="C283:D283"/>
    <mergeCell ref="C284:D284"/>
    <mergeCell ref="C285:D285"/>
    <mergeCell ref="C286:D286"/>
    <mergeCell ref="C287:D287"/>
    <mergeCell ref="C293:D293"/>
    <mergeCell ref="C274:D274"/>
    <mergeCell ref="C275:D275"/>
    <mergeCell ref="C276:D276"/>
    <mergeCell ref="C261:D261"/>
    <mergeCell ref="C262:D262"/>
    <mergeCell ref="C264:D264"/>
    <mergeCell ref="C266:D266"/>
    <mergeCell ref="C252:D252"/>
    <mergeCell ref="C255:D255"/>
    <mergeCell ref="C256:D256"/>
    <mergeCell ref="C257:D257"/>
    <mergeCell ref="C258:D258"/>
    <mergeCell ref="C260:D260"/>
    <mergeCell ref="C243:D243"/>
    <mergeCell ref="C245:D245"/>
    <mergeCell ref="C228:D228"/>
    <mergeCell ref="C229:D229"/>
    <mergeCell ref="C230:D230"/>
    <mergeCell ref="C231:D231"/>
    <mergeCell ref="C232:D232"/>
    <mergeCell ref="C233:D233"/>
    <mergeCell ref="C250:D250"/>
    <mergeCell ref="C225:D225"/>
    <mergeCell ref="C227:D227"/>
    <mergeCell ref="C206:D206"/>
    <mergeCell ref="C207:D207"/>
    <mergeCell ref="C208:D208"/>
    <mergeCell ref="C235:D235"/>
    <mergeCell ref="C237:D237"/>
    <mergeCell ref="C239:D239"/>
    <mergeCell ref="C241:D241"/>
    <mergeCell ref="C199:D199"/>
    <mergeCell ref="C209:D209"/>
    <mergeCell ref="C211:D211"/>
    <mergeCell ref="C213:D213"/>
    <mergeCell ref="C221:D221"/>
    <mergeCell ref="C223:D223"/>
    <mergeCell ref="C193:D193"/>
    <mergeCell ref="C194:D194"/>
    <mergeCell ref="C195:D195"/>
    <mergeCell ref="C196:D196"/>
    <mergeCell ref="C197:D197"/>
    <mergeCell ref="C198:D198"/>
    <mergeCell ref="C191:D191"/>
    <mergeCell ref="C192:D192"/>
    <mergeCell ref="C153:G153"/>
    <mergeCell ref="C154:D154"/>
    <mergeCell ref="C156:G156"/>
    <mergeCell ref="C157:G157"/>
    <mergeCell ref="C158:D158"/>
    <mergeCell ref="C144:G144"/>
    <mergeCell ref="C145:G145"/>
    <mergeCell ref="C146:D146"/>
    <mergeCell ref="C148:D148"/>
    <mergeCell ref="C150:D150"/>
    <mergeCell ref="C152:G152"/>
    <mergeCell ref="C181:D181"/>
    <mergeCell ref="C182:D182"/>
    <mergeCell ref="C185:D185"/>
    <mergeCell ref="C186:D186"/>
    <mergeCell ref="C188:D188"/>
    <mergeCell ref="C170:D170"/>
    <mergeCell ref="C172:D172"/>
    <mergeCell ref="C174:G174"/>
    <mergeCell ref="C175:D175"/>
    <mergeCell ref="C162:D162"/>
    <mergeCell ref="C131:D131"/>
    <mergeCell ref="C133:D133"/>
    <mergeCell ref="C137:G137"/>
    <mergeCell ref="C138:G138"/>
    <mergeCell ref="C139:G139"/>
    <mergeCell ref="C140:G140"/>
    <mergeCell ref="C141:D141"/>
    <mergeCell ref="C143:G143"/>
    <mergeCell ref="C135:D135"/>
    <mergeCell ref="C119:D119"/>
    <mergeCell ref="C121:D121"/>
    <mergeCell ref="C125:D125"/>
    <mergeCell ref="C127:D127"/>
    <mergeCell ref="C104:D104"/>
    <mergeCell ref="C106:D106"/>
    <mergeCell ref="C107:D107"/>
    <mergeCell ref="C108:D108"/>
    <mergeCell ref="C110:D110"/>
    <mergeCell ref="C112:D112"/>
    <mergeCell ref="C95:D95"/>
    <mergeCell ref="C96:D96"/>
    <mergeCell ref="C98:D98"/>
    <mergeCell ref="C100:D100"/>
    <mergeCell ref="C102:D102"/>
    <mergeCell ref="C74:D74"/>
    <mergeCell ref="C76:D76"/>
    <mergeCell ref="C78:D78"/>
    <mergeCell ref="C82:D82"/>
    <mergeCell ref="C83:D83"/>
    <mergeCell ref="C85:D85"/>
    <mergeCell ref="C87:D87"/>
    <mergeCell ref="C65:D65"/>
    <mergeCell ref="C66:D66"/>
    <mergeCell ref="C68:D68"/>
    <mergeCell ref="C70:D70"/>
    <mergeCell ref="C60:D60"/>
    <mergeCell ref="C62:D62"/>
    <mergeCell ref="C63:D63"/>
    <mergeCell ref="C64:D64"/>
    <mergeCell ref="C91:D91"/>
    <mergeCell ref="C51:D51"/>
    <mergeCell ref="C52:D52"/>
    <mergeCell ref="C53:D53"/>
    <mergeCell ref="C55:D55"/>
    <mergeCell ref="C57:D57"/>
    <mergeCell ref="C58:D58"/>
    <mergeCell ref="C44:D44"/>
    <mergeCell ref="C46:D46"/>
    <mergeCell ref="C48:D48"/>
    <mergeCell ref="C50:D50"/>
    <mergeCell ref="C54:D54"/>
    <mergeCell ref="C56:D56"/>
    <mergeCell ref="C38:D38"/>
    <mergeCell ref="C39:D39"/>
    <mergeCell ref="C40:D40"/>
    <mergeCell ref="C41:D41"/>
    <mergeCell ref="C42:D42"/>
    <mergeCell ref="C31:D31"/>
    <mergeCell ref="C32:D32"/>
    <mergeCell ref="C33:D33"/>
    <mergeCell ref="C35:D35"/>
    <mergeCell ref="C37:D37"/>
    <mergeCell ref="C18:D18"/>
    <mergeCell ref="C22:D22"/>
    <mergeCell ref="C26:D26"/>
    <mergeCell ref="C28:D28"/>
    <mergeCell ref="C29:D29"/>
    <mergeCell ref="C30:D30"/>
    <mergeCell ref="A1:G1"/>
    <mergeCell ref="A3:B3"/>
    <mergeCell ref="A4:B4"/>
    <mergeCell ref="E4:G4"/>
    <mergeCell ref="C9:D9"/>
    <mergeCell ref="C11:D11"/>
    <mergeCell ref="C12:D12"/>
    <mergeCell ref="C14:D14"/>
    <mergeCell ref="C24:D2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vkarlik</dc:creator>
  <cp:lastModifiedBy>Manda Libor, DiS.</cp:lastModifiedBy>
  <dcterms:created xsi:type="dcterms:W3CDTF">2018-08-30T15:35:36Z</dcterms:created>
  <dcterms:modified xsi:type="dcterms:W3CDTF">2019-02-28T08:16:34Z</dcterms:modified>
</cp:coreProperties>
</file>